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zitnik\Desktop\POTOKI SKŘÍŽALA\2021\Oprava trati SVATOŇOVICE - BUDIŠOV n.B\1 KONEČNÝ\"/>
    </mc:Choice>
  </mc:AlternateContent>
  <bookViews>
    <workbookView xWindow="0" yWindow="0" windowWidth="28800" windowHeight="12345"/>
  </bookViews>
  <sheets>
    <sheet name="Rekapitulace stavby" sheetId="1" r:id="rId1"/>
    <sheet name="SO 01 - Oprava železniční..." sheetId="2" r:id="rId2"/>
    <sheet name="SO 02 - Oprava železniční..." sheetId="3" r:id="rId3"/>
    <sheet name="SO 03 - Zřízení BK v dopr..." sheetId="4" r:id="rId4"/>
    <sheet name="SO 04 - Oprava železniční..." sheetId="5" r:id="rId5"/>
    <sheet name="SO 05 - Výstroj trati" sheetId="6" r:id="rId6"/>
    <sheet name="VON - Oprava trati v úsek..." sheetId="7" r:id="rId7"/>
  </sheets>
  <definedNames>
    <definedName name="_xlnm._FilterDatabase" localSheetId="1" hidden="1">'SO 01 - Oprava železniční...'!$C$118:$K$261</definedName>
    <definedName name="_xlnm._FilterDatabase" localSheetId="2" hidden="1">'SO 02 - Oprava železniční...'!$C$118:$K$248</definedName>
    <definedName name="_xlnm._FilterDatabase" localSheetId="3" hidden="1">'SO 03 - Zřízení BK v dopr...'!$C$118:$K$171</definedName>
    <definedName name="_xlnm._FilterDatabase" localSheetId="4" hidden="1">'SO 04 - Oprava železniční...'!$C$118:$K$228</definedName>
    <definedName name="_xlnm._FilterDatabase" localSheetId="5" hidden="1">'SO 05 - Výstroj trati'!$C$118:$K$255</definedName>
    <definedName name="_xlnm._FilterDatabase" localSheetId="6" hidden="1">'VON - Oprava trati v úsek...'!$C$116:$K$138</definedName>
    <definedName name="_xlnm.Print_Titles" localSheetId="0">'Rekapitulace stavby'!$92:$92</definedName>
    <definedName name="_xlnm.Print_Titles" localSheetId="1">'SO 01 - Oprava železniční...'!$118:$118</definedName>
    <definedName name="_xlnm.Print_Titles" localSheetId="2">'SO 02 - Oprava železniční...'!$118:$118</definedName>
    <definedName name="_xlnm.Print_Titles" localSheetId="3">'SO 03 - Zřízení BK v dopr...'!$118:$118</definedName>
    <definedName name="_xlnm.Print_Titles" localSheetId="4">'SO 04 - Oprava železniční...'!$118:$118</definedName>
    <definedName name="_xlnm.Print_Titles" localSheetId="5">'SO 05 - Výstroj trati'!$118:$118</definedName>
    <definedName name="_xlnm.Print_Titles" localSheetId="6">'VON - Oprava trati v úsek...'!$116:$116</definedName>
    <definedName name="_xlnm.Print_Area" localSheetId="0">'Rekapitulace stavby'!$D$4:$AO$76,'Rekapitulace stavby'!$C$82:$AQ$101</definedName>
    <definedName name="_xlnm.Print_Area" localSheetId="1">'SO 01 - Oprava železniční...'!$C$4:$J$39,'SO 01 - Oprava železniční...'!$C$50:$J$76,'SO 01 - Oprava železniční...'!$C$82:$J$100,'SO 01 - Oprava železniční...'!$C$106:$K$261</definedName>
    <definedName name="_xlnm.Print_Area" localSheetId="2">'SO 02 - Oprava železniční...'!$C$4:$J$39,'SO 02 - Oprava železniční...'!$C$50:$J$76,'SO 02 - Oprava železniční...'!$C$82:$J$100,'SO 02 - Oprava železniční...'!$C$106:$K$248</definedName>
    <definedName name="_xlnm.Print_Area" localSheetId="3">'SO 03 - Zřízení BK v dopr...'!$C$4:$J$39,'SO 03 - Zřízení BK v dopr...'!$C$50:$J$76,'SO 03 - Zřízení BK v dopr...'!$C$82:$J$100,'SO 03 - Zřízení BK v dopr...'!$C$106:$K$171</definedName>
    <definedName name="_xlnm.Print_Area" localSheetId="4">'SO 04 - Oprava železniční...'!$C$4:$J$39,'SO 04 - Oprava železniční...'!$C$50:$J$76,'SO 04 - Oprava železniční...'!$C$82:$J$100,'SO 04 - Oprava železniční...'!$C$106:$K$228</definedName>
    <definedName name="_xlnm.Print_Area" localSheetId="5">'SO 05 - Výstroj trati'!$C$4:$J$39,'SO 05 - Výstroj trati'!$C$50:$J$76,'SO 05 - Výstroj trati'!$C$82:$J$100,'SO 05 - Výstroj trati'!$C$106:$K$255</definedName>
    <definedName name="_xlnm.Print_Area" localSheetId="6">'VON - Oprava trati v úsek...'!$C$4:$J$39,'VON - Oprava trati v úsek...'!$C$50:$J$76,'VON - Oprava trati v úsek...'!$C$82:$J$98,'VON - Oprava trati v úsek...'!$C$104:$K$138</definedName>
  </definedNames>
  <calcPr calcId="162913"/>
</workbook>
</file>

<file path=xl/calcChain.xml><?xml version="1.0" encoding="utf-8"?>
<calcChain xmlns="http://schemas.openxmlformats.org/spreadsheetml/2006/main">
  <c r="J37" i="7" l="1"/>
  <c r="J36" i="7"/>
  <c r="AY100" i="1"/>
  <c r="J35" i="7"/>
  <c r="AX100" i="1" s="1"/>
  <c r="BI137" i="7"/>
  <c r="BH137" i="7"/>
  <c r="BG137" i="7"/>
  <c r="BF137" i="7"/>
  <c r="T137" i="7"/>
  <c r="R137" i="7"/>
  <c r="P137" i="7"/>
  <c r="BI134" i="7"/>
  <c r="BH134" i="7"/>
  <c r="BG134" i="7"/>
  <c r="BF134" i="7"/>
  <c r="T134" i="7"/>
  <c r="R134" i="7"/>
  <c r="P134" i="7"/>
  <c r="BI132" i="7"/>
  <c r="BH132" i="7"/>
  <c r="BG132" i="7"/>
  <c r="BF132" i="7"/>
  <c r="T132" i="7"/>
  <c r="R132" i="7"/>
  <c r="P132" i="7"/>
  <c r="BI129" i="7"/>
  <c r="BH129" i="7"/>
  <c r="BG129" i="7"/>
  <c r="BF129" i="7"/>
  <c r="T129" i="7"/>
  <c r="R129" i="7"/>
  <c r="P129" i="7"/>
  <c r="BI127" i="7"/>
  <c r="BH127" i="7"/>
  <c r="BG127" i="7"/>
  <c r="BF127" i="7"/>
  <c r="T127" i="7"/>
  <c r="R127" i="7"/>
  <c r="P127" i="7"/>
  <c r="BI125" i="7"/>
  <c r="BH125" i="7"/>
  <c r="BG125" i="7"/>
  <c r="BF125" i="7"/>
  <c r="T125" i="7"/>
  <c r="R125" i="7"/>
  <c r="P125" i="7"/>
  <c r="BI123" i="7"/>
  <c r="BH123" i="7"/>
  <c r="BG123" i="7"/>
  <c r="BF123" i="7"/>
  <c r="T123" i="7"/>
  <c r="R123" i="7"/>
  <c r="P123" i="7"/>
  <c r="BI121" i="7"/>
  <c r="BH121" i="7"/>
  <c r="BG121" i="7"/>
  <c r="BF121" i="7"/>
  <c r="T121" i="7"/>
  <c r="R121" i="7"/>
  <c r="P121" i="7"/>
  <c r="BI119" i="7"/>
  <c r="BH119" i="7"/>
  <c r="BG119" i="7"/>
  <c r="BF119" i="7"/>
  <c r="T119" i="7"/>
  <c r="R119" i="7"/>
  <c r="P119" i="7"/>
  <c r="F113" i="7"/>
  <c r="F111" i="7"/>
  <c r="E109" i="7"/>
  <c r="F91" i="7"/>
  <c r="F89" i="7"/>
  <c r="E87" i="7"/>
  <c r="J24" i="7"/>
  <c r="E24" i="7"/>
  <c r="J114" i="7" s="1"/>
  <c r="J23" i="7"/>
  <c r="J21" i="7"/>
  <c r="E21" i="7"/>
  <c r="J91" i="7" s="1"/>
  <c r="J20" i="7"/>
  <c r="J18" i="7"/>
  <c r="E18" i="7"/>
  <c r="F114" i="7" s="1"/>
  <c r="J17" i="7"/>
  <c r="J12" i="7"/>
  <c r="J89" i="7"/>
  <c r="E7" i="7"/>
  <c r="E107" i="7"/>
  <c r="J37" i="6"/>
  <c r="J36" i="6"/>
  <c r="AY99" i="1" s="1"/>
  <c r="J35" i="6"/>
  <c r="AX99" i="1" s="1"/>
  <c r="BI253" i="6"/>
  <c r="BH253" i="6"/>
  <c r="BG253" i="6"/>
  <c r="BF253" i="6"/>
  <c r="T253" i="6"/>
  <c r="R253" i="6"/>
  <c r="P253" i="6"/>
  <c r="BI250" i="6"/>
  <c r="BH250" i="6"/>
  <c r="BG250" i="6"/>
  <c r="BF250" i="6"/>
  <c r="T250" i="6"/>
  <c r="R250" i="6"/>
  <c r="P250" i="6"/>
  <c r="BI247" i="6"/>
  <c r="BH247" i="6"/>
  <c r="BG247" i="6"/>
  <c r="BF247" i="6"/>
  <c r="T247" i="6"/>
  <c r="R247" i="6"/>
  <c r="P247" i="6"/>
  <c r="BI244" i="6"/>
  <c r="BH244" i="6"/>
  <c r="BG244" i="6"/>
  <c r="BF244" i="6"/>
  <c r="T244" i="6"/>
  <c r="R244" i="6"/>
  <c r="P244" i="6"/>
  <c r="BI241" i="6"/>
  <c r="BH241" i="6"/>
  <c r="BG241" i="6"/>
  <c r="BF241" i="6"/>
  <c r="T241" i="6"/>
  <c r="R241" i="6"/>
  <c r="P241" i="6"/>
  <c r="BI237" i="6"/>
  <c r="BH237" i="6"/>
  <c r="BG237" i="6"/>
  <c r="BF237" i="6"/>
  <c r="T237" i="6"/>
  <c r="R237" i="6"/>
  <c r="P237" i="6"/>
  <c r="BI235" i="6"/>
  <c r="BH235" i="6"/>
  <c r="BG235" i="6"/>
  <c r="BF235" i="6"/>
  <c r="T235" i="6"/>
  <c r="R235" i="6"/>
  <c r="P235" i="6"/>
  <c r="BI233" i="6"/>
  <c r="BH233" i="6"/>
  <c r="BG233" i="6"/>
  <c r="BF233" i="6"/>
  <c r="T233" i="6"/>
  <c r="R233" i="6"/>
  <c r="P233" i="6"/>
  <c r="BI231" i="6"/>
  <c r="BH231" i="6"/>
  <c r="BG231" i="6"/>
  <c r="BF231" i="6"/>
  <c r="T231" i="6"/>
  <c r="R231" i="6"/>
  <c r="P231" i="6"/>
  <c r="BI229" i="6"/>
  <c r="BH229" i="6"/>
  <c r="BG229" i="6"/>
  <c r="BF229" i="6"/>
  <c r="T229" i="6"/>
  <c r="R229" i="6"/>
  <c r="P229" i="6"/>
  <c r="BI227" i="6"/>
  <c r="BH227" i="6"/>
  <c r="BG227" i="6"/>
  <c r="BF227" i="6"/>
  <c r="T227" i="6"/>
  <c r="R227" i="6"/>
  <c r="P227" i="6"/>
  <c r="BI225" i="6"/>
  <c r="BH225" i="6"/>
  <c r="BG225" i="6"/>
  <c r="BF225" i="6"/>
  <c r="T225" i="6"/>
  <c r="R225" i="6"/>
  <c r="P225" i="6"/>
  <c r="BI223" i="6"/>
  <c r="BH223" i="6"/>
  <c r="BG223" i="6"/>
  <c r="BF223" i="6"/>
  <c r="T223" i="6"/>
  <c r="R223" i="6"/>
  <c r="P223" i="6"/>
  <c r="BI221" i="6"/>
  <c r="BH221" i="6"/>
  <c r="BG221" i="6"/>
  <c r="BF221" i="6"/>
  <c r="T221" i="6"/>
  <c r="R221" i="6"/>
  <c r="P221" i="6"/>
  <c r="BI218" i="6"/>
  <c r="BH218" i="6"/>
  <c r="BG218" i="6"/>
  <c r="BF218" i="6"/>
  <c r="T218" i="6"/>
  <c r="R218" i="6"/>
  <c r="P218" i="6"/>
  <c r="BI216" i="6"/>
  <c r="BH216" i="6"/>
  <c r="BG216" i="6"/>
  <c r="BF216" i="6"/>
  <c r="T216" i="6"/>
  <c r="R216" i="6"/>
  <c r="P216" i="6"/>
  <c r="BI213" i="6"/>
  <c r="BH213" i="6"/>
  <c r="BG213" i="6"/>
  <c r="BF213" i="6"/>
  <c r="T213" i="6"/>
  <c r="R213" i="6"/>
  <c r="P213" i="6"/>
  <c r="BI211" i="6"/>
  <c r="BH211" i="6"/>
  <c r="BG211" i="6"/>
  <c r="BF211" i="6"/>
  <c r="T211" i="6"/>
  <c r="R211" i="6"/>
  <c r="P211" i="6"/>
  <c r="BI209" i="6"/>
  <c r="BH209" i="6"/>
  <c r="BG209" i="6"/>
  <c r="BF209" i="6"/>
  <c r="T209" i="6"/>
  <c r="R209" i="6"/>
  <c r="P209" i="6"/>
  <c r="BI207" i="6"/>
  <c r="BH207" i="6"/>
  <c r="BG207" i="6"/>
  <c r="BF207" i="6"/>
  <c r="T207" i="6"/>
  <c r="R207" i="6"/>
  <c r="P207" i="6"/>
  <c r="BI205" i="6"/>
  <c r="BH205" i="6"/>
  <c r="BG205" i="6"/>
  <c r="BF205" i="6"/>
  <c r="T205" i="6"/>
  <c r="R205" i="6"/>
  <c r="P205" i="6"/>
  <c r="BI202" i="6"/>
  <c r="BH202" i="6"/>
  <c r="BG202" i="6"/>
  <c r="BF202" i="6"/>
  <c r="T202" i="6"/>
  <c r="R202" i="6"/>
  <c r="P202" i="6"/>
  <c r="BI200" i="6"/>
  <c r="BH200" i="6"/>
  <c r="BG200" i="6"/>
  <c r="BF200" i="6"/>
  <c r="T200" i="6"/>
  <c r="R200" i="6"/>
  <c r="P200" i="6"/>
  <c r="BI197" i="6"/>
  <c r="BH197" i="6"/>
  <c r="BG197" i="6"/>
  <c r="BF197" i="6"/>
  <c r="T197" i="6"/>
  <c r="R197" i="6"/>
  <c r="P197" i="6"/>
  <c r="BI195" i="6"/>
  <c r="BH195" i="6"/>
  <c r="BG195" i="6"/>
  <c r="BF195" i="6"/>
  <c r="T195" i="6"/>
  <c r="R195" i="6"/>
  <c r="P195" i="6"/>
  <c r="BI193" i="6"/>
  <c r="BH193" i="6"/>
  <c r="BG193" i="6"/>
  <c r="BF193" i="6"/>
  <c r="T193" i="6"/>
  <c r="R193" i="6"/>
  <c r="P193" i="6"/>
  <c r="BI191" i="6"/>
  <c r="BH191" i="6"/>
  <c r="BG191" i="6"/>
  <c r="BF191" i="6"/>
  <c r="T191" i="6"/>
  <c r="R191" i="6"/>
  <c r="P191" i="6"/>
  <c r="BI189" i="6"/>
  <c r="BH189" i="6"/>
  <c r="BG189" i="6"/>
  <c r="BF189" i="6"/>
  <c r="T189" i="6"/>
  <c r="R189" i="6"/>
  <c r="P189" i="6"/>
  <c r="BI186" i="6"/>
  <c r="BH186" i="6"/>
  <c r="BG186" i="6"/>
  <c r="BF186" i="6"/>
  <c r="T186" i="6"/>
  <c r="R186" i="6"/>
  <c r="P186" i="6"/>
  <c r="BI184" i="6"/>
  <c r="BH184" i="6"/>
  <c r="BG184" i="6"/>
  <c r="BF184" i="6"/>
  <c r="T184" i="6"/>
  <c r="R184" i="6"/>
  <c r="P184" i="6"/>
  <c r="BI181" i="6"/>
  <c r="BH181" i="6"/>
  <c r="BG181" i="6"/>
  <c r="BF181" i="6"/>
  <c r="T181" i="6"/>
  <c r="R181" i="6"/>
  <c r="P181" i="6"/>
  <c r="BI179" i="6"/>
  <c r="BH179" i="6"/>
  <c r="BG179" i="6"/>
  <c r="BF179" i="6"/>
  <c r="T179" i="6"/>
  <c r="R179" i="6"/>
  <c r="P179" i="6"/>
  <c r="BI177" i="6"/>
  <c r="BH177" i="6"/>
  <c r="BG177" i="6"/>
  <c r="BF177" i="6"/>
  <c r="T177" i="6"/>
  <c r="R177" i="6"/>
  <c r="P177" i="6"/>
  <c r="BI175" i="6"/>
  <c r="BH175" i="6"/>
  <c r="BG175" i="6"/>
  <c r="BF175" i="6"/>
  <c r="T175" i="6"/>
  <c r="R175" i="6"/>
  <c r="P175" i="6"/>
  <c r="BI173" i="6"/>
  <c r="BH173" i="6"/>
  <c r="BG173" i="6"/>
  <c r="BF173" i="6"/>
  <c r="T173" i="6"/>
  <c r="R173" i="6"/>
  <c r="P173" i="6"/>
  <c r="BI170" i="6"/>
  <c r="BH170" i="6"/>
  <c r="BG170" i="6"/>
  <c r="BF170" i="6"/>
  <c r="T170" i="6"/>
  <c r="R170" i="6"/>
  <c r="P170" i="6"/>
  <c r="BI168" i="6"/>
  <c r="BH168" i="6"/>
  <c r="BG168" i="6"/>
  <c r="BF168" i="6"/>
  <c r="T168" i="6"/>
  <c r="R168" i="6"/>
  <c r="P168" i="6"/>
  <c r="BI165" i="6"/>
  <c r="BH165" i="6"/>
  <c r="BG165" i="6"/>
  <c r="BF165" i="6"/>
  <c r="T165" i="6"/>
  <c r="R165" i="6"/>
  <c r="P165" i="6"/>
  <c r="BI163" i="6"/>
  <c r="BH163" i="6"/>
  <c r="BG163" i="6"/>
  <c r="BF163" i="6"/>
  <c r="T163" i="6"/>
  <c r="R163" i="6"/>
  <c r="P163" i="6"/>
  <c r="BI161" i="6"/>
  <c r="BH161" i="6"/>
  <c r="BG161" i="6"/>
  <c r="BF161" i="6"/>
  <c r="T161" i="6"/>
  <c r="R161" i="6"/>
  <c r="P161" i="6"/>
  <c r="BI159" i="6"/>
  <c r="BH159" i="6"/>
  <c r="BG159" i="6"/>
  <c r="BF159" i="6"/>
  <c r="T159" i="6"/>
  <c r="R159" i="6"/>
  <c r="P159" i="6"/>
  <c r="BI156" i="6"/>
  <c r="BH156" i="6"/>
  <c r="BG156" i="6"/>
  <c r="BF156" i="6"/>
  <c r="T156" i="6"/>
  <c r="R156" i="6"/>
  <c r="P156" i="6"/>
  <c r="BI154" i="6"/>
  <c r="BH154" i="6"/>
  <c r="BG154" i="6"/>
  <c r="BF154" i="6"/>
  <c r="T154" i="6"/>
  <c r="R154" i="6"/>
  <c r="P154" i="6"/>
  <c r="BI151" i="6"/>
  <c r="BH151" i="6"/>
  <c r="BG151" i="6"/>
  <c r="BF151" i="6"/>
  <c r="T151" i="6"/>
  <c r="R151" i="6"/>
  <c r="P151" i="6"/>
  <c r="BI149" i="6"/>
  <c r="BH149" i="6"/>
  <c r="BG149" i="6"/>
  <c r="BF149" i="6"/>
  <c r="T149" i="6"/>
  <c r="R149" i="6"/>
  <c r="P149" i="6"/>
  <c r="BI146" i="6"/>
  <c r="BH146" i="6"/>
  <c r="BG146" i="6"/>
  <c r="BF146" i="6"/>
  <c r="T146" i="6"/>
  <c r="R146" i="6"/>
  <c r="P146" i="6"/>
  <c r="BI144" i="6"/>
  <c r="BH144" i="6"/>
  <c r="BG144" i="6"/>
  <c r="BF144" i="6"/>
  <c r="T144" i="6"/>
  <c r="R144" i="6"/>
  <c r="P144" i="6"/>
  <c r="BI142" i="6"/>
  <c r="BH142" i="6"/>
  <c r="BG142" i="6"/>
  <c r="BF142" i="6"/>
  <c r="T142" i="6"/>
  <c r="R142" i="6"/>
  <c r="P142" i="6"/>
  <c r="BI140" i="6"/>
  <c r="BH140" i="6"/>
  <c r="BG140" i="6"/>
  <c r="BF140" i="6"/>
  <c r="T140" i="6"/>
  <c r="R140" i="6"/>
  <c r="P140" i="6"/>
  <c r="BI138" i="6"/>
  <c r="BH138" i="6"/>
  <c r="BG138" i="6"/>
  <c r="BF138" i="6"/>
  <c r="T138" i="6"/>
  <c r="R138" i="6"/>
  <c r="P138" i="6"/>
  <c r="BI135" i="6"/>
  <c r="BH135" i="6"/>
  <c r="BG135" i="6"/>
  <c r="BF135" i="6"/>
  <c r="T135" i="6"/>
  <c r="R135" i="6"/>
  <c r="P135" i="6"/>
  <c r="BI133" i="6"/>
  <c r="BH133" i="6"/>
  <c r="BG133" i="6"/>
  <c r="BF133" i="6"/>
  <c r="T133" i="6"/>
  <c r="R133" i="6"/>
  <c r="P133" i="6"/>
  <c r="BI130" i="6"/>
  <c r="BH130" i="6"/>
  <c r="BG130" i="6"/>
  <c r="BF130" i="6"/>
  <c r="T130" i="6"/>
  <c r="R130" i="6"/>
  <c r="P130" i="6"/>
  <c r="BI128" i="6"/>
  <c r="BH128" i="6"/>
  <c r="BG128" i="6"/>
  <c r="BF128" i="6"/>
  <c r="T128" i="6"/>
  <c r="R128" i="6"/>
  <c r="P128" i="6"/>
  <c r="BI126" i="6"/>
  <c r="BH126" i="6"/>
  <c r="BG126" i="6"/>
  <c r="BF126" i="6"/>
  <c r="T126" i="6"/>
  <c r="R126" i="6"/>
  <c r="P126" i="6"/>
  <c r="BI124" i="6"/>
  <c r="BH124" i="6"/>
  <c r="BG124" i="6"/>
  <c r="BF124" i="6"/>
  <c r="T124" i="6"/>
  <c r="R124" i="6"/>
  <c r="P124" i="6"/>
  <c r="BI122" i="6"/>
  <c r="BH122" i="6"/>
  <c r="BG122" i="6"/>
  <c r="BF122" i="6"/>
  <c r="T122" i="6"/>
  <c r="R122" i="6"/>
  <c r="P122" i="6"/>
  <c r="F115" i="6"/>
  <c r="F113" i="6"/>
  <c r="E111" i="6"/>
  <c r="F91" i="6"/>
  <c r="F89" i="6"/>
  <c r="E87" i="6"/>
  <c r="J24" i="6"/>
  <c r="E24" i="6"/>
  <c r="J116" i="6" s="1"/>
  <c r="J23" i="6"/>
  <c r="J21" i="6"/>
  <c r="E21" i="6"/>
  <c r="J115" i="6" s="1"/>
  <c r="J20" i="6"/>
  <c r="J18" i="6"/>
  <c r="E18" i="6"/>
  <c r="F116" i="6" s="1"/>
  <c r="J17" i="6"/>
  <c r="J12" i="6"/>
  <c r="J113" i="6"/>
  <c r="E7" i="6"/>
  <c r="E85" i="6"/>
  <c r="J37" i="5"/>
  <c r="J36" i="5"/>
  <c r="AY98" i="1" s="1"/>
  <c r="J35" i="5"/>
  <c r="AX98" i="1" s="1"/>
  <c r="BI226" i="5"/>
  <c r="BH226" i="5"/>
  <c r="BG226" i="5"/>
  <c r="BF226" i="5"/>
  <c r="T226" i="5"/>
  <c r="R226" i="5"/>
  <c r="P226" i="5"/>
  <c r="BI223" i="5"/>
  <c r="BH223" i="5"/>
  <c r="BG223" i="5"/>
  <c r="BF223" i="5"/>
  <c r="T223" i="5"/>
  <c r="R223" i="5"/>
  <c r="P223" i="5"/>
  <c r="BI220" i="5"/>
  <c r="BH220" i="5"/>
  <c r="BG220" i="5"/>
  <c r="BF220" i="5"/>
  <c r="T220" i="5"/>
  <c r="R220" i="5"/>
  <c r="P220" i="5"/>
  <c r="BI215" i="5"/>
  <c r="BH215" i="5"/>
  <c r="BG215" i="5"/>
  <c r="BF215" i="5"/>
  <c r="T215" i="5"/>
  <c r="R215" i="5"/>
  <c r="P215" i="5"/>
  <c r="BI212" i="5"/>
  <c r="BH212" i="5"/>
  <c r="BG212" i="5"/>
  <c r="BF212" i="5"/>
  <c r="T212" i="5"/>
  <c r="R212" i="5"/>
  <c r="P212" i="5"/>
  <c r="BI209" i="5"/>
  <c r="BH209" i="5"/>
  <c r="BG209" i="5"/>
  <c r="BF209" i="5"/>
  <c r="T209" i="5"/>
  <c r="R209" i="5"/>
  <c r="P209" i="5"/>
  <c r="BI206" i="5"/>
  <c r="BH206" i="5"/>
  <c r="BG206" i="5"/>
  <c r="BF206" i="5"/>
  <c r="T206" i="5"/>
  <c r="R206" i="5"/>
  <c r="P206" i="5"/>
  <c r="BI204" i="5"/>
  <c r="BH204" i="5"/>
  <c r="BG204" i="5"/>
  <c r="BF204" i="5"/>
  <c r="T204" i="5"/>
  <c r="R204" i="5"/>
  <c r="P204" i="5"/>
  <c r="BI201" i="5"/>
  <c r="BH201" i="5"/>
  <c r="BG201" i="5"/>
  <c r="BF201" i="5"/>
  <c r="T201" i="5"/>
  <c r="R201" i="5"/>
  <c r="P201" i="5"/>
  <c r="BI199" i="5"/>
  <c r="BH199" i="5"/>
  <c r="BG199" i="5"/>
  <c r="BF199" i="5"/>
  <c r="T199" i="5"/>
  <c r="R199" i="5"/>
  <c r="P199" i="5"/>
  <c r="BI197" i="5"/>
  <c r="BH197" i="5"/>
  <c r="BG197" i="5"/>
  <c r="BF197" i="5"/>
  <c r="T197" i="5"/>
  <c r="R197" i="5"/>
  <c r="P197" i="5"/>
  <c r="BI195" i="5"/>
  <c r="BH195" i="5"/>
  <c r="BG195" i="5"/>
  <c r="BF195" i="5"/>
  <c r="T195" i="5"/>
  <c r="R195" i="5"/>
  <c r="P195" i="5"/>
  <c r="BI193" i="5"/>
  <c r="BH193" i="5"/>
  <c r="BG193" i="5"/>
  <c r="BF193" i="5"/>
  <c r="T193" i="5"/>
  <c r="R193" i="5"/>
  <c r="P193" i="5"/>
  <c r="BI191" i="5"/>
  <c r="BH191" i="5"/>
  <c r="BG191" i="5"/>
  <c r="BF191" i="5"/>
  <c r="T191" i="5"/>
  <c r="R191" i="5"/>
  <c r="P191" i="5"/>
  <c r="BI189" i="5"/>
  <c r="BH189" i="5"/>
  <c r="BG189" i="5"/>
  <c r="BF189" i="5"/>
  <c r="T189" i="5"/>
  <c r="R189" i="5"/>
  <c r="P189" i="5"/>
  <c r="BI187" i="5"/>
  <c r="BH187" i="5"/>
  <c r="BG187" i="5"/>
  <c r="BF187" i="5"/>
  <c r="T187" i="5"/>
  <c r="R187" i="5"/>
  <c r="P187" i="5"/>
  <c r="BI184" i="5"/>
  <c r="BH184" i="5"/>
  <c r="BG184" i="5"/>
  <c r="BF184" i="5"/>
  <c r="T184" i="5"/>
  <c r="R184" i="5"/>
  <c r="P184" i="5"/>
  <c r="BI181" i="5"/>
  <c r="BH181" i="5"/>
  <c r="BG181" i="5"/>
  <c r="BF181" i="5"/>
  <c r="T181" i="5"/>
  <c r="R181" i="5"/>
  <c r="P181" i="5"/>
  <c r="BI179" i="5"/>
  <c r="BH179" i="5"/>
  <c r="BG179" i="5"/>
  <c r="BF179" i="5"/>
  <c r="T179" i="5"/>
  <c r="R179" i="5"/>
  <c r="P179" i="5"/>
  <c r="BI177" i="5"/>
  <c r="BH177" i="5"/>
  <c r="BG177" i="5"/>
  <c r="BF177" i="5"/>
  <c r="T177" i="5"/>
  <c r="R177" i="5"/>
  <c r="P177" i="5"/>
  <c r="BI175" i="5"/>
  <c r="BH175" i="5"/>
  <c r="BG175" i="5"/>
  <c r="BF175" i="5"/>
  <c r="T175" i="5"/>
  <c r="R175" i="5"/>
  <c r="P175" i="5"/>
  <c r="BI173" i="5"/>
  <c r="BH173" i="5"/>
  <c r="BG173" i="5"/>
  <c r="BF173" i="5"/>
  <c r="T173" i="5"/>
  <c r="R173" i="5"/>
  <c r="P173" i="5"/>
  <c r="BI170" i="5"/>
  <c r="BH170" i="5"/>
  <c r="BG170" i="5"/>
  <c r="BF170" i="5"/>
  <c r="T170" i="5"/>
  <c r="R170" i="5"/>
  <c r="P170" i="5"/>
  <c r="BI168" i="5"/>
  <c r="BH168" i="5"/>
  <c r="BG168" i="5"/>
  <c r="BF168" i="5"/>
  <c r="T168" i="5"/>
  <c r="R168" i="5"/>
  <c r="P168" i="5"/>
  <c r="BI166" i="5"/>
  <c r="BH166" i="5"/>
  <c r="BG166" i="5"/>
  <c r="BF166" i="5"/>
  <c r="T166" i="5"/>
  <c r="R166" i="5"/>
  <c r="P166" i="5"/>
  <c r="BI163" i="5"/>
  <c r="BH163" i="5"/>
  <c r="BG163" i="5"/>
  <c r="BF163" i="5"/>
  <c r="T163" i="5"/>
  <c r="R163" i="5"/>
  <c r="P163" i="5"/>
  <c r="BI161" i="5"/>
  <c r="BH161" i="5"/>
  <c r="BG161" i="5"/>
  <c r="BF161" i="5"/>
  <c r="T161" i="5"/>
  <c r="R161" i="5"/>
  <c r="P161" i="5"/>
  <c r="BI158" i="5"/>
  <c r="BH158" i="5"/>
  <c r="BG158" i="5"/>
  <c r="BF158" i="5"/>
  <c r="T158" i="5"/>
  <c r="R158" i="5"/>
  <c r="P158" i="5"/>
  <c r="BI156" i="5"/>
  <c r="BH156" i="5"/>
  <c r="BG156" i="5"/>
  <c r="BF156" i="5"/>
  <c r="T156" i="5"/>
  <c r="R156" i="5"/>
  <c r="P156" i="5"/>
  <c r="BI154" i="5"/>
  <c r="BH154" i="5"/>
  <c r="BG154" i="5"/>
  <c r="BF154" i="5"/>
  <c r="T154" i="5"/>
  <c r="R154" i="5"/>
  <c r="P154" i="5"/>
  <c r="BI151" i="5"/>
  <c r="BH151" i="5"/>
  <c r="BG151" i="5"/>
  <c r="BF151" i="5"/>
  <c r="T151" i="5"/>
  <c r="R151" i="5"/>
  <c r="P151" i="5"/>
  <c r="BI148" i="5"/>
  <c r="BH148" i="5"/>
  <c r="BG148" i="5"/>
  <c r="BF148" i="5"/>
  <c r="T148" i="5"/>
  <c r="R148" i="5"/>
  <c r="P148" i="5"/>
  <c r="BI146" i="5"/>
  <c r="BH146" i="5"/>
  <c r="BG146" i="5"/>
  <c r="BF146" i="5"/>
  <c r="T146" i="5"/>
  <c r="R146" i="5"/>
  <c r="P146" i="5"/>
  <c r="BI144" i="5"/>
  <c r="BH144" i="5"/>
  <c r="BG144" i="5"/>
  <c r="BF144" i="5"/>
  <c r="T144" i="5"/>
  <c r="R144" i="5"/>
  <c r="P144" i="5"/>
  <c r="BI141" i="5"/>
  <c r="BH141" i="5"/>
  <c r="BG141" i="5"/>
  <c r="BF141" i="5"/>
  <c r="T141" i="5"/>
  <c r="R141" i="5"/>
  <c r="P141" i="5"/>
  <c r="BI135" i="5"/>
  <c r="BH135" i="5"/>
  <c r="BG135" i="5"/>
  <c r="BF135" i="5"/>
  <c r="T135" i="5"/>
  <c r="R135" i="5"/>
  <c r="P135" i="5"/>
  <c r="BI132" i="5"/>
  <c r="BH132" i="5"/>
  <c r="BG132" i="5"/>
  <c r="BF132" i="5"/>
  <c r="T132" i="5"/>
  <c r="R132" i="5"/>
  <c r="P132" i="5"/>
  <c r="BI129" i="5"/>
  <c r="BH129" i="5"/>
  <c r="BG129" i="5"/>
  <c r="BF129" i="5"/>
  <c r="T129" i="5"/>
  <c r="R129" i="5"/>
  <c r="P129" i="5"/>
  <c r="BI127" i="5"/>
  <c r="BH127" i="5"/>
  <c r="BG127" i="5"/>
  <c r="BF127" i="5"/>
  <c r="T127" i="5"/>
  <c r="R127" i="5"/>
  <c r="P127" i="5"/>
  <c r="BI125" i="5"/>
  <c r="BH125" i="5"/>
  <c r="BG125" i="5"/>
  <c r="BF125" i="5"/>
  <c r="T125" i="5"/>
  <c r="R125" i="5"/>
  <c r="P125" i="5"/>
  <c r="BI122" i="5"/>
  <c r="BH122" i="5"/>
  <c r="BG122" i="5"/>
  <c r="BF122" i="5"/>
  <c r="T122" i="5"/>
  <c r="R122" i="5"/>
  <c r="P122" i="5"/>
  <c r="F115" i="5"/>
  <c r="F113" i="5"/>
  <c r="E111" i="5"/>
  <c r="F91" i="5"/>
  <c r="F89" i="5"/>
  <c r="E87" i="5"/>
  <c r="J24" i="5"/>
  <c r="E24" i="5"/>
  <c r="J116" i="5" s="1"/>
  <c r="J23" i="5"/>
  <c r="J21" i="5"/>
  <c r="E21" i="5"/>
  <c r="J115" i="5" s="1"/>
  <c r="J20" i="5"/>
  <c r="J18" i="5"/>
  <c r="E18" i="5"/>
  <c r="F116" i="5" s="1"/>
  <c r="J17" i="5"/>
  <c r="J12" i="5"/>
  <c r="J113" i="5"/>
  <c r="E7" i="5"/>
  <c r="E85" i="5" s="1"/>
  <c r="J37" i="4"/>
  <c r="J36" i="4"/>
  <c r="AY97" i="1" s="1"/>
  <c r="J35" i="4"/>
  <c r="AX97" i="1"/>
  <c r="BI169" i="4"/>
  <c r="BH169" i="4"/>
  <c r="BG169" i="4"/>
  <c r="BF169" i="4"/>
  <c r="T169" i="4"/>
  <c r="R169" i="4"/>
  <c r="P169" i="4"/>
  <c r="BI166" i="4"/>
  <c r="BH166" i="4"/>
  <c r="BG166" i="4"/>
  <c r="BF166" i="4"/>
  <c r="T166" i="4"/>
  <c r="R166" i="4"/>
  <c r="P166" i="4"/>
  <c r="BI164" i="4"/>
  <c r="BH164" i="4"/>
  <c r="BG164" i="4"/>
  <c r="BF164" i="4"/>
  <c r="T164" i="4"/>
  <c r="R164" i="4"/>
  <c r="P164" i="4"/>
  <c r="BI161" i="4"/>
  <c r="BH161" i="4"/>
  <c r="BG161" i="4"/>
  <c r="BF161" i="4"/>
  <c r="T161" i="4"/>
  <c r="R161" i="4"/>
  <c r="P161" i="4"/>
  <c r="BI159" i="4"/>
  <c r="BH159" i="4"/>
  <c r="BG159" i="4"/>
  <c r="BF159" i="4"/>
  <c r="T159" i="4"/>
  <c r="R159" i="4"/>
  <c r="P159" i="4"/>
  <c r="BI156" i="4"/>
  <c r="BH156" i="4"/>
  <c r="BG156" i="4"/>
  <c r="BF156" i="4"/>
  <c r="T156" i="4"/>
  <c r="R156" i="4"/>
  <c r="P156" i="4"/>
  <c r="BI153" i="4"/>
  <c r="BH153" i="4"/>
  <c r="BG153" i="4"/>
  <c r="BF153" i="4"/>
  <c r="T153" i="4"/>
  <c r="R153" i="4"/>
  <c r="P153" i="4"/>
  <c r="BI150" i="4"/>
  <c r="BH150" i="4"/>
  <c r="BG150" i="4"/>
  <c r="BF150" i="4"/>
  <c r="T150" i="4"/>
  <c r="R150" i="4"/>
  <c r="P150" i="4"/>
  <c r="BI147" i="4"/>
  <c r="BH147" i="4"/>
  <c r="BG147" i="4"/>
  <c r="BF147" i="4"/>
  <c r="T147" i="4"/>
  <c r="R147" i="4"/>
  <c r="P147" i="4"/>
  <c r="BI145" i="4"/>
  <c r="BH145" i="4"/>
  <c r="BG145" i="4"/>
  <c r="BF145" i="4"/>
  <c r="T145" i="4"/>
  <c r="R145" i="4"/>
  <c r="P145" i="4"/>
  <c r="BI143" i="4"/>
  <c r="BH143" i="4"/>
  <c r="BG143" i="4"/>
  <c r="BF143" i="4"/>
  <c r="T143" i="4"/>
  <c r="R143" i="4"/>
  <c r="P143" i="4"/>
  <c r="BI140" i="4"/>
  <c r="BH140" i="4"/>
  <c r="BG140" i="4"/>
  <c r="BF140" i="4"/>
  <c r="T140" i="4"/>
  <c r="R140" i="4"/>
  <c r="P140" i="4"/>
  <c r="BI137" i="4"/>
  <c r="BH137" i="4"/>
  <c r="BG137" i="4"/>
  <c r="BF137" i="4"/>
  <c r="T137" i="4"/>
  <c r="R137" i="4"/>
  <c r="P137" i="4"/>
  <c r="BI134" i="4"/>
  <c r="BH134" i="4"/>
  <c r="BG134" i="4"/>
  <c r="BF134" i="4"/>
  <c r="T134" i="4"/>
  <c r="R134" i="4"/>
  <c r="P134" i="4"/>
  <c r="BI131" i="4"/>
  <c r="BH131" i="4"/>
  <c r="BG131" i="4"/>
  <c r="BF131" i="4"/>
  <c r="T131" i="4"/>
  <c r="R131" i="4"/>
  <c r="P131" i="4"/>
  <c r="BI128" i="4"/>
  <c r="BH128" i="4"/>
  <c r="BG128" i="4"/>
  <c r="BF128" i="4"/>
  <c r="T128" i="4"/>
  <c r="R128" i="4"/>
  <c r="P128" i="4"/>
  <c r="BI126" i="4"/>
  <c r="BH126" i="4"/>
  <c r="BG126" i="4"/>
  <c r="BF126" i="4"/>
  <c r="T126" i="4"/>
  <c r="R126" i="4"/>
  <c r="P126" i="4"/>
  <c r="BI124" i="4"/>
  <c r="BH124" i="4"/>
  <c r="BG124" i="4"/>
  <c r="BF124" i="4"/>
  <c r="T124" i="4"/>
  <c r="R124" i="4"/>
  <c r="P124" i="4"/>
  <c r="BI122" i="4"/>
  <c r="BH122" i="4"/>
  <c r="BG122" i="4"/>
  <c r="BF122" i="4"/>
  <c r="T122" i="4"/>
  <c r="R122" i="4"/>
  <c r="P122" i="4"/>
  <c r="F115" i="4"/>
  <c r="F113" i="4"/>
  <c r="E111" i="4"/>
  <c r="F91" i="4"/>
  <c r="F89" i="4"/>
  <c r="E87" i="4"/>
  <c r="J24" i="4"/>
  <c r="E24" i="4"/>
  <c r="J116" i="4" s="1"/>
  <c r="J23" i="4"/>
  <c r="J21" i="4"/>
  <c r="E21" i="4"/>
  <c r="J91" i="4" s="1"/>
  <c r="J20" i="4"/>
  <c r="J18" i="4"/>
  <c r="E18" i="4"/>
  <c r="F92" i="4" s="1"/>
  <c r="J17" i="4"/>
  <c r="J12" i="4"/>
  <c r="J113" i="4"/>
  <c r="E7" i="4"/>
  <c r="E85" i="4"/>
  <c r="J37" i="3"/>
  <c r="J36" i="3"/>
  <c r="AY96" i="1" s="1"/>
  <c r="J35" i="3"/>
  <c r="AX96" i="1" s="1"/>
  <c r="BI246" i="3"/>
  <c r="BH246" i="3"/>
  <c r="BG246" i="3"/>
  <c r="BF246" i="3"/>
  <c r="T246" i="3"/>
  <c r="R246" i="3"/>
  <c r="P246" i="3"/>
  <c r="BI243" i="3"/>
  <c r="BH243" i="3"/>
  <c r="BG243" i="3"/>
  <c r="BF243" i="3"/>
  <c r="T243" i="3"/>
  <c r="R243" i="3"/>
  <c r="P243" i="3"/>
  <c r="BI240" i="3"/>
  <c r="BH240" i="3"/>
  <c r="BG240" i="3"/>
  <c r="BF240" i="3"/>
  <c r="T240" i="3"/>
  <c r="R240" i="3"/>
  <c r="P240" i="3"/>
  <c r="BI237" i="3"/>
  <c r="BH237" i="3"/>
  <c r="BG237" i="3"/>
  <c r="BF237" i="3"/>
  <c r="T237" i="3"/>
  <c r="R237" i="3"/>
  <c r="P237" i="3"/>
  <c r="BI234" i="3"/>
  <c r="BH234" i="3"/>
  <c r="BG234" i="3"/>
  <c r="BF234" i="3"/>
  <c r="T234" i="3"/>
  <c r="R234" i="3"/>
  <c r="P234" i="3"/>
  <c r="BI232" i="3"/>
  <c r="BH232" i="3"/>
  <c r="BG232" i="3"/>
  <c r="BF232" i="3"/>
  <c r="T232" i="3"/>
  <c r="R232" i="3"/>
  <c r="P232" i="3"/>
  <c r="BI230" i="3"/>
  <c r="BH230" i="3"/>
  <c r="BG230" i="3"/>
  <c r="BF230" i="3"/>
  <c r="T230" i="3"/>
  <c r="R230" i="3"/>
  <c r="P230" i="3"/>
  <c r="BI228" i="3"/>
  <c r="BH228" i="3"/>
  <c r="BG228" i="3"/>
  <c r="BF228" i="3"/>
  <c r="T228" i="3"/>
  <c r="R228" i="3"/>
  <c r="P228" i="3"/>
  <c r="BI226" i="3"/>
  <c r="BH226" i="3"/>
  <c r="BG226" i="3"/>
  <c r="BF226" i="3"/>
  <c r="T226" i="3"/>
  <c r="R226" i="3"/>
  <c r="P226" i="3"/>
  <c r="BI224" i="3"/>
  <c r="BH224" i="3"/>
  <c r="BG224" i="3"/>
  <c r="BF224" i="3"/>
  <c r="T224" i="3"/>
  <c r="R224" i="3"/>
  <c r="P224" i="3"/>
  <c r="BI222" i="3"/>
  <c r="BH222" i="3"/>
  <c r="BG222" i="3"/>
  <c r="BF222" i="3"/>
  <c r="T222" i="3"/>
  <c r="R222" i="3"/>
  <c r="P222" i="3"/>
  <c r="BI220" i="3"/>
  <c r="BH220" i="3"/>
  <c r="BG220" i="3"/>
  <c r="BF220" i="3"/>
  <c r="T220" i="3"/>
  <c r="R220" i="3"/>
  <c r="P220" i="3"/>
  <c r="BI218" i="3"/>
  <c r="BH218" i="3"/>
  <c r="BG218" i="3"/>
  <c r="BF218" i="3"/>
  <c r="T218" i="3"/>
  <c r="R218" i="3"/>
  <c r="P218" i="3"/>
  <c r="BI216" i="3"/>
  <c r="BH216" i="3"/>
  <c r="BG216" i="3"/>
  <c r="BF216" i="3"/>
  <c r="T216" i="3"/>
  <c r="R216" i="3"/>
  <c r="P216" i="3"/>
  <c r="BI214" i="3"/>
  <c r="BH214" i="3"/>
  <c r="BG214" i="3"/>
  <c r="BF214" i="3"/>
  <c r="T214" i="3"/>
  <c r="R214" i="3"/>
  <c r="P214" i="3"/>
  <c r="BI212" i="3"/>
  <c r="BH212" i="3"/>
  <c r="BG212" i="3"/>
  <c r="BF212" i="3"/>
  <c r="T212" i="3"/>
  <c r="R212" i="3"/>
  <c r="P212" i="3"/>
  <c r="BI210" i="3"/>
  <c r="BH210" i="3"/>
  <c r="BG210" i="3"/>
  <c r="BF210" i="3"/>
  <c r="T210" i="3"/>
  <c r="R210" i="3"/>
  <c r="P210" i="3"/>
  <c r="BI208" i="3"/>
  <c r="BH208" i="3"/>
  <c r="BG208" i="3"/>
  <c r="BF208" i="3"/>
  <c r="T208" i="3"/>
  <c r="R208" i="3"/>
  <c r="P208" i="3"/>
  <c r="BI206" i="3"/>
  <c r="BH206" i="3"/>
  <c r="BG206" i="3"/>
  <c r="BF206" i="3"/>
  <c r="T206" i="3"/>
  <c r="R206" i="3"/>
  <c r="P206" i="3"/>
  <c r="BI204" i="3"/>
  <c r="BH204" i="3"/>
  <c r="BG204" i="3"/>
  <c r="BF204" i="3"/>
  <c r="T204" i="3"/>
  <c r="R204" i="3"/>
  <c r="P204" i="3"/>
  <c r="BI202" i="3"/>
  <c r="BH202" i="3"/>
  <c r="BG202" i="3"/>
  <c r="BF202" i="3"/>
  <c r="T202" i="3"/>
  <c r="R202" i="3"/>
  <c r="P202" i="3"/>
  <c r="BI200" i="3"/>
  <c r="BH200" i="3"/>
  <c r="BG200" i="3"/>
  <c r="BF200" i="3"/>
  <c r="T200" i="3"/>
  <c r="R200" i="3"/>
  <c r="P200" i="3"/>
  <c r="BI198" i="3"/>
  <c r="BH198" i="3"/>
  <c r="BG198" i="3"/>
  <c r="BF198" i="3"/>
  <c r="T198" i="3"/>
  <c r="R198" i="3"/>
  <c r="P198" i="3"/>
  <c r="BI196" i="3"/>
  <c r="BH196" i="3"/>
  <c r="BG196" i="3"/>
  <c r="BF196" i="3"/>
  <c r="T196" i="3"/>
  <c r="R196" i="3"/>
  <c r="P196" i="3"/>
  <c r="BI194" i="3"/>
  <c r="BH194" i="3"/>
  <c r="BG194" i="3"/>
  <c r="BF194" i="3"/>
  <c r="T194" i="3"/>
  <c r="R194" i="3"/>
  <c r="P194" i="3"/>
  <c r="BI191" i="3"/>
  <c r="BH191" i="3"/>
  <c r="BG191" i="3"/>
  <c r="BF191" i="3"/>
  <c r="T191" i="3"/>
  <c r="R191" i="3"/>
  <c r="P191" i="3"/>
  <c r="BI188" i="3"/>
  <c r="BH188" i="3"/>
  <c r="BG188" i="3"/>
  <c r="BF188" i="3"/>
  <c r="T188" i="3"/>
  <c r="R188" i="3"/>
  <c r="P188" i="3"/>
  <c r="BI185" i="3"/>
  <c r="BH185" i="3"/>
  <c r="BG185" i="3"/>
  <c r="BF185" i="3"/>
  <c r="T185" i="3"/>
  <c r="R185" i="3"/>
  <c r="P185" i="3"/>
  <c r="BI182" i="3"/>
  <c r="BH182" i="3"/>
  <c r="BG182" i="3"/>
  <c r="BF182" i="3"/>
  <c r="T182" i="3"/>
  <c r="R182" i="3"/>
  <c r="P182" i="3"/>
  <c r="BI177" i="3"/>
  <c r="BH177" i="3"/>
  <c r="BG177" i="3"/>
  <c r="BF177" i="3"/>
  <c r="T177" i="3"/>
  <c r="R177" i="3"/>
  <c r="P177" i="3"/>
  <c r="BI175" i="3"/>
  <c r="BH175" i="3"/>
  <c r="BG175" i="3"/>
  <c r="BF175" i="3"/>
  <c r="T175" i="3"/>
  <c r="R175" i="3"/>
  <c r="P175" i="3"/>
  <c r="BI172" i="3"/>
  <c r="BH172" i="3"/>
  <c r="BG172" i="3"/>
  <c r="BF172" i="3"/>
  <c r="T172" i="3"/>
  <c r="R172" i="3"/>
  <c r="P172" i="3"/>
  <c r="BI169" i="3"/>
  <c r="BH169" i="3"/>
  <c r="BG169" i="3"/>
  <c r="BF169" i="3"/>
  <c r="T169" i="3"/>
  <c r="R169" i="3"/>
  <c r="P169" i="3"/>
  <c r="BI167" i="3"/>
  <c r="BH167" i="3"/>
  <c r="BG167" i="3"/>
  <c r="BF167" i="3"/>
  <c r="T167" i="3"/>
  <c r="R167" i="3"/>
  <c r="P167" i="3"/>
  <c r="BI165" i="3"/>
  <c r="BH165" i="3"/>
  <c r="BG165" i="3"/>
  <c r="BF165" i="3"/>
  <c r="T165" i="3"/>
  <c r="R165" i="3"/>
  <c r="P165" i="3"/>
  <c r="BI162" i="3"/>
  <c r="BH162" i="3"/>
  <c r="BG162" i="3"/>
  <c r="BF162" i="3"/>
  <c r="T162" i="3"/>
  <c r="R162" i="3"/>
  <c r="P162" i="3"/>
  <c r="BI159" i="3"/>
  <c r="BH159" i="3"/>
  <c r="BG159" i="3"/>
  <c r="BF159" i="3"/>
  <c r="T159" i="3"/>
  <c r="R159" i="3"/>
  <c r="P159" i="3"/>
  <c r="BI156" i="3"/>
  <c r="BH156" i="3"/>
  <c r="BG156" i="3"/>
  <c r="BF156" i="3"/>
  <c r="T156" i="3"/>
  <c r="R156" i="3"/>
  <c r="P156" i="3"/>
  <c r="BI153" i="3"/>
  <c r="BH153" i="3"/>
  <c r="BG153" i="3"/>
  <c r="BF153" i="3"/>
  <c r="T153" i="3"/>
  <c r="R153" i="3"/>
  <c r="P153" i="3"/>
  <c r="BI148" i="3"/>
  <c r="BH148" i="3"/>
  <c r="BG148" i="3"/>
  <c r="BF148" i="3"/>
  <c r="T148" i="3"/>
  <c r="R148" i="3"/>
  <c r="P148" i="3"/>
  <c r="BI145" i="3"/>
  <c r="BH145" i="3"/>
  <c r="BG145" i="3"/>
  <c r="BF145" i="3"/>
  <c r="T145" i="3"/>
  <c r="R145" i="3"/>
  <c r="P145" i="3"/>
  <c r="BI142" i="3"/>
  <c r="BH142" i="3"/>
  <c r="BG142" i="3"/>
  <c r="BF142" i="3"/>
  <c r="T142" i="3"/>
  <c r="R142" i="3"/>
  <c r="P142" i="3"/>
  <c r="BI137" i="3"/>
  <c r="BH137" i="3"/>
  <c r="BG137" i="3"/>
  <c r="BF137" i="3"/>
  <c r="T137" i="3"/>
  <c r="R137" i="3"/>
  <c r="P137" i="3"/>
  <c r="BI134" i="3"/>
  <c r="BH134" i="3"/>
  <c r="BG134" i="3"/>
  <c r="BF134" i="3"/>
  <c r="T134" i="3"/>
  <c r="R134" i="3"/>
  <c r="P134" i="3"/>
  <c r="BI129" i="3"/>
  <c r="BH129" i="3"/>
  <c r="BG129" i="3"/>
  <c r="BF129" i="3"/>
  <c r="T129" i="3"/>
  <c r="R129" i="3"/>
  <c r="P129" i="3"/>
  <c r="BI122" i="3"/>
  <c r="BH122" i="3"/>
  <c r="BG122" i="3"/>
  <c r="BF122" i="3"/>
  <c r="T122" i="3"/>
  <c r="R122" i="3"/>
  <c r="P122" i="3"/>
  <c r="F115" i="3"/>
  <c r="F113" i="3"/>
  <c r="E111" i="3"/>
  <c r="F91" i="3"/>
  <c r="F89" i="3"/>
  <c r="E87" i="3"/>
  <c r="J24" i="3"/>
  <c r="E24" i="3"/>
  <c r="J116" i="3"/>
  <c r="J23" i="3"/>
  <c r="J21" i="3"/>
  <c r="E21" i="3"/>
  <c r="J115" i="3"/>
  <c r="J20" i="3"/>
  <c r="J18" i="3"/>
  <c r="E18" i="3"/>
  <c r="F116" i="3"/>
  <c r="J17" i="3"/>
  <c r="J12" i="3"/>
  <c r="J113" i="3" s="1"/>
  <c r="E7" i="3"/>
  <c r="E109" i="3" s="1"/>
  <c r="J37" i="2"/>
  <c r="J36" i="2"/>
  <c r="AY95" i="1"/>
  <c r="J35" i="2"/>
  <c r="AX95" i="1"/>
  <c r="BI259" i="2"/>
  <c r="BH259" i="2"/>
  <c r="BG259" i="2"/>
  <c r="BF259" i="2"/>
  <c r="T259" i="2"/>
  <c r="R259" i="2"/>
  <c r="P259" i="2"/>
  <c r="BI256" i="2"/>
  <c r="BH256" i="2"/>
  <c r="BG256" i="2"/>
  <c r="BF256" i="2"/>
  <c r="T256" i="2"/>
  <c r="R256" i="2"/>
  <c r="P256" i="2"/>
  <c r="BI253" i="2"/>
  <c r="BH253" i="2"/>
  <c r="BG253" i="2"/>
  <c r="BF253" i="2"/>
  <c r="T253" i="2"/>
  <c r="R253" i="2"/>
  <c r="P253" i="2"/>
  <c r="BI250" i="2"/>
  <c r="BH250" i="2"/>
  <c r="BG250" i="2"/>
  <c r="BF250" i="2"/>
  <c r="T250" i="2"/>
  <c r="R250" i="2"/>
  <c r="P250" i="2"/>
  <c r="BI247" i="2"/>
  <c r="BH247" i="2"/>
  <c r="BG247" i="2"/>
  <c r="BF247" i="2"/>
  <c r="T247" i="2"/>
  <c r="R247" i="2"/>
  <c r="P247" i="2"/>
  <c r="BI245" i="2"/>
  <c r="BH245" i="2"/>
  <c r="BG245" i="2"/>
  <c r="BF245" i="2"/>
  <c r="T245" i="2"/>
  <c r="R245" i="2"/>
  <c r="P245" i="2"/>
  <c r="BI240" i="2"/>
  <c r="BH240" i="2"/>
  <c r="BG240" i="2"/>
  <c r="BF240" i="2"/>
  <c r="T240" i="2"/>
  <c r="R240" i="2"/>
  <c r="P240" i="2"/>
  <c r="BI235" i="2"/>
  <c r="BH235" i="2"/>
  <c r="BG235" i="2"/>
  <c r="BF235" i="2"/>
  <c r="T235" i="2"/>
  <c r="R235" i="2"/>
  <c r="P235" i="2"/>
  <c r="BI232" i="2"/>
  <c r="BH232" i="2"/>
  <c r="BG232" i="2"/>
  <c r="BF232" i="2"/>
  <c r="T232" i="2"/>
  <c r="R232" i="2"/>
  <c r="P232" i="2"/>
  <c r="BI230" i="2"/>
  <c r="BH230" i="2"/>
  <c r="BG230" i="2"/>
  <c r="BF230" i="2"/>
  <c r="T230" i="2"/>
  <c r="R230" i="2"/>
  <c r="P230" i="2"/>
  <c r="BI228" i="2"/>
  <c r="BH228" i="2"/>
  <c r="BG228" i="2"/>
  <c r="BF228" i="2"/>
  <c r="T228" i="2"/>
  <c r="R228" i="2"/>
  <c r="P228" i="2"/>
  <c r="BI226" i="2"/>
  <c r="BH226" i="2"/>
  <c r="BG226" i="2"/>
  <c r="BF226" i="2"/>
  <c r="T226" i="2"/>
  <c r="R226" i="2"/>
  <c r="P226" i="2"/>
  <c r="BI224" i="2"/>
  <c r="BH224" i="2"/>
  <c r="BG224" i="2"/>
  <c r="BF224" i="2"/>
  <c r="T224" i="2"/>
  <c r="R224" i="2"/>
  <c r="P224" i="2"/>
  <c r="BI222" i="2"/>
  <c r="BH222" i="2"/>
  <c r="BG222" i="2"/>
  <c r="BF222" i="2"/>
  <c r="T222" i="2"/>
  <c r="R222" i="2"/>
  <c r="P222" i="2"/>
  <c r="BI220" i="2"/>
  <c r="BH220" i="2"/>
  <c r="BG220" i="2"/>
  <c r="BF220" i="2"/>
  <c r="T220" i="2"/>
  <c r="R220" i="2"/>
  <c r="P220" i="2"/>
  <c r="BI218" i="2"/>
  <c r="BH218" i="2"/>
  <c r="BG218" i="2"/>
  <c r="BF218" i="2"/>
  <c r="T218" i="2"/>
  <c r="R218" i="2"/>
  <c r="P218" i="2"/>
  <c r="BI216" i="2"/>
  <c r="BH216" i="2"/>
  <c r="BG216" i="2"/>
  <c r="BF216" i="2"/>
  <c r="T216" i="2"/>
  <c r="R216" i="2"/>
  <c r="P216" i="2"/>
  <c r="BI214" i="2"/>
  <c r="BH214" i="2"/>
  <c r="BG214" i="2"/>
  <c r="BF214" i="2"/>
  <c r="T214" i="2"/>
  <c r="R214" i="2"/>
  <c r="P214" i="2"/>
  <c r="BI212" i="2"/>
  <c r="BH212" i="2"/>
  <c r="BG212" i="2"/>
  <c r="BF212" i="2"/>
  <c r="T212" i="2"/>
  <c r="R212" i="2"/>
  <c r="P212" i="2"/>
  <c r="BI210" i="2"/>
  <c r="BH210" i="2"/>
  <c r="BG210" i="2"/>
  <c r="BF210" i="2"/>
  <c r="T210" i="2"/>
  <c r="R210" i="2"/>
  <c r="P210" i="2"/>
  <c r="BI208" i="2"/>
  <c r="BH208" i="2"/>
  <c r="BG208" i="2"/>
  <c r="BF208" i="2"/>
  <c r="T208" i="2"/>
  <c r="R208" i="2"/>
  <c r="P208" i="2"/>
  <c r="BI205" i="2"/>
  <c r="BH205" i="2"/>
  <c r="BG205" i="2"/>
  <c r="BF205" i="2"/>
  <c r="T205" i="2"/>
  <c r="R205" i="2"/>
  <c r="P205" i="2"/>
  <c r="BI203" i="2"/>
  <c r="BH203" i="2"/>
  <c r="BG203" i="2"/>
  <c r="BF203" i="2"/>
  <c r="T203" i="2"/>
  <c r="R203" i="2"/>
  <c r="P203" i="2"/>
  <c r="BI201" i="2"/>
  <c r="BH201" i="2"/>
  <c r="BG201" i="2"/>
  <c r="BF201" i="2"/>
  <c r="T201" i="2"/>
  <c r="R201" i="2"/>
  <c r="P201" i="2"/>
  <c r="BI198" i="2"/>
  <c r="BH198" i="2"/>
  <c r="BG198" i="2"/>
  <c r="BF198" i="2"/>
  <c r="T198" i="2"/>
  <c r="R198" i="2"/>
  <c r="P198" i="2"/>
  <c r="BI196" i="2"/>
  <c r="BH196" i="2"/>
  <c r="BG196" i="2"/>
  <c r="BF196" i="2"/>
  <c r="T196" i="2"/>
  <c r="R196" i="2"/>
  <c r="P196" i="2"/>
  <c r="BI194" i="2"/>
  <c r="BH194" i="2"/>
  <c r="BG194" i="2"/>
  <c r="BF194" i="2"/>
  <c r="T194" i="2"/>
  <c r="R194" i="2"/>
  <c r="P194" i="2"/>
  <c r="BI191" i="2"/>
  <c r="BH191" i="2"/>
  <c r="BG191" i="2"/>
  <c r="BF191" i="2"/>
  <c r="T191" i="2"/>
  <c r="R191" i="2"/>
  <c r="P191" i="2"/>
  <c r="BI188" i="2"/>
  <c r="BH188" i="2"/>
  <c r="BG188" i="2"/>
  <c r="BF188" i="2"/>
  <c r="T188" i="2"/>
  <c r="R188" i="2"/>
  <c r="P188" i="2"/>
  <c r="BI185" i="2"/>
  <c r="BH185" i="2"/>
  <c r="BG185" i="2"/>
  <c r="BF185" i="2"/>
  <c r="T185" i="2"/>
  <c r="R185" i="2"/>
  <c r="P185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3" i="2"/>
  <c r="BH173" i="2"/>
  <c r="BG173" i="2"/>
  <c r="BF173" i="2"/>
  <c r="T173" i="2"/>
  <c r="R173" i="2"/>
  <c r="P173" i="2"/>
  <c r="BI170" i="2"/>
  <c r="BH170" i="2"/>
  <c r="BG170" i="2"/>
  <c r="BF170" i="2"/>
  <c r="T170" i="2"/>
  <c r="R170" i="2"/>
  <c r="P170" i="2"/>
  <c r="BI167" i="2"/>
  <c r="BH167" i="2"/>
  <c r="BG167" i="2"/>
  <c r="BF167" i="2"/>
  <c r="T167" i="2"/>
  <c r="R167" i="2"/>
  <c r="P167" i="2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59" i="2"/>
  <c r="BH159" i="2"/>
  <c r="BG159" i="2"/>
  <c r="BF159" i="2"/>
  <c r="T159" i="2"/>
  <c r="R159" i="2"/>
  <c r="P159" i="2"/>
  <c r="BI156" i="2"/>
  <c r="BH156" i="2"/>
  <c r="BG156" i="2"/>
  <c r="BF156" i="2"/>
  <c r="T156" i="2"/>
  <c r="R156" i="2"/>
  <c r="P156" i="2"/>
  <c r="BI153" i="2"/>
  <c r="BH153" i="2"/>
  <c r="BG153" i="2"/>
  <c r="BF153" i="2"/>
  <c r="T153" i="2"/>
  <c r="R153" i="2"/>
  <c r="P153" i="2"/>
  <c r="BI150" i="2"/>
  <c r="BH150" i="2"/>
  <c r="BG150" i="2"/>
  <c r="BF150" i="2"/>
  <c r="T150" i="2"/>
  <c r="R150" i="2"/>
  <c r="P150" i="2"/>
  <c r="BI147" i="2"/>
  <c r="BH147" i="2"/>
  <c r="BG147" i="2"/>
  <c r="BF147" i="2"/>
  <c r="T147" i="2"/>
  <c r="R147" i="2"/>
  <c r="P147" i="2"/>
  <c r="BI144" i="2"/>
  <c r="BH144" i="2"/>
  <c r="BG144" i="2"/>
  <c r="BF144" i="2"/>
  <c r="T144" i="2"/>
  <c r="R144" i="2"/>
  <c r="P144" i="2"/>
  <c r="BI139" i="2"/>
  <c r="BH139" i="2"/>
  <c r="BG139" i="2"/>
  <c r="BF139" i="2"/>
  <c r="T139" i="2"/>
  <c r="R139" i="2"/>
  <c r="P139" i="2"/>
  <c r="BI126" i="2"/>
  <c r="BH126" i="2"/>
  <c r="BG126" i="2"/>
  <c r="BF126" i="2"/>
  <c r="T126" i="2"/>
  <c r="R126" i="2"/>
  <c r="P126" i="2"/>
  <c r="BI124" i="2"/>
  <c r="BH124" i="2"/>
  <c r="BG124" i="2"/>
  <c r="BF124" i="2"/>
  <c r="T124" i="2"/>
  <c r="R124" i="2"/>
  <c r="P124" i="2"/>
  <c r="BI122" i="2"/>
  <c r="BH122" i="2"/>
  <c r="BG122" i="2"/>
  <c r="BF122" i="2"/>
  <c r="T122" i="2"/>
  <c r="R122" i="2"/>
  <c r="P122" i="2"/>
  <c r="F115" i="2"/>
  <c r="F113" i="2"/>
  <c r="E111" i="2"/>
  <c r="F91" i="2"/>
  <c r="F89" i="2"/>
  <c r="E87" i="2"/>
  <c r="J24" i="2"/>
  <c r="E24" i="2"/>
  <c r="J116" i="2"/>
  <c r="J23" i="2"/>
  <c r="J21" i="2"/>
  <c r="E21" i="2"/>
  <c r="J115" i="2"/>
  <c r="J20" i="2"/>
  <c r="J18" i="2"/>
  <c r="E18" i="2"/>
  <c r="F92" i="2"/>
  <c r="J17" i="2"/>
  <c r="J12" i="2"/>
  <c r="J113" i="2" s="1"/>
  <c r="E7" i="2"/>
  <c r="E85" i="2"/>
  <c r="L90" i="1"/>
  <c r="AM90" i="1"/>
  <c r="AM89" i="1"/>
  <c r="L89" i="1"/>
  <c r="AM87" i="1"/>
  <c r="L87" i="1"/>
  <c r="L85" i="1"/>
  <c r="L84" i="1"/>
  <c r="BK137" i="7"/>
  <c r="J137" i="7"/>
  <c r="BK134" i="7"/>
  <c r="J134" i="7"/>
  <c r="BK132" i="7"/>
  <c r="BK129" i="7"/>
  <c r="J129" i="7"/>
  <c r="BK127" i="7"/>
  <c r="J127" i="7"/>
  <c r="BK125" i="7"/>
  <c r="J125" i="7"/>
  <c r="BK123" i="7"/>
  <c r="J123" i="7"/>
  <c r="BK121" i="7"/>
  <c r="J121" i="7"/>
  <c r="BK119" i="7"/>
  <c r="J119" i="7"/>
  <c r="J244" i="6"/>
  <c r="BK235" i="6"/>
  <c r="BK225" i="6"/>
  <c r="J223" i="6"/>
  <c r="J218" i="6"/>
  <c r="J209" i="6"/>
  <c r="J205" i="6"/>
  <c r="J202" i="6"/>
  <c r="J200" i="6"/>
  <c r="BK197" i="6"/>
  <c r="BK195" i="6"/>
  <c r="BK193" i="6"/>
  <c r="J191" i="6"/>
  <c r="J186" i="6"/>
  <c r="J184" i="6"/>
  <c r="J177" i="6"/>
  <c r="BK175" i="6"/>
  <c r="J173" i="6"/>
  <c r="BK170" i="6"/>
  <c r="J163" i="6"/>
  <c r="J159" i="6"/>
  <c r="J156" i="6"/>
  <c r="J149" i="6"/>
  <c r="BK146" i="6"/>
  <c r="BK144" i="6"/>
  <c r="J142" i="6"/>
  <c r="J135" i="6"/>
  <c r="BK130" i="6"/>
  <c r="J128" i="6"/>
  <c r="J220" i="5"/>
  <c r="BK215" i="5"/>
  <c r="BK197" i="5"/>
  <c r="BK195" i="5"/>
  <c r="J189" i="5"/>
  <c r="J187" i="5"/>
  <c r="BK184" i="5"/>
  <c r="BK179" i="5"/>
  <c r="J177" i="5"/>
  <c r="J175" i="5"/>
  <c r="BK173" i="5"/>
  <c r="BK170" i="5"/>
  <c r="J168" i="5"/>
  <c r="J166" i="5"/>
  <c r="J161" i="5"/>
  <c r="J146" i="5"/>
  <c r="J144" i="5"/>
  <c r="J129" i="5"/>
  <c r="BK127" i="5"/>
  <c r="BK122" i="5"/>
  <c r="J166" i="4"/>
  <c r="BK164" i="4"/>
  <c r="J150" i="4"/>
  <c r="J147" i="4"/>
  <c r="J143" i="4"/>
  <c r="BK140" i="4"/>
  <c r="J134" i="4"/>
  <c r="J124" i="4"/>
  <c r="BK240" i="3"/>
  <c r="BK237" i="3"/>
  <c r="BK232" i="3"/>
  <c r="J228" i="3"/>
  <c r="J226" i="3"/>
  <c r="BK222" i="3"/>
  <c r="J220" i="3"/>
  <c r="J218" i="3"/>
  <c r="BK216" i="3"/>
  <c r="BK214" i="3"/>
  <c r="BK191" i="3"/>
  <c r="BK188" i="3"/>
  <c r="J182" i="3"/>
  <c r="J175" i="3"/>
  <c r="BK172" i="3"/>
  <c r="BK165" i="3"/>
  <c r="J162" i="3"/>
  <c r="BK159" i="3"/>
  <c r="J148" i="3"/>
  <c r="BK145" i="3"/>
  <c r="J137" i="3"/>
  <c r="BK134" i="3"/>
  <c r="BK122" i="3"/>
  <c r="J256" i="2"/>
  <c r="J250" i="2"/>
  <c r="J247" i="2"/>
  <c r="BK240" i="2"/>
  <c r="J222" i="2"/>
  <c r="BK220" i="2"/>
  <c r="BK218" i="2"/>
  <c r="J216" i="2"/>
  <c r="J212" i="2"/>
  <c r="BK210" i="2"/>
  <c r="BK208" i="2"/>
  <c r="BK205" i="2"/>
  <c r="J205" i="2"/>
  <c r="BK203" i="2"/>
  <c r="BK196" i="2"/>
  <c r="J194" i="2"/>
  <c r="BK191" i="2"/>
  <c r="J188" i="2"/>
  <c r="J185" i="2"/>
  <c r="J182" i="2"/>
  <c r="BK180" i="2"/>
  <c r="J178" i="2"/>
  <c r="J173" i="2"/>
  <c r="J170" i="2"/>
  <c r="BK161" i="2"/>
  <c r="J159" i="2"/>
  <c r="BK150" i="2"/>
  <c r="J147" i="2"/>
  <c r="J144" i="2"/>
  <c r="J139" i="2"/>
  <c r="J122" i="2"/>
  <c r="J132" i="7"/>
  <c r="J253" i="6"/>
  <c r="J250" i="6"/>
  <c r="J247" i="6"/>
  <c r="J231" i="6"/>
  <c r="BK229" i="6"/>
  <c r="BK227" i="6"/>
  <c r="BK223" i="6"/>
  <c r="J221" i="6"/>
  <c r="BK213" i="6"/>
  <c r="J211" i="6"/>
  <c r="BK209" i="6"/>
  <c r="J207" i="6"/>
  <c r="BK200" i="6"/>
  <c r="J195" i="6"/>
  <c r="BK189" i="6"/>
  <c r="BK186" i="6"/>
  <c r="BK184" i="6"/>
  <c r="BK181" i="6"/>
  <c r="J179" i="6"/>
  <c r="J175" i="6"/>
  <c r="BK168" i="6"/>
  <c r="J165" i="6"/>
  <c r="BK154" i="6"/>
  <c r="BK140" i="6"/>
  <c r="J138" i="6"/>
  <c r="J133" i="6"/>
  <c r="J130" i="6"/>
  <c r="BK126" i="6"/>
  <c r="J124" i="6"/>
  <c r="J223" i="5"/>
  <c r="BK212" i="5"/>
  <c r="J209" i="5"/>
  <c r="BK206" i="5"/>
  <c r="BK204" i="5"/>
  <c r="BK201" i="5"/>
  <c r="J195" i="5"/>
  <c r="BK193" i="5"/>
  <c r="BK191" i="5"/>
  <c r="BK187" i="5"/>
  <c r="BK181" i="5"/>
  <c r="J173" i="5"/>
  <c r="BK168" i="5"/>
  <c r="BK166" i="5"/>
  <c r="BK163" i="5"/>
  <c r="J158" i="5"/>
  <c r="J156" i="5"/>
  <c r="J151" i="5"/>
  <c r="J148" i="5"/>
  <c r="BK135" i="5"/>
  <c r="J132" i="5"/>
  <c r="J125" i="5"/>
  <c r="BK166" i="4"/>
  <c r="J159" i="4"/>
  <c r="J156" i="4"/>
  <c r="BK153" i="4"/>
  <c r="BK150" i="4"/>
  <c r="BK143" i="4"/>
  <c r="BK134" i="4"/>
  <c r="BK128" i="4"/>
  <c r="J126" i="4"/>
  <c r="J243" i="3"/>
  <c r="J237" i="3"/>
  <c r="J234" i="3"/>
  <c r="J232" i="3"/>
  <c r="BK230" i="3"/>
  <c r="J224" i="3"/>
  <c r="BK220" i="3"/>
  <c r="BK218" i="3"/>
  <c r="BK208" i="3"/>
  <c r="BK204" i="3"/>
  <c r="J200" i="3"/>
  <c r="J196" i="3"/>
  <c r="J194" i="3"/>
  <c r="BK185" i="3"/>
  <c r="J177" i="3"/>
  <c r="J172" i="3"/>
  <c r="BK167" i="3"/>
  <c r="BK162" i="3"/>
  <c r="J156" i="3"/>
  <c r="J145" i="3"/>
  <c r="BK142" i="3"/>
  <c r="J129" i="3"/>
  <c r="J122" i="3"/>
  <c r="BK245" i="2"/>
  <c r="J240" i="2"/>
  <c r="BK235" i="2"/>
  <c r="BK232" i="2"/>
  <c r="J230" i="2"/>
  <c r="J228" i="2"/>
  <c r="BK216" i="2"/>
  <c r="BK214" i="2"/>
  <c r="J210" i="2"/>
  <c r="J208" i="2"/>
  <c r="J201" i="2"/>
  <c r="J198" i="2"/>
  <c r="J191" i="2"/>
  <c r="BK182" i="2"/>
  <c r="J180" i="2"/>
  <c r="BK176" i="2"/>
  <c r="BK167" i="2"/>
  <c r="J165" i="2"/>
  <c r="BK163" i="2"/>
  <c r="J161" i="2"/>
  <c r="J156" i="2"/>
  <c r="J150" i="2"/>
  <c r="BK124" i="2"/>
  <c r="BK247" i="6"/>
  <c r="BK244" i="6"/>
  <c r="BK241" i="6"/>
  <c r="J237" i="6"/>
  <c r="J233" i="6"/>
  <c r="BK231" i="6"/>
  <c r="J225" i="6"/>
  <c r="BK218" i="6"/>
  <c r="J216" i="6"/>
  <c r="J213" i="6"/>
  <c r="BK211" i="6"/>
  <c r="BK207" i="6"/>
  <c r="BK205" i="6"/>
  <c r="J197" i="6"/>
  <c r="J193" i="6"/>
  <c r="BK191" i="6"/>
  <c r="J189" i="6"/>
  <c r="J181" i="6"/>
  <c r="BK179" i="6"/>
  <c r="BK177" i="6"/>
  <c r="J170" i="6"/>
  <c r="BK165" i="6"/>
  <c r="BK163" i="6"/>
  <c r="BK161" i="6"/>
  <c r="BK159" i="6"/>
  <c r="BK156" i="6"/>
  <c r="J154" i="6"/>
  <c r="BK151" i="6"/>
  <c r="J144" i="6"/>
  <c r="BK142" i="6"/>
  <c r="J140" i="6"/>
  <c r="BK135" i="6"/>
  <c r="BK133" i="6"/>
  <c r="BK128" i="6"/>
  <c r="J126" i="6"/>
  <c r="BK124" i="6"/>
  <c r="J122" i="6"/>
  <c r="BK226" i="5"/>
  <c r="J226" i="5"/>
  <c r="BK223" i="5"/>
  <c r="BK209" i="5"/>
  <c r="J206" i="5"/>
  <c r="J199" i="5"/>
  <c r="J197" i="5"/>
  <c r="J193" i="5"/>
  <c r="J191" i="5"/>
  <c r="BK189" i="5"/>
  <c r="J184" i="5"/>
  <c r="J181" i="5"/>
  <c r="J179" i="5"/>
  <c r="BK177" i="5"/>
  <c r="BK175" i="5"/>
  <c r="J170" i="5"/>
  <c r="J163" i="5"/>
  <c r="BK161" i="5"/>
  <c r="BK158" i="5"/>
  <c r="BK156" i="5"/>
  <c r="J154" i="5"/>
  <c r="BK146" i="5"/>
  <c r="BK141" i="5"/>
  <c r="J135" i="5"/>
  <c r="BK125" i="5"/>
  <c r="J122" i="5"/>
  <c r="J169" i="4"/>
  <c r="J164" i="4"/>
  <c r="BK161" i="4"/>
  <c r="BK159" i="4"/>
  <c r="BK156" i="4"/>
  <c r="BK145" i="4"/>
  <c r="BK137" i="4"/>
  <c r="BK131" i="4"/>
  <c r="BK126" i="4"/>
  <c r="BK122" i="4"/>
  <c r="BK246" i="3"/>
  <c r="J246" i="3"/>
  <c r="BK234" i="3"/>
  <c r="BK224" i="3"/>
  <c r="J222" i="3"/>
  <c r="J212" i="3"/>
  <c r="J210" i="3"/>
  <c r="J208" i="3"/>
  <c r="BK206" i="3"/>
  <c r="BK202" i="3"/>
  <c r="BK200" i="3"/>
  <c r="J198" i="3"/>
  <c r="BK194" i="3"/>
  <c r="J191" i="3"/>
  <c r="J188" i="3"/>
  <c r="BK175" i="3"/>
  <c r="BK169" i="3"/>
  <c r="J165" i="3"/>
  <c r="J159" i="3"/>
  <c r="J153" i="3"/>
  <c r="BK148" i="3"/>
  <c r="BK256" i="2"/>
  <c r="BK253" i="2"/>
  <c r="J235" i="2"/>
  <c r="J232" i="2"/>
  <c r="BK230" i="2"/>
  <c r="BK228" i="2"/>
  <c r="BK226" i="2"/>
  <c r="J224" i="2"/>
  <c r="J218" i="2"/>
  <c r="BK201" i="2"/>
  <c r="BK198" i="2"/>
  <c r="BK188" i="2"/>
  <c r="BK165" i="2"/>
  <c r="J153" i="2"/>
  <c r="BK139" i="2"/>
  <c r="BK126" i="2"/>
  <c r="J124" i="2"/>
  <c r="BK122" i="2"/>
  <c r="AS94" i="1"/>
  <c r="BK253" i="6"/>
  <c r="BK250" i="6"/>
  <c r="J241" i="6"/>
  <c r="BK237" i="6"/>
  <c r="J235" i="6"/>
  <c r="BK233" i="6"/>
  <c r="J229" i="6"/>
  <c r="J227" i="6"/>
  <c r="BK221" i="6"/>
  <c r="BK216" i="6"/>
  <c r="BK202" i="6"/>
  <c r="BK173" i="6"/>
  <c r="J168" i="6"/>
  <c r="J161" i="6"/>
  <c r="J151" i="6"/>
  <c r="BK149" i="6"/>
  <c r="J146" i="6"/>
  <c r="BK138" i="6"/>
  <c r="BK122" i="6"/>
  <c r="BK220" i="5"/>
  <c r="J215" i="5"/>
  <c r="J212" i="5"/>
  <c r="J204" i="5"/>
  <c r="J201" i="5"/>
  <c r="BK199" i="5"/>
  <c r="BK154" i="5"/>
  <c r="BK151" i="5"/>
  <c r="BK148" i="5"/>
  <c r="BK144" i="5"/>
  <c r="J141" i="5"/>
  <c r="BK132" i="5"/>
  <c r="BK129" i="5"/>
  <c r="J127" i="5"/>
  <c r="BK169" i="4"/>
  <c r="J161" i="4"/>
  <c r="J153" i="4"/>
  <c r="BK147" i="4"/>
  <c r="J145" i="4"/>
  <c r="J140" i="4"/>
  <c r="J137" i="4"/>
  <c r="J131" i="4"/>
  <c r="J128" i="4"/>
  <c r="BK124" i="4"/>
  <c r="J122" i="4"/>
  <c r="BK243" i="3"/>
  <c r="J240" i="3"/>
  <c r="J230" i="3"/>
  <c r="BK228" i="3"/>
  <c r="BK226" i="3"/>
  <c r="J216" i="3"/>
  <c r="J214" i="3"/>
  <c r="BK212" i="3"/>
  <c r="BK210" i="3"/>
  <c r="J206" i="3"/>
  <c r="J204" i="3"/>
  <c r="J202" i="3"/>
  <c r="BK198" i="3"/>
  <c r="BK196" i="3"/>
  <c r="J185" i="3"/>
  <c r="BK182" i="3"/>
  <c r="BK177" i="3"/>
  <c r="J169" i="3"/>
  <c r="J167" i="3"/>
  <c r="BK156" i="3"/>
  <c r="BK153" i="3"/>
  <c r="J142" i="3"/>
  <c r="BK137" i="3"/>
  <c r="J134" i="3"/>
  <c r="BK129" i="3"/>
  <c r="BK259" i="2"/>
  <c r="J259" i="2"/>
  <c r="J253" i="2"/>
  <c r="BK250" i="2"/>
  <c r="BK247" i="2"/>
  <c r="J245" i="2"/>
  <c r="J226" i="2"/>
  <c r="BK224" i="2"/>
  <c r="BK222" i="2"/>
  <c r="J220" i="2"/>
  <c r="J214" i="2"/>
  <c r="BK212" i="2"/>
  <c r="J203" i="2"/>
  <c r="J196" i="2"/>
  <c r="BK194" i="2"/>
  <c r="BK185" i="2"/>
  <c r="BK178" i="2"/>
  <c r="J176" i="2"/>
  <c r="BK173" i="2"/>
  <c r="BK170" i="2"/>
  <c r="J167" i="2"/>
  <c r="J163" i="2"/>
  <c r="BK159" i="2"/>
  <c r="BK156" i="2"/>
  <c r="BK153" i="2"/>
  <c r="BK147" i="2"/>
  <c r="BK144" i="2"/>
  <c r="J126" i="2"/>
  <c r="T121" i="2" l="1"/>
  <c r="T120" i="2" s="1"/>
  <c r="T119" i="2" s="1"/>
  <c r="T234" i="2"/>
  <c r="T121" i="3"/>
  <c r="T120" i="3" s="1"/>
  <c r="R236" i="3"/>
  <c r="P121" i="4"/>
  <c r="P120" i="4" s="1"/>
  <c r="P163" i="4"/>
  <c r="T121" i="5"/>
  <c r="T120" i="5"/>
  <c r="T119" i="5" s="1"/>
  <c r="T208" i="5"/>
  <c r="T121" i="6"/>
  <c r="T120" i="6"/>
  <c r="P121" i="2"/>
  <c r="P120" i="2" s="1"/>
  <c r="P119" i="2" s="1"/>
  <c r="AU95" i="1" s="1"/>
  <c r="P234" i="2"/>
  <c r="R121" i="3"/>
  <c r="R120" i="3"/>
  <c r="R119" i="3"/>
  <c r="BK236" i="3"/>
  <c r="J236" i="3" s="1"/>
  <c r="J99" i="3" s="1"/>
  <c r="T121" i="4"/>
  <c r="T120" i="4" s="1"/>
  <c r="T119" i="4" s="1"/>
  <c r="T163" i="4"/>
  <c r="P121" i="5"/>
  <c r="P120" i="5" s="1"/>
  <c r="R208" i="5"/>
  <c r="BK121" i="2"/>
  <c r="J121" i="2"/>
  <c r="J98" i="2" s="1"/>
  <c r="BK234" i="2"/>
  <c r="J234" i="2"/>
  <c r="J99" i="2"/>
  <c r="P121" i="3"/>
  <c r="P120" i="3" s="1"/>
  <c r="T236" i="3"/>
  <c r="BK121" i="4"/>
  <c r="J121" i="4" s="1"/>
  <c r="J98" i="4" s="1"/>
  <c r="BK163" i="4"/>
  <c r="J163" i="4"/>
  <c r="J99" i="4" s="1"/>
  <c r="R121" i="5"/>
  <c r="R120" i="5"/>
  <c r="R119" i="5"/>
  <c r="P208" i="5"/>
  <c r="P121" i="6"/>
  <c r="P120" i="6"/>
  <c r="R121" i="2"/>
  <c r="R120" i="2" s="1"/>
  <c r="R119" i="2" s="1"/>
  <c r="R234" i="2"/>
  <c r="BK121" i="3"/>
  <c r="J121" i="3" s="1"/>
  <c r="J98" i="3" s="1"/>
  <c r="P236" i="3"/>
  <c r="R121" i="4"/>
  <c r="R120" i="4" s="1"/>
  <c r="R119" i="4" s="1"/>
  <c r="R163" i="4"/>
  <c r="BK121" i="5"/>
  <c r="J121" i="5" s="1"/>
  <c r="J98" i="5" s="1"/>
  <c r="BK208" i="5"/>
  <c r="J208" i="5"/>
  <c r="J99" i="5" s="1"/>
  <c r="BK121" i="6"/>
  <c r="J121" i="6"/>
  <c r="J98" i="6"/>
  <c r="R121" i="6"/>
  <c r="R120" i="6"/>
  <c r="BK240" i="6"/>
  <c r="J240" i="6" s="1"/>
  <c r="J99" i="6" s="1"/>
  <c r="P240" i="6"/>
  <c r="R240" i="6"/>
  <c r="R119" i="6" s="1"/>
  <c r="T240" i="6"/>
  <c r="BK118" i="7"/>
  <c r="J118" i="7" s="1"/>
  <c r="J97" i="7" s="1"/>
  <c r="P118" i="7"/>
  <c r="P117" i="7"/>
  <c r="AU100" i="1" s="1"/>
  <c r="R118" i="7"/>
  <c r="R117" i="7" s="1"/>
  <c r="T118" i="7"/>
  <c r="T117" i="7"/>
  <c r="J91" i="2"/>
  <c r="E109" i="2"/>
  <c r="BE122" i="2"/>
  <c r="BE165" i="2"/>
  <c r="BE188" i="2"/>
  <c r="BE196" i="2"/>
  <c r="BE198" i="2"/>
  <c r="BE216" i="2"/>
  <c r="BE228" i="2"/>
  <c r="BE232" i="2"/>
  <c r="BE256" i="2"/>
  <c r="BE259" i="2"/>
  <c r="J91" i="3"/>
  <c r="BE145" i="3"/>
  <c r="BE156" i="3"/>
  <c r="BE159" i="3"/>
  <c r="BE172" i="3"/>
  <c r="BE191" i="3"/>
  <c r="BE218" i="3"/>
  <c r="BE220" i="3"/>
  <c r="BE222" i="3"/>
  <c r="BE224" i="3"/>
  <c r="BE230" i="3"/>
  <c r="BE232" i="3"/>
  <c r="F116" i="4"/>
  <c r="BE124" i="4"/>
  <c r="BE164" i="4"/>
  <c r="BE169" i="4"/>
  <c r="J91" i="5"/>
  <c r="BE156" i="5"/>
  <c r="BE204" i="5"/>
  <c r="J91" i="6"/>
  <c r="E109" i="6"/>
  <c r="BE126" i="6"/>
  <c r="BE130" i="6"/>
  <c r="BE140" i="6"/>
  <c r="BE154" i="6"/>
  <c r="BE156" i="6"/>
  <c r="BE159" i="6"/>
  <c r="BE161" i="6"/>
  <c r="BE163" i="6"/>
  <c r="BE177" i="6"/>
  <c r="BE181" i="6"/>
  <c r="BE189" i="6"/>
  <c r="BE197" i="6"/>
  <c r="BE207" i="6"/>
  <c r="BE211" i="6"/>
  <c r="BE225" i="6"/>
  <c r="BE227" i="6"/>
  <c r="BE247" i="6"/>
  <c r="J89" i="2"/>
  <c r="J92" i="2"/>
  <c r="BE144" i="2"/>
  <c r="BE147" i="2"/>
  <c r="BE156" i="2"/>
  <c r="BE161" i="2"/>
  <c r="BE167" i="2"/>
  <c r="BE173" i="2"/>
  <c r="BE176" i="2"/>
  <c r="BE178" i="2"/>
  <c r="BE180" i="2"/>
  <c r="BE182" i="2"/>
  <c r="BE191" i="2"/>
  <c r="BE205" i="2"/>
  <c r="BE208" i="2"/>
  <c r="BE210" i="2"/>
  <c r="BE212" i="2"/>
  <c r="BE214" i="2"/>
  <c r="BE220" i="2"/>
  <c r="BE235" i="2"/>
  <c r="BE240" i="2"/>
  <c r="BE247" i="2"/>
  <c r="F92" i="3"/>
  <c r="BE129" i="3"/>
  <c r="BE134" i="3"/>
  <c r="BE142" i="3"/>
  <c r="BE162" i="3"/>
  <c r="BE167" i="3"/>
  <c r="BE169" i="3"/>
  <c r="BE177" i="3"/>
  <c r="BE194" i="3"/>
  <c r="BE204" i="3"/>
  <c r="BE212" i="3"/>
  <c r="BE228" i="3"/>
  <c r="BE237" i="3"/>
  <c r="BE246" i="3"/>
  <c r="J92" i="4"/>
  <c r="E109" i="4"/>
  <c r="J115" i="4"/>
  <c r="BE128" i="4"/>
  <c r="BE140" i="4"/>
  <c r="J89" i="5"/>
  <c r="F92" i="5"/>
  <c r="BE122" i="5"/>
  <c r="BE129" i="5"/>
  <c r="BE148" i="5"/>
  <c r="BE154" i="5"/>
  <c r="BE158" i="5"/>
  <c r="BE168" i="5"/>
  <c r="BE175" i="5"/>
  <c r="BE187" i="5"/>
  <c r="BE201" i="5"/>
  <c r="BE220" i="5"/>
  <c r="BE226" i="5"/>
  <c r="J89" i="6"/>
  <c r="J92" i="6"/>
  <c r="BE135" i="6"/>
  <c r="BE168" i="6"/>
  <c r="BE175" i="6"/>
  <c r="BE191" i="6"/>
  <c r="BE193" i="6"/>
  <c r="BE200" i="6"/>
  <c r="BE218" i="6"/>
  <c r="BE221" i="6"/>
  <c r="BE223" i="6"/>
  <c r="BE229" i="6"/>
  <c r="BE233" i="6"/>
  <c r="BE235" i="6"/>
  <c r="BE237" i="6"/>
  <c r="BE244" i="6"/>
  <c r="BE250" i="6"/>
  <c r="E85" i="7"/>
  <c r="F92" i="7"/>
  <c r="J111" i="7"/>
  <c r="J113" i="7"/>
  <c r="F116" i="2"/>
  <c r="BE139" i="2"/>
  <c r="BE150" i="2"/>
  <c r="BE159" i="2"/>
  <c r="BE170" i="2"/>
  <c r="BE185" i="2"/>
  <c r="BE194" i="2"/>
  <c r="BE218" i="2"/>
  <c r="BE250" i="2"/>
  <c r="J89" i="3"/>
  <c r="J92" i="3"/>
  <c r="BE122" i="3"/>
  <c r="BE137" i="3"/>
  <c r="BE148" i="3"/>
  <c r="BE165" i="3"/>
  <c r="BE188" i="3"/>
  <c r="BE208" i="3"/>
  <c r="BE216" i="3"/>
  <c r="BE240" i="3"/>
  <c r="J89" i="4"/>
  <c r="BE122" i="4"/>
  <c r="BE137" i="4"/>
  <c r="BE145" i="4"/>
  <c r="BE147" i="4"/>
  <c r="BE161" i="4"/>
  <c r="E109" i="5"/>
  <c r="BE125" i="5"/>
  <c r="BE127" i="5"/>
  <c r="BE141" i="5"/>
  <c r="BE144" i="5"/>
  <c r="BE146" i="5"/>
  <c r="BE161" i="5"/>
  <c r="BE166" i="5"/>
  <c r="BE170" i="5"/>
  <c r="BE179" i="5"/>
  <c r="BE184" i="5"/>
  <c r="BE189" i="5"/>
  <c r="BE195" i="5"/>
  <c r="BE209" i="5"/>
  <c r="BE215" i="5"/>
  <c r="F92" i="6"/>
  <c r="BE128" i="6"/>
  <c r="BE142" i="6"/>
  <c r="BE144" i="6"/>
  <c r="BE146" i="6"/>
  <c r="BE149" i="6"/>
  <c r="BE170" i="6"/>
  <c r="BE173" i="6"/>
  <c r="BE195" i="6"/>
  <c r="BE202" i="6"/>
  <c r="BE205" i="6"/>
  <c r="BE216" i="6"/>
  <c r="BE231" i="6"/>
  <c r="BE241" i="6"/>
  <c r="BE253" i="6"/>
  <c r="BE124" i="2"/>
  <c r="BE126" i="2"/>
  <c r="BE153" i="2"/>
  <c r="BE163" i="2"/>
  <c r="BE201" i="2"/>
  <c r="BE203" i="2"/>
  <c r="BE222" i="2"/>
  <c r="BE224" i="2"/>
  <c r="BE226" i="2"/>
  <c r="BE230" i="2"/>
  <c r="BE245" i="2"/>
  <c r="BE253" i="2"/>
  <c r="E85" i="3"/>
  <c r="BE153" i="3"/>
  <c r="BE175" i="3"/>
  <c r="BE182" i="3"/>
  <c r="BE185" i="3"/>
  <c r="BE196" i="3"/>
  <c r="BE198" i="3"/>
  <c r="BE200" i="3"/>
  <c r="BE202" i="3"/>
  <c r="BE206" i="3"/>
  <c r="BE210" i="3"/>
  <c r="BE214" i="3"/>
  <c r="BE226" i="3"/>
  <c r="BE234" i="3"/>
  <c r="BE243" i="3"/>
  <c r="BE126" i="4"/>
  <c r="BE131" i="4"/>
  <c r="BE134" i="4"/>
  <c r="BE143" i="4"/>
  <c r="BE150" i="4"/>
  <c r="BE153" i="4"/>
  <c r="BE156" i="4"/>
  <c r="BE159" i="4"/>
  <c r="BE166" i="4"/>
  <c r="J92" i="5"/>
  <c r="BE132" i="5"/>
  <c r="BE135" i="5"/>
  <c r="BE151" i="5"/>
  <c r="BE163" i="5"/>
  <c r="BE173" i="5"/>
  <c r="BE177" i="5"/>
  <c r="BE181" i="5"/>
  <c r="BE191" i="5"/>
  <c r="BE193" i="5"/>
  <c r="BE197" i="5"/>
  <c r="BE199" i="5"/>
  <c r="BE206" i="5"/>
  <c r="BE212" i="5"/>
  <c r="BE223" i="5"/>
  <c r="BE122" i="6"/>
  <c r="BE124" i="6"/>
  <c r="BE133" i="6"/>
  <c r="BE138" i="6"/>
  <c r="BE151" i="6"/>
  <c r="BE165" i="6"/>
  <c r="BE179" i="6"/>
  <c r="BE184" i="6"/>
  <c r="BE186" i="6"/>
  <c r="BE209" i="6"/>
  <c r="BE213" i="6"/>
  <c r="J92" i="7"/>
  <c r="BE119" i="7"/>
  <c r="BE121" i="7"/>
  <c r="BE123" i="7"/>
  <c r="BE125" i="7"/>
  <c r="BE127" i="7"/>
  <c r="BE129" i="7"/>
  <c r="BE132" i="7"/>
  <c r="BE134" i="7"/>
  <c r="BE137" i="7"/>
  <c r="F37" i="2"/>
  <c r="BD95" i="1" s="1"/>
  <c r="J34" i="2"/>
  <c r="AW95" i="1" s="1"/>
  <c r="F37" i="3"/>
  <c r="BD96" i="1" s="1"/>
  <c r="F34" i="4"/>
  <c r="BA97" i="1" s="1"/>
  <c r="F36" i="5"/>
  <c r="BC98" i="1" s="1"/>
  <c r="F36" i="2"/>
  <c r="BC95" i="1" s="1"/>
  <c r="J34" i="3"/>
  <c r="AW96" i="1" s="1"/>
  <c r="F37" i="6"/>
  <c r="BD99" i="1" s="1"/>
  <c r="J34" i="7"/>
  <c r="AW100" i="1" s="1"/>
  <c r="F35" i="4"/>
  <c r="BB97" i="1" s="1"/>
  <c r="F34" i="5"/>
  <c r="BA98" i="1" s="1"/>
  <c r="F35" i="5"/>
  <c r="BB98" i="1" s="1"/>
  <c r="F35" i="3"/>
  <c r="BB96" i="1" s="1"/>
  <c r="F34" i="6"/>
  <c r="BA99" i="1" s="1"/>
  <c r="J34" i="4"/>
  <c r="AW97" i="1" s="1"/>
  <c r="F37" i="5"/>
  <c r="BD98" i="1" s="1"/>
  <c r="F35" i="7"/>
  <c r="BB100" i="1" s="1"/>
  <c r="F37" i="7"/>
  <c r="BD100" i="1" s="1"/>
  <c r="F36" i="4"/>
  <c r="BC97" i="1" s="1"/>
  <c r="J34" i="5"/>
  <c r="AW98" i="1" s="1"/>
  <c r="F35" i="6"/>
  <c r="BB99" i="1" s="1"/>
  <c r="F37" i="4"/>
  <c r="BD97" i="1" s="1"/>
  <c r="F36" i="6"/>
  <c r="BC99" i="1" s="1"/>
  <c r="F34" i="3"/>
  <c r="BA96" i="1" s="1"/>
  <c r="J34" i="6"/>
  <c r="AW99" i="1" s="1"/>
  <c r="F34" i="7"/>
  <c r="BA100" i="1" s="1"/>
  <c r="F36" i="3"/>
  <c r="BC96" i="1" s="1"/>
  <c r="F34" i="2"/>
  <c r="BA95" i="1" s="1"/>
  <c r="F35" i="2"/>
  <c r="BB95" i="1" s="1"/>
  <c r="F36" i="7"/>
  <c r="BC100" i="1" s="1"/>
  <c r="P119" i="6" l="1"/>
  <c r="AU99" i="1"/>
  <c r="P119" i="3"/>
  <c r="AU96" i="1"/>
  <c r="T119" i="6"/>
  <c r="T119" i="3"/>
  <c r="P119" i="4"/>
  <c r="AU97" i="1"/>
  <c r="P119" i="5"/>
  <c r="AU98" i="1"/>
  <c r="BK120" i="4"/>
  <c r="J120" i="4"/>
  <c r="J97" i="4" s="1"/>
  <c r="BK120" i="5"/>
  <c r="BK119" i="5"/>
  <c r="J119" i="5"/>
  <c r="J30" i="5" s="1"/>
  <c r="AG98" i="1" s="1"/>
  <c r="BK120" i="3"/>
  <c r="J120" i="3"/>
  <c r="J97" i="3"/>
  <c r="BK120" i="2"/>
  <c r="J120" i="2" s="1"/>
  <c r="J97" i="2" s="1"/>
  <c r="BK120" i="6"/>
  <c r="J120" i="6"/>
  <c r="J97" i="6" s="1"/>
  <c r="BK117" i="7"/>
  <c r="J117" i="7"/>
  <c r="J96" i="7"/>
  <c r="BD94" i="1"/>
  <c r="W33" i="1" s="1"/>
  <c r="BA94" i="1"/>
  <c r="AW94" i="1"/>
  <c r="AK30" i="1" s="1"/>
  <c r="F33" i="2"/>
  <c r="AZ95" i="1"/>
  <c r="F33" i="5"/>
  <c r="AZ98" i="1" s="1"/>
  <c r="F33" i="3"/>
  <c r="AZ96" i="1" s="1"/>
  <c r="BC94" i="1"/>
  <c r="W32" i="1" s="1"/>
  <c r="J33" i="2"/>
  <c r="AV95" i="1" s="1"/>
  <c r="AT95" i="1" s="1"/>
  <c r="F33" i="6"/>
  <c r="AZ99" i="1"/>
  <c r="J33" i="7"/>
  <c r="AV100" i="1" s="1"/>
  <c r="AT100" i="1" s="1"/>
  <c r="J33" i="4"/>
  <c r="AV97" i="1" s="1"/>
  <c r="AT97" i="1" s="1"/>
  <c r="J33" i="3"/>
  <c r="AV96" i="1"/>
  <c r="AT96" i="1" s="1"/>
  <c r="J33" i="5"/>
  <c r="AV98" i="1" s="1"/>
  <c r="AT98" i="1" s="1"/>
  <c r="BB94" i="1"/>
  <c r="W31" i="1"/>
  <c r="J33" i="6"/>
  <c r="AV99" i="1"/>
  <c r="AT99" i="1" s="1"/>
  <c r="F33" i="4"/>
  <c r="AZ97" i="1"/>
  <c r="F33" i="7"/>
  <c r="AZ100" i="1" s="1"/>
  <c r="J39" i="5" l="1"/>
  <c r="BK119" i="3"/>
  <c r="J119" i="3"/>
  <c r="BK119" i="4"/>
  <c r="J119" i="4" s="1"/>
  <c r="J96" i="4" s="1"/>
  <c r="J96" i="5"/>
  <c r="J120" i="5"/>
  <c r="J97" i="5" s="1"/>
  <c r="BK119" i="2"/>
  <c r="J119" i="2"/>
  <c r="J96" i="2"/>
  <c r="BK119" i="6"/>
  <c r="J119" i="6"/>
  <c r="AN98" i="1"/>
  <c r="AZ94" i="1"/>
  <c r="W29" i="1" s="1"/>
  <c r="AU94" i="1"/>
  <c r="W30" i="1"/>
  <c r="J30" i="3"/>
  <c r="AG96" i="1" s="1"/>
  <c r="AN96" i="1" s="1"/>
  <c r="J30" i="7"/>
  <c r="AG100" i="1"/>
  <c r="AN100" i="1" s="1"/>
  <c r="AX94" i="1"/>
  <c r="AY94" i="1"/>
  <c r="J30" i="6"/>
  <c r="AG99" i="1" s="1"/>
  <c r="AN99" i="1" s="1"/>
  <c r="J39" i="3" l="1"/>
  <c r="J96" i="3"/>
  <c r="J39" i="6"/>
  <c r="J96" i="6"/>
  <c r="J39" i="7"/>
  <c r="AV94" i="1"/>
  <c r="AK29" i="1"/>
  <c r="J30" i="2"/>
  <c r="AG95" i="1" s="1"/>
  <c r="AN95" i="1" s="1"/>
  <c r="J30" i="4"/>
  <c r="AG97" i="1"/>
  <c r="AN97" i="1" s="1"/>
  <c r="J39" i="4" l="1"/>
  <c r="J39" i="2"/>
  <c r="AG94" i="1"/>
  <c r="AK26" i="1" s="1"/>
  <c r="AK35" i="1" s="1"/>
  <c r="AT94" i="1"/>
  <c r="AN94" i="1" l="1"/>
</calcChain>
</file>

<file path=xl/sharedStrings.xml><?xml version="1.0" encoding="utf-8"?>
<sst xmlns="http://schemas.openxmlformats.org/spreadsheetml/2006/main" count="6277" uniqueCount="982">
  <si>
    <t>Export Komplet</t>
  </si>
  <si>
    <t/>
  </si>
  <si>
    <t>2.0</t>
  </si>
  <si>
    <t>ZAMOK</t>
  </si>
  <si>
    <t>False</t>
  </si>
  <si>
    <t>{b0921c8b-9d18-4df0-9b0f-18e8e8ca57ad}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</si>
  <si>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</si>
  <si>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</si>
  <si>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</si>
  <si>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</si>
  <si>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</si>
  <si>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</si>
  <si>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</si>
  <si>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</si>
  <si>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63521066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</si>
  <si>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</si>
  <si>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</si>
  <si>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trati v úseku Svatoňovice - Budišov nad Budišovkou 1. etapa</t>
  </si>
  <si>
    <t>KSO:</t>
  </si>
  <si>
    <t>CC-CZ:</t>
  </si>
  <si>
    <t>Místo:</t>
  </si>
  <si>
    <t>PS Suchdol</t>
  </si>
  <si>
    <t>Datum:</t>
  </si>
  <si>
    <t>27. 4. 2021</t>
  </si>
  <si>
    <t>Zadavatel:</t>
  </si>
  <si>
    <t>IČ:</t>
  </si>
  <si>
    <t>70994234</t>
  </si>
  <si>
    <t>Správa železnic, státní organizace, OŘ Ostrava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</si>
  <si>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</si>
  <si>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</si>
  <si>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</si>
  <si>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</si>
  <si>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</si>
  <si>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</si>
  <si>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</si>
  <si>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</si>
  <si>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</si>
  <si>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</si>
  <si>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</si>
  <si>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</si>
  <si>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</si>
  <si>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</si>
  <si>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</si>
  <si>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</si>
  <si>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</si>
  <si>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</si>
  <si>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</si>
  <si>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</si>
  <si>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</si>
  <si>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</si>
  <si>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</si>
  <si>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</si>
  <si>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</si>
  <si>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</si>
  <si>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</si>
  <si>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</si>
  <si>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</si>
  <si>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</si>
  <si>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</si>
  <si>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</si>
  <si>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</si>
  <si>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</si>
  <si>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</si>
  <si>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</si>
  <si>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</si>
  <si>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</si>
  <si>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</si>
  <si>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</si>
  <si>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</si>
  <si>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</si>
  <si>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</si>
  <si>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</si>
  <si>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</si>
  <si>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</si>
  <si>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</si>
  <si>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</si>
  <si>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</si>
  <si>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</si>
  <si>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</si>
  <si>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</si>
  <si>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</si>
  <si>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</si>
  <si>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</si>
  <si>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Oprava železničního svršku traťové koleje v km 34,048 – 35,023</t>
  </si>
  <si>
    <t>STA</t>
  </si>
  <si>
    <t>1</t>
  </si>
  <si>
    <t>{90957b35-b112-4042-8836-88e22d18cbc5}</t>
  </si>
  <si>
    <t>2</t>
  </si>
  <si>
    <t>SO 02</t>
  </si>
  <si>
    <t>Oprava železničního spodku</t>
  </si>
  <si>
    <t>{c13c1217-0f55-434b-91fa-7f88bba884ad}</t>
  </si>
  <si>
    <t>SO 03</t>
  </si>
  <si>
    <t>Zřízení BK v dopravně Svatoňovice</t>
  </si>
  <si>
    <t>{6e3c706a-f74e-4040-9e2e-65e6f50422d3}</t>
  </si>
  <si>
    <t>SO 04</t>
  </si>
  <si>
    <t>Oprava železničního přejezdu P 6746 v km 34,384</t>
  </si>
  <si>
    <t>{a22575df-0edc-4f76-9613-12b25166fa78}</t>
  </si>
  <si>
    <t>SO 05</t>
  </si>
  <si>
    <t>Výstroj trati</t>
  </si>
  <si>
    <t>{92fd1722-8547-434b-9f28-3e3fcd48b54e}</t>
  </si>
  <si>
    <t>VON</t>
  </si>
  <si>
    <t xml:space="preserve">Oprava trati v úseku Svatoňovice - Budišov nad Budišovkou 1. etapa </t>
  </si>
  <si>
    <t>{34733a9b-37f4-4683-9094-52d79f793fa6}</t>
  </si>
  <si>
    <t>KRYCÍ LIST SOUPISU PRACÍ</t>
  </si>
  <si>
    <t>Objekt:</t>
  </si>
  <si>
    <t>SO 01 - Oprava železničního svršku traťové koleje v km 34,048 – 35,023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</si>
  <si>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</si>
  <si>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</si>
  <si>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</si>
  <si>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</si>
  <si>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</si>
  <si>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</si>
  <si>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</si>
  <si>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</si>
  <si>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</si>
  <si>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</si>
  <si>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</si>
  <si>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</si>
  <si>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</si>
  <si>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</si>
  <si>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</si>
  <si>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</si>
  <si>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</si>
  <si>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</si>
  <si>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</si>
  <si>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</si>
  <si>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</si>
  <si>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</si>
  <si>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</si>
  <si>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</si>
  <si>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</si>
  <si>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</si>
  <si>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</si>
  <si>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5905085040</t>
  </si>
  <si>
    <t>Souvislé čištění KL strojně koleje pražce betonové rozdělení "c"</t>
  </si>
  <si>
    <t>km</t>
  </si>
  <si>
    <t>Sborník UOŽI 01 2021</t>
  </si>
  <si>
    <t>4</t>
  </si>
  <si>
    <t>412727718</t>
  </si>
  <si>
    <t>PP</t>
  </si>
  <si>
    <t>Souvislé čištění KL strojně koleje pražce betonové rozdělení "c". Poznámka: 1. V cenách jsou započteny náklady na kontinuální čištění KL strojní čističkou, případné vložení geosyntetika, rozprostření výzisku na terén nebo naložení na dopravní prostředek, zdvih, úpravu směrového a výškového uspořádání včetně měření mezních stavebních odchylek dle ČSN a technologických veličin, předání tištěných výstupů a úpravu KL do profilu. Platí i pro čištění KL současně s výměnou pražců. 2. V cenách nejsou obsaženy náklady na snížení KL pod patou kolejnice, následnou úpravu směrového a výškového uspořádání dodávku a doplnění kameniva.</t>
  </si>
  <si>
    <t>5905085010</t>
  </si>
  <si>
    <t>Souvislé čištění KL strojně koleje pražce dřevěné rozdělení "c"</t>
  </si>
  <si>
    <t>-1159349200</t>
  </si>
  <si>
    <t>Souvislé čištění KL strojně koleje pražce dřevěné rozdělení "c". Poznámka: 1. V cenách jsou započteny náklady na kontinuální čištění KL strojní čističkou, případné vložení geosyntetika, rozprostření výzisku na terén nebo naložení na dopravní prostředek, zdvih, úpravu směrového a výškového uspořádání včetně měření mezních stavebních odchylek dle ČSN a technologických veličin, předání tištěných výstupů a úpravu KL do profilu. Platí i pro čištění KL současně s výměnou pražců. 2. V cenách nejsou obsaženy náklady na snížení KL pod patou kolejnice, následnou úpravu směrového a výškového uspořádání dodávku a doplnění kameniva.</t>
  </si>
  <si>
    <t>3</t>
  </si>
  <si>
    <t>5905105030</t>
  </si>
  <si>
    <t>Doplnění KL kamenivem souvisle strojně v koleji</t>
  </si>
  <si>
    <t>m3</t>
  </si>
  <si>
    <t>-753338968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</si>
  <si>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</si>
  <si>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VV</t>
  </si>
  <si>
    <t>6,00*1,847*0,50</t>
  </si>
  <si>
    <t>42,00*2,051*0,50</t>
  </si>
  <si>
    <t>182,00*2,231*0,50</t>
  </si>
  <si>
    <t>30,00*2,051*0,50</t>
  </si>
  <si>
    <t>172,00*2,254*0,50</t>
  </si>
  <si>
    <t>29,00*2,051*0,50</t>
  </si>
  <si>
    <t>230,00*2,254*0,50</t>
  </si>
  <si>
    <t>17,00*2,051*1,00</t>
  </si>
  <si>
    <t>153,00*2,244*1,00</t>
  </si>
  <si>
    <t>114,00*2,051*1,00</t>
  </si>
  <si>
    <t>Součet</t>
  </si>
  <si>
    <t>-1265719271</t>
  </si>
  <si>
    <t>737,00*0,1409"nadvýšení</t>
  </si>
  <si>
    <t>271,291"niveleta</t>
  </si>
  <si>
    <t>5908005430</t>
  </si>
  <si>
    <t>Oprava kolejnicového styku demontáž spojek tv. S49</t>
  </si>
  <si>
    <t>styk</t>
  </si>
  <si>
    <t>1859071546</t>
  </si>
  <si>
    <t>Oprava kolejnicového styku demontáž spojek tv. S49.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</si>
  <si>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P</t>
  </si>
  <si>
    <t>Poznámka k položce:_x000D_
Spojka=kus</t>
  </si>
  <si>
    <t>6</t>
  </si>
  <si>
    <t>5907050120</t>
  </si>
  <si>
    <t>Dělení kolejnic kyslíkem soustavy S49 nebo T</t>
  </si>
  <si>
    <t>kus</t>
  </si>
  <si>
    <t>383624912</t>
  </si>
  <si>
    <t>Dělení kolejnic kyslíkem soustavy S49 nebo T. Poznámka: 1. V cenách jsou započteny náklady na manipulaci, podložení, označení a provedení řezu kolejnice.</t>
  </si>
  <si>
    <t>Poznámka k položce:_x000D_
Řez=kus</t>
  </si>
  <si>
    <t>7</t>
  </si>
  <si>
    <t>5999010020</t>
  </si>
  <si>
    <t>Vyjmutí a snesení konstrukcí nebo dílů hmotnosti přes 10 do 20 t</t>
  </si>
  <si>
    <t>t</t>
  </si>
  <si>
    <t>166816354</t>
  </si>
  <si>
    <t>Vyjmutí a snesení konstrukcí nebo dílů hmotnosti přes 10 do 20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</si>
  <si>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969,00*0,546098</t>
  </si>
  <si>
    <t>8</t>
  </si>
  <si>
    <t>5999010010</t>
  </si>
  <si>
    <t>Vyjmutí a snesení konstrukcí nebo dílů hmotnosti do 10 t</t>
  </si>
  <si>
    <t>-456846287</t>
  </si>
  <si>
    <t>Vyjmutí a snesení konstrukcí nebo dílů hmotnosti do 10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</si>
  <si>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6,00*0,295298</t>
  </si>
  <si>
    <t>9</t>
  </si>
  <si>
    <t>5905065010</t>
  </si>
  <si>
    <t>Samostatná úprava vrstvy kolejového lože pod ložnou plochou pražců v koleji</t>
  </si>
  <si>
    <t>m2</t>
  </si>
  <si>
    <t>-264986405</t>
  </si>
  <si>
    <t>Samostatná úprava vrstvy kolejového lože pod ložnou plochou pražců v koleji. Poznámka: 1. V cenách jsou započteny náklady na urovnání a homogenizaci vrstvy kameniva. 2. V cenách nejsou obsaženy náklady na dodávku a doplnění kameniva.</t>
  </si>
  <si>
    <t>975,00*3,80</t>
  </si>
  <si>
    <t>10</t>
  </si>
  <si>
    <t>5906130400</t>
  </si>
  <si>
    <t>Montáž kolejového roštu v ose koleje pražce betonové vystrojené tv. S49 rozdělení "u"</t>
  </si>
  <si>
    <t>1125559889</t>
  </si>
  <si>
    <t>Montáž kolejového roštu v ose koleje pražce betonové vystrojené tv. S49 rozdělení "u". Poznámka: 1. V cenách jsou započteny náklady na manipulaci a montáž KR, u pražců dřevěných nevystrojených i na vrtání pražců. 2. V cenách nejsou obsaženy náklady na dodávku materiálu.</t>
  </si>
  <si>
    <t>11</t>
  </si>
  <si>
    <t>5906130090</t>
  </si>
  <si>
    <t>Montáž kolejového roštu v ose koleje pražce dřevěné nevystrojené tv. S49 rozdělení "u"</t>
  </si>
  <si>
    <t>1974165409</t>
  </si>
  <si>
    <t>Montáž kolejového roštu v ose koleje pražce dřevěné nevystrojené tv. S49 rozdělení "u". Poznámka: 1. V cenách jsou započteny náklady na manipulaci a montáž KR, u pražců dřevěných nevystrojených i na vrtání pražců. 2. V cenách nejsou obsaženy náklady na dodávku materiálu.</t>
  </si>
  <si>
    <t>12</t>
  </si>
  <si>
    <t>5907015485</t>
  </si>
  <si>
    <t>Ojedinělá výměna kolejnic současně s výměnou pryžové podložky tv. S49 rozdělení "c"</t>
  </si>
  <si>
    <t>m</t>
  </si>
  <si>
    <t>-1115880906</t>
  </si>
  <si>
    <t>Ojedinělá výměna kolejnic současně s výměnou pryžové podložky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</si>
  <si>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13</t>
  </si>
  <si>
    <t>5907045120</t>
  </si>
  <si>
    <t>Příplatek za obtížnost při výměně kolejnic na rozponových podkladnicích tv. S49</t>
  </si>
  <si>
    <t>2077007115</t>
  </si>
  <si>
    <t>Příplatek za obtížnost při výměně kolejnic na rozponových podkladnicích tv. S49. Poznámka: 1. V cenách jsou započteny náklady za obtížné podmínky výměny kolejnic.</t>
  </si>
  <si>
    <t>14</t>
  </si>
  <si>
    <t>5909032020</t>
  </si>
  <si>
    <t>Přesná úprava GPK koleje směrové a výškové uspořádání pražce betonové</t>
  </si>
  <si>
    <t>589934446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</si>
  <si>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</si>
  <si>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0,969+0,025+0,025+0,025+0,372</t>
  </si>
  <si>
    <t>5909032010</t>
  </si>
  <si>
    <t>Přesná úprava GPK koleje směrové a výškové uspořádání pražce dřevěné nebo ocelové</t>
  </si>
  <si>
    <t>-1183944774</t>
  </si>
  <si>
    <t>Přesná úprava GPK koleje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</si>
  <si>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0,006+0,025</t>
  </si>
  <si>
    <t>16</t>
  </si>
  <si>
    <t>5909042010</t>
  </si>
  <si>
    <t>Přesná úprava GPK výhybky směrové a výškové uspořádání pražce dřevěné nebo ocelové</t>
  </si>
  <si>
    <t>-1797929026</t>
  </si>
  <si>
    <t>Přesná úprava GPK výhybky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</si>
  <si>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2*37,83</t>
  </si>
  <si>
    <t>17</t>
  </si>
  <si>
    <t>-1254071417</t>
  </si>
  <si>
    <t>18</t>
  </si>
  <si>
    <t>5910020030</t>
  </si>
  <si>
    <t>Svařování kolejnic termitem plný předehřev standardní spára svar sériový tv. S49</t>
  </si>
  <si>
    <t>svar</t>
  </si>
  <si>
    <t>121894727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</si>
  <si>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</si>
  <si>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19</t>
  </si>
  <si>
    <t>5910030310</t>
  </si>
  <si>
    <t>Příplatek za směrové vyrovnání kolejnic v obloucích o poloměru 300 m a menším</t>
  </si>
  <si>
    <t>-1201224116</t>
  </si>
  <si>
    <t>Příplatek za směrové vyrovnání kolejnic v obloucích o poloměru 300 m a menším. Poznámka: 1. V cenách jsou započteny náklady na použití přípravku pro směrové vyrovnání kolejnic.</t>
  </si>
  <si>
    <t>20</t>
  </si>
  <si>
    <t>5910040330</t>
  </si>
  <si>
    <t>Umožnění volné dilatace kolejnice demontáž upevňovadel s osazením kluzných podložek rozdělení pražců "u"</t>
  </si>
  <si>
    <t>-1524084046</t>
  </si>
  <si>
    <t>Umožnění volné dilatace kolejnice demontáž upevňovadel s osazením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</si>
  <si>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975,00*2+50,00*2</t>
  </si>
  <si>
    <t>5910040430</t>
  </si>
  <si>
    <t>Umožnění volné dilatace kolejnice montáž upevňovadel s odstraněním kluzných podložek rozdělení pražců "u"</t>
  </si>
  <si>
    <t>-1032632595</t>
  </si>
  <si>
    <t>Umožnění volné dilatace kolejnice montáž upevňovadel s odstraněním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</si>
  <si>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22</t>
  </si>
  <si>
    <t>5910045030</t>
  </si>
  <si>
    <t>Zajištění polohy kolejnice bočními válečkovými opěrkami rozdělení pražců "u"</t>
  </si>
  <si>
    <t>1073072542</t>
  </si>
  <si>
    <t>Zajištění polohy kolejnice bočními válečkovými opěrkami rozdělení pražců "u". Poznámka: 1. V cenách jsou započteny náklady na montáž a demontáž bočních opěrek v oblouku o malém poloměru.</t>
  </si>
  <si>
    <t>738,00*2</t>
  </si>
  <si>
    <t>23</t>
  </si>
  <si>
    <t>5909030020</t>
  </si>
  <si>
    <t>Následná úprava GPK koleje směrové a výškové uspořádání pražce betonové</t>
  </si>
  <si>
    <t>1505739631</t>
  </si>
  <si>
    <t>Následná úprava GPK koleje směrové a výškové uspořádání pražce betonové.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</si>
  <si>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0,969+0,025+0,260</t>
  </si>
  <si>
    <t>24</t>
  </si>
  <si>
    <t>5909030010</t>
  </si>
  <si>
    <t>Následná úprava GPK koleje směrové a výškové uspořádání pražce dřevěné nebo ocelové</t>
  </si>
  <si>
    <t>-1387424628</t>
  </si>
  <si>
    <t>Následná úprava GPK koleje směrové a výškové uspořádání pražce dřevěné nebo ocelové.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</si>
  <si>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25</t>
  </si>
  <si>
    <t>2103388627</t>
  </si>
  <si>
    <t>26</t>
  </si>
  <si>
    <t>5915020010</t>
  </si>
  <si>
    <t>Povrchová úprava plochy železničního spodku</t>
  </si>
  <si>
    <t>2011145658</t>
  </si>
  <si>
    <t>Povrchová úprava plochy železničního spodku. Poznámka: 1. V cenách jsou započteny náklady na urovnání a úpravu ploch nebo skládek výzisku kameniva a zeminy s jejich případnou rekultivací.</t>
  </si>
  <si>
    <t>60,00*12,00+30,00*5,00+1600,00*2,60</t>
  </si>
  <si>
    <t>27</t>
  </si>
  <si>
    <t>5906135190</t>
  </si>
  <si>
    <t>Demontáž kolejového roštu koleje na úložišti pražce betonové tv. S49 "c"</t>
  </si>
  <si>
    <t>-533433586</t>
  </si>
  <si>
    <t>Demontáž kolejového roštu koleje na úložišti pražce betonové tv. S49 "c".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</si>
  <si>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28</t>
  </si>
  <si>
    <t>5906135070</t>
  </si>
  <si>
    <t>Demontáž kolejového roštu koleje na úložišti pražce dřevěné tv. S49 rozdělení "c"</t>
  </si>
  <si>
    <t>-1024956307</t>
  </si>
  <si>
    <t>Demontáž kolejového roštu koleje na úložišti pražce dřevěné tv. S49 rozdělení "c".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</si>
  <si>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29</t>
  </si>
  <si>
    <t>M</t>
  </si>
  <si>
    <t>5955101000</t>
  </si>
  <si>
    <t>Kamenivo drcené štěrk frakce 31,5/63 třídy BI</t>
  </si>
  <si>
    <t>128</t>
  </si>
  <si>
    <t>-1172684334</t>
  </si>
  <si>
    <t>1377,205*1,70+375,134*1,70+105,000*1,70</t>
  </si>
  <si>
    <t>30</t>
  </si>
  <si>
    <t>5956101005</t>
  </si>
  <si>
    <t>Pražec dřevěný příčný nevystrojený dub 2600x260x150 mm</t>
  </si>
  <si>
    <t>1642458139</t>
  </si>
  <si>
    <t>31</t>
  </si>
  <si>
    <t>5958140005</t>
  </si>
  <si>
    <t>Podkladnice žebrová tv. S4pl</t>
  </si>
  <si>
    <t>38057586</t>
  </si>
  <si>
    <t>32</t>
  </si>
  <si>
    <t>5958140000.1</t>
  </si>
  <si>
    <t>Podkladnice žebrová tv. S4 přechodová 1:80</t>
  </si>
  <si>
    <t>-579723195</t>
  </si>
  <si>
    <t>33</t>
  </si>
  <si>
    <t>5958134075</t>
  </si>
  <si>
    <t>Součásti upevňovací vrtule R1(145)</t>
  </si>
  <si>
    <t>880582746</t>
  </si>
  <si>
    <t>34</t>
  </si>
  <si>
    <t>5958134040</t>
  </si>
  <si>
    <t>Součásti upevňovací kroužek pružný dvojitý Fe 6</t>
  </si>
  <si>
    <t>407492937</t>
  </si>
  <si>
    <t>35</t>
  </si>
  <si>
    <t>5958128005</t>
  </si>
  <si>
    <t>Komplety Skl 24 (šroub RS 0, matice M 22, podložka Uls 6)</t>
  </si>
  <si>
    <t>-1629538469</t>
  </si>
  <si>
    <t>36</t>
  </si>
  <si>
    <t>5958158005</t>
  </si>
  <si>
    <t>Podložka pryžová pod patu kolejnice S49  183/126/6</t>
  </si>
  <si>
    <t>975690575</t>
  </si>
  <si>
    <t>37</t>
  </si>
  <si>
    <t>5958158070</t>
  </si>
  <si>
    <t>Podložka polyetylenová pod podkladnici 380/160/2 (S4, R4)</t>
  </si>
  <si>
    <t>-1549179711</t>
  </si>
  <si>
    <t>38</t>
  </si>
  <si>
    <t>5958134041</t>
  </si>
  <si>
    <t>Součásti upevňovací šroub svěrkový T5</t>
  </si>
  <si>
    <t>-961145375</t>
  </si>
  <si>
    <t>39</t>
  </si>
  <si>
    <t>5958134115</t>
  </si>
  <si>
    <t>Součásti upevňovací matice M24</t>
  </si>
  <si>
    <t>-932184867</t>
  </si>
  <si>
    <t>40</t>
  </si>
  <si>
    <t>337039800</t>
  </si>
  <si>
    <t>41</t>
  </si>
  <si>
    <t>5958134140</t>
  </si>
  <si>
    <t>Součásti upevňovací vložka M</t>
  </si>
  <si>
    <t>-500525333</t>
  </si>
  <si>
    <t>42</t>
  </si>
  <si>
    <t>-319526352</t>
  </si>
  <si>
    <t>OST</t>
  </si>
  <si>
    <t>Ostatní</t>
  </si>
  <si>
    <t>43</t>
  </si>
  <si>
    <t>9902900200</t>
  </si>
  <si>
    <t>Naložení objemnějšího kusového materiálu, vybouraných hmot</t>
  </si>
  <si>
    <t>262144</t>
  </si>
  <si>
    <t>1230752739</t>
  </si>
  <si>
    <t>Naložení objemnějšího kusového materiálu, vybouraných hmot   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</si>
  <si>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96,311+1,235" kolejnicové pásy, kolejnice</t>
  </si>
  <si>
    <t>448,391" pražce B03, B91</t>
  </si>
  <si>
    <t>44</t>
  </si>
  <si>
    <t>9902400100</t>
  </si>
  <si>
    <t>Doprava jednosměrná (např. nakupovaného materiálu) mechanizací o nosnosti přes 3,5 t objemnějšího kusového materiálu (prefabrikátů, stožárů, výhybek, rozvaděčů, vybouraných hmot atd.) do 10 km</t>
  </si>
  <si>
    <t>374287065</t>
  </si>
  <si>
    <t>Doprava jednosměrná (např. nakupovaného materiálu) mechanizací o nosnosti přes 3,5 t objemnějšího kusového materiálu (prefabrikátů, stožárů, výhybek, rozvaděčů, vybouraných hmot atd.) do 10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</si>
  <si>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45</t>
  </si>
  <si>
    <t>9909000400</t>
  </si>
  <si>
    <t>Poplatek za likvidaci plastových součástí</t>
  </si>
  <si>
    <t>-348500866</t>
  </si>
  <si>
    <t>Poplatek za likvidaci plastových součástí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</si>
  <si>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46</t>
  </si>
  <si>
    <t>9901000300</t>
  </si>
  <si>
    <t>Doprava obousměrná (např. dodávek z vlastních zásob zhotovitele nebo objednatele nebo výzisku) mechanizací o nosnosti do 3,5 t elektrosoučástek, montážního materiálu, kameniva, písku, dlažebních kostek, suti, atd. do 30 km</t>
  </si>
  <si>
    <t>-818869421</t>
  </si>
  <si>
    <t>Doprava obousměrná (např. dodávek z vlastních zásob zhotovitele nebo objednatele nebo výzisku) mechanizací o nosnosti do 3,5 t elektrosoučástek, montážního materiálu, kameniva, písku, dlažebních kostek, suti, atd. do 30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</si>
  <si>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1" pryž. a PE podložky - 0,771 t - odpad</t>
  </si>
  <si>
    <t>47</t>
  </si>
  <si>
    <t>9902100100</t>
  </si>
  <si>
    <t>Doprava obousměrná (např. dodávek z vlastních zásob zhotovitele nebo objednatele nebo výzisku) mechanizací o nosnosti přes 3,5 t sypanin (kameniva, písku, suti, dlažebních kostek, atd.) do 10 km</t>
  </si>
  <si>
    <t>1041559939</t>
  </si>
  <si>
    <t>Doprava obousměrná (např. dodávek z vlastních zásob zhotovitele nebo objednatele nebo výzisku) mechanizací o nosnosti přes 3,5 t sypanin (kameniva, písku, suti, dlažebních kostek, atd.) do 10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</si>
  <si>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1885,493"štěrkové lože - odpad</t>
  </si>
  <si>
    <t>48</t>
  </si>
  <si>
    <t>9902300200</t>
  </si>
  <si>
    <t>Doprava jednosměrná (např. nakupovaného materiálu) mechanizací o nosnosti přes 3,5 t sypanin (kameniva, písku, suti, dlažebních kostek, atd.) do 20 km</t>
  </si>
  <si>
    <t>-936847971</t>
  </si>
  <si>
    <t>Doprava jednosměrná (např. nakupovaného materiálu) mechanizací o nosnosti přes 3,5 t sypanin (kameniva, písku, suti, dlažebních kostek, atd.) do 20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</si>
  <si>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3157,476"štěrk</t>
  </si>
  <si>
    <t>49</t>
  </si>
  <si>
    <t>9902400600</t>
  </si>
  <si>
    <t>Doprava jednosměrná (např. nakupovaného materiálu) mechanizací o nosnosti přes 3,5 t objemnějšího kusového materiálu (prefabrikátů, stožárů, výhybek, rozvaděčů, vybouraných hmot atd.) do 80 km</t>
  </si>
  <si>
    <t>-2132276835</t>
  </si>
  <si>
    <t>Doprava jednosměrná (např. nakupovaného materiálu) mechanizací o nosnosti přes 3,5 t objemnějšího kusového materiálu (prefabrikátů, stožárů, výhybek, rozvaděčů, vybouraných hmot atd.) do 80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</si>
  <si>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1,252"dřevěné pražce, svrškový materiál</t>
  </si>
  <si>
    <t>50</t>
  </si>
  <si>
    <t>9903200100</t>
  </si>
  <si>
    <t>Přeprava mechanizace na místo prováděných prací o hmotnosti přes 12 t přes 50 do 100 km</t>
  </si>
  <si>
    <t>-130097915</t>
  </si>
  <si>
    <t>Přeprava mechanizace na místo prováděných prací o hmotnosti přes 12 t přes 50 do 100 km  Poznámka: 1. Ceny jsou určeny pro dopravu mechanizmů na místo prováděných prací po silnici i po kolejích.2. V ceně jsou započteny i náklady na zpáteční cestu dopravního prostředku. Měrnou jednotkou je kus přepravovaného stroje.</t>
  </si>
  <si>
    <t>10"SČ,ASP,PUŠL,KOL.JEŘÁB,2xJEŘÁB,2xDVOUCESTNÉ RYPADLO,ASP,PUŠL</t>
  </si>
  <si>
    <t>SO 02 - Oprava železničního spodku</t>
  </si>
  <si>
    <t>5914020020</t>
  </si>
  <si>
    <t>Čištění otevřených odvodňovacích zařízení strojně příkop nezpevněný</t>
  </si>
  <si>
    <t>-2125195635</t>
  </si>
  <si>
    <t>Čištění otevřených odvodňovacích zařízení strojně příkop nezpevněný. Poznámka: 1. V cenách jsou započteny náklady na odtěžení nánosu a nečistot, rozprostření výzisku na terén nebo naložení na dopravní prostředek. 2. V cenách nejsou obsaženy náklady na dopravu a skládkovné.</t>
  </si>
  <si>
    <t>0,50*0,15*100,00"vlevo</t>
  </si>
  <si>
    <t>0,50*0,15*80,00"vlevo</t>
  </si>
  <si>
    <t>40,00*1,00*0,20"vpravo</t>
  </si>
  <si>
    <t>75,00*2,00*0,20"vpravo</t>
  </si>
  <si>
    <t>5915010020</t>
  </si>
  <si>
    <t>Těžení zeminy nebo horniny železničního spodku v hornině třídy těžitelnosti I skupiny 2</t>
  </si>
  <si>
    <t>144768880</t>
  </si>
  <si>
    <t>Těžení zeminy nebo horniny železničního spodku v hornině třídy těžitelnosti I skupiny 2. Poznámka: 1. V cenách jsou započteny náklady na těžení a uložení výzisku na terén nebo naložení na dopravní prostředek a uložení na úložišti.</t>
  </si>
  <si>
    <t>93,00*0,80*0,20+93,00*1,00*0,10+135,00*0,80*0,15+135,00*1,00*0,10"vlevo</t>
  </si>
  <si>
    <t>93,00*1,00*0,25+93,00*1,00*0,10+135,00*1,00*0,25+135,00*1,00*0,10"vpravo</t>
  </si>
  <si>
    <t>5915015010</t>
  </si>
  <si>
    <t>Svahování zemního tělesa železničního spodku v náspu</t>
  </si>
  <si>
    <t>-1663361752</t>
  </si>
  <si>
    <t>Svahování zemního tělesa železničního spodku v náspu. Poznámka: 1. V cenách jsou započteny náklady na svahování železničního tělesa a uložení výzisku na terén nebo naložení na dopravní prostředek.</t>
  </si>
  <si>
    <t>70,00*4,00</t>
  </si>
  <si>
    <t>1831817641</t>
  </si>
  <si>
    <t>80,00*3,00*0,50+65,00*0,8*0,10"vlevo</t>
  </si>
  <si>
    <t>95,00*2,00*0,10"vpravo</t>
  </si>
  <si>
    <t>5915015020</t>
  </si>
  <si>
    <t>Svahování zemního tělesa železničního spodku v zářezu</t>
  </si>
  <si>
    <t>585124047</t>
  </si>
  <si>
    <t>Svahování zemního tělesa železničního spodku v zářezu. Poznámka: 1. V cenách jsou započteny náklady na svahování železničního tělesa a uložení výzisku na terén nebo naložení na dopravní prostředek.</t>
  </si>
  <si>
    <t>95,00*2,00</t>
  </si>
  <si>
    <t>-1143165931</t>
  </si>
  <si>
    <t>80,00*3,00+65,00*0,80</t>
  </si>
  <si>
    <t>-1190673212</t>
  </si>
  <si>
    <t>11,00*1,20*0,75+131,00*1,20*0,52+28,00*1,20*0,52+125,00*1,20*0,90+69,00*1,20*0,63+111,00*1,20*0,70</t>
  </si>
  <si>
    <t>80,00*1,20*0,49+95,00*1,20*0,35+25,00*1,20*0,55+20,00*1,20*0,95+291,00*1,20*0,60</t>
  </si>
  <si>
    <t>5914035010</t>
  </si>
  <si>
    <t>Zřízení otevřených odvodňovacích zařízení příkopové tvárnice</t>
  </si>
  <si>
    <t>-1181200292</t>
  </si>
  <si>
    <t>Zřízení otevřených odvodňovacích zařízení příkopové tvárnice.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</si>
  <si>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11,10+27,90+125,10+204,90+20,10+311,10</t>
  </si>
  <si>
    <t>5964119000</t>
  </si>
  <si>
    <t>Příkopová tvárnice TZZ 3</t>
  </si>
  <si>
    <t>-443887393</t>
  </si>
  <si>
    <t>37+93+417+683+67+1037</t>
  </si>
  <si>
    <t>5964161010</t>
  </si>
  <si>
    <t>Beton lehce zhutnitelný C 20/25;X0 F5 2 285 2 765</t>
  </si>
  <si>
    <t>2025453076</t>
  </si>
  <si>
    <t>700,20*0,05</t>
  </si>
  <si>
    <t>5914035150</t>
  </si>
  <si>
    <t>Zřízení otevřených odvodňovacích zařízení příkopového žlabu staveništního prefabrikátu</t>
  </si>
  <si>
    <t>1597533446</t>
  </si>
  <si>
    <t>Zřízení otevřených odvodňovacích zařízení příkopového žlabu staveništního prefabrikátu.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</si>
  <si>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131,00+87,00</t>
  </si>
  <si>
    <t>5964115000</t>
  </si>
  <si>
    <t>Příkopový žlab tvaru J malý</t>
  </si>
  <si>
    <t>1876429539</t>
  </si>
  <si>
    <t>5964117000</t>
  </si>
  <si>
    <t>Poklop příkopového žlabu tvaru J malý</t>
  </si>
  <si>
    <t>-1239999000</t>
  </si>
  <si>
    <t>987279136</t>
  </si>
  <si>
    <t>218,00*0,115</t>
  </si>
  <si>
    <t>711412002 R</t>
  </si>
  <si>
    <t>Provedení izolace proti tlakové vodě svislé za studena lakem asfaltovým</t>
  </si>
  <si>
    <t>-276391999</t>
  </si>
  <si>
    <t>Provedení izolace proti povrchové a podpovrchové tlakové vodě natěradly a tmely za studena  na ploše svislé S nátěrem lakem asfaltovým</t>
  </si>
  <si>
    <t>218,00*(1,00*1,95)*2</t>
  </si>
  <si>
    <t>11163152 R</t>
  </si>
  <si>
    <t>lak hydroizolační asfaltový</t>
  </si>
  <si>
    <t>1066025956</t>
  </si>
  <si>
    <t>1494547703</t>
  </si>
  <si>
    <t>15,00*2,00*0,15+32,00*2,00*0,10+50,00*2,00*0,05"vpravo</t>
  </si>
  <si>
    <t>100,00*2,00*0,10+50,00*2,00*0,05"vlevo</t>
  </si>
  <si>
    <t>1085294089</t>
  </si>
  <si>
    <t>25,00*3,00</t>
  </si>
  <si>
    <t>961044111 - R</t>
  </si>
  <si>
    <t>Bourání základu betonového se záhozem jámy sypaninou</t>
  </si>
  <si>
    <t>338068360</t>
  </si>
  <si>
    <t>Základové konstrukce  bourání základu včetně záhozu jámy sypaninou, zhutnění a urovnání betonového</t>
  </si>
  <si>
    <t>3,870"betonové patky návěstidel</t>
  </si>
  <si>
    <t>5915005020</t>
  </si>
  <si>
    <t>Hloubení rýh nebo jam ručně na železničním spodku v hornině třídy těžitelnosti I skupiny 2</t>
  </si>
  <si>
    <t>-456822901</t>
  </si>
  <si>
    <t>Hloubení rýh nebo jam ručně na železničním spodku v hornině třídy těžitelnosti I skupiny 2. Poznámka: 1. V cenách jsou započteny náklady na hloubení a uložení výzisku na terén nebo naložení na dopravní prostředek a uložení na úložišti.</t>
  </si>
  <si>
    <t>1030,00*0,80*0,30</t>
  </si>
  <si>
    <t>5915007020</t>
  </si>
  <si>
    <t>Zásyp jam nebo rýh sypaninou na železničním spodku se zhutněním</t>
  </si>
  <si>
    <t>508518175</t>
  </si>
  <si>
    <t>Zásyp jam nebo rýh sypaninou na železničním spodku se zhutněním. Poznámka: 1. Ceny zásypu jam a rýh se zhutněním jsou určeny pro jakoukoliv míru zhutnění.</t>
  </si>
  <si>
    <t>1030,00*0,55*0,30</t>
  </si>
  <si>
    <t>R.T 1</t>
  </si>
  <si>
    <t>TCEPKPFLEY 5XN0,8</t>
  </si>
  <si>
    <t>-874523773</t>
  </si>
  <si>
    <t xml:space="preserve">TCEPKPFLEY 5XN0,8
</t>
  </si>
  <si>
    <t>R.T 2</t>
  </si>
  <si>
    <t>Konektor Picabond 0,6-0,9</t>
  </si>
  <si>
    <t>2011504416</t>
  </si>
  <si>
    <t xml:space="preserve">Konektor Picabond 0,6-0,9
</t>
  </si>
  <si>
    <t>R.T 3</t>
  </si>
  <si>
    <t>Spojka kabelová, smrštitelná, XAGA 500-43/8-300-FLE-CZ</t>
  </si>
  <si>
    <t>-644453915</t>
  </si>
  <si>
    <t>R.T 4</t>
  </si>
  <si>
    <t>Bandáž izolační KALIKO 100mmx3,5m ; Bandáž</t>
  </si>
  <si>
    <t>-801318771</t>
  </si>
  <si>
    <t>R.T 5</t>
  </si>
  <si>
    <t>Benzin technický 90/150</t>
  </si>
  <si>
    <t>l</t>
  </si>
  <si>
    <t>-249173207</t>
  </si>
  <si>
    <t>R.T 6</t>
  </si>
  <si>
    <t>Fólie PE 330mm modrá</t>
  </si>
  <si>
    <t>1415756886</t>
  </si>
  <si>
    <t>R.T 7</t>
  </si>
  <si>
    <t>Označník podzemních sítí Ball Marker 3M 1401-XR</t>
  </si>
  <si>
    <t>318714674</t>
  </si>
  <si>
    <t>R.T 8</t>
  </si>
  <si>
    <t>Páska izolační TEMFLEX 1500 19mmx20m</t>
  </si>
  <si>
    <t>1249067191</t>
  </si>
  <si>
    <t>R.T 9</t>
  </si>
  <si>
    <t>Žlab kabelový Zekan 1 100x100x2000mm</t>
  </si>
  <si>
    <t>-1474039936</t>
  </si>
  <si>
    <t>R.T 10</t>
  </si>
  <si>
    <t>Žlab kabelový TK 1 AZD 25-100, 100x17x14cm, včetně víka</t>
  </si>
  <si>
    <t>1923943409</t>
  </si>
  <si>
    <t>R.T 11</t>
  </si>
  <si>
    <t>extravilán - geometrické záměry v terénu ( zhotovení polohopisného plánu)</t>
  </si>
  <si>
    <t>1599865657</t>
  </si>
  <si>
    <t>R.T 12</t>
  </si>
  <si>
    <t>přistavení a příprava délky z kab. bubnu do 25čt.</t>
  </si>
  <si>
    <t>-1914898942</t>
  </si>
  <si>
    <t>R.T 13</t>
  </si>
  <si>
    <t>pokládka metalického kabelu do 1kg/m</t>
  </si>
  <si>
    <t>1044461031</t>
  </si>
  <si>
    <t>R.T 14</t>
  </si>
  <si>
    <t>montáž spojky met.MK do 10XN</t>
  </si>
  <si>
    <t>-58970677</t>
  </si>
  <si>
    <t>R.T 15</t>
  </si>
  <si>
    <t>ss kontrolní měření met.DK kabelů</t>
  </si>
  <si>
    <t>čtyřka</t>
  </si>
  <si>
    <t>-1735195662</t>
  </si>
  <si>
    <t>R.T 16</t>
  </si>
  <si>
    <t>přezkoušení zařízení</t>
  </si>
  <si>
    <t>komplet</t>
  </si>
  <si>
    <t>29289917</t>
  </si>
  <si>
    <t>R.T 17</t>
  </si>
  <si>
    <t>místní šetření</t>
  </si>
  <si>
    <t>hod</t>
  </si>
  <si>
    <t>1494211961</t>
  </si>
  <si>
    <t>R.T 18</t>
  </si>
  <si>
    <t>návrh technického řešení</t>
  </si>
  <si>
    <t>-1919405713</t>
  </si>
  <si>
    <t>R.T 19</t>
  </si>
  <si>
    <t>zajištění vedení stavby - z pozice stavbyvedoucí</t>
  </si>
  <si>
    <t>-312267884</t>
  </si>
  <si>
    <t>R.T 20</t>
  </si>
  <si>
    <t>technicko-inženýrská činnost</t>
  </si>
  <si>
    <t>426731370</t>
  </si>
  <si>
    <t>R.T 21</t>
  </si>
  <si>
    <t>staveništní a mimostaveništní doprava</t>
  </si>
  <si>
    <t>-468907102</t>
  </si>
  <si>
    <t>9909000100</t>
  </si>
  <si>
    <t>Poplatek za uložení suti nebo hmot na oficiální skládku</t>
  </si>
  <si>
    <t>1254007588</t>
  </si>
  <si>
    <t>Poplatek za uložení suti nebo hmot na oficiální skládku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</si>
  <si>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1172,760*2,00"zemina</t>
  </si>
  <si>
    <t>9902100300</t>
  </si>
  <si>
    <t>Doprava obousměrná (např. dodávek z vlastních zásob zhotovitele nebo objednatele nebo výzisku) mechanizací o nosnosti přes 3,5 t sypanin (kameniva, písku, suti, dlažebních kostek, atd.) do 30 km</t>
  </si>
  <si>
    <t>1861071376</t>
  </si>
  <si>
    <t>Doprava obousměrná (např. dodávek z vlastních zásob zhotovitele nebo objednatele nebo výzisku) mechanizací o nosnosti přes 3,5 t sypanin (kameniva, písku, suti, dlažebních kostek, atd.) do 30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</si>
  <si>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2345,520"zemina - odpad</t>
  </si>
  <si>
    <t>9902400800</t>
  </si>
  <si>
    <t>Doprava jednosměrná (např. nakupovaného materiálu) mechanizací o nosnosti přes 3,5 t objemnějšího kusového materiálu (prefabrikátů, stožárů, výhybek, rozvaděčů, vybouraných hmot atd.) do 150 km</t>
  </si>
  <si>
    <t>-271209482</t>
  </si>
  <si>
    <t>Doprava jednosměrná (např. nakupovaného materiálu) mechanizací o nosnosti přes 3,5 t objemnějšího kusového materiálu (prefabrikátů, stožárů, výhybek, rozvaděčů, vybouraných hmot atd.) do 150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</si>
  <si>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198,390+85,020+21,582"tvárnice TZZ, žlaby J, poklopy</t>
  </si>
  <si>
    <t>9902300300</t>
  </si>
  <si>
    <t>Doprava jednosměrná (např. nakupovaného materiálu) mechanizací o nosnosti přes 3,5 t sypanin (kameniva, písku, suti, dlažebních kostek, atd.) do 30 km</t>
  </si>
  <si>
    <t>-1506088138</t>
  </si>
  <si>
    <t>Doprava jednosměrná (např. nakupovaného materiálu) mechanizací o nosnosti přes 3,5 t sypanin (kameniva, písku, suti, dlažebních kostek, atd.) do 30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</si>
  <si>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145,934+0,255"beton, lak</t>
  </si>
  <si>
    <t>SO 03 - Zřízení BK v dopravně Svatoňovice</t>
  </si>
  <si>
    <t>-927696640</t>
  </si>
  <si>
    <t>601901892</t>
  </si>
  <si>
    <t>5907015410</t>
  </si>
  <si>
    <t>Ojedinělá výměna kolejnic současně s výměnou kompletů a pryžové podložky tv. S49 rozdělení "c"</t>
  </si>
  <si>
    <t>-278701063</t>
  </si>
  <si>
    <t>Ojedinělá výměna kolejnic současně s výměnou kompletů a pryžové podložky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</si>
  <si>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5911060030</t>
  </si>
  <si>
    <t>Výměna výhybkové kolejnice přímé tv. S49</t>
  </si>
  <si>
    <t>-1395785780</t>
  </si>
  <si>
    <t>Výměna výhybkové kolejnice přímé tv. S49. Poznámka: 1. V cenách jsou započteny náklady na montáž nebo demontáž prozatímních styků, demontáž upevňovadel, demontáž, výměna kolejnice, úpravu dilatačních spár a pryžových podložek, montáž upevňovadel a ošetření součástí mazivem. 2. V cenách nejsou započteny náklady na dodávku materiálu, dělení kolejnic, zřízení svaru nebo styku a ošetření součástí mazivem.</t>
  </si>
  <si>
    <t>2*(10,80+10,70)</t>
  </si>
  <si>
    <t>5911060130</t>
  </si>
  <si>
    <t>Výměna výhybkové kolejnice ohnuté tv. S49</t>
  </si>
  <si>
    <t>266204092</t>
  </si>
  <si>
    <t>Výměna výhybkové kolejnice ohnuté tv. S49. Poznámka: 1. V cenách jsou započteny náklady na montáž nebo demontáž prozatímních styků, demontáž upevňovadel, demontáž, výměna kolejnice, úpravu dilatačních spár a pryžových podložek, montáž upevňovadel a ošetření součástí mazivem. 2. V cenách nejsou započteny náklady na dodávku materiálu, dělení kolejnic, zřízení svaru nebo styku a ošetření součástí mazivem.</t>
  </si>
  <si>
    <t>2*(10,90+10,70)</t>
  </si>
  <si>
    <t>5911121030</t>
  </si>
  <si>
    <t>Výměna kolejnice u přídržnice typ Kn60 přímá soustavy S49</t>
  </si>
  <si>
    <t>1342119603</t>
  </si>
  <si>
    <t>Výměna kolejnice u přídržnice typ Kn60 přímá soustavy S49. Poznámka: 1. V cenách jsou započteny náklady na montáž nebo demontáž prozatímních styků, demontáž upevňovadel, přídržnice a kolejnice, výměnu kolejnice, montáž přídržnice a upevňovadel, úpravu a vymezení šířky žlábku a ošetření součástí mazivem. 2. V cenách nejsou obsaženy náklady na dodávku materiálu, dělení kolejnic, zřízení svaru, demontáž a montáž styků.</t>
  </si>
  <si>
    <t>2*4,20</t>
  </si>
  <si>
    <t>5911121130</t>
  </si>
  <si>
    <t>Výměna kolejnice u přídržnice typ Kn60 ohnuté soustavy S49</t>
  </si>
  <si>
    <t>2099493485</t>
  </si>
  <si>
    <t>Výměna kolejnice u přídržnice typ Kn60 ohnuté soustavy S49. Poznámka: 1. V cenách jsou započteny náklady na montáž nebo demontáž prozatímních styků, demontáž upevňovadel, přídržnice a kolejnice, výměnu kolejnice, montáž přídržnice a upevňovadel, úpravu a vymezení šířky žlábku a ošetření součástí mazivem. 2. V cenách nejsou obsaženy náklady na dodávku materiálu, dělení kolejnic, zřízení svaru, demontáž a montáž styků.</t>
  </si>
  <si>
    <t>2*4,10</t>
  </si>
  <si>
    <t>5908050010</t>
  </si>
  <si>
    <t>Výměna upevnění podkladnicového komplety a pryžová podložka</t>
  </si>
  <si>
    <t>úl.pl.</t>
  </si>
  <si>
    <t>-826073853</t>
  </si>
  <si>
    <t>Výměna upevnění podkladnicového komplety a pryžová podložka. Poznámka: 1. V cenách jsou započteny náklady na demontáž, výměnu a montáž, ošetření součástí mazivem a naložení výzisku na dopravní prostředek. 2. V cenách nejsou obsaženy náklady na vrtání pražce a dodávku materiálu.</t>
  </si>
  <si>
    <t>72+82+376+72+108</t>
  </si>
  <si>
    <t>5910025130</t>
  </si>
  <si>
    <t>Svařování kolejnic elektrickým obloukem svar jednotlivý tv. S49</t>
  </si>
  <si>
    <t>-2038666586</t>
  </si>
  <si>
    <t>Svařování kolejnic elektrickým obloukem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</si>
  <si>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-658903826</t>
  </si>
  <si>
    <t>5910050010</t>
  </si>
  <si>
    <t>Umožnění volné dilatace dílů výhybek demontáž upevňovadel výhybka I. generace</t>
  </si>
  <si>
    <t>265406993</t>
  </si>
  <si>
    <t>Umožnění volné dilatace dílů výhybek demontáž upevňovadel výhybka I. generace. Poznámka: 1. V cenách jsou započteny náklady na uvolnění dílů výhybky a jejich rovnoměrné prodloužení nebo zkrácení. 2. V cenách nejsou obsaženy náklady na demontáž spojek.</t>
  </si>
  <si>
    <t>5910050110</t>
  </si>
  <si>
    <t>Umožnění volné dilatace dílů výhybek montáž upevňovadel výhybka I. generace</t>
  </si>
  <si>
    <t>-1428663122</t>
  </si>
  <si>
    <t>Umožnění volné dilatace dílů výhybek montáž upevňovadel výhybka I. generace. Poznámka: 1. V cenách jsou započteny náklady na uvolnění dílů výhybky a jejich rovnoměrné prodloužení nebo zkrácení. 2. V cenách nejsou obsaženy náklady na demontáž spojek.</t>
  </si>
  <si>
    <t>5910040310</t>
  </si>
  <si>
    <t>Umožnění volné dilatace kolejnice demontáž upevňovadel s osazením kluzných podložek rozdělení pražců "c"</t>
  </si>
  <si>
    <t>1262281201</t>
  </si>
  <si>
    <t>Umožnění volné dilatace kolejnice demontáž upevňovadel s osazením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</si>
  <si>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2*119,00+2*25,00+2*35,00</t>
  </si>
  <si>
    <t>5910040410</t>
  </si>
  <si>
    <t>Umožnění volné dilatace kolejnice montáž upevňovadel s odstraněním kluzných podložek rozdělení pražců "c"</t>
  </si>
  <si>
    <t>704526656</t>
  </si>
  <si>
    <t>Umožnění volné dilatace kolejnice montáž upevňovadel s odstraněním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</si>
  <si>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5958128010</t>
  </si>
  <si>
    <t>Komplety ŽS 4 (šroub RS 1, matice M 24, podložka Fe6, svěrka ŽS4)</t>
  </si>
  <si>
    <t>1119887403</t>
  </si>
  <si>
    <t>-564424789</t>
  </si>
  <si>
    <t>1524489440</t>
  </si>
  <si>
    <t>-1746165982</t>
  </si>
  <si>
    <t>1"pryžové podložky 0,133 t - odpad</t>
  </si>
  <si>
    <t>9901000600</t>
  </si>
  <si>
    <t>Doprava obousměrná (např. dodávek z vlastních zásob zhotovitele nebo objednatele nebo výzisku) mechanizací o nosnosti do 3,5 t elektrosoučástek, montážního materiálu, kameniva, písku, dlažebních kostek, suti, atd. do 80 km</t>
  </si>
  <si>
    <t>1617475161</t>
  </si>
  <si>
    <t>Doprava obousměrná (např. dodávek z vlastních zásob zhotovitele nebo objednatele nebo výzisku) mechanizací o nosnosti do 3,5 t elektrosoučástek, montážního materiálu, kameniva, písku, dlažebních kostek, suti, atd. do 80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</si>
  <si>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1"svrškový materiál - 1,953 t</t>
  </si>
  <si>
    <t>SO 04 - Oprava železničního přejezdu P 6746 v km 34,384</t>
  </si>
  <si>
    <t>5913300020</t>
  </si>
  <si>
    <t>Demontáž silničních panelů komunikace trvalá</t>
  </si>
  <si>
    <t>-414720866</t>
  </si>
  <si>
    <t>Demontáž silničních panelů komunikace trvalá. Poznámka: 1. V cenách jsou započteny náklady na odstranění panelů, úpravu plochy a naložení na dopravní prostředek.</t>
  </si>
  <si>
    <t>2*(2,00*0,50)</t>
  </si>
  <si>
    <t>5913035220</t>
  </si>
  <si>
    <t>Demontáž celopryžové přejezdové konstrukce silně zatížené v koleji část vnitřní</t>
  </si>
  <si>
    <t>-287460433</t>
  </si>
  <si>
    <t>Demontáž celopryžové přejezdové konstrukce silně zatížené v koleji část vnitřní. Poznámka: 1. V cenách jsou započteny náklady na demontáž konstrukce, naložení na dopravní prostředek.</t>
  </si>
  <si>
    <t>5913235020</t>
  </si>
  <si>
    <t>Dělení AB komunikace řezáním hloubky do 20 cm</t>
  </si>
  <si>
    <t>1324594970</t>
  </si>
  <si>
    <t>Dělení AB komunikace řezáním hloubky do 20 cm. Poznámka: 1. V cenách jsou započteny náklady na provedení úkolu.</t>
  </si>
  <si>
    <t>5913240020</t>
  </si>
  <si>
    <t>Odstranění AB komunikace odtěžením nebo frézováním hloubky do 20 cm</t>
  </si>
  <si>
    <t>1282536750</t>
  </si>
  <si>
    <t>Odstranění AB komunikace odtěžením nebo frézováním hloubky do 20 cm. Poznámka: 1. V cenách jsou započteny náklady na odtěžení nebo frézování a naložení výzisku na dopravní prostředek.</t>
  </si>
  <si>
    <t>4,60*4,50</t>
  </si>
  <si>
    <t>113107331 R</t>
  </si>
  <si>
    <t>Odstranění podkladu z betonu prostého tl 150 mm strojně pl do 50 m2</t>
  </si>
  <si>
    <t>1854210685</t>
  </si>
  <si>
    <t>Odstranění podkladů nebo krytů strojně plochy jednotlivě do 50 m2 s přemístěním hmot na skládku na vzdálenost do 3 m nebo s naložením na dopravní prostředek z betonu prostého, o tl. vrstvy přes 100 do 150 mm</t>
  </si>
  <si>
    <t>4,60*1,50</t>
  </si>
  <si>
    <t>1502360299</t>
  </si>
  <si>
    <t xml:space="preserve">4,60*1,00*0,15 </t>
  </si>
  <si>
    <t xml:space="preserve">10,50*4,80*0,15 </t>
  </si>
  <si>
    <t xml:space="preserve">6,00*5,00*0,15 </t>
  </si>
  <si>
    <t>-162006358</t>
  </si>
  <si>
    <t>5,00*0,40*0,15</t>
  </si>
  <si>
    <t>5914035520</t>
  </si>
  <si>
    <t>Zřízení otevřených odvodňovacích zařízení silničního žlabu štěrbinový</t>
  </si>
  <si>
    <t>1769801139</t>
  </si>
  <si>
    <t>Zřízení otevřených odvodňovacích zařízení silničního žlabu štěrbinový.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</si>
  <si>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5964127000</t>
  </si>
  <si>
    <t>Odvodňovací žlaby štěrbinové betonové malé</t>
  </si>
  <si>
    <t>1439259856</t>
  </si>
  <si>
    <t>-1031427264</t>
  </si>
  <si>
    <t>5,00*0,050</t>
  </si>
  <si>
    <t>67321672</t>
  </si>
  <si>
    <t>5,10*0,75*0,45</t>
  </si>
  <si>
    <t>1256272583</t>
  </si>
  <si>
    <t>5964119010</t>
  </si>
  <si>
    <t>Příkopová tvárnice TZZ 4a</t>
  </si>
  <si>
    <t>756141725</t>
  </si>
  <si>
    <t>126573721</t>
  </si>
  <si>
    <t>17*0,045</t>
  </si>
  <si>
    <t>5913280210</t>
  </si>
  <si>
    <t>Demontáž dílů komunikace obrubníku uložení v betonu</t>
  </si>
  <si>
    <t>-1636004012</t>
  </si>
  <si>
    <t>Demontáž dílů komunikace obrubníku uložení v betonu. Poznámka: 1. V cenách jsou započteny náklady na odstranění dlažby nebo obrubníku a naložení na dopravní prostředek.</t>
  </si>
  <si>
    <t>1071618775</t>
  </si>
  <si>
    <t>9,00*0,50</t>
  </si>
  <si>
    <t>5913040220</t>
  </si>
  <si>
    <t>Montáž celopryžové přejezdové konstrukce silně zatížené v koleji část vnitřní</t>
  </si>
  <si>
    <t>1940736051</t>
  </si>
  <si>
    <t>Montáž celopryžové přejezdové konstrukce silně zatížené v koleji část vnitřní. Poznámka: 1. V cenách jsou započteny náklady na montáž konstrukce. 2. V cenách nejsou obsaženy náklady na dodávku materiálu.</t>
  </si>
  <si>
    <t>5963101000</t>
  </si>
  <si>
    <t>Přejezd celopryžový pro zatížené komunikace - vnitřní</t>
  </si>
  <si>
    <t>-235200284</t>
  </si>
  <si>
    <t>5913255030</t>
  </si>
  <si>
    <t>Zřízení konstrukce vozovky asfaltobetonové s podkladní, ložní a obrusnou vrstvou tloušťky do 15 cm</t>
  </si>
  <si>
    <t>-1674392859</t>
  </si>
  <si>
    <t>Zřízení konstrukce vozovky asfaltobetonové s podkladní, ložní a obrusnou vrstvou tloušťky do 15 cm. Poznámka: 1. V cenách jsou započteny náklady na zřízení vozovky s živičným na podkladu ze stmelených vrstev a na manipulaci. 2. V cenách nejsou obsaženy náklady na dodávku materiálu.</t>
  </si>
  <si>
    <t>4,60*4,50 - (4,50*0,20)</t>
  </si>
  <si>
    <t>5963146020</t>
  </si>
  <si>
    <t>Asfaltový beton ACP 16S 50/70 středněznný-podkladní vrstva</t>
  </si>
  <si>
    <t>201753411</t>
  </si>
  <si>
    <t>5963146010</t>
  </si>
  <si>
    <t>Asfaltový beton ACL 16S 50/70 hrubozrnný-ložní vrstva</t>
  </si>
  <si>
    <t>-1505302269</t>
  </si>
  <si>
    <t>5963146000</t>
  </si>
  <si>
    <t>Asfaltový beton ACO 11S 50/70 střednězrnný-obrusná vrstva</t>
  </si>
  <si>
    <t>-1003485246</t>
  </si>
  <si>
    <t>5963155000</t>
  </si>
  <si>
    <t>Asfaltová páska tavitelná 25x10</t>
  </si>
  <si>
    <t>-1563294523</t>
  </si>
  <si>
    <t>5914075010</t>
  </si>
  <si>
    <t>Zřízení konstrukční vrstvy pražcového podloží bez geomateriálu tl. 0,15 m</t>
  </si>
  <si>
    <t>575308985</t>
  </si>
  <si>
    <t>Zřízení konstrukční vrstvy pražcového podloží bez geomateriálu tl. 0,15 m. Poznámka: 1. V cenách jsou započteny náklady na naložení výzisku na dopravní prostředek. 2. V cenách nejsou obsaženy náklady na dodávku materiálu a odtěžení zeminy.</t>
  </si>
  <si>
    <t>31,00*0,15</t>
  </si>
  <si>
    <t>5955101020</t>
  </si>
  <si>
    <t>Kamenivo drcené štěrkodrť frakce 0/32</t>
  </si>
  <si>
    <t>1037936508</t>
  </si>
  <si>
    <t>0,698*1,80</t>
  </si>
  <si>
    <t>5913322030</t>
  </si>
  <si>
    <t>Demontáž svislé dopravní značky včetně sloupku a patky</t>
  </si>
  <si>
    <t>-1810370791</t>
  </si>
  <si>
    <t>Demontáž svislé dopravní značky včetně sloupku a patky. Poznámka: 1. V cenách jsou započteny náklady na demontáž dílů, jejich naložení na dopravní prostředek a urovnání terénu.</t>
  </si>
  <si>
    <t>5913322010</t>
  </si>
  <si>
    <t>Demontáž svislé dopravní značky bez sloupku</t>
  </si>
  <si>
    <t>1270906277</t>
  </si>
  <si>
    <t>Demontáž svislé dopravní značky bez sloupku. Poznámka: 1. V cenách jsou započteny náklady na demontáž dílů, jejich naložení na dopravní prostředek a urovnání terénu.</t>
  </si>
  <si>
    <t>5913323030</t>
  </si>
  <si>
    <t>Montáž svislé dopravní značky včetně sloupku a patky</t>
  </si>
  <si>
    <t>-1502951168</t>
  </si>
  <si>
    <t>Montáž svislé dopravní značky včetně sloupku a patky. Poznámka: 1. V cenách jsou započteny náklady na montáž dílů včetně zemních prací a úpravy terénu. 2. V cenách nejsou obsaženy náklady na dodávku materiálu.</t>
  </si>
  <si>
    <t>5913323010</t>
  </si>
  <si>
    <t>Montáž svislé dopravní značky bez sloupku</t>
  </si>
  <si>
    <t>-1986701958</t>
  </si>
  <si>
    <t>Montáž svislé dopravní značky bez sloupku. Poznámka: 1. V cenách jsou započteny náklady na montáž dílů včetně zemních prací a úpravy terénu. 2. V cenách nejsou obsaženy náklady na dodávku materiálu.</t>
  </si>
  <si>
    <t>5962101065</t>
  </si>
  <si>
    <t>Návěstidlo výstražný kříž jednokolejný-značka 32a fluorescenční obrys</t>
  </si>
  <si>
    <t>432710530</t>
  </si>
  <si>
    <t>5962101080</t>
  </si>
  <si>
    <t>Návěstidlo stůj dej přednost v jízdě - fluorescenční obrys</t>
  </si>
  <si>
    <t>295903851</t>
  </si>
  <si>
    <t>5962114000</t>
  </si>
  <si>
    <t>Výstroj sloupku objímka 50 až 100 mm kompletní</t>
  </si>
  <si>
    <t>-838717893</t>
  </si>
  <si>
    <t>5962113000</t>
  </si>
  <si>
    <t>Sloupek ocelový pozinkovaný 70 mm</t>
  </si>
  <si>
    <t>-1852108245</t>
  </si>
  <si>
    <t>2*4,00</t>
  </si>
  <si>
    <t>5962114015</t>
  </si>
  <si>
    <t>Výstroj sloupku víčko plast 70 mm</t>
  </si>
  <si>
    <t>1493447239</t>
  </si>
  <si>
    <t>767776749</t>
  </si>
  <si>
    <t>9901000400</t>
  </si>
  <si>
    <t>Doprava obousměrná (např. dodávek z vlastních zásob zhotovitele nebo objednatele nebo výzisku) mechanizací o nosnosti do 3,5 t elektrosoučástek, montážního materiálu, kameniva, písku, dlažebních kostek, suti, atd. do 40 km</t>
  </si>
  <si>
    <t>-806305003</t>
  </si>
  <si>
    <t>Doprava obousměrná (např. dodávek z vlastních zásob zhotovitele nebo objednatele nebo výzisku) mechanizací o nosnosti do 3,5 t elektrosoučástek, montážního materiálu, kameniva, písku, dlažebních kostek, suti, atd. do 40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</si>
  <si>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1"přejezdová konstrukce - užitá - 1,200 t</t>
  </si>
  <si>
    <t>9909000500</t>
  </si>
  <si>
    <t>Poplatek uložení odpadu betonových prefabrikátů</t>
  </si>
  <si>
    <t>-956986620</t>
  </si>
  <si>
    <t>Poplatek uložení odpadu betonových prefabrikátů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</si>
  <si>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3,000+0,612+2,243"beton.panely, obrubníky, beton.vozovka</t>
  </si>
  <si>
    <t>1428769095</t>
  </si>
  <si>
    <t>14,771*2,00"zemina</t>
  </si>
  <si>
    <t>(20,700*0,15)*2,20" asfalt</t>
  </si>
  <si>
    <t>9902100400</t>
  </si>
  <si>
    <t>Doprava obousměrná (např. dodávek z vlastních zásob zhotovitele nebo objednatele nebo výzisku) mechanizací o nosnosti přes 3,5 t sypanin (kameniva, písku, suti, dlažebních kostek, atd.) do 40 km</t>
  </si>
  <si>
    <t>1113890949</t>
  </si>
  <si>
    <t>Doprava obousměrná (např. dodávek z vlastních zásob zhotovitele nebo objednatele nebo výzisku) mechanizací o nosnosti přes 3,5 t sypanin (kameniva, písku, suti, dlažebních kostek, atd.) do 40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</si>
  <si>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29,542+6,831+5,855"zemina, asfalt, beton</t>
  </si>
  <si>
    <t>1545246547</t>
  </si>
  <si>
    <t>0,390+0,748+2,815+7,128+1,256+0,046" žlab, přík.tvárnice, beton, asfalt, drť, značky</t>
  </si>
  <si>
    <t>9902400900</t>
  </si>
  <si>
    <t>Doprava jednosměrná (např. nakupovaného materiálu) mechanizací o nosnosti přes 3,5 t objemnějšího kusového materiálu (prefabrikátů, stožárů, výhybek, rozvaděčů, vybouraných hmot atd.) do 200 km</t>
  </si>
  <si>
    <t>446873152</t>
  </si>
  <si>
    <t>Doprava jednosměrná (např. nakupovaného materiálu) mechanizací o nosnosti přes 3,5 t objemnějšího kusového materiálu (prefabrikátů, stožárů, výhybek, rozvaděčů, vybouraných hmot atd.) do 200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</si>
  <si>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 xml:space="preserve">1,520"přejezdová konstrukce </t>
  </si>
  <si>
    <t>SO 05 - Výstroj trati</t>
  </si>
  <si>
    <t>5912030080</t>
  </si>
  <si>
    <t>Demontáž návěstidla včetně sloupku a patky výstražného kolíku</t>
  </si>
  <si>
    <t>-1020589968</t>
  </si>
  <si>
    <t>Demontáž návěstidla včetně sloupku a patky výstražného kolíku. Poznámka: 1. V cenách jsou započteny náklady na demontáž návěstidla, sloupku a patky, zához, úpravu terénu a naložení na dopravní prostředek.</t>
  </si>
  <si>
    <t>5912045080</t>
  </si>
  <si>
    <t>Montáž návěstidla včetně sloupku a patky výstražného kolíku</t>
  </si>
  <si>
    <t>-1761158477</t>
  </si>
  <si>
    <t>Montáž návěstidla včetně sloupku a patky výstražného kolíku. Poznámka: 1. V cenách jsou započteny náklady na zemní práce, montáž patky, sloupku a návěstidla, úpravu a rozprostření zeminy na terén. 2. V cenách nejsou obsaženy náklady na dodávku materiálu.</t>
  </si>
  <si>
    <t>5962101090</t>
  </si>
  <si>
    <t>Návěstidlo sloupek s návěstí pískejte</t>
  </si>
  <si>
    <t>-794955362</t>
  </si>
  <si>
    <t>-642535304</t>
  </si>
  <si>
    <t>753420451</t>
  </si>
  <si>
    <t>2*3,00</t>
  </si>
  <si>
    <t>-1135351988</t>
  </si>
  <si>
    <t>-1208604204</t>
  </si>
  <si>
    <t>2*0,057</t>
  </si>
  <si>
    <t>5912030040</t>
  </si>
  <si>
    <t>Demontáž návěstidla včetně sloupku a patky rychlostníku</t>
  </si>
  <si>
    <t>1233945358</t>
  </si>
  <si>
    <t>Demontáž návěstidla včetně sloupku a patky rychlostníku. Poznámka: 1. V cenách jsou započteny náklady na demontáž návěstidla, sloupku a patky, zához, úpravu terénu a naložení na dopravní prostředek.</t>
  </si>
  <si>
    <t>5912045040</t>
  </si>
  <si>
    <t>Montáž návěstidla včetně sloupku a patky rychlostníku</t>
  </si>
  <si>
    <t>1726203650</t>
  </si>
  <si>
    <t>Montáž návěstidla včetně sloupku a patky rychlostníku. Poznámka: 1. V cenách jsou započteny náklady na zemní práce, montáž patky, sloupku a návěstidla, úpravu a rozprostření zeminy na terén. 2. V cenách nejsou obsaženy náklady na dodávku materiálu.</t>
  </si>
  <si>
    <t>5962101010</t>
  </si>
  <si>
    <t>Návěstidlo rychlostník - obdélník</t>
  </si>
  <si>
    <t>-1161645958</t>
  </si>
  <si>
    <t>1152565890</t>
  </si>
  <si>
    <t>-1167084141</t>
  </si>
  <si>
    <t>-368396115</t>
  </si>
  <si>
    <t>-20027674</t>
  </si>
  <si>
    <t>5912030 R</t>
  </si>
  <si>
    <t>Demontáž návěstidla včetně sloupku a patky Práce pluhu</t>
  </si>
  <si>
    <t>628998450</t>
  </si>
  <si>
    <t>Demontáž návěstidla včetně sloupku a patky Práce pluhu. Poznámka: 1. V cenách jsou započteny náklady na demontáž návěstidla, sloupku a patky, zához, úpravu terénu a naložení na dopravní prostředek.</t>
  </si>
  <si>
    <t>5912045 R</t>
  </si>
  <si>
    <t>Montáž návěstidla včetně sloupku a patky Práce pluhu</t>
  </si>
  <si>
    <t>656759198</t>
  </si>
  <si>
    <t>Montáž návěstidla včetně sloupku a patky Práce pluhu. Poznámka: 1. V cenách jsou započteny náklady na zemní práce, montáž patky, sloupku a návěstidla, úpravu a rozprostření zeminy na terén. 2. V cenách nejsou obsaženy náklady na dodávku materiálu.</t>
  </si>
  <si>
    <t xml:space="preserve">Poznámka k položce:_x000D_
Práce pluhu Začátek - 4 ks _x000D_
Práce pluhu Konec - 4 ks </t>
  </si>
  <si>
    <t>5962101 R1</t>
  </si>
  <si>
    <t>Návěstidlo Začněte práci pluhu</t>
  </si>
  <si>
    <t>1541577172</t>
  </si>
  <si>
    <t>5962101 R2</t>
  </si>
  <si>
    <t>Návěstidlo Zastavte práci pluhu</t>
  </si>
  <si>
    <t>2126481921</t>
  </si>
  <si>
    <t>-335650644</t>
  </si>
  <si>
    <t>738277607</t>
  </si>
  <si>
    <t>-1822094934</t>
  </si>
  <si>
    <t>2099434914</t>
  </si>
  <si>
    <t>5912030110</t>
  </si>
  <si>
    <t>Demontáž návěstidla včetně sloupku a patky konce nástupiště</t>
  </si>
  <si>
    <t>-617572073</t>
  </si>
  <si>
    <t>Demontáž návěstidla včetně sloupku a patky konce nástupiště. Poznámka: 1. V cenách jsou započteny náklady na demontáž návěstidla, sloupku a patky, zához, úpravu terénu a naložení na dopravní prostředek.</t>
  </si>
  <si>
    <t>5912045110</t>
  </si>
  <si>
    <t>Montáž návěstidla včetně sloupku a patky konce nástupiště</t>
  </si>
  <si>
    <t>2123321407</t>
  </si>
  <si>
    <t>Montáž návěstidla včetně sloupku a patky konce nástupiště. Poznámka: 1. V cenách jsou započteny náklady na zemní práce, montáž patky, sloupku a návěstidla, úpravu a rozprostření zeminy na terén. 2. V cenách nejsou obsaženy náklady na dodávku materiálu.</t>
  </si>
  <si>
    <t>5962101045</t>
  </si>
  <si>
    <t>Návěstidlo konec nástupiště</t>
  </si>
  <si>
    <t>1215955805</t>
  </si>
  <si>
    <t>-2005381905</t>
  </si>
  <si>
    <t>-2134564179</t>
  </si>
  <si>
    <t>-1363173717</t>
  </si>
  <si>
    <t>-408319195</t>
  </si>
  <si>
    <t>5912030070</t>
  </si>
  <si>
    <t>Demontáž návěstidla včetně sloupku a patky lichoběžníkové tabule</t>
  </si>
  <si>
    <t>729257701</t>
  </si>
  <si>
    <t>Demontáž návěstidla včetně sloupku a patky lichoběžníkové tabule. Poznámka: 1. V cenách jsou započteny náklady na demontáž návěstidla, sloupku a patky, zához, úpravu terénu a naložení na dopravní prostředek.</t>
  </si>
  <si>
    <t>5912045070</t>
  </si>
  <si>
    <t>Montáž návěstidla včetně sloupku a patky lichoběžníkové tabule</t>
  </si>
  <si>
    <t>-292981012</t>
  </si>
  <si>
    <t>Montáž návěstidla včetně sloupku a patky lichoběžníkové tabule. Poznámka: 1. V cenách jsou započteny náklady na zemní práce, montáž patky, sloupku a návěstidla, úpravu a rozprostření zeminy na terén. 2. V cenách nejsou obsaženy náklady na dodávku materiálu.</t>
  </si>
  <si>
    <t>5962101040</t>
  </si>
  <si>
    <t>Návěstidlo lichoběžníková tabulka</t>
  </si>
  <si>
    <t>1952042070</t>
  </si>
  <si>
    <t>2132495193</t>
  </si>
  <si>
    <t>1756245765</t>
  </si>
  <si>
    <t>1*3,00</t>
  </si>
  <si>
    <t>-1220692367</t>
  </si>
  <si>
    <t>-413260588</t>
  </si>
  <si>
    <t>1*0,057</t>
  </si>
  <si>
    <t>5912030050</t>
  </si>
  <si>
    <t>Demontáž návěstidla včetně sloupku a patky sklonovníku</t>
  </si>
  <si>
    <t>-320098748</t>
  </si>
  <si>
    <t>Demontáž návěstidla včetně sloupku a patky sklonovníku. Poznámka: 1. V cenách jsou započteny náklady na demontáž návěstidla, sloupku a patky, zához, úpravu terénu a naložení na dopravní prostředek.</t>
  </si>
  <si>
    <t>5912045050</t>
  </si>
  <si>
    <t>Montáž návěstidla včetně sloupku a patky sklonovníku</t>
  </si>
  <si>
    <t>1078649472</t>
  </si>
  <si>
    <t>Montáž návěstidla včetně sloupku a patky sklonovníku. Poznámka: 1. V cenách jsou započteny náklady na zemní práce, montáž patky, sloupku a návěstidla, úpravu a rozprostření zeminy na terén. 2. V cenách nejsou obsaženy náklady na dodávku materiálu.</t>
  </si>
  <si>
    <t>5962101110</t>
  </si>
  <si>
    <t>Návěstidlo sklonovník reflexní</t>
  </si>
  <si>
    <t>935344326</t>
  </si>
  <si>
    <t>1840466373</t>
  </si>
  <si>
    <t>-2056846215</t>
  </si>
  <si>
    <t>10*3,00</t>
  </si>
  <si>
    <t>-1383735206</t>
  </si>
  <si>
    <t>-1274940246</t>
  </si>
  <si>
    <t>10*0,057</t>
  </si>
  <si>
    <t>5912050120</t>
  </si>
  <si>
    <t>Staničení demontáž hektometrovníku</t>
  </si>
  <si>
    <t>-386369263</t>
  </si>
  <si>
    <t>Staničení demontáž hektometrovníku. Poznámka: 1. V cenách jsou započteny náklady na zemní práce a výměnu, demontáž nebo montáž staničení. 2. V cenách nejsou obsaženy náklady na dodávku materiálu.</t>
  </si>
  <si>
    <t>5912050220</t>
  </si>
  <si>
    <t>Staničení montáž hektometrovníku</t>
  </si>
  <si>
    <t>-594793931</t>
  </si>
  <si>
    <t>Staničení montáž hektometrovníku. Poznámka: 1. V cenách jsou započteny náklady na zemní práce a výměnu, demontáž nebo montáž staničení. 2. V cenách nejsou obsaženy náklady na dodávku materiálu.</t>
  </si>
  <si>
    <t>5962101120</t>
  </si>
  <si>
    <t>Návěstidlo hektometrovník železobetonový se znaky</t>
  </si>
  <si>
    <t>1399206254</t>
  </si>
  <si>
    <t>5912060210</t>
  </si>
  <si>
    <t>Demontáž zajišťovací značky včetně sloupku a základu konzolové</t>
  </si>
  <si>
    <t>765570208</t>
  </si>
  <si>
    <t>Demontáž zajišťovací značky včetně sloupku a základu konzolové. Poznámka: 1. V cenách jsou započteny náklady na demontáž součástí značky, úpravu a urovnání terénu.</t>
  </si>
  <si>
    <t>5912065020</t>
  </si>
  <si>
    <t>Montáž zajišťovací značky samostatné hřeb</t>
  </si>
  <si>
    <t>1477617110</t>
  </si>
  <si>
    <t>Montáž zajišťovací značky samostatné hřeb. Poznámka: 1. V cenách jsou započteny náklady na montáž součástí značky včetně zemních prací a úpravy terénu. 2. V cenách nejsou obsaženy náklady na dodávku materiálu.</t>
  </si>
  <si>
    <t>5912065210</t>
  </si>
  <si>
    <t>Montáž zajišťovací značky včetně sloupku a základu konzolové</t>
  </si>
  <si>
    <t>1413856073</t>
  </si>
  <si>
    <t>Montáž zajišťovací značky včetně sloupku a základu konzolové. Poznámka: 1. V cenách jsou započteny náklady na montáž součástí značky včetně zemních prací a úpravy terénu. 2. V cenách nejsou obsaženy náklady na dodávku materiálu.</t>
  </si>
  <si>
    <t>5962119015</t>
  </si>
  <si>
    <t>Zajištění PPK hřebová litinová značka</t>
  </si>
  <si>
    <t>-1425741102</t>
  </si>
  <si>
    <t>51</t>
  </si>
  <si>
    <t>5962119 R</t>
  </si>
  <si>
    <t>Zajištění PPK Konzolová zajišťoovací značka ZZ T-R Sl</t>
  </si>
  <si>
    <t>1846452536</t>
  </si>
  <si>
    <t>52</t>
  </si>
  <si>
    <t>1282309814</t>
  </si>
  <si>
    <t>21*0,070</t>
  </si>
  <si>
    <t>53</t>
  </si>
  <si>
    <t>-1063913262</t>
  </si>
  <si>
    <t>26*0,250+10*0,157"zajišťovací značky, hektometrovníky</t>
  </si>
  <si>
    <t>54</t>
  </si>
  <si>
    <t>9902300400</t>
  </si>
  <si>
    <t>Doprava jednosměrná (např. nakupovaného materiálu) mechanizací o nosnosti přes 3,5 t sypanin (kameniva, písku, suti, dlažebních kostek, atd.) do 40 km</t>
  </si>
  <si>
    <t>1344542908</t>
  </si>
  <si>
    <t>Doprava jednosměrná (např. nakupovaného materiálu) mechanizací o nosnosti přes 3,5 t sypanin (kameniva, písku, suti, dlažebních kostek, atd.) do 40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</si>
  <si>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8,070"zajišťovací značky, hektometrovníky - odpad</t>
  </si>
  <si>
    <t>55</t>
  </si>
  <si>
    <t>-1160447600</t>
  </si>
  <si>
    <t>6,201"beton</t>
  </si>
  <si>
    <t>56</t>
  </si>
  <si>
    <t>-958033902</t>
  </si>
  <si>
    <t>0,168"zajišťovací značky</t>
  </si>
  <si>
    <t>57</t>
  </si>
  <si>
    <t>9902300800</t>
  </si>
  <si>
    <t>Doprava jednosměrná (např. nakupovaného materiálu) mechanizací o nosnosti přes 3,5 t sypanin (kameniva, písku, suti, dlažebních kostek, atd.) do 150 km</t>
  </si>
  <si>
    <t>-103671989</t>
  </si>
  <si>
    <t>Doprava jednosměrná (např. nakupovaného materiálu) mechanizací o nosnosti přes 3,5 t sypanin (kameniva, písku, suti, dlažebních kostek, atd.) do 150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</si>
  <si>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1,570+0,247"hektometrovníky, výstroj trati</t>
  </si>
  <si>
    <t xml:space="preserve">VON - Oprava trati v úseku Svatoňovice - Budišov nad Budišovkou 1. etapa </t>
  </si>
  <si>
    <t>VRN - Vedlejší rozpočtové náklady</t>
  </si>
  <si>
    <t>VRN</t>
  </si>
  <si>
    <t>Vedlejší rozpočtové náklady</t>
  </si>
  <si>
    <t>022121001</t>
  </si>
  <si>
    <t>Geodetické práce Diagnostika technické infrastruktury Vytýčení trasy inženýrských sítí</t>
  </si>
  <si>
    <t>-69214646</t>
  </si>
  <si>
    <t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</si>
  <si>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</si>
  <si>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</si>
  <si>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%</t>
  </si>
  <si>
    <t>-547334914</t>
  </si>
  <si>
    <t>022101001</t>
  </si>
  <si>
    <t>Geodetické práce Geodetické práce před opravou</t>
  </si>
  <si>
    <t>1304461263</t>
  </si>
  <si>
    <t>022101011</t>
  </si>
  <si>
    <t>Geodetické práce Geodetické práce v průběhu opravy</t>
  </si>
  <si>
    <t>2145528543</t>
  </si>
  <si>
    <t>022101021</t>
  </si>
  <si>
    <t>Geodetické práce Geodetické práce po ukončení opravy</t>
  </si>
  <si>
    <t>-1855567704</t>
  </si>
  <si>
    <t>022111001</t>
  </si>
  <si>
    <t>Geodetické práce Kontrola PPK při směrové a výškové úpravě koleje zaměřením APK trať jednokolejná</t>
  </si>
  <si>
    <t>562692854</t>
  </si>
  <si>
    <t>Geodetické práce Kontrola PPK při směrové a výškové úpravě koleje zaměřením APK trať jednokolejná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</si>
  <si>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1,417+2*0,025</t>
  </si>
  <si>
    <t>023111001</t>
  </si>
  <si>
    <t>Projektové práce Technický projekt zajištění PPK bez optimalizace nivelety/osy koleje trať jednokolejná zaměření ZZ</t>
  </si>
  <si>
    <t>94929363</t>
  </si>
  <si>
    <t>Projektové práce Technický projekt zajištění PPK bez optimalizace nivelety/osy koleje trať jednokolejná zaměření ZZ - V cenách jsou obsaženy náklady na polohové zaměření, nivelaci, ověření párových zajišťovacích značek, zpracování projektu zajištění PPK, zpracování projektu zajištění dle předpisu SŽDC S3, díl III a štítky. PPK=prostorová poloha koleje</t>
  </si>
  <si>
    <t>033131001</t>
  </si>
  <si>
    <t>Provozní vlivy Organizační zajištění prací při zřizování a udržování BK kolejí a výhybek</t>
  </si>
  <si>
    <t>-1856607510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</si>
  <si>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</si>
  <si>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1025,00+179,00+2*25,00</t>
  </si>
  <si>
    <t>033111001</t>
  </si>
  <si>
    <t>Provozní vlivy Výluka silničního provozu se zajištěním objížďky</t>
  </si>
  <si>
    <t>soubor</t>
  </si>
  <si>
    <t>-2131499047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</si>
</sst>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9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0" xfId="0"/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8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2"/>
  <sheetViews>
    <sheetView showGridLines="0" tabSelected="1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244"/>
      <c r="AS2" s="244"/>
      <c r="AT2" s="244"/>
      <c r="AU2" s="244"/>
      <c r="AV2" s="244"/>
      <c r="AW2" s="244"/>
      <c r="AX2" s="244"/>
      <c r="AY2" s="244"/>
      <c r="AZ2" s="244"/>
      <c r="BA2" s="244"/>
      <c r="BB2" s="244"/>
      <c r="BC2" s="244"/>
      <c r="BD2" s="244"/>
      <c r="BE2" s="244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55" t="s">
        <v>14</v>
      </c>
      <c r="L5" s="256"/>
      <c r="M5" s="256"/>
      <c r="N5" s="256"/>
      <c r="O5" s="256"/>
      <c r="P5" s="256"/>
      <c r="Q5" s="256"/>
      <c r="R5" s="256"/>
      <c r="S5" s="256"/>
      <c r="T5" s="256"/>
      <c r="U5" s="256"/>
      <c r="V5" s="256"/>
      <c r="W5" s="256"/>
      <c r="X5" s="256"/>
      <c r="Y5" s="256"/>
      <c r="Z5" s="256"/>
      <c r="AA5" s="256"/>
      <c r="AB5" s="256"/>
      <c r="AC5" s="256"/>
      <c r="AD5" s="256"/>
      <c r="AE5" s="256"/>
      <c r="AF5" s="256"/>
      <c r="AG5" s="256"/>
      <c r="AH5" s="256"/>
      <c r="AI5" s="256"/>
      <c r="AJ5" s="256"/>
      <c r="AK5" s="256"/>
      <c r="AL5" s="256"/>
      <c r="AM5" s="256"/>
      <c r="AN5" s="256"/>
      <c r="AO5" s="256"/>
      <c r="AP5" s="21"/>
      <c r="AQ5" s="21"/>
      <c r="AR5" s="19"/>
      <c r="BE5" s="252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57" t="s">
        <v>17</v>
      </c>
      <c r="L6" s="256"/>
      <c r="M6" s="256"/>
      <c r="N6" s="256"/>
      <c r="O6" s="256"/>
      <c r="P6" s="256"/>
      <c r="Q6" s="256"/>
      <c r="R6" s="256"/>
      <c r="S6" s="256"/>
      <c r="T6" s="256"/>
      <c r="U6" s="256"/>
      <c r="V6" s="256"/>
      <c r="W6" s="256"/>
      <c r="X6" s="256"/>
      <c r="Y6" s="256"/>
      <c r="Z6" s="256"/>
      <c r="AA6" s="256"/>
      <c r="AB6" s="256"/>
      <c r="AC6" s="256"/>
      <c r="AD6" s="256"/>
      <c r="AE6" s="256"/>
      <c r="AF6" s="256"/>
      <c r="AG6" s="256"/>
      <c r="AH6" s="256"/>
      <c r="AI6" s="256"/>
      <c r="AJ6" s="256"/>
      <c r="AK6" s="256"/>
      <c r="AL6" s="256"/>
      <c r="AM6" s="256"/>
      <c r="AN6" s="256"/>
      <c r="AO6" s="256"/>
      <c r="AP6" s="21"/>
      <c r="AQ6" s="21"/>
      <c r="AR6" s="19"/>
      <c r="BE6" s="253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1</v>
      </c>
      <c r="AO7" s="21"/>
      <c r="AP7" s="21"/>
      <c r="AQ7" s="21"/>
      <c r="AR7" s="19"/>
      <c r="BE7" s="253"/>
      <c r="BS7" s="16" t="s">
        <v>6</v>
      </c>
    </row>
    <row r="8" spans="1:74" s="1" customFormat="1" ht="12" customHeight="1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29" t="s">
        <v>23</v>
      </c>
      <c r="AO8" s="21"/>
      <c r="AP8" s="21"/>
      <c r="AQ8" s="21"/>
      <c r="AR8" s="19"/>
      <c r="BE8" s="253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53"/>
      <c r="BS9" s="16" t="s">
        <v>6</v>
      </c>
    </row>
    <row r="10" spans="1:74" s="1" customFormat="1" ht="12" customHeight="1">
      <c r="B10" s="20"/>
      <c r="C10" s="21"/>
      <c r="D10" s="28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25</v>
      </c>
      <c r="AL10" s="21"/>
      <c r="AM10" s="21"/>
      <c r="AN10" s="26" t="s">
        <v>26</v>
      </c>
      <c r="AO10" s="21"/>
      <c r="AP10" s="21"/>
      <c r="AQ10" s="21"/>
      <c r="AR10" s="19"/>
      <c r="BE10" s="253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28</v>
      </c>
      <c r="AL11" s="21"/>
      <c r="AM11" s="21"/>
      <c r="AN11" s="26" t="s">
        <v>29</v>
      </c>
      <c r="AO11" s="21"/>
      <c r="AP11" s="21"/>
      <c r="AQ11" s="21"/>
      <c r="AR11" s="19"/>
      <c r="BE11" s="253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53"/>
      <c r="BS12" s="16" t="s">
        <v>6</v>
      </c>
    </row>
    <row r="13" spans="1:74" s="1" customFormat="1" ht="12" customHeight="1">
      <c r="B13" s="20"/>
      <c r="C13" s="21"/>
      <c r="D13" s="28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25</v>
      </c>
      <c r="AL13" s="21"/>
      <c r="AM13" s="21"/>
      <c r="AN13" s="30" t="s">
        <v>31</v>
      </c>
      <c r="AO13" s="21"/>
      <c r="AP13" s="21"/>
      <c r="AQ13" s="21"/>
      <c r="AR13" s="19"/>
      <c r="BE13" s="253"/>
      <c r="BS13" s="16" t="s">
        <v>6</v>
      </c>
    </row>
    <row r="14" spans="1:74" ht="12.75">
      <c r="B14" s="20"/>
      <c r="C14" s="21"/>
      <c r="D14" s="21"/>
      <c r="E14" s="258" t="s">
        <v>31</v>
      </c>
      <c r="F14" s="259"/>
      <c r="G14" s="259"/>
      <c r="H14" s="259"/>
      <c r="I14" s="259"/>
      <c r="J14" s="259"/>
      <c r="K14" s="259"/>
      <c r="L14" s="259"/>
      <c r="M14" s="259"/>
      <c r="N14" s="259"/>
      <c r="O14" s="259"/>
      <c r="P14" s="259"/>
      <c r="Q14" s="259"/>
      <c r="R14" s="259"/>
      <c r="S14" s="259"/>
      <c r="T14" s="259"/>
      <c r="U14" s="259"/>
      <c r="V14" s="259"/>
      <c r="W14" s="259"/>
      <c r="X14" s="259"/>
      <c r="Y14" s="259"/>
      <c r="Z14" s="259"/>
      <c r="AA14" s="259"/>
      <c r="AB14" s="259"/>
      <c r="AC14" s="259"/>
      <c r="AD14" s="259"/>
      <c r="AE14" s="259"/>
      <c r="AF14" s="259"/>
      <c r="AG14" s="259"/>
      <c r="AH14" s="259"/>
      <c r="AI14" s="259"/>
      <c r="AJ14" s="259"/>
      <c r="AK14" s="28" t="s">
        <v>28</v>
      </c>
      <c r="AL14" s="21"/>
      <c r="AM14" s="21"/>
      <c r="AN14" s="30" t="s">
        <v>31</v>
      </c>
      <c r="AO14" s="21"/>
      <c r="AP14" s="21"/>
      <c r="AQ14" s="21"/>
      <c r="AR14" s="19"/>
      <c r="BE14" s="253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53"/>
      <c r="BS15" s="16" t="s">
        <v>4</v>
      </c>
    </row>
    <row r="16" spans="1:74" s="1" customFormat="1" ht="12" customHeight="1">
      <c r="B16" s="20"/>
      <c r="C16" s="21"/>
      <c r="D16" s="28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253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33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28</v>
      </c>
      <c r="AL17" s="21"/>
      <c r="AM17" s="21"/>
      <c r="AN17" s="26" t="s">
        <v>1</v>
      </c>
      <c r="AO17" s="21"/>
      <c r="AP17" s="21"/>
      <c r="AQ17" s="21"/>
      <c r="AR17" s="19"/>
      <c r="BE17" s="253"/>
      <c r="BS17" s="16" t="s">
        <v>34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53"/>
      <c r="BS18" s="16" t="s">
        <v>6</v>
      </c>
    </row>
    <row r="19" spans="1:71" s="1" customFormat="1" ht="12" customHeight="1">
      <c r="B19" s="20"/>
      <c r="C19" s="21"/>
      <c r="D19" s="28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253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33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28</v>
      </c>
      <c r="AL20" s="21"/>
      <c r="AM20" s="21"/>
      <c r="AN20" s="26" t="s">
        <v>1</v>
      </c>
      <c r="AO20" s="21"/>
      <c r="AP20" s="21"/>
      <c r="AQ20" s="21"/>
      <c r="AR20" s="19"/>
      <c r="BE20" s="253"/>
      <c r="BS20" s="16" t="s">
        <v>34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53"/>
    </row>
    <row r="22" spans="1:71" s="1" customFormat="1" ht="12" customHeight="1">
      <c r="B22" s="20"/>
      <c r="C22" s="21"/>
      <c r="D22" s="28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53"/>
    </row>
    <row r="23" spans="1:71" s="1" customFormat="1" ht="16.5" customHeight="1">
      <c r="B23" s="20"/>
      <c r="C23" s="21"/>
      <c r="D23" s="21"/>
      <c r="E23" s="260" t="s">
        <v>1</v>
      </c>
      <c r="F23" s="260"/>
      <c r="G23" s="260"/>
      <c r="H23" s="260"/>
      <c r="I23" s="260"/>
      <c r="J23" s="260"/>
      <c r="K23" s="260"/>
      <c r="L23" s="260"/>
      <c r="M23" s="260"/>
      <c r="N23" s="260"/>
      <c r="O23" s="260"/>
      <c r="P23" s="260"/>
      <c r="Q23" s="260"/>
      <c r="R23" s="260"/>
      <c r="S23" s="260"/>
      <c r="T23" s="260"/>
      <c r="U23" s="260"/>
      <c r="V23" s="260"/>
      <c r="W23" s="260"/>
      <c r="X23" s="260"/>
      <c r="Y23" s="260"/>
      <c r="Z23" s="260"/>
      <c r="AA23" s="260"/>
      <c r="AB23" s="260"/>
      <c r="AC23" s="260"/>
      <c r="AD23" s="260"/>
      <c r="AE23" s="260"/>
      <c r="AF23" s="260"/>
      <c r="AG23" s="260"/>
      <c r="AH23" s="260"/>
      <c r="AI23" s="260"/>
      <c r="AJ23" s="260"/>
      <c r="AK23" s="260"/>
      <c r="AL23" s="260"/>
      <c r="AM23" s="260"/>
      <c r="AN23" s="260"/>
      <c r="AO23" s="21"/>
      <c r="AP23" s="21"/>
      <c r="AQ23" s="21"/>
      <c r="AR23" s="19"/>
      <c r="BE23" s="253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53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53"/>
    </row>
    <row r="26" spans="1:71" s="2" customFormat="1" ht="25.9" customHeight="1">
      <c r="A26" s="33"/>
      <c r="B26" s="34"/>
      <c r="C26" s="35"/>
      <c r="D26" s="36" t="s">
        <v>37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61">
        <f>ROUND(AG94,2)</f>
        <v>0</v>
      </c>
      <c r="AL26" s="262"/>
      <c r="AM26" s="262"/>
      <c r="AN26" s="262"/>
      <c r="AO26" s="262"/>
      <c r="AP26" s="35"/>
      <c r="AQ26" s="35"/>
      <c r="AR26" s="38"/>
      <c r="BE26" s="253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53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63" t="s">
        <v>38</v>
      </c>
      <c r="M28" s="263"/>
      <c r="N28" s="263"/>
      <c r="O28" s="263"/>
      <c r="P28" s="263"/>
      <c r="Q28" s="35"/>
      <c r="R28" s="35"/>
      <c r="S28" s="35"/>
      <c r="T28" s="35"/>
      <c r="U28" s="35"/>
      <c r="V28" s="35"/>
      <c r="W28" s="263" t="s">
        <v>39</v>
      </c>
      <c r="X28" s="263"/>
      <c r="Y28" s="263"/>
      <c r="Z28" s="263"/>
      <c r="AA28" s="263"/>
      <c r="AB28" s="263"/>
      <c r="AC28" s="263"/>
      <c r="AD28" s="263"/>
      <c r="AE28" s="263"/>
      <c r="AF28" s="35"/>
      <c r="AG28" s="35"/>
      <c r="AH28" s="35"/>
      <c r="AI28" s="35"/>
      <c r="AJ28" s="35"/>
      <c r="AK28" s="263" t="s">
        <v>40</v>
      </c>
      <c r="AL28" s="263"/>
      <c r="AM28" s="263"/>
      <c r="AN28" s="263"/>
      <c r="AO28" s="263"/>
      <c r="AP28" s="35"/>
      <c r="AQ28" s="35"/>
      <c r="AR28" s="38"/>
      <c r="BE28" s="253"/>
    </row>
    <row r="29" spans="1:71" s="3" customFormat="1" ht="14.45" customHeight="1">
      <c r="B29" s="39"/>
      <c r="C29" s="40"/>
      <c r="D29" s="28" t="s">
        <v>41</v>
      </c>
      <c r="E29" s="40"/>
      <c r="F29" s="28" t="s">
        <v>42</v>
      </c>
      <c r="G29" s="40"/>
      <c r="H29" s="40"/>
      <c r="I29" s="40"/>
      <c r="J29" s="40"/>
      <c r="K29" s="40"/>
      <c r="L29" s="247">
        <v>0.21</v>
      </c>
      <c r="M29" s="246"/>
      <c r="N29" s="246"/>
      <c r="O29" s="246"/>
      <c r="P29" s="246"/>
      <c r="Q29" s="40"/>
      <c r="R29" s="40"/>
      <c r="S29" s="40"/>
      <c r="T29" s="40"/>
      <c r="U29" s="40"/>
      <c r="V29" s="40"/>
      <c r="W29" s="245">
        <f>ROUND(AZ94, 2)</f>
        <v>0</v>
      </c>
      <c r="X29" s="246"/>
      <c r="Y29" s="246"/>
      <c r="Z29" s="246"/>
      <c r="AA29" s="246"/>
      <c r="AB29" s="246"/>
      <c r="AC29" s="246"/>
      <c r="AD29" s="246"/>
      <c r="AE29" s="246"/>
      <c r="AF29" s="40"/>
      <c r="AG29" s="40"/>
      <c r="AH29" s="40"/>
      <c r="AI29" s="40"/>
      <c r="AJ29" s="40"/>
      <c r="AK29" s="245">
        <f>ROUND(AV94, 2)</f>
        <v>0</v>
      </c>
      <c r="AL29" s="246"/>
      <c r="AM29" s="246"/>
      <c r="AN29" s="246"/>
      <c r="AO29" s="246"/>
      <c r="AP29" s="40"/>
      <c r="AQ29" s="40"/>
      <c r="AR29" s="41"/>
      <c r="BE29" s="254"/>
    </row>
    <row r="30" spans="1:71" s="3" customFormat="1" ht="14.45" customHeight="1">
      <c r="B30" s="39"/>
      <c r="C30" s="40"/>
      <c r="D30" s="40"/>
      <c r="E30" s="40"/>
      <c r="F30" s="28" t="s">
        <v>43</v>
      </c>
      <c r="G30" s="40"/>
      <c r="H30" s="40"/>
      <c r="I30" s="40"/>
      <c r="J30" s="40"/>
      <c r="K30" s="40"/>
      <c r="L30" s="247">
        <v>0.15</v>
      </c>
      <c r="M30" s="246"/>
      <c r="N30" s="246"/>
      <c r="O30" s="246"/>
      <c r="P30" s="246"/>
      <c r="Q30" s="40"/>
      <c r="R30" s="40"/>
      <c r="S30" s="40"/>
      <c r="T30" s="40"/>
      <c r="U30" s="40"/>
      <c r="V30" s="40"/>
      <c r="W30" s="245">
        <f>ROUND(BA94, 2)</f>
        <v>0</v>
      </c>
      <c r="X30" s="246"/>
      <c r="Y30" s="246"/>
      <c r="Z30" s="246"/>
      <c r="AA30" s="246"/>
      <c r="AB30" s="246"/>
      <c r="AC30" s="246"/>
      <c r="AD30" s="246"/>
      <c r="AE30" s="246"/>
      <c r="AF30" s="40"/>
      <c r="AG30" s="40"/>
      <c r="AH30" s="40"/>
      <c r="AI30" s="40"/>
      <c r="AJ30" s="40"/>
      <c r="AK30" s="245">
        <f>ROUND(AW94, 2)</f>
        <v>0</v>
      </c>
      <c r="AL30" s="246"/>
      <c r="AM30" s="246"/>
      <c r="AN30" s="246"/>
      <c r="AO30" s="246"/>
      <c r="AP30" s="40"/>
      <c r="AQ30" s="40"/>
      <c r="AR30" s="41"/>
      <c r="BE30" s="254"/>
    </row>
    <row r="31" spans="1:71" s="3" customFormat="1" ht="14.45" hidden="1" customHeight="1">
      <c r="B31" s="39"/>
      <c r="C31" s="40"/>
      <c r="D31" s="40"/>
      <c r="E31" s="40"/>
      <c r="F31" s="28" t="s">
        <v>44</v>
      </c>
      <c r="G31" s="40"/>
      <c r="H31" s="40"/>
      <c r="I31" s="40"/>
      <c r="J31" s="40"/>
      <c r="K31" s="40"/>
      <c r="L31" s="247">
        <v>0.21</v>
      </c>
      <c r="M31" s="246"/>
      <c r="N31" s="246"/>
      <c r="O31" s="246"/>
      <c r="P31" s="246"/>
      <c r="Q31" s="40"/>
      <c r="R31" s="40"/>
      <c r="S31" s="40"/>
      <c r="T31" s="40"/>
      <c r="U31" s="40"/>
      <c r="V31" s="40"/>
      <c r="W31" s="245">
        <f>ROUND(BB94, 2)</f>
        <v>0</v>
      </c>
      <c r="X31" s="246"/>
      <c r="Y31" s="246"/>
      <c r="Z31" s="246"/>
      <c r="AA31" s="246"/>
      <c r="AB31" s="246"/>
      <c r="AC31" s="246"/>
      <c r="AD31" s="246"/>
      <c r="AE31" s="246"/>
      <c r="AF31" s="40"/>
      <c r="AG31" s="40"/>
      <c r="AH31" s="40"/>
      <c r="AI31" s="40"/>
      <c r="AJ31" s="40"/>
      <c r="AK31" s="245">
        <v>0</v>
      </c>
      <c r="AL31" s="246"/>
      <c r="AM31" s="246"/>
      <c r="AN31" s="246"/>
      <c r="AO31" s="246"/>
      <c r="AP31" s="40"/>
      <c r="AQ31" s="40"/>
      <c r="AR31" s="41"/>
      <c r="BE31" s="254"/>
    </row>
    <row r="32" spans="1:71" s="3" customFormat="1" ht="14.45" hidden="1" customHeight="1">
      <c r="B32" s="39"/>
      <c r="C32" s="40"/>
      <c r="D32" s="40"/>
      <c r="E32" s="40"/>
      <c r="F32" s="28" t="s">
        <v>45</v>
      </c>
      <c r="G32" s="40"/>
      <c r="H32" s="40"/>
      <c r="I32" s="40"/>
      <c r="J32" s="40"/>
      <c r="K32" s="40"/>
      <c r="L32" s="247">
        <v>0.15</v>
      </c>
      <c r="M32" s="246"/>
      <c r="N32" s="246"/>
      <c r="O32" s="246"/>
      <c r="P32" s="246"/>
      <c r="Q32" s="40"/>
      <c r="R32" s="40"/>
      <c r="S32" s="40"/>
      <c r="T32" s="40"/>
      <c r="U32" s="40"/>
      <c r="V32" s="40"/>
      <c r="W32" s="245">
        <f>ROUND(BC94, 2)</f>
        <v>0</v>
      </c>
      <c r="X32" s="246"/>
      <c r="Y32" s="246"/>
      <c r="Z32" s="246"/>
      <c r="AA32" s="246"/>
      <c r="AB32" s="246"/>
      <c r="AC32" s="246"/>
      <c r="AD32" s="246"/>
      <c r="AE32" s="246"/>
      <c r="AF32" s="40"/>
      <c r="AG32" s="40"/>
      <c r="AH32" s="40"/>
      <c r="AI32" s="40"/>
      <c r="AJ32" s="40"/>
      <c r="AK32" s="245">
        <v>0</v>
      </c>
      <c r="AL32" s="246"/>
      <c r="AM32" s="246"/>
      <c r="AN32" s="246"/>
      <c r="AO32" s="246"/>
      <c r="AP32" s="40"/>
      <c r="AQ32" s="40"/>
      <c r="AR32" s="41"/>
      <c r="BE32" s="254"/>
    </row>
    <row r="33" spans="1:57" s="3" customFormat="1" ht="14.45" hidden="1" customHeight="1">
      <c r="B33" s="39"/>
      <c r="C33" s="40"/>
      <c r="D33" s="40"/>
      <c r="E33" s="40"/>
      <c r="F33" s="28" t="s">
        <v>46</v>
      </c>
      <c r="G33" s="40"/>
      <c r="H33" s="40"/>
      <c r="I33" s="40"/>
      <c r="J33" s="40"/>
      <c r="K33" s="40"/>
      <c r="L33" s="247">
        <v>0</v>
      </c>
      <c r="M33" s="246"/>
      <c r="N33" s="246"/>
      <c r="O33" s="246"/>
      <c r="P33" s="246"/>
      <c r="Q33" s="40"/>
      <c r="R33" s="40"/>
      <c r="S33" s="40"/>
      <c r="T33" s="40"/>
      <c r="U33" s="40"/>
      <c r="V33" s="40"/>
      <c r="W33" s="245">
        <f>ROUND(BD94, 2)</f>
        <v>0</v>
      </c>
      <c r="X33" s="246"/>
      <c r="Y33" s="246"/>
      <c r="Z33" s="246"/>
      <c r="AA33" s="246"/>
      <c r="AB33" s="246"/>
      <c r="AC33" s="246"/>
      <c r="AD33" s="246"/>
      <c r="AE33" s="246"/>
      <c r="AF33" s="40"/>
      <c r="AG33" s="40"/>
      <c r="AH33" s="40"/>
      <c r="AI33" s="40"/>
      <c r="AJ33" s="40"/>
      <c r="AK33" s="245">
        <v>0</v>
      </c>
      <c r="AL33" s="246"/>
      <c r="AM33" s="246"/>
      <c r="AN33" s="246"/>
      <c r="AO33" s="246"/>
      <c r="AP33" s="40"/>
      <c r="AQ33" s="40"/>
      <c r="AR33" s="41"/>
      <c r="BE33" s="254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53"/>
    </row>
    <row r="35" spans="1:57" s="2" customFormat="1" ht="25.9" customHeight="1">
      <c r="A35" s="33"/>
      <c r="B35" s="34"/>
      <c r="C35" s="42"/>
      <c r="D35" s="43" t="s">
        <v>47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48</v>
      </c>
      <c r="U35" s="44"/>
      <c r="V35" s="44"/>
      <c r="W35" s="44"/>
      <c r="X35" s="251" t="s">
        <v>49</v>
      </c>
      <c r="Y35" s="249"/>
      <c r="Z35" s="249"/>
      <c r="AA35" s="249"/>
      <c r="AB35" s="249"/>
      <c r="AC35" s="44"/>
      <c r="AD35" s="44"/>
      <c r="AE35" s="44"/>
      <c r="AF35" s="44"/>
      <c r="AG35" s="44"/>
      <c r="AH35" s="44"/>
      <c r="AI35" s="44"/>
      <c r="AJ35" s="44"/>
      <c r="AK35" s="248">
        <f>SUM(AK26:AK33)</f>
        <v>0</v>
      </c>
      <c r="AL35" s="249"/>
      <c r="AM35" s="249"/>
      <c r="AN35" s="249"/>
      <c r="AO35" s="250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14.45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E37" s="33"/>
    </row>
    <row r="38" spans="1:57" s="1" customFormat="1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5" customHeight="1">
      <c r="B49" s="46"/>
      <c r="C49" s="47"/>
      <c r="D49" s="48" t="s">
        <v>50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51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7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2.75">
      <c r="A60" s="33"/>
      <c r="B60" s="34"/>
      <c r="C60" s="35"/>
      <c r="D60" s="51" t="s">
        <v>52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53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52</v>
      </c>
      <c r="AI60" s="37"/>
      <c r="AJ60" s="37"/>
      <c r="AK60" s="37"/>
      <c r="AL60" s="37"/>
      <c r="AM60" s="51" t="s">
        <v>53</v>
      </c>
      <c r="AN60" s="37"/>
      <c r="AO60" s="37"/>
      <c r="AP60" s="35"/>
      <c r="AQ60" s="35"/>
      <c r="AR60" s="38"/>
      <c r="BE60" s="33"/>
    </row>
    <row r="61" spans="1:57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2.75">
      <c r="A64" s="33"/>
      <c r="B64" s="34"/>
      <c r="C64" s="35"/>
      <c r="D64" s="48" t="s">
        <v>54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55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E64" s="33"/>
    </row>
    <row r="65" spans="1:57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2.75">
      <c r="A75" s="33"/>
      <c r="B75" s="34"/>
      <c r="C75" s="35"/>
      <c r="D75" s="51" t="s">
        <v>52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53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52</v>
      </c>
      <c r="AI75" s="37"/>
      <c r="AJ75" s="37"/>
      <c r="AK75" s="37"/>
      <c r="AL75" s="37"/>
      <c r="AM75" s="51" t="s">
        <v>53</v>
      </c>
      <c r="AN75" s="37"/>
      <c r="AO75" s="37"/>
      <c r="AP75" s="35"/>
      <c r="AQ75" s="35"/>
      <c r="AR75" s="38"/>
      <c r="BE75" s="33"/>
    </row>
    <row r="76" spans="1:57" s="2" customFormat="1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E76" s="33"/>
    </row>
    <row r="77" spans="1:57" s="2" customFormat="1" ht="6.95" customHeight="1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E77" s="33"/>
    </row>
    <row r="81" spans="1:91" s="2" customFormat="1" ht="6.95" customHeight="1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E81" s="33"/>
    </row>
    <row r="82" spans="1:91" s="2" customFormat="1" ht="24.95" customHeight="1">
      <c r="A82" s="33"/>
      <c r="B82" s="34"/>
      <c r="C82" s="22" t="s">
        <v>56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E82" s="33"/>
    </row>
    <row r="83" spans="1:9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E83" s="33"/>
    </row>
    <row r="84" spans="1:91" s="4" customFormat="1" ht="12" customHeight="1">
      <c r="B84" s="57"/>
      <c r="C84" s="28" t="s">
        <v>13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63521066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1" s="5" customFormat="1" ht="36.950000000000003" customHeight="1">
      <c r="B85" s="60"/>
      <c r="C85" s="61" t="s">
        <v>16</v>
      </c>
      <c r="D85" s="62"/>
      <c r="E85" s="62"/>
      <c r="F85" s="62"/>
      <c r="G85" s="62"/>
      <c r="H85" s="62"/>
      <c r="I85" s="62"/>
      <c r="J85" s="62"/>
      <c r="K85" s="62"/>
      <c r="L85" s="269" t="str">
        <f>K6</f>
        <v>Oprava trati v úseku Svatoňovice - Budišov nad Budišovkou 1. etapa</v>
      </c>
      <c r="M85" s="270"/>
      <c r="N85" s="270"/>
      <c r="O85" s="270"/>
      <c r="P85" s="270"/>
      <c r="Q85" s="270"/>
      <c r="R85" s="270"/>
      <c r="S85" s="270"/>
      <c r="T85" s="270"/>
      <c r="U85" s="270"/>
      <c r="V85" s="270"/>
      <c r="W85" s="270"/>
      <c r="X85" s="270"/>
      <c r="Y85" s="270"/>
      <c r="Z85" s="270"/>
      <c r="AA85" s="270"/>
      <c r="AB85" s="270"/>
      <c r="AC85" s="270"/>
      <c r="AD85" s="270"/>
      <c r="AE85" s="270"/>
      <c r="AF85" s="270"/>
      <c r="AG85" s="270"/>
      <c r="AH85" s="270"/>
      <c r="AI85" s="270"/>
      <c r="AJ85" s="270"/>
      <c r="AK85" s="270"/>
      <c r="AL85" s="270"/>
      <c r="AM85" s="270"/>
      <c r="AN85" s="270"/>
      <c r="AO85" s="270"/>
      <c r="AP85" s="62"/>
      <c r="AQ85" s="62"/>
      <c r="AR85" s="63"/>
    </row>
    <row r="86" spans="1:91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E86" s="33"/>
    </row>
    <row r="87" spans="1:91" s="2" customFormat="1" ht="12" customHeight="1">
      <c r="A87" s="33"/>
      <c r="B87" s="34"/>
      <c r="C87" s="28" t="s">
        <v>20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>PS Suchdol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22</v>
      </c>
      <c r="AJ87" s="35"/>
      <c r="AK87" s="35"/>
      <c r="AL87" s="35"/>
      <c r="AM87" s="271" t="str">
        <f>IF(AN8= "","",AN8)</f>
        <v>27. 4. 2021</v>
      </c>
      <c r="AN87" s="271"/>
      <c r="AO87" s="35"/>
      <c r="AP87" s="35"/>
      <c r="AQ87" s="35"/>
      <c r="AR87" s="38"/>
      <c r="BE87" s="33"/>
    </row>
    <row r="88" spans="1:91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E88" s="33"/>
    </row>
    <row r="89" spans="1:91" s="2" customFormat="1" ht="15.2" customHeight="1">
      <c r="A89" s="33"/>
      <c r="B89" s="34"/>
      <c r="C89" s="28" t="s">
        <v>24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>Správa železnic, státní organizace, OŘ Ostrava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32</v>
      </c>
      <c r="AJ89" s="35"/>
      <c r="AK89" s="35"/>
      <c r="AL89" s="35"/>
      <c r="AM89" s="272" t="str">
        <f>IF(E17="","",E17)</f>
        <v xml:space="preserve"> </v>
      </c>
      <c r="AN89" s="273"/>
      <c r="AO89" s="273"/>
      <c r="AP89" s="273"/>
      <c r="AQ89" s="35"/>
      <c r="AR89" s="38"/>
      <c r="AS89" s="277" t="s">
        <v>57</v>
      </c>
      <c r="AT89" s="278"/>
      <c r="AU89" s="66"/>
      <c r="AV89" s="66"/>
      <c r="AW89" s="66"/>
      <c r="AX89" s="66"/>
      <c r="AY89" s="66"/>
      <c r="AZ89" s="66"/>
      <c r="BA89" s="66"/>
      <c r="BB89" s="66"/>
      <c r="BC89" s="66"/>
      <c r="BD89" s="67"/>
      <c r="BE89" s="33"/>
    </row>
    <row r="90" spans="1:91" s="2" customFormat="1" ht="15.2" customHeight="1">
      <c r="A90" s="33"/>
      <c r="B90" s="34"/>
      <c r="C90" s="28" t="s">
        <v>30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35</v>
      </c>
      <c r="AJ90" s="35"/>
      <c r="AK90" s="35"/>
      <c r="AL90" s="35"/>
      <c r="AM90" s="272" t="str">
        <f>IF(E20="","",E20)</f>
        <v xml:space="preserve"> </v>
      </c>
      <c r="AN90" s="273"/>
      <c r="AO90" s="273"/>
      <c r="AP90" s="273"/>
      <c r="AQ90" s="35"/>
      <c r="AR90" s="38"/>
      <c r="AS90" s="279"/>
      <c r="AT90" s="280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3"/>
    </row>
    <row r="91" spans="1:91" s="2" customFormat="1" ht="10.9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81"/>
      <c r="AT91" s="282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33"/>
    </row>
    <row r="92" spans="1:91" s="2" customFormat="1" ht="29.25" customHeight="1">
      <c r="A92" s="33"/>
      <c r="B92" s="34"/>
      <c r="C92" s="283" t="s">
        <v>58</v>
      </c>
      <c r="D92" s="267"/>
      <c r="E92" s="267"/>
      <c r="F92" s="267"/>
      <c r="G92" s="267"/>
      <c r="H92" s="72"/>
      <c r="I92" s="266" t="s">
        <v>59</v>
      </c>
      <c r="J92" s="267"/>
      <c r="K92" s="267"/>
      <c r="L92" s="267"/>
      <c r="M92" s="267"/>
      <c r="N92" s="267"/>
      <c r="O92" s="267"/>
      <c r="P92" s="267"/>
      <c r="Q92" s="267"/>
      <c r="R92" s="267"/>
      <c r="S92" s="267"/>
      <c r="T92" s="267"/>
      <c r="U92" s="267"/>
      <c r="V92" s="267"/>
      <c r="W92" s="267"/>
      <c r="X92" s="267"/>
      <c r="Y92" s="267"/>
      <c r="Z92" s="267"/>
      <c r="AA92" s="267"/>
      <c r="AB92" s="267"/>
      <c r="AC92" s="267"/>
      <c r="AD92" s="267"/>
      <c r="AE92" s="267"/>
      <c r="AF92" s="267"/>
      <c r="AG92" s="284" t="s">
        <v>60</v>
      </c>
      <c r="AH92" s="267"/>
      <c r="AI92" s="267"/>
      <c r="AJ92" s="267"/>
      <c r="AK92" s="267"/>
      <c r="AL92" s="267"/>
      <c r="AM92" s="267"/>
      <c r="AN92" s="266" t="s">
        <v>61</v>
      </c>
      <c r="AO92" s="267"/>
      <c r="AP92" s="268"/>
      <c r="AQ92" s="73" t="s">
        <v>62</v>
      </c>
      <c r="AR92" s="38"/>
      <c r="AS92" s="74" t="s">
        <v>63</v>
      </c>
      <c r="AT92" s="75" t="s">
        <v>64</v>
      </c>
      <c r="AU92" s="75" t="s">
        <v>65</v>
      </c>
      <c r="AV92" s="75" t="s">
        <v>66</v>
      </c>
      <c r="AW92" s="75" t="s">
        <v>67</v>
      </c>
      <c r="AX92" s="75" t="s">
        <v>68</v>
      </c>
      <c r="AY92" s="75" t="s">
        <v>69</v>
      </c>
      <c r="AZ92" s="75" t="s">
        <v>70</v>
      </c>
      <c r="BA92" s="75" t="s">
        <v>71</v>
      </c>
      <c r="BB92" s="75" t="s">
        <v>72</v>
      </c>
      <c r="BC92" s="75" t="s">
        <v>73</v>
      </c>
      <c r="BD92" s="76" t="s">
        <v>74</v>
      </c>
      <c r="BE92" s="33"/>
    </row>
    <row r="93" spans="1:91" s="2" customFormat="1" ht="10.9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9"/>
      <c r="BE93" s="33"/>
    </row>
    <row r="94" spans="1:91" s="6" customFormat="1" ht="32.450000000000003" customHeight="1">
      <c r="B94" s="80"/>
      <c r="C94" s="81" t="s">
        <v>75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75">
        <f>ROUND(SUM(AG95:AG100),2)</f>
        <v>0</v>
      </c>
      <c r="AH94" s="275"/>
      <c r="AI94" s="275"/>
      <c r="AJ94" s="275"/>
      <c r="AK94" s="275"/>
      <c r="AL94" s="275"/>
      <c r="AM94" s="275"/>
      <c r="AN94" s="276">
        <f t="shared" ref="AN94:AN100" si="0">SUM(AG94,AT94)</f>
        <v>0</v>
      </c>
      <c r="AO94" s="276"/>
      <c r="AP94" s="276"/>
      <c r="AQ94" s="84" t="s">
        <v>1</v>
      </c>
      <c r="AR94" s="85"/>
      <c r="AS94" s="86">
        <f>ROUND(SUM(AS95:AS100),2)</f>
        <v>0</v>
      </c>
      <c r="AT94" s="87">
        <f t="shared" ref="AT94:AT100" si="1">ROUND(SUM(AV94:AW94),2)</f>
        <v>0</v>
      </c>
      <c r="AU94" s="88">
        <f>ROUND(SUM(AU95:AU100),5)</f>
        <v>0</v>
      </c>
      <c r="AV94" s="87">
        <f>ROUND(AZ94*L29,2)</f>
        <v>0</v>
      </c>
      <c r="AW94" s="87">
        <f>ROUND(BA94*L30,2)</f>
        <v>0</v>
      </c>
      <c r="AX94" s="87">
        <f>ROUND(BB94*L29,2)</f>
        <v>0</v>
      </c>
      <c r="AY94" s="87">
        <f>ROUND(BC94*L30,2)</f>
        <v>0</v>
      </c>
      <c r="AZ94" s="87">
        <f>ROUND(SUM(AZ95:AZ100),2)</f>
        <v>0</v>
      </c>
      <c r="BA94" s="87">
        <f>ROUND(SUM(BA95:BA100),2)</f>
        <v>0</v>
      </c>
      <c r="BB94" s="87">
        <f>ROUND(SUM(BB95:BB100),2)</f>
        <v>0</v>
      </c>
      <c r="BC94" s="87">
        <f>ROUND(SUM(BC95:BC100),2)</f>
        <v>0</v>
      </c>
      <c r="BD94" s="89">
        <f>ROUND(SUM(BD95:BD100),2)</f>
        <v>0</v>
      </c>
      <c r="BS94" s="90" t="s">
        <v>76</v>
      </c>
      <c r="BT94" s="90" t="s">
        <v>77</v>
      </c>
      <c r="BU94" s="91" t="s">
        <v>78</v>
      </c>
      <c r="BV94" s="90" t="s">
        <v>79</v>
      </c>
      <c r="BW94" s="90" t="s">
        <v>5</v>
      </c>
      <c r="BX94" s="90" t="s">
        <v>80</v>
      </c>
      <c r="CL94" s="90" t="s">
        <v>1</v>
      </c>
    </row>
    <row r="95" spans="1:91" s="7" customFormat="1" ht="24.75" customHeight="1">
      <c r="A95" s="92" t="s">
        <v>81</v>
      </c>
      <c r="B95" s="93"/>
      <c r="C95" s="94"/>
      <c r="D95" s="274" t="s">
        <v>82</v>
      </c>
      <c r="E95" s="274"/>
      <c r="F95" s="274"/>
      <c r="G95" s="274"/>
      <c r="H95" s="274"/>
      <c r="I95" s="95"/>
      <c r="J95" s="274" t="s">
        <v>83</v>
      </c>
      <c r="K95" s="274"/>
      <c r="L95" s="274"/>
      <c r="M95" s="274"/>
      <c r="N95" s="274"/>
      <c r="O95" s="274"/>
      <c r="P95" s="274"/>
      <c r="Q95" s="274"/>
      <c r="R95" s="274"/>
      <c r="S95" s="274"/>
      <c r="T95" s="274"/>
      <c r="U95" s="274"/>
      <c r="V95" s="274"/>
      <c r="W95" s="274"/>
      <c r="X95" s="274"/>
      <c r="Y95" s="274"/>
      <c r="Z95" s="274"/>
      <c r="AA95" s="274"/>
      <c r="AB95" s="274"/>
      <c r="AC95" s="274"/>
      <c r="AD95" s="274"/>
      <c r="AE95" s="274"/>
      <c r="AF95" s="274"/>
      <c r="AG95" s="264">
        <f>'SO 01 - Oprava železniční...'!J30</f>
        <v>0</v>
      </c>
      <c r="AH95" s="265"/>
      <c r="AI95" s="265"/>
      <c r="AJ95" s="265"/>
      <c r="AK95" s="265"/>
      <c r="AL95" s="265"/>
      <c r="AM95" s="265"/>
      <c r="AN95" s="264">
        <f t="shared" si="0"/>
        <v>0</v>
      </c>
      <c r="AO95" s="265"/>
      <c r="AP95" s="265"/>
      <c r="AQ95" s="96" t="s">
        <v>84</v>
      </c>
      <c r="AR95" s="97"/>
      <c r="AS95" s="98">
        <v>0</v>
      </c>
      <c r="AT95" s="99">
        <f t="shared" si="1"/>
        <v>0</v>
      </c>
      <c r="AU95" s="100">
        <f>'SO 01 - Oprava železniční...'!P119</f>
        <v>0</v>
      </c>
      <c r="AV95" s="99">
        <f>'SO 01 - Oprava železniční...'!J33</f>
        <v>0</v>
      </c>
      <c r="AW95" s="99">
        <f>'SO 01 - Oprava železniční...'!J34</f>
        <v>0</v>
      </c>
      <c r="AX95" s="99">
        <f>'SO 01 - Oprava železniční...'!J35</f>
        <v>0</v>
      </c>
      <c r="AY95" s="99">
        <f>'SO 01 - Oprava železniční...'!J36</f>
        <v>0</v>
      </c>
      <c r="AZ95" s="99">
        <f>'SO 01 - Oprava železniční...'!F33</f>
        <v>0</v>
      </c>
      <c r="BA95" s="99">
        <f>'SO 01 - Oprava železniční...'!F34</f>
        <v>0</v>
      </c>
      <c r="BB95" s="99">
        <f>'SO 01 - Oprava železniční...'!F35</f>
        <v>0</v>
      </c>
      <c r="BC95" s="99">
        <f>'SO 01 - Oprava železniční...'!F36</f>
        <v>0</v>
      </c>
      <c r="BD95" s="101">
        <f>'SO 01 - Oprava železniční...'!F37</f>
        <v>0</v>
      </c>
      <c r="BT95" s="102" t="s">
        <v>85</v>
      </c>
      <c r="BV95" s="102" t="s">
        <v>79</v>
      </c>
      <c r="BW95" s="102" t="s">
        <v>86</v>
      </c>
      <c r="BX95" s="102" t="s">
        <v>5</v>
      </c>
      <c r="CL95" s="102" t="s">
        <v>1</v>
      </c>
      <c r="CM95" s="102" t="s">
        <v>87</v>
      </c>
    </row>
    <row r="96" spans="1:91" s="7" customFormat="1" ht="16.5" customHeight="1">
      <c r="A96" s="92" t="s">
        <v>81</v>
      </c>
      <c r="B96" s="93"/>
      <c r="C96" s="94"/>
      <c r="D96" s="274" t="s">
        <v>88</v>
      </c>
      <c r="E96" s="274"/>
      <c r="F96" s="274"/>
      <c r="G96" s="274"/>
      <c r="H96" s="274"/>
      <c r="I96" s="95"/>
      <c r="J96" s="274" t="s">
        <v>89</v>
      </c>
      <c r="K96" s="274"/>
      <c r="L96" s="274"/>
      <c r="M96" s="274"/>
      <c r="N96" s="274"/>
      <c r="O96" s="274"/>
      <c r="P96" s="274"/>
      <c r="Q96" s="274"/>
      <c r="R96" s="274"/>
      <c r="S96" s="274"/>
      <c r="T96" s="274"/>
      <c r="U96" s="274"/>
      <c r="V96" s="274"/>
      <c r="W96" s="274"/>
      <c r="X96" s="274"/>
      <c r="Y96" s="274"/>
      <c r="Z96" s="274"/>
      <c r="AA96" s="274"/>
      <c r="AB96" s="274"/>
      <c r="AC96" s="274"/>
      <c r="AD96" s="274"/>
      <c r="AE96" s="274"/>
      <c r="AF96" s="274"/>
      <c r="AG96" s="264">
        <f>'SO 02 - Oprava železniční...'!J30</f>
        <v>0</v>
      </c>
      <c r="AH96" s="265"/>
      <c r="AI96" s="265"/>
      <c r="AJ96" s="265"/>
      <c r="AK96" s="265"/>
      <c r="AL96" s="265"/>
      <c r="AM96" s="265"/>
      <c r="AN96" s="264">
        <f t="shared" si="0"/>
        <v>0</v>
      </c>
      <c r="AO96" s="265"/>
      <c r="AP96" s="265"/>
      <c r="AQ96" s="96" t="s">
        <v>84</v>
      </c>
      <c r="AR96" s="97"/>
      <c r="AS96" s="98">
        <v>0</v>
      </c>
      <c r="AT96" s="99">
        <f t="shared" si="1"/>
        <v>0</v>
      </c>
      <c r="AU96" s="100">
        <f>'SO 02 - Oprava železniční...'!P119</f>
        <v>0</v>
      </c>
      <c r="AV96" s="99">
        <f>'SO 02 - Oprava železniční...'!J33</f>
        <v>0</v>
      </c>
      <c r="AW96" s="99">
        <f>'SO 02 - Oprava železniční...'!J34</f>
        <v>0</v>
      </c>
      <c r="AX96" s="99">
        <f>'SO 02 - Oprava železniční...'!J35</f>
        <v>0</v>
      </c>
      <c r="AY96" s="99">
        <f>'SO 02 - Oprava železniční...'!J36</f>
        <v>0</v>
      </c>
      <c r="AZ96" s="99">
        <f>'SO 02 - Oprava železniční...'!F33</f>
        <v>0</v>
      </c>
      <c r="BA96" s="99">
        <f>'SO 02 - Oprava železniční...'!F34</f>
        <v>0</v>
      </c>
      <c r="BB96" s="99">
        <f>'SO 02 - Oprava železniční...'!F35</f>
        <v>0</v>
      </c>
      <c r="BC96" s="99">
        <f>'SO 02 - Oprava železniční...'!F36</f>
        <v>0</v>
      </c>
      <c r="BD96" s="101">
        <f>'SO 02 - Oprava železniční...'!F37</f>
        <v>0</v>
      </c>
      <c r="BT96" s="102" t="s">
        <v>85</v>
      </c>
      <c r="BV96" s="102" t="s">
        <v>79</v>
      </c>
      <c r="BW96" s="102" t="s">
        <v>90</v>
      </c>
      <c r="BX96" s="102" t="s">
        <v>5</v>
      </c>
      <c r="CL96" s="102" t="s">
        <v>1</v>
      </c>
      <c r="CM96" s="102" t="s">
        <v>87</v>
      </c>
    </row>
    <row r="97" spans="1:91" s="7" customFormat="1" ht="16.5" customHeight="1">
      <c r="A97" s="92" t="s">
        <v>81</v>
      </c>
      <c r="B97" s="93"/>
      <c r="C97" s="94"/>
      <c r="D97" s="274" t="s">
        <v>91</v>
      </c>
      <c r="E97" s="274"/>
      <c r="F97" s="274"/>
      <c r="G97" s="274"/>
      <c r="H97" s="274"/>
      <c r="I97" s="95"/>
      <c r="J97" s="274" t="s">
        <v>92</v>
      </c>
      <c r="K97" s="274"/>
      <c r="L97" s="274"/>
      <c r="M97" s="274"/>
      <c r="N97" s="274"/>
      <c r="O97" s="274"/>
      <c r="P97" s="274"/>
      <c r="Q97" s="274"/>
      <c r="R97" s="274"/>
      <c r="S97" s="274"/>
      <c r="T97" s="274"/>
      <c r="U97" s="274"/>
      <c r="V97" s="274"/>
      <c r="W97" s="274"/>
      <c r="X97" s="274"/>
      <c r="Y97" s="274"/>
      <c r="Z97" s="274"/>
      <c r="AA97" s="274"/>
      <c r="AB97" s="274"/>
      <c r="AC97" s="274"/>
      <c r="AD97" s="274"/>
      <c r="AE97" s="274"/>
      <c r="AF97" s="274"/>
      <c r="AG97" s="264">
        <f>'SO 03 - Zřízení BK v dopr...'!J30</f>
        <v>0</v>
      </c>
      <c r="AH97" s="265"/>
      <c r="AI97" s="265"/>
      <c r="AJ97" s="265"/>
      <c r="AK97" s="265"/>
      <c r="AL97" s="265"/>
      <c r="AM97" s="265"/>
      <c r="AN97" s="264">
        <f t="shared" si="0"/>
        <v>0</v>
      </c>
      <c r="AO97" s="265"/>
      <c r="AP97" s="265"/>
      <c r="AQ97" s="96" t="s">
        <v>84</v>
      </c>
      <c r="AR97" s="97"/>
      <c r="AS97" s="98">
        <v>0</v>
      </c>
      <c r="AT97" s="99">
        <f t="shared" si="1"/>
        <v>0</v>
      </c>
      <c r="AU97" s="100">
        <f>'SO 03 - Zřízení BK v dopr...'!P119</f>
        <v>0</v>
      </c>
      <c r="AV97" s="99">
        <f>'SO 03 - Zřízení BK v dopr...'!J33</f>
        <v>0</v>
      </c>
      <c r="AW97" s="99">
        <f>'SO 03 - Zřízení BK v dopr...'!J34</f>
        <v>0</v>
      </c>
      <c r="AX97" s="99">
        <f>'SO 03 - Zřízení BK v dopr...'!J35</f>
        <v>0</v>
      </c>
      <c r="AY97" s="99">
        <f>'SO 03 - Zřízení BK v dopr...'!J36</f>
        <v>0</v>
      </c>
      <c r="AZ97" s="99">
        <f>'SO 03 - Zřízení BK v dopr...'!F33</f>
        <v>0</v>
      </c>
      <c r="BA97" s="99">
        <f>'SO 03 - Zřízení BK v dopr...'!F34</f>
        <v>0</v>
      </c>
      <c r="BB97" s="99">
        <f>'SO 03 - Zřízení BK v dopr...'!F35</f>
        <v>0</v>
      </c>
      <c r="BC97" s="99">
        <f>'SO 03 - Zřízení BK v dopr...'!F36</f>
        <v>0</v>
      </c>
      <c r="BD97" s="101">
        <f>'SO 03 - Zřízení BK v dopr...'!F37</f>
        <v>0</v>
      </c>
      <c r="BT97" s="102" t="s">
        <v>85</v>
      </c>
      <c r="BV97" s="102" t="s">
        <v>79</v>
      </c>
      <c r="BW97" s="102" t="s">
        <v>93</v>
      </c>
      <c r="BX97" s="102" t="s">
        <v>5</v>
      </c>
      <c r="CL97" s="102" t="s">
        <v>1</v>
      </c>
      <c r="CM97" s="102" t="s">
        <v>87</v>
      </c>
    </row>
    <row r="98" spans="1:91" s="7" customFormat="1" ht="24.75" customHeight="1">
      <c r="A98" s="92" t="s">
        <v>81</v>
      </c>
      <c r="B98" s="93"/>
      <c r="C98" s="94"/>
      <c r="D98" s="274" t="s">
        <v>94</v>
      </c>
      <c r="E98" s="274"/>
      <c r="F98" s="274"/>
      <c r="G98" s="274"/>
      <c r="H98" s="274"/>
      <c r="I98" s="95"/>
      <c r="J98" s="274" t="s">
        <v>95</v>
      </c>
      <c r="K98" s="274"/>
      <c r="L98" s="274"/>
      <c r="M98" s="274"/>
      <c r="N98" s="274"/>
      <c r="O98" s="274"/>
      <c r="P98" s="274"/>
      <c r="Q98" s="274"/>
      <c r="R98" s="274"/>
      <c r="S98" s="274"/>
      <c r="T98" s="274"/>
      <c r="U98" s="274"/>
      <c r="V98" s="274"/>
      <c r="W98" s="274"/>
      <c r="X98" s="274"/>
      <c r="Y98" s="274"/>
      <c r="Z98" s="274"/>
      <c r="AA98" s="274"/>
      <c r="AB98" s="274"/>
      <c r="AC98" s="274"/>
      <c r="AD98" s="274"/>
      <c r="AE98" s="274"/>
      <c r="AF98" s="274"/>
      <c r="AG98" s="264">
        <f>'SO 04 - Oprava železniční...'!J30</f>
        <v>0</v>
      </c>
      <c r="AH98" s="265"/>
      <c r="AI98" s="265"/>
      <c r="AJ98" s="265"/>
      <c r="AK98" s="265"/>
      <c r="AL98" s="265"/>
      <c r="AM98" s="265"/>
      <c r="AN98" s="264">
        <f t="shared" si="0"/>
        <v>0</v>
      </c>
      <c r="AO98" s="265"/>
      <c r="AP98" s="265"/>
      <c r="AQ98" s="96" t="s">
        <v>84</v>
      </c>
      <c r="AR98" s="97"/>
      <c r="AS98" s="98">
        <v>0</v>
      </c>
      <c r="AT98" s="99">
        <f t="shared" si="1"/>
        <v>0</v>
      </c>
      <c r="AU98" s="100">
        <f>'SO 04 - Oprava železniční...'!P119</f>
        <v>0</v>
      </c>
      <c r="AV98" s="99">
        <f>'SO 04 - Oprava železniční...'!J33</f>
        <v>0</v>
      </c>
      <c r="AW98" s="99">
        <f>'SO 04 - Oprava železniční...'!J34</f>
        <v>0</v>
      </c>
      <c r="AX98" s="99">
        <f>'SO 04 - Oprava železniční...'!J35</f>
        <v>0</v>
      </c>
      <c r="AY98" s="99">
        <f>'SO 04 - Oprava železniční...'!J36</f>
        <v>0</v>
      </c>
      <c r="AZ98" s="99">
        <f>'SO 04 - Oprava železniční...'!F33</f>
        <v>0</v>
      </c>
      <c r="BA98" s="99">
        <f>'SO 04 - Oprava železniční...'!F34</f>
        <v>0</v>
      </c>
      <c r="BB98" s="99">
        <f>'SO 04 - Oprava železniční...'!F35</f>
        <v>0</v>
      </c>
      <c r="BC98" s="99">
        <f>'SO 04 - Oprava železniční...'!F36</f>
        <v>0</v>
      </c>
      <c r="BD98" s="101">
        <f>'SO 04 - Oprava železniční...'!F37</f>
        <v>0</v>
      </c>
      <c r="BT98" s="102" t="s">
        <v>85</v>
      </c>
      <c r="BV98" s="102" t="s">
        <v>79</v>
      </c>
      <c r="BW98" s="102" t="s">
        <v>96</v>
      </c>
      <c r="BX98" s="102" t="s">
        <v>5</v>
      </c>
      <c r="CL98" s="102" t="s">
        <v>1</v>
      </c>
      <c r="CM98" s="102" t="s">
        <v>87</v>
      </c>
    </row>
    <row r="99" spans="1:91" s="7" customFormat="1" ht="16.5" customHeight="1">
      <c r="A99" s="92" t="s">
        <v>81</v>
      </c>
      <c r="B99" s="93"/>
      <c r="C99" s="94"/>
      <c r="D99" s="274" t="s">
        <v>97</v>
      </c>
      <c r="E99" s="274"/>
      <c r="F99" s="274"/>
      <c r="G99" s="274"/>
      <c r="H99" s="274"/>
      <c r="I99" s="95"/>
      <c r="J99" s="274" t="s">
        <v>98</v>
      </c>
      <c r="K99" s="274"/>
      <c r="L99" s="274"/>
      <c r="M99" s="274"/>
      <c r="N99" s="274"/>
      <c r="O99" s="274"/>
      <c r="P99" s="274"/>
      <c r="Q99" s="274"/>
      <c r="R99" s="274"/>
      <c r="S99" s="274"/>
      <c r="T99" s="274"/>
      <c r="U99" s="274"/>
      <c r="V99" s="274"/>
      <c r="W99" s="274"/>
      <c r="X99" s="274"/>
      <c r="Y99" s="274"/>
      <c r="Z99" s="274"/>
      <c r="AA99" s="274"/>
      <c r="AB99" s="274"/>
      <c r="AC99" s="274"/>
      <c r="AD99" s="274"/>
      <c r="AE99" s="274"/>
      <c r="AF99" s="274"/>
      <c r="AG99" s="264">
        <f>'SO 05 - Výstroj trati'!J30</f>
        <v>0</v>
      </c>
      <c r="AH99" s="265"/>
      <c r="AI99" s="265"/>
      <c r="AJ99" s="265"/>
      <c r="AK99" s="265"/>
      <c r="AL99" s="265"/>
      <c r="AM99" s="265"/>
      <c r="AN99" s="264">
        <f t="shared" si="0"/>
        <v>0</v>
      </c>
      <c r="AO99" s="265"/>
      <c r="AP99" s="265"/>
      <c r="AQ99" s="96" t="s">
        <v>84</v>
      </c>
      <c r="AR99" s="97"/>
      <c r="AS99" s="98">
        <v>0</v>
      </c>
      <c r="AT99" s="99">
        <f t="shared" si="1"/>
        <v>0</v>
      </c>
      <c r="AU99" s="100">
        <f>'SO 05 - Výstroj trati'!P119</f>
        <v>0</v>
      </c>
      <c r="AV99" s="99">
        <f>'SO 05 - Výstroj trati'!J33</f>
        <v>0</v>
      </c>
      <c r="AW99" s="99">
        <f>'SO 05 - Výstroj trati'!J34</f>
        <v>0</v>
      </c>
      <c r="AX99" s="99">
        <f>'SO 05 - Výstroj trati'!J35</f>
        <v>0</v>
      </c>
      <c r="AY99" s="99">
        <f>'SO 05 - Výstroj trati'!J36</f>
        <v>0</v>
      </c>
      <c r="AZ99" s="99">
        <f>'SO 05 - Výstroj trati'!F33</f>
        <v>0</v>
      </c>
      <c r="BA99" s="99">
        <f>'SO 05 - Výstroj trati'!F34</f>
        <v>0</v>
      </c>
      <c r="BB99" s="99">
        <f>'SO 05 - Výstroj trati'!F35</f>
        <v>0</v>
      </c>
      <c r="BC99" s="99">
        <f>'SO 05 - Výstroj trati'!F36</f>
        <v>0</v>
      </c>
      <c r="BD99" s="101">
        <f>'SO 05 - Výstroj trati'!F37</f>
        <v>0</v>
      </c>
      <c r="BT99" s="102" t="s">
        <v>85</v>
      </c>
      <c r="BV99" s="102" t="s">
        <v>79</v>
      </c>
      <c r="BW99" s="102" t="s">
        <v>99</v>
      </c>
      <c r="BX99" s="102" t="s">
        <v>5</v>
      </c>
      <c r="CL99" s="102" t="s">
        <v>1</v>
      </c>
      <c r="CM99" s="102" t="s">
        <v>87</v>
      </c>
    </row>
    <row r="100" spans="1:91" s="7" customFormat="1" ht="24.75" customHeight="1">
      <c r="A100" s="92" t="s">
        <v>81</v>
      </c>
      <c r="B100" s="93"/>
      <c r="C100" s="94"/>
      <c r="D100" s="274" t="s">
        <v>100</v>
      </c>
      <c r="E100" s="274"/>
      <c r="F100" s="274"/>
      <c r="G100" s="274"/>
      <c r="H100" s="274"/>
      <c r="I100" s="95"/>
      <c r="J100" s="274" t="s">
        <v>101</v>
      </c>
      <c r="K100" s="274"/>
      <c r="L100" s="274"/>
      <c r="M100" s="274"/>
      <c r="N100" s="274"/>
      <c r="O100" s="274"/>
      <c r="P100" s="274"/>
      <c r="Q100" s="274"/>
      <c r="R100" s="274"/>
      <c r="S100" s="274"/>
      <c r="T100" s="274"/>
      <c r="U100" s="274"/>
      <c r="V100" s="274"/>
      <c r="W100" s="274"/>
      <c r="X100" s="274"/>
      <c r="Y100" s="274"/>
      <c r="Z100" s="274"/>
      <c r="AA100" s="274"/>
      <c r="AB100" s="274"/>
      <c r="AC100" s="274"/>
      <c r="AD100" s="274"/>
      <c r="AE100" s="274"/>
      <c r="AF100" s="274"/>
      <c r="AG100" s="264">
        <f>'VON - Oprava trati v úsek...'!J30</f>
        <v>0</v>
      </c>
      <c r="AH100" s="265"/>
      <c r="AI100" s="265"/>
      <c r="AJ100" s="265"/>
      <c r="AK100" s="265"/>
      <c r="AL100" s="265"/>
      <c r="AM100" s="265"/>
      <c r="AN100" s="264">
        <f t="shared" si="0"/>
        <v>0</v>
      </c>
      <c r="AO100" s="265"/>
      <c r="AP100" s="265"/>
      <c r="AQ100" s="96" t="s">
        <v>84</v>
      </c>
      <c r="AR100" s="97"/>
      <c r="AS100" s="103">
        <v>0</v>
      </c>
      <c r="AT100" s="104">
        <f t="shared" si="1"/>
        <v>0</v>
      </c>
      <c r="AU100" s="105">
        <f>'VON - Oprava trati v úsek...'!P117</f>
        <v>0</v>
      </c>
      <c r="AV100" s="104">
        <f>'VON - Oprava trati v úsek...'!J33</f>
        <v>0</v>
      </c>
      <c r="AW100" s="104">
        <f>'VON - Oprava trati v úsek...'!J34</f>
        <v>0</v>
      </c>
      <c r="AX100" s="104">
        <f>'VON - Oprava trati v úsek...'!J35</f>
        <v>0</v>
      </c>
      <c r="AY100" s="104">
        <f>'VON - Oprava trati v úsek...'!J36</f>
        <v>0</v>
      </c>
      <c r="AZ100" s="104">
        <f>'VON - Oprava trati v úsek...'!F33</f>
        <v>0</v>
      </c>
      <c r="BA100" s="104">
        <f>'VON - Oprava trati v úsek...'!F34</f>
        <v>0</v>
      </c>
      <c r="BB100" s="104">
        <f>'VON - Oprava trati v úsek...'!F35</f>
        <v>0</v>
      </c>
      <c r="BC100" s="104">
        <f>'VON - Oprava trati v úsek...'!F36</f>
        <v>0</v>
      </c>
      <c r="BD100" s="106">
        <f>'VON - Oprava trati v úsek...'!F37</f>
        <v>0</v>
      </c>
      <c r="BT100" s="102" t="s">
        <v>85</v>
      </c>
      <c r="BV100" s="102" t="s">
        <v>79</v>
      </c>
      <c r="BW100" s="102" t="s">
        <v>102</v>
      </c>
      <c r="BX100" s="102" t="s">
        <v>5</v>
      </c>
      <c r="CL100" s="102" t="s">
        <v>1</v>
      </c>
      <c r="CM100" s="102" t="s">
        <v>87</v>
      </c>
    </row>
    <row r="101" spans="1:91" s="2" customFormat="1" ht="30" customHeight="1">
      <c r="A101" s="33"/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5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F101" s="35"/>
      <c r="AG101" s="35"/>
      <c r="AH101" s="35"/>
      <c r="AI101" s="35"/>
      <c r="AJ101" s="35"/>
      <c r="AK101" s="35"/>
      <c r="AL101" s="35"/>
      <c r="AM101" s="35"/>
      <c r="AN101" s="35"/>
      <c r="AO101" s="35"/>
      <c r="AP101" s="35"/>
      <c r="AQ101" s="35"/>
      <c r="AR101" s="38"/>
      <c r="AS101" s="33"/>
      <c r="AT101" s="33"/>
      <c r="AU101" s="33"/>
      <c r="AV101" s="33"/>
      <c r="AW101" s="33"/>
      <c r="AX101" s="33"/>
      <c r="AY101" s="33"/>
      <c r="AZ101" s="33"/>
      <c r="BA101" s="33"/>
      <c r="BB101" s="33"/>
      <c r="BC101" s="33"/>
      <c r="BD101" s="33"/>
      <c r="BE101" s="33"/>
    </row>
    <row r="102" spans="1:91" s="2" customFormat="1" ht="6.95" customHeight="1">
      <c r="A102" s="33"/>
      <c r="B102" s="53"/>
      <c r="C102" s="54"/>
      <c r="D102" s="54"/>
      <c r="E102" s="54"/>
      <c r="F102" s="54"/>
      <c r="G102" s="54"/>
      <c r="H102" s="54"/>
      <c r="I102" s="54"/>
      <c r="J102" s="54"/>
      <c r="K102" s="54"/>
      <c r="L102" s="54"/>
      <c r="M102" s="54"/>
      <c r="N102" s="54"/>
      <c r="O102" s="54"/>
      <c r="P102" s="54"/>
      <c r="Q102" s="54"/>
      <c r="R102" s="54"/>
      <c r="S102" s="54"/>
      <c r="T102" s="54"/>
      <c r="U102" s="54"/>
      <c r="V102" s="54"/>
      <c r="W102" s="54"/>
      <c r="X102" s="54"/>
      <c r="Y102" s="54"/>
      <c r="Z102" s="54"/>
      <c r="AA102" s="54"/>
      <c r="AB102" s="54"/>
      <c r="AC102" s="54"/>
      <c r="AD102" s="54"/>
      <c r="AE102" s="54"/>
      <c r="AF102" s="54"/>
      <c r="AG102" s="54"/>
      <c r="AH102" s="54"/>
      <c r="AI102" s="54"/>
      <c r="AJ102" s="54"/>
      <c r="AK102" s="54"/>
      <c r="AL102" s="54"/>
      <c r="AM102" s="54"/>
      <c r="AN102" s="54"/>
      <c r="AO102" s="54"/>
      <c r="AP102" s="54"/>
      <c r="AQ102" s="54"/>
      <c r="AR102" s="38"/>
      <c r="AS102" s="33"/>
      <c r="AT102" s="33"/>
      <c r="AU102" s="33"/>
      <c r="AV102" s="33"/>
      <c r="AW102" s="33"/>
      <c r="AX102" s="33"/>
      <c r="AY102" s="33"/>
      <c r="AZ102" s="33"/>
      <c r="BA102" s="33"/>
      <c r="BB102" s="33"/>
      <c r="BC102" s="33"/>
      <c r="BD102" s="33"/>
      <c r="BE102" s="33"/>
    </row>
  </sheetData>
  <sheetProtection algorithmName="SHA-512" hashValue="IHm1Hq7Rk5faHED082YfMbhKe1V0+5QZK5SZEw4dQVz/63bxIdRssRG6HhDKj+VicqqHSTeL6pqRMI0INJFGpg==" saltValue="S6LrP9lgwOafYamkwkcKPtkVGeBV4jk802FSGXhRXA/55rSva8pJAn9Zt+Dg3zz276LbW4UrjOCot3zi3S63DA==" spinCount="100000" sheet="1" objects="1" scenarios="1" formatColumns="0" formatRows="0"/>
  <mergeCells count="62">
    <mergeCell ref="AS89:AT91"/>
    <mergeCell ref="AM90:AP90"/>
    <mergeCell ref="D97:H97"/>
    <mergeCell ref="J97:AF97"/>
    <mergeCell ref="AG97:AM97"/>
    <mergeCell ref="C92:G92"/>
    <mergeCell ref="AG92:AM92"/>
    <mergeCell ref="I92:AF92"/>
    <mergeCell ref="D95:H95"/>
    <mergeCell ref="AG95:AM95"/>
    <mergeCell ref="J95:AF95"/>
    <mergeCell ref="D100:H100"/>
    <mergeCell ref="J100:AF100"/>
    <mergeCell ref="AG94:AM94"/>
    <mergeCell ref="AN94:AP94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J96:AF96"/>
    <mergeCell ref="D96:H96"/>
    <mergeCell ref="AG96:AM96"/>
    <mergeCell ref="AN96:AP96"/>
    <mergeCell ref="AK30:AO30"/>
    <mergeCell ref="L30:P30"/>
    <mergeCell ref="W30:AE30"/>
    <mergeCell ref="L31:P31"/>
    <mergeCell ref="AN100:AP100"/>
    <mergeCell ref="AG100:AM100"/>
    <mergeCell ref="AN97:AP97"/>
    <mergeCell ref="AN92:AP92"/>
    <mergeCell ref="AN95:AP95"/>
    <mergeCell ref="L85:AO85"/>
    <mergeCell ref="AM87:AN87"/>
    <mergeCell ref="AM89:AP89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</mergeCells>
  <hyperlinks>
    <hyperlink ref="A95" location="'SO 01 - Oprava železniční...'!C2" display="/"/>
    <hyperlink ref="A96" location="'SO 02 - Oprava železniční...'!C2" display="/"/>
    <hyperlink ref="A97" location="'SO 03 - Zřízení BK v dopr...'!C2" display="/"/>
    <hyperlink ref="A98" location="'SO 04 - Oprava železniční...'!C2" display="/"/>
    <hyperlink ref="A99" location="'SO 05 - Výstroj trati'!C2" display="/"/>
    <hyperlink ref="A100" location="'VON - Oprava trati v úsek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62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4"/>
      <c r="M2" s="244"/>
      <c r="N2" s="244"/>
      <c r="O2" s="244"/>
      <c r="P2" s="244"/>
      <c r="Q2" s="244"/>
      <c r="R2" s="244"/>
      <c r="S2" s="244"/>
      <c r="T2" s="244"/>
      <c r="U2" s="244"/>
      <c r="V2" s="244"/>
      <c r="AT2" s="16" t="s">
        <v>86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87</v>
      </c>
    </row>
    <row r="4" spans="1:46" s="1" customFormat="1" ht="24.95" customHeight="1">
      <c r="B4" s="19"/>
      <c r="D4" s="109" t="s">
        <v>103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88" t="str">
        <f>'Rekapitulace stavby'!K6</f>
        <v>Oprava trati v úseku Svatoňovice - Budišov nad Budišovkou 1. etapa</v>
      </c>
      <c r="F7" s="289"/>
      <c r="G7" s="289"/>
      <c r="H7" s="289"/>
      <c r="L7" s="19"/>
    </row>
    <row r="8" spans="1:46" s="2" customFormat="1" ht="12" customHeight="1">
      <c r="A8" s="33"/>
      <c r="B8" s="38"/>
      <c r="C8" s="33"/>
      <c r="D8" s="111" t="s">
        <v>104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90" t="s">
        <v>105</v>
      </c>
      <c r="F9" s="291"/>
      <c r="G9" s="291"/>
      <c r="H9" s="291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27. 4. 2021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">
        <v>27</v>
      </c>
      <c r="F15" s="33"/>
      <c r="G15" s="33"/>
      <c r="H15" s="33"/>
      <c r="I15" s="111" t="s">
        <v>28</v>
      </c>
      <c r="J15" s="112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30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92" t="str">
        <f>'Rekapitulace stavby'!E14</f>
        <v>Vyplň údaj</v>
      </c>
      <c r="F18" s="293"/>
      <c r="G18" s="293"/>
      <c r="H18" s="293"/>
      <c r="I18" s="111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32</v>
      </c>
      <c r="E20" s="33"/>
      <c r="F20" s="33"/>
      <c r="G20" s="33"/>
      <c r="H20" s="33"/>
      <c r="I20" s="111" t="s">
        <v>25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tr">
        <f>IF('Rekapitulace stavby'!E17="","",'Rekapitulace stavby'!E17)</f>
        <v xml:space="preserve"> </v>
      </c>
      <c r="F21" s="33"/>
      <c r="G21" s="33"/>
      <c r="H21" s="33"/>
      <c r="I21" s="111" t="s">
        <v>28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35</v>
      </c>
      <c r="E23" s="33"/>
      <c r="F23" s="33"/>
      <c r="G23" s="33"/>
      <c r="H23" s="33"/>
      <c r="I23" s="111" t="s">
        <v>25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tr">
        <f>IF('Rekapitulace stavby'!E20="","",'Rekapitulace stavby'!E20)</f>
        <v xml:space="preserve"> </v>
      </c>
      <c r="F24" s="33"/>
      <c r="G24" s="33"/>
      <c r="H24" s="33"/>
      <c r="I24" s="111" t="s">
        <v>28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36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94" t="s">
        <v>1</v>
      </c>
      <c r="F27" s="294"/>
      <c r="G27" s="294"/>
      <c r="H27" s="294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37</v>
      </c>
      <c r="E30" s="33"/>
      <c r="F30" s="33"/>
      <c r="G30" s="33"/>
      <c r="H30" s="33"/>
      <c r="I30" s="33"/>
      <c r="J30" s="119">
        <f>ROUND(J119,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39</v>
      </c>
      <c r="G32" s="33"/>
      <c r="H32" s="33"/>
      <c r="I32" s="120" t="s">
        <v>38</v>
      </c>
      <c r="J32" s="120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41</v>
      </c>
      <c r="E33" s="111" t="s">
        <v>42</v>
      </c>
      <c r="F33" s="122">
        <f>ROUND((SUM(BE119:BE261)),  2)</f>
        <v>0</v>
      </c>
      <c r="G33" s="33"/>
      <c r="H33" s="33"/>
      <c r="I33" s="123">
        <v>0.21</v>
      </c>
      <c r="J33" s="122">
        <f>ROUND(((SUM(BE119:BE261))*I33),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43</v>
      </c>
      <c r="F34" s="122">
        <f>ROUND((SUM(BF119:BF261)),  2)</f>
        <v>0</v>
      </c>
      <c r="G34" s="33"/>
      <c r="H34" s="33"/>
      <c r="I34" s="123">
        <v>0.15</v>
      </c>
      <c r="J34" s="122">
        <f>ROUND(((SUM(BF119:BF261))*I34),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44</v>
      </c>
      <c r="F35" s="122">
        <f>ROUND((SUM(BG119:BG261)),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45</v>
      </c>
      <c r="F36" s="122">
        <f>ROUND((SUM(BH119:BH261)),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46</v>
      </c>
      <c r="F37" s="122">
        <f>ROUND((SUM(BI119:BI261)),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47</v>
      </c>
      <c r="E39" s="126"/>
      <c r="F39" s="126"/>
      <c r="G39" s="127" t="s">
        <v>48</v>
      </c>
      <c r="H39" s="128" t="s">
        <v>49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1" t="s">
        <v>50</v>
      </c>
      <c r="E50" s="132"/>
      <c r="F50" s="132"/>
      <c r="G50" s="131" t="s">
        <v>51</v>
      </c>
      <c r="H50" s="132"/>
      <c r="I50" s="132"/>
      <c r="J50" s="132"/>
      <c r="K50" s="132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33" t="s">
        <v>52</v>
      </c>
      <c r="E61" s="134"/>
      <c r="F61" s="135" t="s">
        <v>53</v>
      </c>
      <c r="G61" s="133" t="s">
        <v>52</v>
      </c>
      <c r="H61" s="134"/>
      <c r="I61" s="134"/>
      <c r="J61" s="136" t="s">
        <v>53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31" t="s">
        <v>54</v>
      </c>
      <c r="E65" s="137"/>
      <c r="F65" s="137"/>
      <c r="G65" s="131" t="s">
        <v>55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33" t="s">
        <v>52</v>
      </c>
      <c r="E76" s="134"/>
      <c r="F76" s="135" t="s">
        <v>53</v>
      </c>
      <c r="G76" s="133" t="s">
        <v>52</v>
      </c>
      <c r="H76" s="134"/>
      <c r="I76" s="134"/>
      <c r="J76" s="136" t="s">
        <v>53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106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86" t="str">
        <f>E7</f>
        <v>Oprava trati v úseku Svatoňovice - Budišov nad Budišovkou 1. etapa</v>
      </c>
      <c r="F85" s="287"/>
      <c r="G85" s="287"/>
      <c r="H85" s="287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104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69" t="str">
        <f>E9</f>
        <v>SO 01 - Oprava železničního svršku traťové koleje v km 34,048 – 35,023</v>
      </c>
      <c r="F87" s="285"/>
      <c r="G87" s="285"/>
      <c r="H87" s="285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PS Suchdol</v>
      </c>
      <c r="G89" s="35"/>
      <c r="H89" s="35"/>
      <c r="I89" s="28" t="s">
        <v>22</v>
      </c>
      <c r="J89" s="65" t="str">
        <f>IF(J12="","",J12)</f>
        <v>27. 4. 2021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>Správa železnic, státní organizace, OŘ Ostrava</v>
      </c>
      <c r="G91" s="35"/>
      <c r="H91" s="35"/>
      <c r="I91" s="28" t="s">
        <v>32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28" t="s">
        <v>35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107</v>
      </c>
      <c r="D94" s="143"/>
      <c r="E94" s="143"/>
      <c r="F94" s="143"/>
      <c r="G94" s="143"/>
      <c r="H94" s="143"/>
      <c r="I94" s="143"/>
      <c r="J94" s="144" t="s">
        <v>108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5" t="s">
        <v>109</v>
      </c>
      <c r="D96" s="35"/>
      <c r="E96" s="35"/>
      <c r="F96" s="35"/>
      <c r="G96" s="35"/>
      <c r="H96" s="35"/>
      <c r="I96" s="35"/>
      <c r="J96" s="83">
        <f>J119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110</v>
      </c>
    </row>
    <row r="97" spans="1:31" s="9" customFormat="1" ht="24.95" customHeight="1">
      <c r="B97" s="146"/>
      <c r="C97" s="147"/>
      <c r="D97" s="148" t="s">
        <v>111</v>
      </c>
      <c r="E97" s="149"/>
      <c r="F97" s="149"/>
      <c r="G97" s="149"/>
      <c r="H97" s="149"/>
      <c r="I97" s="149"/>
      <c r="J97" s="150">
        <f>J120</f>
        <v>0</v>
      </c>
      <c r="K97" s="147"/>
      <c r="L97" s="151"/>
    </row>
    <row r="98" spans="1:31" s="10" customFormat="1" ht="19.899999999999999" customHeight="1">
      <c r="B98" s="152"/>
      <c r="C98" s="153"/>
      <c r="D98" s="154" t="s">
        <v>112</v>
      </c>
      <c r="E98" s="155"/>
      <c r="F98" s="155"/>
      <c r="G98" s="155"/>
      <c r="H98" s="155"/>
      <c r="I98" s="155"/>
      <c r="J98" s="156">
        <f>J121</f>
        <v>0</v>
      </c>
      <c r="K98" s="153"/>
      <c r="L98" s="157"/>
    </row>
    <row r="99" spans="1:31" s="9" customFormat="1" ht="24.95" customHeight="1">
      <c r="B99" s="146"/>
      <c r="C99" s="147"/>
      <c r="D99" s="148" t="s">
        <v>113</v>
      </c>
      <c r="E99" s="149"/>
      <c r="F99" s="149"/>
      <c r="G99" s="149"/>
      <c r="H99" s="149"/>
      <c r="I99" s="149"/>
      <c r="J99" s="150">
        <f>J234</f>
        <v>0</v>
      </c>
      <c r="K99" s="147"/>
      <c r="L99" s="151"/>
    </row>
    <row r="100" spans="1:31" s="2" customFormat="1" ht="21.75" customHeight="1">
      <c r="A100" s="33"/>
      <c r="B100" s="34"/>
      <c r="C100" s="35"/>
      <c r="D100" s="35"/>
      <c r="E100" s="35"/>
      <c r="F100" s="35"/>
      <c r="G100" s="35"/>
      <c r="H100" s="35"/>
      <c r="I100" s="35"/>
      <c r="J100" s="35"/>
      <c r="K100" s="35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31" s="2" customFormat="1" ht="6.95" customHeight="1">
      <c r="A101" s="33"/>
      <c r="B101" s="53"/>
      <c r="C101" s="54"/>
      <c r="D101" s="54"/>
      <c r="E101" s="54"/>
      <c r="F101" s="54"/>
      <c r="G101" s="54"/>
      <c r="H101" s="54"/>
      <c r="I101" s="54"/>
      <c r="J101" s="54"/>
      <c r="K101" s="54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5" spans="1:31" s="2" customFormat="1" ht="6.95" customHeight="1">
      <c r="A105" s="33"/>
      <c r="B105" s="55"/>
      <c r="C105" s="56"/>
      <c r="D105" s="56"/>
      <c r="E105" s="56"/>
      <c r="F105" s="56"/>
      <c r="G105" s="56"/>
      <c r="H105" s="56"/>
      <c r="I105" s="56"/>
      <c r="J105" s="56"/>
      <c r="K105" s="56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24.95" customHeight="1">
      <c r="A106" s="33"/>
      <c r="B106" s="34"/>
      <c r="C106" s="22" t="s">
        <v>114</v>
      </c>
      <c r="D106" s="35"/>
      <c r="E106" s="35"/>
      <c r="F106" s="35"/>
      <c r="G106" s="35"/>
      <c r="H106" s="35"/>
      <c r="I106" s="35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5" customHeight="1">
      <c r="A107" s="33"/>
      <c r="B107" s="34"/>
      <c r="C107" s="35"/>
      <c r="D107" s="35"/>
      <c r="E107" s="35"/>
      <c r="F107" s="35"/>
      <c r="G107" s="35"/>
      <c r="H107" s="35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16</v>
      </c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286" t="str">
        <f>E7</f>
        <v>Oprava trati v úseku Svatoňovice - Budišov nad Budišovkou 1. etapa</v>
      </c>
      <c r="F109" s="287"/>
      <c r="G109" s="287"/>
      <c r="H109" s="287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104</v>
      </c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269" t="str">
        <f>E9</f>
        <v>SO 01 - Oprava železničního svršku traťové koleje v km 34,048 – 35,023</v>
      </c>
      <c r="F111" s="285"/>
      <c r="G111" s="285"/>
      <c r="H111" s="28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20</v>
      </c>
      <c r="D113" s="35"/>
      <c r="E113" s="35"/>
      <c r="F113" s="26" t="str">
        <f>F12</f>
        <v>PS Suchdol</v>
      </c>
      <c r="G113" s="35"/>
      <c r="H113" s="35"/>
      <c r="I113" s="28" t="s">
        <v>22</v>
      </c>
      <c r="J113" s="65" t="str">
        <f>IF(J12="","",J12)</f>
        <v>27. 4. 2021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2" customHeight="1">
      <c r="A115" s="33"/>
      <c r="B115" s="34"/>
      <c r="C115" s="28" t="s">
        <v>24</v>
      </c>
      <c r="D115" s="35"/>
      <c r="E115" s="35"/>
      <c r="F115" s="26" t="str">
        <f>E15</f>
        <v>Správa železnic, státní organizace, OŘ Ostrava</v>
      </c>
      <c r="G115" s="35"/>
      <c r="H115" s="35"/>
      <c r="I115" s="28" t="s">
        <v>32</v>
      </c>
      <c r="J115" s="31" t="str">
        <f>E21</f>
        <v xml:space="preserve"> 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2" customHeight="1">
      <c r="A116" s="33"/>
      <c r="B116" s="34"/>
      <c r="C116" s="28" t="s">
        <v>30</v>
      </c>
      <c r="D116" s="35"/>
      <c r="E116" s="35"/>
      <c r="F116" s="26" t="str">
        <f>IF(E18="","",E18)</f>
        <v>Vyplň údaj</v>
      </c>
      <c r="G116" s="35"/>
      <c r="H116" s="35"/>
      <c r="I116" s="28" t="s">
        <v>35</v>
      </c>
      <c r="J116" s="31" t="str">
        <f>E24</f>
        <v xml:space="preserve"> 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0.35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11" customFormat="1" ht="29.25" customHeight="1">
      <c r="A118" s="158"/>
      <c r="B118" s="159"/>
      <c r="C118" s="160" t="s">
        <v>115</v>
      </c>
      <c r="D118" s="161" t="s">
        <v>62</v>
      </c>
      <c r="E118" s="161" t="s">
        <v>58</v>
      </c>
      <c r="F118" s="161" t="s">
        <v>59</v>
      </c>
      <c r="G118" s="161" t="s">
        <v>116</v>
      </c>
      <c r="H118" s="161" t="s">
        <v>117</v>
      </c>
      <c r="I118" s="161" t="s">
        <v>118</v>
      </c>
      <c r="J118" s="161" t="s">
        <v>108</v>
      </c>
      <c r="K118" s="162" t="s">
        <v>119</v>
      </c>
      <c r="L118" s="163"/>
      <c r="M118" s="74" t="s">
        <v>1</v>
      </c>
      <c r="N118" s="75" t="s">
        <v>41</v>
      </c>
      <c r="O118" s="75" t="s">
        <v>120</v>
      </c>
      <c r="P118" s="75" t="s">
        <v>121</v>
      </c>
      <c r="Q118" s="75" t="s">
        <v>122</v>
      </c>
      <c r="R118" s="75" t="s">
        <v>123</v>
      </c>
      <c r="S118" s="75" t="s">
        <v>124</v>
      </c>
      <c r="T118" s="76" t="s">
        <v>125</v>
      </c>
      <c r="U118" s="158"/>
      <c r="V118" s="158"/>
      <c r="W118" s="158"/>
      <c r="X118" s="158"/>
      <c r="Y118" s="158"/>
      <c r="Z118" s="158"/>
      <c r="AA118" s="158"/>
      <c r="AB118" s="158"/>
      <c r="AC118" s="158"/>
      <c r="AD118" s="158"/>
      <c r="AE118" s="158"/>
    </row>
    <row r="119" spans="1:65" s="2" customFormat="1" ht="22.9" customHeight="1">
      <c r="A119" s="33"/>
      <c r="B119" s="34"/>
      <c r="C119" s="81" t="s">
        <v>126</v>
      </c>
      <c r="D119" s="35"/>
      <c r="E119" s="35"/>
      <c r="F119" s="35"/>
      <c r="G119" s="35"/>
      <c r="H119" s="35"/>
      <c r="I119" s="35"/>
      <c r="J119" s="164">
        <f>BK119</f>
        <v>0</v>
      </c>
      <c r="K119" s="35"/>
      <c r="L119" s="38"/>
      <c r="M119" s="77"/>
      <c r="N119" s="165"/>
      <c r="O119" s="78"/>
      <c r="P119" s="166">
        <f>P120+P234</f>
        <v>0</v>
      </c>
      <c r="Q119" s="78"/>
      <c r="R119" s="166">
        <f>R120+R234</f>
        <v>3158.7263199999998</v>
      </c>
      <c r="S119" s="78"/>
      <c r="T119" s="167">
        <f>T120+T234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76</v>
      </c>
      <c r="AU119" s="16" t="s">
        <v>110</v>
      </c>
      <c r="BK119" s="168">
        <f>BK120+BK234</f>
        <v>0</v>
      </c>
    </row>
    <row r="120" spans="1:65" s="12" customFormat="1" ht="25.9" customHeight="1">
      <c r="B120" s="169"/>
      <c r="C120" s="170"/>
      <c r="D120" s="171" t="s">
        <v>76</v>
      </c>
      <c r="E120" s="172" t="s">
        <v>127</v>
      </c>
      <c r="F120" s="172" t="s">
        <v>128</v>
      </c>
      <c r="G120" s="170"/>
      <c r="H120" s="170"/>
      <c r="I120" s="173"/>
      <c r="J120" s="174">
        <f>BK120</f>
        <v>0</v>
      </c>
      <c r="K120" s="170"/>
      <c r="L120" s="175"/>
      <c r="M120" s="176"/>
      <c r="N120" s="177"/>
      <c r="O120" s="177"/>
      <c r="P120" s="178">
        <f>P121</f>
        <v>0</v>
      </c>
      <c r="Q120" s="177"/>
      <c r="R120" s="178">
        <f>R121</f>
        <v>3158.7263199999998</v>
      </c>
      <c r="S120" s="177"/>
      <c r="T120" s="179">
        <f>T121</f>
        <v>0</v>
      </c>
      <c r="AR120" s="180" t="s">
        <v>85</v>
      </c>
      <c r="AT120" s="181" t="s">
        <v>76</v>
      </c>
      <c r="AU120" s="181" t="s">
        <v>77</v>
      </c>
      <c r="AY120" s="180" t="s">
        <v>129</v>
      </c>
      <c r="BK120" s="182">
        <f>BK121</f>
        <v>0</v>
      </c>
    </row>
    <row r="121" spans="1:65" s="12" customFormat="1" ht="22.9" customHeight="1">
      <c r="B121" s="169"/>
      <c r="C121" s="170"/>
      <c r="D121" s="171" t="s">
        <v>76</v>
      </c>
      <c r="E121" s="183" t="s">
        <v>130</v>
      </c>
      <c r="F121" s="183" t="s">
        <v>131</v>
      </c>
      <c r="G121" s="170"/>
      <c r="H121" s="170"/>
      <c r="I121" s="173"/>
      <c r="J121" s="184">
        <f>BK121</f>
        <v>0</v>
      </c>
      <c r="K121" s="170"/>
      <c r="L121" s="175"/>
      <c r="M121" s="176"/>
      <c r="N121" s="177"/>
      <c r="O121" s="177"/>
      <c r="P121" s="178">
        <f>SUM(P122:P233)</f>
        <v>0</v>
      </c>
      <c r="Q121" s="177"/>
      <c r="R121" s="178">
        <f>SUM(R122:R233)</f>
        <v>3158.7263199999998</v>
      </c>
      <c r="S121" s="177"/>
      <c r="T121" s="179">
        <f>SUM(T122:T233)</f>
        <v>0</v>
      </c>
      <c r="AR121" s="180" t="s">
        <v>85</v>
      </c>
      <c r="AT121" s="181" t="s">
        <v>76</v>
      </c>
      <c r="AU121" s="181" t="s">
        <v>85</v>
      </c>
      <c r="AY121" s="180" t="s">
        <v>129</v>
      </c>
      <c r="BK121" s="182">
        <f>SUM(BK122:BK233)</f>
        <v>0</v>
      </c>
    </row>
    <row r="122" spans="1:65" s="2" customFormat="1" ht="16.5" customHeight="1">
      <c r="A122" s="33"/>
      <c r="B122" s="34"/>
      <c r="C122" s="185" t="s">
        <v>85</v>
      </c>
      <c r="D122" s="185" t="s">
        <v>132</v>
      </c>
      <c r="E122" s="186" t="s">
        <v>133</v>
      </c>
      <c r="F122" s="187" t="s">
        <v>134</v>
      </c>
      <c r="G122" s="188" t="s">
        <v>135</v>
      </c>
      <c r="H122" s="189">
        <v>0.96899999999999997</v>
      </c>
      <c r="I122" s="190"/>
      <c r="J122" s="191">
        <f>ROUND(I122*H122,2)</f>
        <v>0</v>
      </c>
      <c r="K122" s="187" t="s">
        <v>136</v>
      </c>
      <c r="L122" s="38"/>
      <c r="M122" s="192" t="s">
        <v>1</v>
      </c>
      <c r="N122" s="193" t="s">
        <v>42</v>
      </c>
      <c r="O122" s="70"/>
      <c r="P122" s="194">
        <f>O122*H122</f>
        <v>0</v>
      </c>
      <c r="Q122" s="194">
        <v>0</v>
      </c>
      <c r="R122" s="194">
        <f>Q122*H122</f>
        <v>0</v>
      </c>
      <c r="S122" s="194">
        <v>0</v>
      </c>
      <c r="T122" s="195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96" t="s">
        <v>137</v>
      </c>
      <c r="AT122" s="196" t="s">
        <v>132</v>
      </c>
      <c r="AU122" s="196" t="s">
        <v>87</v>
      </c>
      <c r="AY122" s="16" t="s">
        <v>129</v>
      </c>
      <c r="BE122" s="197">
        <f>IF(N122="základní",J122,0)</f>
        <v>0</v>
      </c>
      <c r="BF122" s="197">
        <f>IF(N122="snížená",J122,0)</f>
        <v>0</v>
      </c>
      <c r="BG122" s="197">
        <f>IF(N122="zákl. přenesená",J122,0)</f>
        <v>0</v>
      </c>
      <c r="BH122" s="197">
        <f>IF(N122="sníž. přenesená",J122,0)</f>
        <v>0</v>
      </c>
      <c r="BI122" s="197">
        <f>IF(N122="nulová",J122,0)</f>
        <v>0</v>
      </c>
      <c r="BJ122" s="16" t="s">
        <v>85</v>
      </c>
      <c r="BK122" s="197">
        <f>ROUND(I122*H122,2)</f>
        <v>0</v>
      </c>
      <c r="BL122" s="16" t="s">
        <v>137</v>
      </c>
      <c r="BM122" s="196" t="s">
        <v>138</v>
      </c>
    </row>
    <row r="123" spans="1:65" s="2" customFormat="1" ht="48.75">
      <c r="A123" s="33"/>
      <c r="B123" s="34"/>
      <c r="C123" s="35"/>
      <c r="D123" s="198" t="s">
        <v>139</v>
      </c>
      <c r="E123" s="35"/>
      <c r="F123" s="199" t="s">
        <v>140</v>
      </c>
      <c r="G123" s="35"/>
      <c r="H123" s="35"/>
      <c r="I123" s="200"/>
      <c r="J123" s="35"/>
      <c r="K123" s="35"/>
      <c r="L123" s="38"/>
      <c r="M123" s="201"/>
      <c r="N123" s="202"/>
      <c r="O123" s="70"/>
      <c r="P123" s="70"/>
      <c r="Q123" s="70"/>
      <c r="R123" s="70"/>
      <c r="S123" s="70"/>
      <c r="T123" s="71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139</v>
      </c>
      <c r="AU123" s="16" t="s">
        <v>87</v>
      </c>
    </row>
    <row r="124" spans="1:65" s="2" customFormat="1" ht="16.5" customHeight="1">
      <c r="A124" s="33"/>
      <c r="B124" s="34"/>
      <c r="C124" s="185" t="s">
        <v>87</v>
      </c>
      <c r="D124" s="185" t="s">
        <v>132</v>
      </c>
      <c r="E124" s="186" t="s">
        <v>141</v>
      </c>
      <c r="F124" s="187" t="s">
        <v>142</v>
      </c>
      <c r="G124" s="188" t="s">
        <v>135</v>
      </c>
      <c r="H124" s="189">
        <v>6.0000000000000001E-3</v>
      </c>
      <c r="I124" s="190"/>
      <c r="J124" s="191">
        <f>ROUND(I124*H124,2)</f>
        <v>0</v>
      </c>
      <c r="K124" s="187" t="s">
        <v>136</v>
      </c>
      <c r="L124" s="38"/>
      <c r="M124" s="192" t="s">
        <v>1</v>
      </c>
      <c r="N124" s="193" t="s">
        <v>42</v>
      </c>
      <c r="O124" s="70"/>
      <c r="P124" s="194">
        <f>O124*H124</f>
        <v>0</v>
      </c>
      <c r="Q124" s="194">
        <v>0</v>
      </c>
      <c r="R124" s="194">
        <f>Q124*H124</f>
        <v>0</v>
      </c>
      <c r="S124" s="194">
        <v>0</v>
      </c>
      <c r="T124" s="195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96" t="s">
        <v>137</v>
      </c>
      <c r="AT124" s="196" t="s">
        <v>132</v>
      </c>
      <c r="AU124" s="196" t="s">
        <v>87</v>
      </c>
      <c r="AY124" s="16" t="s">
        <v>129</v>
      </c>
      <c r="BE124" s="197">
        <f>IF(N124="základní",J124,0)</f>
        <v>0</v>
      </c>
      <c r="BF124" s="197">
        <f>IF(N124="snížená",J124,0)</f>
        <v>0</v>
      </c>
      <c r="BG124" s="197">
        <f>IF(N124="zákl. přenesená",J124,0)</f>
        <v>0</v>
      </c>
      <c r="BH124" s="197">
        <f>IF(N124="sníž. přenesená",J124,0)</f>
        <v>0</v>
      </c>
      <c r="BI124" s="197">
        <f>IF(N124="nulová",J124,0)</f>
        <v>0</v>
      </c>
      <c r="BJ124" s="16" t="s">
        <v>85</v>
      </c>
      <c r="BK124" s="197">
        <f>ROUND(I124*H124,2)</f>
        <v>0</v>
      </c>
      <c r="BL124" s="16" t="s">
        <v>137</v>
      </c>
      <c r="BM124" s="196" t="s">
        <v>143</v>
      </c>
    </row>
    <row r="125" spans="1:65" s="2" customFormat="1" ht="48.75">
      <c r="A125" s="33"/>
      <c r="B125" s="34"/>
      <c r="C125" s="35"/>
      <c r="D125" s="198" t="s">
        <v>139</v>
      </c>
      <c r="E125" s="35"/>
      <c r="F125" s="199" t="s">
        <v>144</v>
      </c>
      <c r="G125" s="35"/>
      <c r="H125" s="35"/>
      <c r="I125" s="200"/>
      <c r="J125" s="35"/>
      <c r="K125" s="35"/>
      <c r="L125" s="38"/>
      <c r="M125" s="201"/>
      <c r="N125" s="202"/>
      <c r="O125" s="70"/>
      <c r="P125" s="70"/>
      <c r="Q125" s="70"/>
      <c r="R125" s="70"/>
      <c r="S125" s="70"/>
      <c r="T125" s="71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139</v>
      </c>
      <c r="AU125" s="16" t="s">
        <v>87</v>
      </c>
    </row>
    <row r="126" spans="1:65" s="2" customFormat="1" ht="16.5" customHeight="1">
      <c r="A126" s="33"/>
      <c r="B126" s="34"/>
      <c r="C126" s="185" t="s">
        <v>145</v>
      </c>
      <c r="D126" s="185" t="s">
        <v>132</v>
      </c>
      <c r="E126" s="186" t="s">
        <v>146</v>
      </c>
      <c r="F126" s="187" t="s">
        <v>147</v>
      </c>
      <c r="G126" s="188" t="s">
        <v>148</v>
      </c>
      <c r="H126" s="189">
        <v>1377.2049999999999</v>
      </c>
      <c r="I126" s="190"/>
      <c r="J126" s="191">
        <f>ROUND(I126*H126,2)</f>
        <v>0</v>
      </c>
      <c r="K126" s="187" t="s">
        <v>136</v>
      </c>
      <c r="L126" s="38"/>
      <c r="M126" s="192" t="s">
        <v>1</v>
      </c>
      <c r="N126" s="193" t="s">
        <v>42</v>
      </c>
      <c r="O126" s="70"/>
      <c r="P126" s="194">
        <f>O126*H126</f>
        <v>0</v>
      </c>
      <c r="Q126" s="194">
        <v>0</v>
      </c>
      <c r="R126" s="194">
        <f>Q126*H126</f>
        <v>0</v>
      </c>
      <c r="S126" s="194">
        <v>0</v>
      </c>
      <c r="T126" s="195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96" t="s">
        <v>137</v>
      </c>
      <c r="AT126" s="196" t="s">
        <v>132</v>
      </c>
      <c r="AU126" s="196" t="s">
        <v>87</v>
      </c>
      <c r="AY126" s="16" t="s">
        <v>129</v>
      </c>
      <c r="BE126" s="197">
        <f>IF(N126="základní",J126,0)</f>
        <v>0</v>
      </c>
      <c r="BF126" s="197">
        <f>IF(N126="snížená",J126,0)</f>
        <v>0</v>
      </c>
      <c r="BG126" s="197">
        <f>IF(N126="zákl. přenesená",J126,0)</f>
        <v>0</v>
      </c>
      <c r="BH126" s="197">
        <f>IF(N126="sníž. přenesená",J126,0)</f>
        <v>0</v>
      </c>
      <c r="BI126" s="197">
        <f>IF(N126="nulová",J126,0)</f>
        <v>0</v>
      </c>
      <c r="BJ126" s="16" t="s">
        <v>85</v>
      </c>
      <c r="BK126" s="197">
        <f>ROUND(I126*H126,2)</f>
        <v>0</v>
      </c>
      <c r="BL126" s="16" t="s">
        <v>137</v>
      </c>
      <c r="BM126" s="196" t="s">
        <v>149</v>
      </c>
    </row>
    <row r="127" spans="1:65" s="2" customFormat="1" ht="19.5">
      <c r="A127" s="33"/>
      <c r="B127" s="34"/>
      <c r="C127" s="35"/>
      <c r="D127" s="198" t="s">
        <v>139</v>
      </c>
      <c r="E127" s="35"/>
      <c r="F127" s="199" t="s">
        <v>150</v>
      </c>
      <c r="G127" s="35"/>
      <c r="H127" s="35"/>
      <c r="I127" s="200"/>
      <c r="J127" s="35"/>
      <c r="K127" s="35"/>
      <c r="L127" s="38"/>
      <c r="M127" s="201"/>
      <c r="N127" s="202"/>
      <c r="O127" s="70"/>
      <c r="P127" s="70"/>
      <c r="Q127" s="70"/>
      <c r="R127" s="70"/>
      <c r="S127" s="70"/>
      <c r="T127" s="71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139</v>
      </c>
      <c r="AU127" s="16" t="s">
        <v>87</v>
      </c>
    </row>
    <row r="128" spans="1:65" s="13" customFormat="1">
      <c r="B128" s="203"/>
      <c r="C128" s="204"/>
      <c r="D128" s="198" t="s">
        <v>151</v>
      </c>
      <c r="E128" s="205" t="s">
        <v>1</v>
      </c>
      <c r="F128" s="206" t="s">
        <v>152</v>
      </c>
      <c r="G128" s="204"/>
      <c r="H128" s="207">
        <v>5.5410000000000004</v>
      </c>
      <c r="I128" s="208"/>
      <c r="J128" s="204"/>
      <c r="K128" s="204"/>
      <c r="L128" s="209"/>
      <c r="M128" s="210"/>
      <c r="N128" s="211"/>
      <c r="O128" s="211"/>
      <c r="P128" s="211"/>
      <c r="Q128" s="211"/>
      <c r="R128" s="211"/>
      <c r="S128" s="211"/>
      <c r="T128" s="212"/>
      <c r="AT128" s="213" t="s">
        <v>151</v>
      </c>
      <c r="AU128" s="213" t="s">
        <v>87</v>
      </c>
      <c r="AV128" s="13" t="s">
        <v>87</v>
      </c>
      <c r="AW128" s="13" t="s">
        <v>34</v>
      </c>
      <c r="AX128" s="13" t="s">
        <v>77</v>
      </c>
      <c r="AY128" s="213" t="s">
        <v>129</v>
      </c>
    </row>
    <row r="129" spans="1:65" s="13" customFormat="1">
      <c r="B129" s="203"/>
      <c r="C129" s="204"/>
      <c r="D129" s="198" t="s">
        <v>151</v>
      </c>
      <c r="E129" s="205" t="s">
        <v>1</v>
      </c>
      <c r="F129" s="206" t="s">
        <v>153</v>
      </c>
      <c r="G129" s="204"/>
      <c r="H129" s="207">
        <v>43.070999999999998</v>
      </c>
      <c r="I129" s="208"/>
      <c r="J129" s="204"/>
      <c r="K129" s="204"/>
      <c r="L129" s="209"/>
      <c r="M129" s="210"/>
      <c r="N129" s="211"/>
      <c r="O129" s="211"/>
      <c r="P129" s="211"/>
      <c r="Q129" s="211"/>
      <c r="R129" s="211"/>
      <c r="S129" s="211"/>
      <c r="T129" s="212"/>
      <c r="AT129" s="213" t="s">
        <v>151</v>
      </c>
      <c r="AU129" s="213" t="s">
        <v>87</v>
      </c>
      <c r="AV129" s="13" t="s">
        <v>87</v>
      </c>
      <c r="AW129" s="13" t="s">
        <v>34</v>
      </c>
      <c r="AX129" s="13" t="s">
        <v>77</v>
      </c>
      <c r="AY129" s="213" t="s">
        <v>129</v>
      </c>
    </row>
    <row r="130" spans="1:65" s="13" customFormat="1">
      <c r="B130" s="203"/>
      <c r="C130" s="204"/>
      <c r="D130" s="198" t="s">
        <v>151</v>
      </c>
      <c r="E130" s="205" t="s">
        <v>1</v>
      </c>
      <c r="F130" s="206" t="s">
        <v>154</v>
      </c>
      <c r="G130" s="204"/>
      <c r="H130" s="207">
        <v>203.02099999999999</v>
      </c>
      <c r="I130" s="208"/>
      <c r="J130" s="204"/>
      <c r="K130" s="204"/>
      <c r="L130" s="209"/>
      <c r="M130" s="210"/>
      <c r="N130" s="211"/>
      <c r="O130" s="211"/>
      <c r="P130" s="211"/>
      <c r="Q130" s="211"/>
      <c r="R130" s="211"/>
      <c r="S130" s="211"/>
      <c r="T130" s="212"/>
      <c r="AT130" s="213" t="s">
        <v>151</v>
      </c>
      <c r="AU130" s="213" t="s">
        <v>87</v>
      </c>
      <c r="AV130" s="13" t="s">
        <v>87</v>
      </c>
      <c r="AW130" s="13" t="s">
        <v>34</v>
      </c>
      <c r="AX130" s="13" t="s">
        <v>77</v>
      </c>
      <c r="AY130" s="213" t="s">
        <v>129</v>
      </c>
    </row>
    <row r="131" spans="1:65" s="13" customFormat="1">
      <c r="B131" s="203"/>
      <c r="C131" s="204"/>
      <c r="D131" s="198" t="s">
        <v>151</v>
      </c>
      <c r="E131" s="205" t="s">
        <v>1</v>
      </c>
      <c r="F131" s="206" t="s">
        <v>155</v>
      </c>
      <c r="G131" s="204"/>
      <c r="H131" s="207">
        <v>30.765000000000001</v>
      </c>
      <c r="I131" s="208"/>
      <c r="J131" s="204"/>
      <c r="K131" s="204"/>
      <c r="L131" s="209"/>
      <c r="M131" s="210"/>
      <c r="N131" s="211"/>
      <c r="O131" s="211"/>
      <c r="P131" s="211"/>
      <c r="Q131" s="211"/>
      <c r="R131" s="211"/>
      <c r="S131" s="211"/>
      <c r="T131" s="212"/>
      <c r="AT131" s="213" t="s">
        <v>151</v>
      </c>
      <c r="AU131" s="213" t="s">
        <v>87</v>
      </c>
      <c r="AV131" s="13" t="s">
        <v>87</v>
      </c>
      <c r="AW131" s="13" t="s">
        <v>34</v>
      </c>
      <c r="AX131" s="13" t="s">
        <v>77</v>
      </c>
      <c r="AY131" s="213" t="s">
        <v>129</v>
      </c>
    </row>
    <row r="132" spans="1:65" s="13" customFormat="1">
      <c r="B132" s="203"/>
      <c r="C132" s="204"/>
      <c r="D132" s="198" t="s">
        <v>151</v>
      </c>
      <c r="E132" s="205" t="s">
        <v>1</v>
      </c>
      <c r="F132" s="206" t="s">
        <v>156</v>
      </c>
      <c r="G132" s="204"/>
      <c r="H132" s="207">
        <v>193.84399999999999</v>
      </c>
      <c r="I132" s="208"/>
      <c r="J132" s="204"/>
      <c r="K132" s="204"/>
      <c r="L132" s="209"/>
      <c r="M132" s="210"/>
      <c r="N132" s="211"/>
      <c r="O132" s="211"/>
      <c r="P132" s="211"/>
      <c r="Q132" s="211"/>
      <c r="R132" s="211"/>
      <c r="S132" s="211"/>
      <c r="T132" s="212"/>
      <c r="AT132" s="213" t="s">
        <v>151</v>
      </c>
      <c r="AU132" s="213" t="s">
        <v>87</v>
      </c>
      <c r="AV132" s="13" t="s">
        <v>87</v>
      </c>
      <c r="AW132" s="13" t="s">
        <v>34</v>
      </c>
      <c r="AX132" s="13" t="s">
        <v>77</v>
      </c>
      <c r="AY132" s="213" t="s">
        <v>129</v>
      </c>
    </row>
    <row r="133" spans="1:65" s="13" customFormat="1">
      <c r="B133" s="203"/>
      <c r="C133" s="204"/>
      <c r="D133" s="198" t="s">
        <v>151</v>
      </c>
      <c r="E133" s="205" t="s">
        <v>1</v>
      </c>
      <c r="F133" s="206" t="s">
        <v>157</v>
      </c>
      <c r="G133" s="204"/>
      <c r="H133" s="207">
        <v>29.74</v>
      </c>
      <c r="I133" s="208"/>
      <c r="J133" s="204"/>
      <c r="K133" s="204"/>
      <c r="L133" s="209"/>
      <c r="M133" s="210"/>
      <c r="N133" s="211"/>
      <c r="O133" s="211"/>
      <c r="P133" s="211"/>
      <c r="Q133" s="211"/>
      <c r="R133" s="211"/>
      <c r="S133" s="211"/>
      <c r="T133" s="212"/>
      <c r="AT133" s="213" t="s">
        <v>151</v>
      </c>
      <c r="AU133" s="213" t="s">
        <v>87</v>
      </c>
      <c r="AV133" s="13" t="s">
        <v>87</v>
      </c>
      <c r="AW133" s="13" t="s">
        <v>34</v>
      </c>
      <c r="AX133" s="13" t="s">
        <v>77</v>
      </c>
      <c r="AY133" s="213" t="s">
        <v>129</v>
      </c>
    </row>
    <row r="134" spans="1:65" s="13" customFormat="1">
      <c r="B134" s="203"/>
      <c r="C134" s="204"/>
      <c r="D134" s="198" t="s">
        <v>151</v>
      </c>
      <c r="E134" s="205" t="s">
        <v>1</v>
      </c>
      <c r="F134" s="206" t="s">
        <v>158</v>
      </c>
      <c r="G134" s="204"/>
      <c r="H134" s="207">
        <v>259.20999999999998</v>
      </c>
      <c r="I134" s="208"/>
      <c r="J134" s="204"/>
      <c r="K134" s="204"/>
      <c r="L134" s="209"/>
      <c r="M134" s="210"/>
      <c r="N134" s="211"/>
      <c r="O134" s="211"/>
      <c r="P134" s="211"/>
      <c r="Q134" s="211"/>
      <c r="R134" s="211"/>
      <c r="S134" s="211"/>
      <c r="T134" s="212"/>
      <c r="AT134" s="213" t="s">
        <v>151</v>
      </c>
      <c r="AU134" s="213" t="s">
        <v>87</v>
      </c>
      <c r="AV134" s="13" t="s">
        <v>87</v>
      </c>
      <c r="AW134" s="13" t="s">
        <v>34</v>
      </c>
      <c r="AX134" s="13" t="s">
        <v>77</v>
      </c>
      <c r="AY134" s="213" t="s">
        <v>129</v>
      </c>
    </row>
    <row r="135" spans="1:65" s="13" customFormat="1">
      <c r="B135" s="203"/>
      <c r="C135" s="204"/>
      <c r="D135" s="198" t="s">
        <v>151</v>
      </c>
      <c r="E135" s="205" t="s">
        <v>1</v>
      </c>
      <c r="F135" s="206" t="s">
        <v>159</v>
      </c>
      <c r="G135" s="204"/>
      <c r="H135" s="207">
        <v>34.866999999999997</v>
      </c>
      <c r="I135" s="208"/>
      <c r="J135" s="204"/>
      <c r="K135" s="204"/>
      <c r="L135" s="209"/>
      <c r="M135" s="210"/>
      <c r="N135" s="211"/>
      <c r="O135" s="211"/>
      <c r="P135" s="211"/>
      <c r="Q135" s="211"/>
      <c r="R135" s="211"/>
      <c r="S135" s="211"/>
      <c r="T135" s="212"/>
      <c r="AT135" s="213" t="s">
        <v>151</v>
      </c>
      <c r="AU135" s="213" t="s">
        <v>87</v>
      </c>
      <c r="AV135" s="13" t="s">
        <v>87</v>
      </c>
      <c r="AW135" s="13" t="s">
        <v>34</v>
      </c>
      <c r="AX135" s="13" t="s">
        <v>77</v>
      </c>
      <c r="AY135" s="213" t="s">
        <v>129</v>
      </c>
    </row>
    <row r="136" spans="1:65" s="13" customFormat="1">
      <c r="B136" s="203"/>
      <c r="C136" s="204"/>
      <c r="D136" s="198" t="s">
        <v>151</v>
      </c>
      <c r="E136" s="205" t="s">
        <v>1</v>
      </c>
      <c r="F136" s="206" t="s">
        <v>160</v>
      </c>
      <c r="G136" s="204"/>
      <c r="H136" s="207">
        <v>343.33199999999999</v>
      </c>
      <c r="I136" s="208"/>
      <c r="J136" s="204"/>
      <c r="K136" s="204"/>
      <c r="L136" s="209"/>
      <c r="M136" s="210"/>
      <c r="N136" s="211"/>
      <c r="O136" s="211"/>
      <c r="P136" s="211"/>
      <c r="Q136" s="211"/>
      <c r="R136" s="211"/>
      <c r="S136" s="211"/>
      <c r="T136" s="212"/>
      <c r="AT136" s="213" t="s">
        <v>151</v>
      </c>
      <c r="AU136" s="213" t="s">
        <v>87</v>
      </c>
      <c r="AV136" s="13" t="s">
        <v>87</v>
      </c>
      <c r="AW136" s="13" t="s">
        <v>34</v>
      </c>
      <c r="AX136" s="13" t="s">
        <v>77</v>
      </c>
      <c r="AY136" s="213" t="s">
        <v>129</v>
      </c>
    </row>
    <row r="137" spans="1:65" s="13" customFormat="1">
      <c r="B137" s="203"/>
      <c r="C137" s="204"/>
      <c r="D137" s="198" t="s">
        <v>151</v>
      </c>
      <c r="E137" s="205" t="s">
        <v>1</v>
      </c>
      <c r="F137" s="206" t="s">
        <v>161</v>
      </c>
      <c r="G137" s="204"/>
      <c r="H137" s="207">
        <v>233.81399999999999</v>
      </c>
      <c r="I137" s="208"/>
      <c r="J137" s="204"/>
      <c r="K137" s="204"/>
      <c r="L137" s="209"/>
      <c r="M137" s="210"/>
      <c r="N137" s="211"/>
      <c r="O137" s="211"/>
      <c r="P137" s="211"/>
      <c r="Q137" s="211"/>
      <c r="R137" s="211"/>
      <c r="S137" s="211"/>
      <c r="T137" s="212"/>
      <c r="AT137" s="213" t="s">
        <v>151</v>
      </c>
      <c r="AU137" s="213" t="s">
        <v>87</v>
      </c>
      <c r="AV137" s="13" t="s">
        <v>87</v>
      </c>
      <c r="AW137" s="13" t="s">
        <v>34</v>
      </c>
      <c r="AX137" s="13" t="s">
        <v>77</v>
      </c>
      <c r="AY137" s="213" t="s">
        <v>129</v>
      </c>
    </row>
    <row r="138" spans="1:65" s="14" customFormat="1">
      <c r="B138" s="214"/>
      <c r="C138" s="215"/>
      <c r="D138" s="198" t="s">
        <v>151</v>
      </c>
      <c r="E138" s="216" t="s">
        <v>1</v>
      </c>
      <c r="F138" s="217" t="s">
        <v>162</v>
      </c>
      <c r="G138" s="215"/>
      <c r="H138" s="218">
        <v>1377.2049999999999</v>
      </c>
      <c r="I138" s="219"/>
      <c r="J138" s="215"/>
      <c r="K138" s="215"/>
      <c r="L138" s="220"/>
      <c r="M138" s="221"/>
      <c r="N138" s="222"/>
      <c r="O138" s="222"/>
      <c r="P138" s="222"/>
      <c r="Q138" s="222"/>
      <c r="R138" s="222"/>
      <c r="S138" s="222"/>
      <c r="T138" s="223"/>
      <c r="AT138" s="224" t="s">
        <v>151</v>
      </c>
      <c r="AU138" s="224" t="s">
        <v>87</v>
      </c>
      <c r="AV138" s="14" t="s">
        <v>137</v>
      </c>
      <c r="AW138" s="14" t="s">
        <v>34</v>
      </c>
      <c r="AX138" s="14" t="s">
        <v>85</v>
      </c>
      <c r="AY138" s="224" t="s">
        <v>129</v>
      </c>
    </row>
    <row r="139" spans="1:65" s="2" customFormat="1" ht="16.5" customHeight="1">
      <c r="A139" s="33"/>
      <c r="B139" s="34"/>
      <c r="C139" s="185" t="s">
        <v>137</v>
      </c>
      <c r="D139" s="185" t="s">
        <v>132</v>
      </c>
      <c r="E139" s="186" t="s">
        <v>146</v>
      </c>
      <c r="F139" s="187" t="s">
        <v>147</v>
      </c>
      <c r="G139" s="188" t="s">
        <v>148</v>
      </c>
      <c r="H139" s="189">
        <v>375.13400000000001</v>
      </c>
      <c r="I139" s="190"/>
      <c r="J139" s="191">
        <f>ROUND(I139*H139,2)</f>
        <v>0</v>
      </c>
      <c r="K139" s="187" t="s">
        <v>136</v>
      </c>
      <c r="L139" s="38"/>
      <c r="M139" s="192" t="s">
        <v>1</v>
      </c>
      <c r="N139" s="193" t="s">
        <v>42</v>
      </c>
      <c r="O139" s="70"/>
      <c r="P139" s="194">
        <f>O139*H139</f>
        <v>0</v>
      </c>
      <c r="Q139" s="194">
        <v>0</v>
      </c>
      <c r="R139" s="194">
        <f>Q139*H139</f>
        <v>0</v>
      </c>
      <c r="S139" s="194">
        <v>0</v>
      </c>
      <c r="T139" s="195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96" t="s">
        <v>137</v>
      </c>
      <c r="AT139" s="196" t="s">
        <v>132</v>
      </c>
      <c r="AU139" s="196" t="s">
        <v>87</v>
      </c>
      <c r="AY139" s="16" t="s">
        <v>129</v>
      </c>
      <c r="BE139" s="197">
        <f>IF(N139="základní",J139,0)</f>
        <v>0</v>
      </c>
      <c r="BF139" s="197">
        <f>IF(N139="snížená",J139,0)</f>
        <v>0</v>
      </c>
      <c r="BG139" s="197">
        <f>IF(N139="zákl. přenesená",J139,0)</f>
        <v>0</v>
      </c>
      <c r="BH139" s="197">
        <f>IF(N139="sníž. přenesená",J139,0)</f>
        <v>0</v>
      </c>
      <c r="BI139" s="197">
        <f>IF(N139="nulová",J139,0)</f>
        <v>0</v>
      </c>
      <c r="BJ139" s="16" t="s">
        <v>85</v>
      </c>
      <c r="BK139" s="197">
        <f>ROUND(I139*H139,2)</f>
        <v>0</v>
      </c>
      <c r="BL139" s="16" t="s">
        <v>137</v>
      </c>
      <c r="BM139" s="196" t="s">
        <v>163</v>
      </c>
    </row>
    <row r="140" spans="1:65" s="2" customFormat="1" ht="19.5">
      <c r="A140" s="33"/>
      <c r="B140" s="34"/>
      <c r="C140" s="35"/>
      <c r="D140" s="198" t="s">
        <v>139</v>
      </c>
      <c r="E140" s="35"/>
      <c r="F140" s="199" t="s">
        <v>150</v>
      </c>
      <c r="G140" s="35"/>
      <c r="H140" s="35"/>
      <c r="I140" s="200"/>
      <c r="J140" s="35"/>
      <c r="K140" s="35"/>
      <c r="L140" s="38"/>
      <c r="M140" s="201"/>
      <c r="N140" s="202"/>
      <c r="O140" s="70"/>
      <c r="P140" s="70"/>
      <c r="Q140" s="70"/>
      <c r="R140" s="70"/>
      <c r="S140" s="70"/>
      <c r="T140" s="71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139</v>
      </c>
      <c r="AU140" s="16" t="s">
        <v>87</v>
      </c>
    </row>
    <row r="141" spans="1:65" s="13" customFormat="1">
      <c r="B141" s="203"/>
      <c r="C141" s="204"/>
      <c r="D141" s="198" t="s">
        <v>151</v>
      </c>
      <c r="E141" s="205" t="s">
        <v>1</v>
      </c>
      <c r="F141" s="206" t="s">
        <v>164</v>
      </c>
      <c r="G141" s="204"/>
      <c r="H141" s="207">
        <v>103.843</v>
      </c>
      <c r="I141" s="208"/>
      <c r="J141" s="204"/>
      <c r="K141" s="204"/>
      <c r="L141" s="209"/>
      <c r="M141" s="210"/>
      <c r="N141" s="211"/>
      <c r="O141" s="211"/>
      <c r="P141" s="211"/>
      <c r="Q141" s="211"/>
      <c r="R141" s="211"/>
      <c r="S141" s="211"/>
      <c r="T141" s="212"/>
      <c r="AT141" s="213" t="s">
        <v>151</v>
      </c>
      <c r="AU141" s="213" t="s">
        <v>87</v>
      </c>
      <c r="AV141" s="13" t="s">
        <v>87</v>
      </c>
      <c r="AW141" s="13" t="s">
        <v>34</v>
      </c>
      <c r="AX141" s="13" t="s">
        <v>77</v>
      </c>
      <c r="AY141" s="213" t="s">
        <v>129</v>
      </c>
    </row>
    <row r="142" spans="1:65" s="13" customFormat="1">
      <c r="B142" s="203"/>
      <c r="C142" s="204"/>
      <c r="D142" s="198" t="s">
        <v>151</v>
      </c>
      <c r="E142" s="205" t="s">
        <v>1</v>
      </c>
      <c r="F142" s="206" t="s">
        <v>165</v>
      </c>
      <c r="G142" s="204"/>
      <c r="H142" s="207">
        <v>271.291</v>
      </c>
      <c r="I142" s="208"/>
      <c r="J142" s="204"/>
      <c r="K142" s="204"/>
      <c r="L142" s="209"/>
      <c r="M142" s="210"/>
      <c r="N142" s="211"/>
      <c r="O142" s="211"/>
      <c r="P142" s="211"/>
      <c r="Q142" s="211"/>
      <c r="R142" s="211"/>
      <c r="S142" s="211"/>
      <c r="T142" s="212"/>
      <c r="AT142" s="213" t="s">
        <v>151</v>
      </c>
      <c r="AU142" s="213" t="s">
        <v>87</v>
      </c>
      <c r="AV142" s="13" t="s">
        <v>87</v>
      </c>
      <c r="AW142" s="13" t="s">
        <v>34</v>
      </c>
      <c r="AX142" s="13" t="s">
        <v>77</v>
      </c>
      <c r="AY142" s="213" t="s">
        <v>129</v>
      </c>
    </row>
    <row r="143" spans="1:65" s="14" customFormat="1">
      <c r="B143" s="214"/>
      <c r="C143" s="215"/>
      <c r="D143" s="198" t="s">
        <v>151</v>
      </c>
      <c r="E143" s="216" t="s">
        <v>1</v>
      </c>
      <c r="F143" s="217" t="s">
        <v>162</v>
      </c>
      <c r="G143" s="215"/>
      <c r="H143" s="218">
        <v>375.13400000000001</v>
      </c>
      <c r="I143" s="219"/>
      <c r="J143" s="215"/>
      <c r="K143" s="215"/>
      <c r="L143" s="220"/>
      <c r="M143" s="221"/>
      <c r="N143" s="222"/>
      <c r="O143" s="222"/>
      <c r="P143" s="222"/>
      <c r="Q143" s="222"/>
      <c r="R143" s="222"/>
      <c r="S143" s="222"/>
      <c r="T143" s="223"/>
      <c r="AT143" s="224" t="s">
        <v>151</v>
      </c>
      <c r="AU143" s="224" t="s">
        <v>87</v>
      </c>
      <c r="AV143" s="14" t="s">
        <v>137</v>
      </c>
      <c r="AW143" s="14" t="s">
        <v>34</v>
      </c>
      <c r="AX143" s="14" t="s">
        <v>85</v>
      </c>
      <c r="AY143" s="224" t="s">
        <v>129</v>
      </c>
    </row>
    <row r="144" spans="1:65" s="2" customFormat="1" ht="16.5" customHeight="1">
      <c r="A144" s="33"/>
      <c r="B144" s="34"/>
      <c r="C144" s="185" t="s">
        <v>130</v>
      </c>
      <c r="D144" s="185" t="s">
        <v>132</v>
      </c>
      <c r="E144" s="186" t="s">
        <v>166</v>
      </c>
      <c r="F144" s="187" t="s">
        <v>167</v>
      </c>
      <c r="G144" s="188" t="s">
        <v>168</v>
      </c>
      <c r="H144" s="189">
        <v>64</v>
      </c>
      <c r="I144" s="190"/>
      <c r="J144" s="191">
        <f>ROUND(I144*H144,2)</f>
        <v>0</v>
      </c>
      <c r="K144" s="187" t="s">
        <v>136</v>
      </c>
      <c r="L144" s="38"/>
      <c r="M144" s="192" t="s">
        <v>1</v>
      </c>
      <c r="N144" s="193" t="s">
        <v>42</v>
      </c>
      <c r="O144" s="70"/>
      <c r="P144" s="194">
        <f>O144*H144</f>
        <v>0</v>
      </c>
      <c r="Q144" s="194">
        <v>0</v>
      </c>
      <c r="R144" s="194">
        <f>Q144*H144</f>
        <v>0</v>
      </c>
      <c r="S144" s="194">
        <v>0</v>
      </c>
      <c r="T144" s="195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96" t="s">
        <v>137</v>
      </c>
      <c r="AT144" s="196" t="s">
        <v>132</v>
      </c>
      <c r="AU144" s="196" t="s">
        <v>87</v>
      </c>
      <c r="AY144" s="16" t="s">
        <v>129</v>
      </c>
      <c r="BE144" s="197">
        <f>IF(N144="základní",J144,0)</f>
        <v>0</v>
      </c>
      <c r="BF144" s="197">
        <f>IF(N144="snížená",J144,0)</f>
        <v>0</v>
      </c>
      <c r="BG144" s="197">
        <f>IF(N144="zákl. přenesená",J144,0)</f>
        <v>0</v>
      </c>
      <c r="BH144" s="197">
        <f>IF(N144="sníž. přenesená",J144,0)</f>
        <v>0</v>
      </c>
      <c r="BI144" s="197">
        <f>IF(N144="nulová",J144,0)</f>
        <v>0</v>
      </c>
      <c r="BJ144" s="16" t="s">
        <v>85</v>
      </c>
      <c r="BK144" s="197">
        <f>ROUND(I144*H144,2)</f>
        <v>0</v>
      </c>
      <c r="BL144" s="16" t="s">
        <v>137</v>
      </c>
      <c r="BM144" s="196" t="s">
        <v>169</v>
      </c>
    </row>
    <row r="145" spans="1:65" s="2" customFormat="1" ht="29.25">
      <c r="A145" s="33"/>
      <c r="B145" s="34"/>
      <c r="C145" s="35"/>
      <c r="D145" s="198" t="s">
        <v>139</v>
      </c>
      <c r="E145" s="35"/>
      <c r="F145" s="199" t="s">
        <v>170</v>
      </c>
      <c r="G145" s="35"/>
      <c r="H145" s="35"/>
      <c r="I145" s="200"/>
      <c r="J145" s="35"/>
      <c r="K145" s="35"/>
      <c r="L145" s="38"/>
      <c r="M145" s="201"/>
      <c r="N145" s="202"/>
      <c r="O145" s="70"/>
      <c r="P145" s="70"/>
      <c r="Q145" s="70"/>
      <c r="R145" s="70"/>
      <c r="S145" s="70"/>
      <c r="T145" s="71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6" t="s">
        <v>139</v>
      </c>
      <c r="AU145" s="16" t="s">
        <v>87</v>
      </c>
    </row>
    <row r="146" spans="1:65" s="2" customFormat="1" ht="19.5">
      <c r="A146" s="33"/>
      <c r="B146" s="34"/>
      <c r="C146" s="35"/>
      <c r="D146" s="198" t="s">
        <v>171</v>
      </c>
      <c r="E146" s="35"/>
      <c r="F146" s="225" t="s">
        <v>172</v>
      </c>
      <c r="G146" s="35"/>
      <c r="H146" s="35"/>
      <c r="I146" s="200"/>
      <c r="J146" s="35"/>
      <c r="K146" s="35"/>
      <c r="L146" s="38"/>
      <c r="M146" s="201"/>
      <c r="N146" s="202"/>
      <c r="O146" s="70"/>
      <c r="P146" s="70"/>
      <c r="Q146" s="70"/>
      <c r="R146" s="70"/>
      <c r="S146" s="70"/>
      <c r="T146" s="71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171</v>
      </c>
      <c r="AU146" s="16" t="s">
        <v>87</v>
      </c>
    </row>
    <row r="147" spans="1:65" s="2" customFormat="1" ht="16.5" customHeight="1">
      <c r="A147" s="33"/>
      <c r="B147" s="34"/>
      <c r="C147" s="185" t="s">
        <v>173</v>
      </c>
      <c r="D147" s="185" t="s">
        <v>132</v>
      </c>
      <c r="E147" s="186" t="s">
        <v>174</v>
      </c>
      <c r="F147" s="187" t="s">
        <v>175</v>
      </c>
      <c r="G147" s="188" t="s">
        <v>176</v>
      </c>
      <c r="H147" s="189">
        <v>18</v>
      </c>
      <c r="I147" s="190"/>
      <c r="J147" s="191">
        <f>ROUND(I147*H147,2)</f>
        <v>0</v>
      </c>
      <c r="K147" s="187" t="s">
        <v>136</v>
      </c>
      <c r="L147" s="38"/>
      <c r="M147" s="192" t="s">
        <v>1</v>
      </c>
      <c r="N147" s="193" t="s">
        <v>42</v>
      </c>
      <c r="O147" s="70"/>
      <c r="P147" s="194">
        <f>O147*H147</f>
        <v>0</v>
      </c>
      <c r="Q147" s="194">
        <v>0</v>
      </c>
      <c r="R147" s="194">
        <f>Q147*H147</f>
        <v>0</v>
      </c>
      <c r="S147" s="194">
        <v>0</v>
      </c>
      <c r="T147" s="195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96" t="s">
        <v>137</v>
      </c>
      <c r="AT147" s="196" t="s">
        <v>132</v>
      </c>
      <c r="AU147" s="196" t="s">
        <v>87</v>
      </c>
      <c r="AY147" s="16" t="s">
        <v>129</v>
      </c>
      <c r="BE147" s="197">
        <f>IF(N147="základní",J147,0)</f>
        <v>0</v>
      </c>
      <c r="BF147" s="197">
        <f>IF(N147="snížená",J147,0)</f>
        <v>0</v>
      </c>
      <c r="BG147" s="197">
        <f>IF(N147="zákl. přenesená",J147,0)</f>
        <v>0</v>
      </c>
      <c r="BH147" s="197">
        <f>IF(N147="sníž. přenesená",J147,0)</f>
        <v>0</v>
      </c>
      <c r="BI147" s="197">
        <f>IF(N147="nulová",J147,0)</f>
        <v>0</v>
      </c>
      <c r="BJ147" s="16" t="s">
        <v>85</v>
      </c>
      <c r="BK147" s="197">
        <f>ROUND(I147*H147,2)</f>
        <v>0</v>
      </c>
      <c r="BL147" s="16" t="s">
        <v>137</v>
      </c>
      <c r="BM147" s="196" t="s">
        <v>177</v>
      </c>
    </row>
    <row r="148" spans="1:65" s="2" customFormat="1" ht="19.5">
      <c r="A148" s="33"/>
      <c r="B148" s="34"/>
      <c r="C148" s="35"/>
      <c r="D148" s="198" t="s">
        <v>139</v>
      </c>
      <c r="E148" s="35"/>
      <c r="F148" s="199" t="s">
        <v>178</v>
      </c>
      <c r="G148" s="35"/>
      <c r="H148" s="35"/>
      <c r="I148" s="200"/>
      <c r="J148" s="35"/>
      <c r="K148" s="35"/>
      <c r="L148" s="38"/>
      <c r="M148" s="201"/>
      <c r="N148" s="202"/>
      <c r="O148" s="70"/>
      <c r="P148" s="70"/>
      <c r="Q148" s="70"/>
      <c r="R148" s="70"/>
      <c r="S148" s="70"/>
      <c r="T148" s="71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139</v>
      </c>
      <c r="AU148" s="16" t="s">
        <v>87</v>
      </c>
    </row>
    <row r="149" spans="1:65" s="2" customFormat="1" ht="19.5">
      <c r="A149" s="33"/>
      <c r="B149" s="34"/>
      <c r="C149" s="35"/>
      <c r="D149" s="198" t="s">
        <v>171</v>
      </c>
      <c r="E149" s="35"/>
      <c r="F149" s="225" t="s">
        <v>179</v>
      </c>
      <c r="G149" s="35"/>
      <c r="H149" s="35"/>
      <c r="I149" s="200"/>
      <c r="J149" s="35"/>
      <c r="K149" s="35"/>
      <c r="L149" s="38"/>
      <c r="M149" s="201"/>
      <c r="N149" s="202"/>
      <c r="O149" s="70"/>
      <c r="P149" s="70"/>
      <c r="Q149" s="70"/>
      <c r="R149" s="70"/>
      <c r="S149" s="70"/>
      <c r="T149" s="71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T149" s="16" t="s">
        <v>171</v>
      </c>
      <c r="AU149" s="16" t="s">
        <v>87</v>
      </c>
    </row>
    <row r="150" spans="1:65" s="2" customFormat="1" ht="16.5" customHeight="1">
      <c r="A150" s="33"/>
      <c r="B150" s="34"/>
      <c r="C150" s="185" t="s">
        <v>180</v>
      </c>
      <c r="D150" s="185" t="s">
        <v>132</v>
      </c>
      <c r="E150" s="186" t="s">
        <v>181</v>
      </c>
      <c r="F150" s="187" t="s">
        <v>182</v>
      </c>
      <c r="G150" s="188" t="s">
        <v>183</v>
      </c>
      <c r="H150" s="189">
        <v>529.16899999999998</v>
      </c>
      <c r="I150" s="190"/>
      <c r="J150" s="191">
        <f>ROUND(I150*H150,2)</f>
        <v>0</v>
      </c>
      <c r="K150" s="187" t="s">
        <v>136</v>
      </c>
      <c r="L150" s="38"/>
      <c r="M150" s="192" t="s">
        <v>1</v>
      </c>
      <c r="N150" s="193" t="s">
        <v>42</v>
      </c>
      <c r="O150" s="70"/>
      <c r="P150" s="194">
        <f>O150*H150</f>
        <v>0</v>
      </c>
      <c r="Q150" s="194">
        <v>0</v>
      </c>
      <c r="R150" s="194">
        <f>Q150*H150</f>
        <v>0</v>
      </c>
      <c r="S150" s="194">
        <v>0</v>
      </c>
      <c r="T150" s="195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96" t="s">
        <v>137</v>
      </c>
      <c r="AT150" s="196" t="s">
        <v>132</v>
      </c>
      <c r="AU150" s="196" t="s">
        <v>87</v>
      </c>
      <c r="AY150" s="16" t="s">
        <v>129</v>
      </c>
      <c r="BE150" s="197">
        <f>IF(N150="základní",J150,0)</f>
        <v>0</v>
      </c>
      <c r="BF150" s="197">
        <f>IF(N150="snížená",J150,0)</f>
        <v>0</v>
      </c>
      <c r="BG150" s="197">
        <f>IF(N150="zákl. přenesená",J150,0)</f>
        <v>0</v>
      </c>
      <c r="BH150" s="197">
        <f>IF(N150="sníž. přenesená",J150,0)</f>
        <v>0</v>
      </c>
      <c r="BI150" s="197">
        <f>IF(N150="nulová",J150,0)</f>
        <v>0</v>
      </c>
      <c r="BJ150" s="16" t="s">
        <v>85</v>
      </c>
      <c r="BK150" s="197">
        <f>ROUND(I150*H150,2)</f>
        <v>0</v>
      </c>
      <c r="BL150" s="16" t="s">
        <v>137</v>
      </c>
      <c r="BM150" s="196" t="s">
        <v>184</v>
      </c>
    </row>
    <row r="151" spans="1:65" s="2" customFormat="1" ht="29.25">
      <c r="A151" s="33"/>
      <c r="B151" s="34"/>
      <c r="C151" s="35"/>
      <c r="D151" s="198" t="s">
        <v>139</v>
      </c>
      <c r="E151" s="35"/>
      <c r="F151" s="199" t="s">
        <v>185</v>
      </c>
      <c r="G151" s="35"/>
      <c r="H151" s="35"/>
      <c r="I151" s="200"/>
      <c r="J151" s="35"/>
      <c r="K151" s="35"/>
      <c r="L151" s="38"/>
      <c r="M151" s="201"/>
      <c r="N151" s="202"/>
      <c r="O151" s="70"/>
      <c r="P151" s="70"/>
      <c r="Q151" s="70"/>
      <c r="R151" s="70"/>
      <c r="S151" s="70"/>
      <c r="T151" s="71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139</v>
      </c>
      <c r="AU151" s="16" t="s">
        <v>87</v>
      </c>
    </row>
    <row r="152" spans="1:65" s="13" customFormat="1">
      <c r="B152" s="203"/>
      <c r="C152" s="204"/>
      <c r="D152" s="198" t="s">
        <v>151</v>
      </c>
      <c r="E152" s="205" t="s">
        <v>1</v>
      </c>
      <c r="F152" s="206" t="s">
        <v>186</v>
      </c>
      <c r="G152" s="204"/>
      <c r="H152" s="207">
        <v>529.16899999999998</v>
      </c>
      <c r="I152" s="208"/>
      <c r="J152" s="204"/>
      <c r="K152" s="204"/>
      <c r="L152" s="209"/>
      <c r="M152" s="210"/>
      <c r="N152" s="211"/>
      <c r="O152" s="211"/>
      <c r="P152" s="211"/>
      <c r="Q152" s="211"/>
      <c r="R152" s="211"/>
      <c r="S152" s="211"/>
      <c r="T152" s="212"/>
      <c r="AT152" s="213" t="s">
        <v>151</v>
      </c>
      <c r="AU152" s="213" t="s">
        <v>87</v>
      </c>
      <c r="AV152" s="13" t="s">
        <v>87</v>
      </c>
      <c r="AW152" s="13" t="s">
        <v>34</v>
      </c>
      <c r="AX152" s="13" t="s">
        <v>85</v>
      </c>
      <c r="AY152" s="213" t="s">
        <v>129</v>
      </c>
    </row>
    <row r="153" spans="1:65" s="2" customFormat="1" ht="16.5" customHeight="1">
      <c r="A153" s="33"/>
      <c r="B153" s="34"/>
      <c r="C153" s="185" t="s">
        <v>187</v>
      </c>
      <c r="D153" s="185" t="s">
        <v>132</v>
      </c>
      <c r="E153" s="186" t="s">
        <v>188</v>
      </c>
      <c r="F153" s="187" t="s">
        <v>189</v>
      </c>
      <c r="G153" s="188" t="s">
        <v>183</v>
      </c>
      <c r="H153" s="189">
        <v>1.772</v>
      </c>
      <c r="I153" s="190"/>
      <c r="J153" s="191">
        <f>ROUND(I153*H153,2)</f>
        <v>0</v>
      </c>
      <c r="K153" s="187" t="s">
        <v>136</v>
      </c>
      <c r="L153" s="38"/>
      <c r="M153" s="192" t="s">
        <v>1</v>
      </c>
      <c r="N153" s="193" t="s">
        <v>42</v>
      </c>
      <c r="O153" s="70"/>
      <c r="P153" s="194">
        <f>O153*H153</f>
        <v>0</v>
      </c>
      <c r="Q153" s="194">
        <v>0</v>
      </c>
      <c r="R153" s="194">
        <f>Q153*H153</f>
        <v>0</v>
      </c>
      <c r="S153" s="194">
        <v>0</v>
      </c>
      <c r="T153" s="195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96" t="s">
        <v>137</v>
      </c>
      <c r="AT153" s="196" t="s">
        <v>132</v>
      </c>
      <c r="AU153" s="196" t="s">
        <v>87</v>
      </c>
      <c r="AY153" s="16" t="s">
        <v>129</v>
      </c>
      <c r="BE153" s="197">
        <f>IF(N153="základní",J153,0)</f>
        <v>0</v>
      </c>
      <c r="BF153" s="197">
        <f>IF(N153="snížená",J153,0)</f>
        <v>0</v>
      </c>
      <c r="BG153" s="197">
        <f>IF(N153="zákl. přenesená",J153,0)</f>
        <v>0</v>
      </c>
      <c r="BH153" s="197">
        <f>IF(N153="sníž. přenesená",J153,0)</f>
        <v>0</v>
      </c>
      <c r="BI153" s="197">
        <f>IF(N153="nulová",J153,0)</f>
        <v>0</v>
      </c>
      <c r="BJ153" s="16" t="s">
        <v>85</v>
      </c>
      <c r="BK153" s="197">
        <f>ROUND(I153*H153,2)</f>
        <v>0</v>
      </c>
      <c r="BL153" s="16" t="s">
        <v>137</v>
      </c>
      <c r="BM153" s="196" t="s">
        <v>190</v>
      </c>
    </row>
    <row r="154" spans="1:65" s="2" customFormat="1" ht="29.25">
      <c r="A154" s="33"/>
      <c r="B154" s="34"/>
      <c r="C154" s="35"/>
      <c r="D154" s="198" t="s">
        <v>139</v>
      </c>
      <c r="E154" s="35"/>
      <c r="F154" s="199" t="s">
        <v>191</v>
      </c>
      <c r="G154" s="35"/>
      <c r="H154" s="35"/>
      <c r="I154" s="200"/>
      <c r="J154" s="35"/>
      <c r="K154" s="35"/>
      <c r="L154" s="38"/>
      <c r="M154" s="201"/>
      <c r="N154" s="202"/>
      <c r="O154" s="70"/>
      <c r="P154" s="70"/>
      <c r="Q154" s="70"/>
      <c r="R154" s="70"/>
      <c r="S154" s="70"/>
      <c r="T154" s="71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139</v>
      </c>
      <c r="AU154" s="16" t="s">
        <v>87</v>
      </c>
    </row>
    <row r="155" spans="1:65" s="13" customFormat="1">
      <c r="B155" s="203"/>
      <c r="C155" s="204"/>
      <c r="D155" s="198" t="s">
        <v>151</v>
      </c>
      <c r="E155" s="205" t="s">
        <v>1</v>
      </c>
      <c r="F155" s="206" t="s">
        <v>192</v>
      </c>
      <c r="G155" s="204"/>
      <c r="H155" s="207">
        <v>1.772</v>
      </c>
      <c r="I155" s="208"/>
      <c r="J155" s="204"/>
      <c r="K155" s="204"/>
      <c r="L155" s="209"/>
      <c r="M155" s="210"/>
      <c r="N155" s="211"/>
      <c r="O155" s="211"/>
      <c r="P155" s="211"/>
      <c r="Q155" s="211"/>
      <c r="R155" s="211"/>
      <c r="S155" s="211"/>
      <c r="T155" s="212"/>
      <c r="AT155" s="213" t="s">
        <v>151</v>
      </c>
      <c r="AU155" s="213" t="s">
        <v>87</v>
      </c>
      <c r="AV155" s="13" t="s">
        <v>87</v>
      </c>
      <c r="AW155" s="13" t="s">
        <v>34</v>
      </c>
      <c r="AX155" s="13" t="s">
        <v>85</v>
      </c>
      <c r="AY155" s="213" t="s">
        <v>129</v>
      </c>
    </row>
    <row r="156" spans="1:65" s="2" customFormat="1" ht="16.5" customHeight="1">
      <c r="A156" s="33"/>
      <c r="B156" s="34"/>
      <c r="C156" s="185" t="s">
        <v>193</v>
      </c>
      <c r="D156" s="185" t="s">
        <v>132</v>
      </c>
      <c r="E156" s="186" t="s">
        <v>194</v>
      </c>
      <c r="F156" s="187" t="s">
        <v>195</v>
      </c>
      <c r="G156" s="188" t="s">
        <v>196</v>
      </c>
      <c r="H156" s="189">
        <v>3705</v>
      </c>
      <c r="I156" s="190"/>
      <c r="J156" s="191">
        <f>ROUND(I156*H156,2)</f>
        <v>0</v>
      </c>
      <c r="K156" s="187" t="s">
        <v>136</v>
      </c>
      <c r="L156" s="38"/>
      <c r="M156" s="192" t="s">
        <v>1</v>
      </c>
      <c r="N156" s="193" t="s">
        <v>42</v>
      </c>
      <c r="O156" s="70"/>
      <c r="P156" s="194">
        <f>O156*H156</f>
        <v>0</v>
      </c>
      <c r="Q156" s="194">
        <v>0</v>
      </c>
      <c r="R156" s="194">
        <f>Q156*H156</f>
        <v>0</v>
      </c>
      <c r="S156" s="194">
        <v>0</v>
      </c>
      <c r="T156" s="195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96" t="s">
        <v>137</v>
      </c>
      <c r="AT156" s="196" t="s">
        <v>132</v>
      </c>
      <c r="AU156" s="196" t="s">
        <v>87</v>
      </c>
      <c r="AY156" s="16" t="s">
        <v>129</v>
      </c>
      <c r="BE156" s="197">
        <f>IF(N156="základní",J156,0)</f>
        <v>0</v>
      </c>
      <c r="BF156" s="197">
        <f>IF(N156="snížená",J156,0)</f>
        <v>0</v>
      </c>
      <c r="BG156" s="197">
        <f>IF(N156="zákl. přenesená",J156,0)</f>
        <v>0</v>
      </c>
      <c r="BH156" s="197">
        <f>IF(N156="sníž. přenesená",J156,0)</f>
        <v>0</v>
      </c>
      <c r="BI156" s="197">
        <f>IF(N156="nulová",J156,0)</f>
        <v>0</v>
      </c>
      <c r="BJ156" s="16" t="s">
        <v>85</v>
      </c>
      <c r="BK156" s="197">
        <f>ROUND(I156*H156,2)</f>
        <v>0</v>
      </c>
      <c r="BL156" s="16" t="s">
        <v>137</v>
      </c>
      <c r="BM156" s="196" t="s">
        <v>197</v>
      </c>
    </row>
    <row r="157" spans="1:65" s="2" customFormat="1" ht="19.5">
      <c r="A157" s="33"/>
      <c r="B157" s="34"/>
      <c r="C157" s="35"/>
      <c r="D157" s="198" t="s">
        <v>139</v>
      </c>
      <c r="E157" s="35"/>
      <c r="F157" s="199" t="s">
        <v>198</v>
      </c>
      <c r="G157" s="35"/>
      <c r="H157" s="35"/>
      <c r="I157" s="200"/>
      <c r="J157" s="35"/>
      <c r="K157" s="35"/>
      <c r="L157" s="38"/>
      <c r="M157" s="201"/>
      <c r="N157" s="202"/>
      <c r="O157" s="70"/>
      <c r="P157" s="70"/>
      <c r="Q157" s="70"/>
      <c r="R157" s="70"/>
      <c r="S157" s="70"/>
      <c r="T157" s="71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139</v>
      </c>
      <c r="AU157" s="16" t="s">
        <v>87</v>
      </c>
    </row>
    <row r="158" spans="1:65" s="13" customFormat="1">
      <c r="B158" s="203"/>
      <c r="C158" s="204"/>
      <c r="D158" s="198" t="s">
        <v>151</v>
      </c>
      <c r="E158" s="205" t="s">
        <v>1</v>
      </c>
      <c r="F158" s="206" t="s">
        <v>199</v>
      </c>
      <c r="G158" s="204"/>
      <c r="H158" s="207">
        <v>3705</v>
      </c>
      <c r="I158" s="208"/>
      <c r="J158" s="204"/>
      <c r="K158" s="204"/>
      <c r="L158" s="209"/>
      <c r="M158" s="210"/>
      <c r="N158" s="211"/>
      <c r="O158" s="211"/>
      <c r="P158" s="211"/>
      <c r="Q158" s="211"/>
      <c r="R158" s="211"/>
      <c r="S158" s="211"/>
      <c r="T158" s="212"/>
      <c r="AT158" s="213" t="s">
        <v>151</v>
      </c>
      <c r="AU158" s="213" t="s">
        <v>87</v>
      </c>
      <c r="AV158" s="13" t="s">
        <v>87</v>
      </c>
      <c r="AW158" s="13" t="s">
        <v>34</v>
      </c>
      <c r="AX158" s="13" t="s">
        <v>85</v>
      </c>
      <c r="AY158" s="213" t="s">
        <v>129</v>
      </c>
    </row>
    <row r="159" spans="1:65" s="2" customFormat="1" ht="16.5" customHeight="1">
      <c r="A159" s="33"/>
      <c r="B159" s="34"/>
      <c r="C159" s="185" t="s">
        <v>200</v>
      </c>
      <c r="D159" s="185" t="s">
        <v>132</v>
      </c>
      <c r="E159" s="186" t="s">
        <v>201</v>
      </c>
      <c r="F159" s="187" t="s">
        <v>202</v>
      </c>
      <c r="G159" s="188" t="s">
        <v>135</v>
      </c>
      <c r="H159" s="189">
        <v>0.96899999999999997</v>
      </c>
      <c r="I159" s="190"/>
      <c r="J159" s="191">
        <f>ROUND(I159*H159,2)</f>
        <v>0</v>
      </c>
      <c r="K159" s="187" t="s">
        <v>136</v>
      </c>
      <c r="L159" s="38"/>
      <c r="M159" s="192" t="s">
        <v>1</v>
      </c>
      <c r="N159" s="193" t="s">
        <v>42</v>
      </c>
      <c r="O159" s="70"/>
      <c r="P159" s="194">
        <f>O159*H159</f>
        <v>0</v>
      </c>
      <c r="Q159" s="194">
        <v>0</v>
      </c>
      <c r="R159" s="194">
        <f>Q159*H159</f>
        <v>0</v>
      </c>
      <c r="S159" s="194">
        <v>0</v>
      </c>
      <c r="T159" s="195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96" t="s">
        <v>137</v>
      </c>
      <c r="AT159" s="196" t="s">
        <v>132</v>
      </c>
      <c r="AU159" s="196" t="s">
        <v>87</v>
      </c>
      <c r="AY159" s="16" t="s">
        <v>129</v>
      </c>
      <c r="BE159" s="197">
        <f>IF(N159="základní",J159,0)</f>
        <v>0</v>
      </c>
      <c r="BF159" s="197">
        <f>IF(N159="snížená",J159,0)</f>
        <v>0</v>
      </c>
      <c r="BG159" s="197">
        <f>IF(N159="zákl. přenesená",J159,0)</f>
        <v>0</v>
      </c>
      <c r="BH159" s="197">
        <f>IF(N159="sníž. přenesená",J159,0)</f>
        <v>0</v>
      </c>
      <c r="BI159" s="197">
        <f>IF(N159="nulová",J159,0)</f>
        <v>0</v>
      </c>
      <c r="BJ159" s="16" t="s">
        <v>85</v>
      </c>
      <c r="BK159" s="197">
        <f>ROUND(I159*H159,2)</f>
        <v>0</v>
      </c>
      <c r="BL159" s="16" t="s">
        <v>137</v>
      </c>
      <c r="BM159" s="196" t="s">
        <v>203</v>
      </c>
    </row>
    <row r="160" spans="1:65" s="2" customFormat="1" ht="29.25">
      <c r="A160" s="33"/>
      <c r="B160" s="34"/>
      <c r="C160" s="35"/>
      <c r="D160" s="198" t="s">
        <v>139</v>
      </c>
      <c r="E160" s="35"/>
      <c r="F160" s="199" t="s">
        <v>204</v>
      </c>
      <c r="G160" s="35"/>
      <c r="H160" s="35"/>
      <c r="I160" s="200"/>
      <c r="J160" s="35"/>
      <c r="K160" s="35"/>
      <c r="L160" s="38"/>
      <c r="M160" s="201"/>
      <c r="N160" s="202"/>
      <c r="O160" s="70"/>
      <c r="P160" s="70"/>
      <c r="Q160" s="70"/>
      <c r="R160" s="70"/>
      <c r="S160" s="70"/>
      <c r="T160" s="71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6" t="s">
        <v>139</v>
      </c>
      <c r="AU160" s="16" t="s">
        <v>87</v>
      </c>
    </row>
    <row r="161" spans="1:65" s="2" customFormat="1" ht="16.5" customHeight="1">
      <c r="A161" s="33"/>
      <c r="B161" s="34"/>
      <c r="C161" s="185" t="s">
        <v>205</v>
      </c>
      <c r="D161" s="185" t="s">
        <v>132</v>
      </c>
      <c r="E161" s="186" t="s">
        <v>206</v>
      </c>
      <c r="F161" s="187" t="s">
        <v>207</v>
      </c>
      <c r="G161" s="188" t="s">
        <v>135</v>
      </c>
      <c r="H161" s="189">
        <v>6.0000000000000001E-3</v>
      </c>
      <c r="I161" s="190"/>
      <c r="J161" s="191">
        <f>ROUND(I161*H161,2)</f>
        <v>0</v>
      </c>
      <c r="K161" s="187" t="s">
        <v>136</v>
      </c>
      <c r="L161" s="38"/>
      <c r="M161" s="192" t="s">
        <v>1</v>
      </c>
      <c r="N161" s="193" t="s">
        <v>42</v>
      </c>
      <c r="O161" s="70"/>
      <c r="P161" s="194">
        <f>O161*H161</f>
        <v>0</v>
      </c>
      <c r="Q161" s="194">
        <v>0</v>
      </c>
      <c r="R161" s="194">
        <f>Q161*H161</f>
        <v>0</v>
      </c>
      <c r="S161" s="194">
        <v>0</v>
      </c>
      <c r="T161" s="195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96" t="s">
        <v>137</v>
      </c>
      <c r="AT161" s="196" t="s">
        <v>132</v>
      </c>
      <c r="AU161" s="196" t="s">
        <v>87</v>
      </c>
      <c r="AY161" s="16" t="s">
        <v>129</v>
      </c>
      <c r="BE161" s="197">
        <f>IF(N161="základní",J161,0)</f>
        <v>0</v>
      </c>
      <c r="BF161" s="197">
        <f>IF(N161="snížená",J161,0)</f>
        <v>0</v>
      </c>
      <c r="BG161" s="197">
        <f>IF(N161="zákl. přenesená",J161,0)</f>
        <v>0</v>
      </c>
      <c r="BH161" s="197">
        <f>IF(N161="sníž. přenesená",J161,0)</f>
        <v>0</v>
      </c>
      <c r="BI161" s="197">
        <f>IF(N161="nulová",J161,0)</f>
        <v>0</v>
      </c>
      <c r="BJ161" s="16" t="s">
        <v>85</v>
      </c>
      <c r="BK161" s="197">
        <f>ROUND(I161*H161,2)</f>
        <v>0</v>
      </c>
      <c r="BL161" s="16" t="s">
        <v>137</v>
      </c>
      <c r="BM161" s="196" t="s">
        <v>208</v>
      </c>
    </row>
    <row r="162" spans="1:65" s="2" customFormat="1" ht="29.25">
      <c r="A162" s="33"/>
      <c r="B162" s="34"/>
      <c r="C162" s="35"/>
      <c r="D162" s="198" t="s">
        <v>139</v>
      </c>
      <c r="E162" s="35"/>
      <c r="F162" s="199" t="s">
        <v>209</v>
      </c>
      <c r="G162" s="35"/>
      <c r="H162" s="35"/>
      <c r="I162" s="200"/>
      <c r="J162" s="35"/>
      <c r="K162" s="35"/>
      <c r="L162" s="38"/>
      <c r="M162" s="201"/>
      <c r="N162" s="202"/>
      <c r="O162" s="70"/>
      <c r="P162" s="70"/>
      <c r="Q162" s="70"/>
      <c r="R162" s="70"/>
      <c r="S162" s="70"/>
      <c r="T162" s="71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6" t="s">
        <v>139</v>
      </c>
      <c r="AU162" s="16" t="s">
        <v>87</v>
      </c>
    </row>
    <row r="163" spans="1:65" s="2" customFormat="1" ht="16.5" customHeight="1">
      <c r="A163" s="33"/>
      <c r="B163" s="34"/>
      <c r="C163" s="185" t="s">
        <v>210</v>
      </c>
      <c r="D163" s="185" t="s">
        <v>132</v>
      </c>
      <c r="E163" s="186" t="s">
        <v>211</v>
      </c>
      <c r="F163" s="187" t="s">
        <v>212</v>
      </c>
      <c r="G163" s="188" t="s">
        <v>213</v>
      </c>
      <c r="H163" s="189">
        <v>28</v>
      </c>
      <c r="I163" s="190"/>
      <c r="J163" s="191">
        <f>ROUND(I163*H163,2)</f>
        <v>0</v>
      </c>
      <c r="K163" s="187" t="s">
        <v>136</v>
      </c>
      <c r="L163" s="38"/>
      <c r="M163" s="192" t="s">
        <v>1</v>
      </c>
      <c r="N163" s="193" t="s">
        <v>42</v>
      </c>
      <c r="O163" s="70"/>
      <c r="P163" s="194">
        <f>O163*H163</f>
        <v>0</v>
      </c>
      <c r="Q163" s="194">
        <v>0</v>
      </c>
      <c r="R163" s="194">
        <f>Q163*H163</f>
        <v>0</v>
      </c>
      <c r="S163" s="194">
        <v>0</v>
      </c>
      <c r="T163" s="195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96" t="s">
        <v>137</v>
      </c>
      <c r="AT163" s="196" t="s">
        <v>132</v>
      </c>
      <c r="AU163" s="196" t="s">
        <v>87</v>
      </c>
      <c r="AY163" s="16" t="s">
        <v>129</v>
      </c>
      <c r="BE163" s="197">
        <f>IF(N163="základní",J163,0)</f>
        <v>0</v>
      </c>
      <c r="BF163" s="197">
        <f>IF(N163="snížená",J163,0)</f>
        <v>0</v>
      </c>
      <c r="BG163" s="197">
        <f>IF(N163="zákl. přenesená",J163,0)</f>
        <v>0</v>
      </c>
      <c r="BH163" s="197">
        <f>IF(N163="sníž. přenesená",J163,0)</f>
        <v>0</v>
      </c>
      <c r="BI163" s="197">
        <f>IF(N163="nulová",J163,0)</f>
        <v>0</v>
      </c>
      <c r="BJ163" s="16" t="s">
        <v>85</v>
      </c>
      <c r="BK163" s="197">
        <f>ROUND(I163*H163,2)</f>
        <v>0</v>
      </c>
      <c r="BL163" s="16" t="s">
        <v>137</v>
      </c>
      <c r="BM163" s="196" t="s">
        <v>214</v>
      </c>
    </row>
    <row r="164" spans="1:65" s="2" customFormat="1" ht="39">
      <c r="A164" s="33"/>
      <c r="B164" s="34"/>
      <c r="C164" s="35"/>
      <c r="D164" s="198" t="s">
        <v>139</v>
      </c>
      <c r="E164" s="35"/>
      <c r="F164" s="199" t="s">
        <v>215</v>
      </c>
      <c r="G164" s="35"/>
      <c r="H164" s="35"/>
      <c r="I164" s="200"/>
      <c r="J164" s="35"/>
      <c r="K164" s="35"/>
      <c r="L164" s="38"/>
      <c r="M164" s="201"/>
      <c r="N164" s="202"/>
      <c r="O164" s="70"/>
      <c r="P164" s="70"/>
      <c r="Q164" s="70"/>
      <c r="R164" s="70"/>
      <c r="S164" s="70"/>
      <c r="T164" s="71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6" t="s">
        <v>139</v>
      </c>
      <c r="AU164" s="16" t="s">
        <v>87</v>
      </c>
    </row>
    <row r="165" spans="1:65" s="2" customFormat="1" ht="16.5" customHeight="1">
      <c r="A165" s="33"/>
      <c r="B165" s="34"/>
      <c r="C165" s="185" t="s">
        <v>216</v>
      </c>
      <c r="D165" s="185" t="s">
        <v>132</v>
      </c>
      <c r="E165" s="186" t="s">
        <v>217</v>
      </c>
      <c r="F165" s="187" t="s">
        <v>218</v>
      </c>
      <c r="G165" s="188" t="s">
        <v>213</v>
      </c>
      <c r="H165" s="189">
        <v>28</v>
      </c>
      <c r="I165" s="190"/>
      <c r="J165" s="191">
        <f>ROUND(I165*H165,2)</f>
        <v>0</v>
      </c>
      <c r="K165" s="187" t="s">
        <v>136</v>
      </c>
      <c r="L165" s="38"/>
      <c r="M165" s="192" t="s">
        <v>1</v>
      </c>
      <c r="N165" s="193" t="s">
        <v>42</v>
      </c>
      <c r="O165" s="70"/>
      <c r="P165" s="194">
        <f>O165*H165</f>
        <v>0</v>
      </c>
      <c r="Q165" s="194">
        <v>0</v>
      </c>
      <c r="R165" s="194">
        <f>Q165*H165</f>
        <v>0</v>
      </c>
      <c r="S165" s="194">
        <v>0</v>
      </c>
      <c r="T165" s="195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96" t="s">
        <v>137</v>
      </c>
      <c r="AT165" s="196" t="s">
        <v>132</v>
      </c>
      <c r="AU165" s="196" t="s">
        <v>87</v>
      </c>
      <c r="AY165" s="16" t="s">
        <v>129</v>
      </c>
      <c r="BE165" s="197">
        <f>IF(N165="základní",J165,0)</f>
        <v>0</v>
      </c>
      <c r="BF165" s="197">
        <f>IF(N165="snížená",J165,0)</f>
        <v>0</v>
      </c>
      <c r="BG165" s="197">
        <f>IF(N165="zákl. přenesená",J165,0)</f>
        <v>0</v>
      </c>
      <c r="BH165" s="197">
        <f>IF(N165="sníž. přenesená",J165,0)</f>
        <v>0</v>
      </c>
      <c r="BI165" s="197">
        <f>IF(N165="nulová",J165,0)</f>
        <v>0</v>
      </c>
      <c r="BJ165" s="16" t="s">
        <v>85</v>
      </c>
      <c r="BK165" s="197">
        <f>ROUND(I165*H165,2)</f>
        <v>0</v>
      </c>
      <c r="BL165" s="16" t="s">
        <v>137</v>
      </c>
      <c r="BM165" s="196" t="s">
        <v>219</v>
      </c>
    </row>
    <row r="166" spans="1:65" s="2" customFormat="1" ht="19.5">
      <c r="A166" s="33"/>
      <c r="B166" s="34"/>
      <c r="C166" s="35"/>
      <c r="D166" s="198" t="s">
        <v>139</v>
      </c>
      <c r="E166" s="35"/>
      <c r="F166" s="199" t="s">
        <v>220</v>
      </c>
      <c r="G166" s="35"/>
      <c r="H166" s="35"/>
      <c r="I166" s="200"/>
      <c r="J166" s="35"/>
      <c r="K166" s="35"/>
      <c r="L166" s="38"/>
      <c r="M166" s="201"/>
      <c r="N166" s="202"/>
      <c r="O166" s="70"/>
      <c r="P166" s="70"/>
      <c r="Q166" s="70"/>
      <c r="R166" s="70"/>
      <c r="S166" s="70"/>
      <c r="T166" s="71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6" t="s">
        <v>139</v>
      </c>
      <c r="AU166" s="16" t="s">
        <v>87</v>
      </c>
    </row>
    <row r="167" spans="1:65" s="2" customFormat="1" ht="16.5" customHeight="1">
      <c r="A167" s="33"/>
      <c r="B167" s="34"/>
      <c r="C167" s="185" t="s">
        <v>221</v>
      </c>
      <c r="D167" s="185" t="s">
        <v>132</v>
      </c>
      <c r="E167" s="186" t="s">
        <v>222</v>
      </c>
      <c r="F167" s="187" t="s">
        <v>223</v>
      </c>
      <c r="G167" s="188" t="s">
        <v>135</v>
      </c>
      <c r="H167" s="189">
        <v>1.4159999999999999</v>
      </c>
      <c r="I167" s="190"/>
      <c r="J167" s="191">
        <f>ROUND(I167*H167,2)</f>
        <v>0</v>
      </c>
      <c r="K167" s="187" t="s">
        <v>136</v>
      </c>
      <c r="L167" s="38"/>
      <c r="M167" s="192" t="s">
        <v>1</v>
      </c>
      <c r="N167" s="193" t="s">
        <v>42</v>
      </c>
      <c r="O167" s="70"/>
      <c r="P167" s="194">
        <f>O167*H167</f>
        <v>0</v>
      </c>
      <c r="Q167" s="194">
        <v>0</v>
      </c>
      <c r="R167" s="194">
        <f>Q167*H167</f>
        <v>0</v>
      </c>
      <c r="S167" s="194">
        <v>0</v>
      </c>
      <c r="T167" s="195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96" t="s">
        <v>137</v>
      </c>
      <c r="AT167" s="196" t="s">
        <v>132</v>
      </c>
      <c r="AU167" s="196" t="s">
        <v>87</v>
      </c>
      <c r="AY167" s="16" t="s">
        <v>129</v>
      </c>
      <c r="BE167" s="197">
        <f>IF(N167="základní",J167,0)</f>
        <v>0</v>
      </c>
      <c r="BF167" s="197">
        <f>IF(N167="snížená",J167,0)</f>
        <v>0</v>
      </c>
      <c r="BG167" s="197">
        <f>IF(N167="zákl. přenesená",J167,0)</f>
        <v>0</v>
      </c>
      <c r="BH167" s="197">
        <f>IF(N167="sníž. přenesená",J167,0)</f>
        <v>0</v>
      </c>
      <c r="BI167" s="197">
        <f>IF(N167="nulová",J167,0)</f>
        <v>0</v>
      </c>
      <c r="BJ167" s="16" t="s">
        <v>85</v>
      </c>
      <c r="BK167" s="197">
        <f>ROUND(I167*H167,2)</f>
        <v>0</v>
      </c>
      <c r="BL167" s="16" t="s">
        <v>137</v>
      </c>
      <c r="BM167" s="196" t="s">
        <v>224</v>
      </c>
    </row>
    <row r="168" spans="1:65" s="2" customFormat="1" ht="39">
      <c r="A168" s="33"/>
      <c r="B168" s="34"/>
      <c r="C168" s="35"/>
      <c r="D168" s="198" t="s">
        <v>139</v>
      </c>
      <c r="E168" s="35"/>
      <c r="F168" s="199" t="s">
        <v>225</v>
      </c>
      <c r="G168" s="35"/>
      <c r="H168" s="35"/>
      <c r="I168" s="200"/>
      <c r="J168" s="35"/>
      <c r="K168" s="35"/>
      <c r="L168" s="38"/>
      <c r="M168" s="201"/>
      <c r="N168" s="202"/>
      <c r="O168" s="70"/>
      <c r="P168" s="70"/>
      <c r="Q168" s="70"/>
      <c r="R168" s="70"/>
      <c r="S168" s="70"/>
      <c r="T168" s="71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T168" s="16" t="s">
        <v>139</v>
      </c>
      <c r="AU168" s="16" t="s">
        <v>87</v>
      </c>
    </row>
    <row r="169" spans="1:65" s="13" customFormat="1">
      <c r="B169" s="203"/>
      <c r="C169" s="204"/>
      <c r="D169" s="198" t="s">
        <v>151</v>
      </c>
      <c r="E169" s="205" t="s">
        <v>1</v>
      </c>
      <c r="F169" s="206" t="s">
        <v>226</v>
      </c>
      <c r="G169" s="204"/>
      <c r="H169" s="207">
        <v>1.4159999999999999</v>
      </c>
      <c r="I169" s="208"/>
      <c r="J169" s="204"/>
      <c r="K169" s="204"/>
      <c r="L169" s="209"/>
      <c r="M169" s="210"/>
      <c r="N169" s="211"/>
      <c r="O169" s="211"/>
      <c r="P169" s="211"/>
      <c r="Q169" s="211"/>
      <c r="R169" s="211"/>
      <c r="S169" s="211"/>
      <c r="T169" s="212"/>
      <c r="AT169" s="213" t="s">
        <v>151</v>
      </c>
      <c r="AU169" s="213" t="s">
        <v>87</v>
      </c>
      <c r="AV169" s="13" t="s">
        <v>87</v>
      </c>
      <c r="AW169" s="13" t="s">
        <v>34</v>
      </c>
      <c r="AX169" s="13" t="s">
        <v>85</v>
      </c>
      <c r="AY169" s="213" t="s">
        <v>129</v>
      </c>
    </row>
    <row r="170" spans="1:65" s="2" customFormat="1" ht="16.5" customHeight="1">
      <c r="A170" s="33"/>
      <c r="B170" s="34"/>
      <c r="C170" s="185" t="s">
        <v>8</v>
      </c>
      <c r="D170" s="185" t="s">
        <v>132</v>
      </c>
      <c r="E170" s="186" t="s">
        <v>227</v>
      </c>
      <c r="F170" s="187" t="s">
        <v>228</v>
      </c>
      <c r="G170" s="188" t="s">
        <v>135</v>
      </c>
      <c r="H170" s="189">
        <v>3.1E-2</v>
      </c>
      <c r="I170" s="190"/>
      <c r="J170" s="191">
        <f>ROUND(I170*H170,2)</f>
        <v>0</v>
      </c>
      <c r="K170" s="187" t="s">
        <v>136</v>
      </c>
      <c r="L170" s="38"/>
      <c r="M170" s="192" t="s">
        <v>1</v>
      </c>
      <c r="N170" s="193" t="s">
        <v>42</v>
      </c>
      <c r="O170" s="70"/>
      <c r="P170" s="194">
        <f>O170*H170</f>
        <v>0</v>
      </c>
      <c r="Q170" s="194">
        <v>0</v>
      </c>
      <c r="R170" s="194">
        <f>Q170*H170</f>
        <v>0</v>
      </c>
      <c r="S170" s="194">
        <v>0</v>
      </c>
      <c r="T170" s="195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96" t="s">
        <v>137</v>
      </c>
      <c r="AT170" s="196" t="s">
        <v>132</v>
      </c>
      <c r="AU170" s="196" t="s">
        <v>87</v>
      </c>
      <c r="AY170" s="16" t="s">
        <v>129</v>
      </c>
      <c r="BE170" s="197">
        <f>IF(N170="základní",J170,0)</f>
        <v>0</v>
      </c>
      <c r="BF170" s="197">
        <f>IF(N170="snížená",J170,0)</f>
        <v>0</v>
      </c>
      <c r="BG170" s="197">
        <f>IF(N170="zákl. přenesená",J170,0)</f>
        <v>0</v>
      </c>
      <c r="BH170" s="197">
        <f>IF(N170="sníž. přenesená",J170,0)</f>
        <v>0</v>
      </c>
      <c r="BI170" s="197">
        <f>IF(N170="nulová",J170,0)</f>
        <v>0</v>
      </c>
      <c r="BJ170" s="16" t="s">
        <v>85</v>
      </c>
      <c r="BK170" s="197">
        <f>ROUND(I170*H170,2)</f>
        <v>0</v>
      </c>
      <c r="BL170" s="16" t="s">
        <v>137</v>
      </c>
      <c r="BM170" s="196" t="s">
        <v>229</v>
      </c>
    </row>
    <row r="171" spans="1:65" s="2" customFormat="1" ht="39">
      <c r="A171" s="33"/>
      <c r="B171" s="34"/>
      <c r="C171" s="35"/>
      <c r="D171" s="198" t="s">
        <v>139</v>
      </c>
      <c r="E171" s="35"/>
      <c r="F171" s="199" t="s">
        <v>230</v>
      </c>
      <c r="G171" s="35"/>
      <c r="H171" s="35"/>
      <c r="I171" s="200"/>
      <c r="J171" s="35"/>
      <c r="K171" s="35"/>
      <c r="L171" s="38"/>
      <c r="M171" s="201"/>
      <c r="N171" s="202"/>
      <c r="O171" s="70"/>
      <c r="P171" s="70"/>
      <c r="Q171" s="70"/>
      <c r="R171" s="70"/>
      <c r="S171" s="70"/>
      <c r="T171" s="71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T171" s="16" t="s">
        <v>139</v>
      </c>
      <c r="AU171" s="16" t="s">
        <v>87</v>
      </c>
    </row>
    <row r="172" spans="1:65" s="13" customFormat="1">
      <c r="B172" s="203"/>
      <c r="C172" s="204"/>
      <c r="D172" s="198" t="s">
        <v>151</v>
      </c>
      <c r="E172" s="205" t="s">
        <v>1</v>
      </c>
      <c r="F172" s="206" t="s">
        <v>231</v>
      </c>
      <c r="G172" s="204"/>
      <c r="H172" s="207">
        <v>3.1E-2</v>
      </c>
      <c r="I172" s="208"/>
      <c r="J172" s="204"/>
      <c r="K172" s="204"/>
      <c r="L172" s="209"/>
      <c r="M172" s="210"/>
      <c r="N172" s="211"/>
      <c r="O172" s="211"/>
      <c r="P172" s="211"/>
      <c r="Q172" s="211"/>
      <c r="R172" s="211"/>
      <c r="S172" s="211"/>
      <c r="T172" s="212"/>
      <c r="AT172" s="213" t="s">
        <v>151</v>
      </c>
      <c r="AU172" s="213" t="s">
        <v>87</v>
      </c>
      <c r="AV172" s="13" t="s">
        <v>87</v>
      </c>
      <c r="AW172" s="13" t="s">
        <v>34</v>
      </c>
      <c r="AX172" s="13" t="s">
        <v>85</v>
      </c>
      <c r="AY172" s="213" t="s">
        <v>129</v>
      </c>
    </row>
    <row r="173" spans="1:65" s="2" customFormat="1" ht="16.5" customHeight="1">
      <c r="A173" s="33"/>
      <c r="B173" s="34"/>
      <c r="C173" s="185" t="s">
        <v>232</v>
      </c>
      <c r="D173" s="185" t="s">
        <v>132</v>
      </c>
      <c r="E173" s="186" t="s">
        <v>233</v>
      </c>
      <c r="F173" s="187" t="s">
        <v>234</v>
      </c>
      <c r="G173" s="188" t="s">
        <v>213</v>
      </c>
      <c r="H173" s="189">
        <v>75.66</v>
      </c>
      <c r="I173" s="190"/>
      <c r="J173" s="191">
        <f>ROUND(I173*H173,2)</f>
        <v>0</v>
      </c>
      <c r="K173" s="187" t="s">
        <v>136</v>
      </c>
      <c r="L173" s="38"/>
      <c r="M173" s="192" t="s">
        <v>1</v>
      </c>
      <c r="N173" s="193" t="s">
        <v>42</v>
      </c>
      <c r="O173" s="70"/>
      <c r="P173" s="194">
        <f>O173*H173</f>
        <v>0</v>
      </c>
      <c r="Q173" s="194">
        <v>0</v>
      </c>
      <c r="R173" s="194">
        <f>Q173*H173</f>
        <v>0</v>
      </c>
      <c r="S173" s="194">
        <v>0</v>
      </c>
      <c r="T173" s="195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96" t="s">
        <v>137</v>
      </c>
      <c r="AT173" s="196" t="s">
        <v>132</v>
      </c>
      <c r="AU173" s="196" t="s">
        <v>87</v>
      </c>
      <c r="AY173" s="16" t="s">
        <v>129</v>
      </c>
      <c r="BE173" s="197">
        <f>IF(N173="základní",J173,0)</f>
        <v>0</v>
      </c>
      <c r="BF173" s="197">
        <f>IF(N173="snížená",J173,0)</f>
        <v>0</v>
      </c>
      <c r="BG173" s="197">
        <f>IF(N173="zákl. přenesená",J173,0)</f>
        <v>0</v>
      </c>
      <c r="BH173" s="197">
        <f>IF(N173="sníž. přenesená",J173,0)</f>
        <v>0</v>
      </c>
      <c r="BI173" s="197">
        <f>IF(N173="nulová",J173,0)</f>
        <v>0</v>
      </c>
      <c r="BJ173" s="16" t="s">
        <v>85</v>
      </c>
      <c r="BK173" s="197">
        <f>ROUND(I173*H173,2)</f>
        <v>0</v>
      </c>
      <c r="BL173" s="16" t="s">
        <v>137</v>
      </c>
      <c r="BM173" s="196" t="s">
        <v>235</v>
      </c>
    </row>
    <row r="174" spans="1:65" s="2" customFormat="1" ht="39">
      <c r="A174" s="33"/>
      <c r="B174" s="34"/>
      <c r="C174" s="35"/>
      <c r="D174" s="198" t="s">
        <v>139</v>
      </c>
      <c r="E174" s="35"/>
      <c r="F174" s="199" t="s">
        <v>236</v>
      </c>
      <c r="G174" s="35"/>
      <c r="H174" s="35"/>
      <c r="I174" s="200"/>
      <c r="J174" s="35"/>
      <c r="K174" s="35"/>
      <c r="L174" s="38"/>
      <c r="M174" s="201"/>
      <c r="N174" s="202"/>
      <c r="O174" s="70"/>
      <c r="P174" s="70"/>
      <c r="Q174" s="70"/>
      <c r="R174" s="70"/>
      <c r="S174" s="70"/>
      <c r="T174" s="71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6" t="s">
        <v>139</v>
      </c>
      <c r="AU174" s="16" t="s">
        <v>87</v>
      </c>
    </row>
    <row r="175" spans="1:65" s="13" customFormat="1">
      <c r="B175" s="203"/>
      <c r="C175" s="204"/>
      <c r="D175" s="198" t="s">
        <v>151</v>
      </c>
      <c r="E175" s="205" t="s">
        <v>1</v>
      </c>
      <c r="F175" s="206" t="s">
        <v>237</v>
      </c>
      <c r="G175" s="204"/>
      <c r="H175" s="207">
        <v>75.66</v>
      </c>
      <c r="I175" s="208"/>
      <c r="J175" s="204"/>
      <c r="K175" s="204"/>
      <c r="L175" s="209"/>
      <c r="M175" s="210"/>
      <c r="N175" s="211"/>
      <c r="O175" s="211"/>
      <c r="P175" s="211"/>
      <c r="Q175" s="211"/>
      <c r="R175" s="211"/>
      <c r="S175" s="211"/>
      <c r="T175" s="212"/>
      <c r="AT175" s="213" t="s">
        <v>151</v>
      </c>
      <c r="AU175" s="213" t="s">
        <v>87</v>
      </c>
      <c r="AV175" s="13" t="s">
        <v>87</v>
      </c>
      <c r="AW175" s="13" t="s">
        <v>34</v>
      </c>
      <c r="AX175" s="13" t="s">
        <v>85</v>
      </c>
      <c r="AY175" s="213" t="s">
        <v>129</v>
      </c>
    </row>
    <row r="176" spans="1:65" s="2" customFormat="1" ht="16.5" customHeight="1">
      <c r="A176" s="33"/>
      <c r="B176" s="34"/>
      <c r="C176" s="185" t="s">
        <v>238</v>
      </c>
      <c r="D176" s="185" t="s">
        <v>132</v>
      </c>
      <c r="E176" s="186" t="s">
        <v>146</v>
      </c>
      <c r="F176" s="187" t="s">
        <v>147</v>
      </c>
      <c r="G176" s="188" t="s">
        <v>148</v>
      </c>
      <c r="H176" s="189">
        <v>35</v>
      </c>
      <c r="I176" s="190"/>
      <c r="J176" s="191">
        <f>ROUND(I176*H176,2)</f>
        <v>0</v>
      </c>
      <c r="K176" s="187" t="s">
        <v>136</v>
      </c>
      <c r="L176" s="38"/>
      <c r="M176" s="192" t="s">
        <v>1</v>
      </c>
      <c r="N176" s="193" t="s">
        <v>42</v>
      </c>
      <c r="O176" s="70"/>
      <c r="P176" s="194">
        <f>O176*H176</f>
        <v>0</v>
      </c>
      <c r="Q176" s="194">
        <v>0</v>
      </c>
      <c r="R176" s="194">
        <f>Q176*H176</f>
        <v>0</v>
      </c>
      <c r="S176" s="194">
        <v>0</v>
      </c>
      <c r="T176" s="195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96" t="s">
        <v>137</v>
      </c>
      <c r="AT176" s="196" t="s">
        <v>132</v>
      </c>
      <c r="AU176" s="196" t="s">
        <v>87</v>
      </c>
      <c r="AY176" s="16" t="s">
        <v>129</v>
      </c>
      <c r="BE176" s="197">
        <f>IF(N176="základní",J176,0)</f>
        <v>0</v>
      </c>
      <c r="BF176" s="197">
        <f>IF(N176="snížená",J176,0)</f>
        <v>0</v>
      </c>
      <c r="BG176" s="197">
        <f>IF(N176="zákl. přenesená",J176,0)</f>
        <v>0</v>
      </c>
      <c r="BH176" s="197">
        <f>IF(N176="sníž. přenesená",J176,0)</f>
        <v>0</v>
      </c>
      <c r="BI176" s="197">
        <f>IF(N176="nulová",J176,0)</f>
        <v>0</v>
      </c>
      <c r="BJ176" s="16" t="s">
        <v>85</v>
      </c>
      <c r="BK176" s="197">
        <f>ROUND(I176*H176,2)</f>
        <v>0</v>
      </c>
      <c r="BL176" s="16" t="s">
        <v>137</v>
      </c>
      <c r="BM176" s="196" t="s">
        <v>239</v>
      </c>
    </row>
    <row r="177" spans="1:65" s="2" customFormat="1" ht="19.5">
      <c r="A177" s="33"/>
      <c r="B177" s="34"/>
      <c r="C177" s="35"/>
      <c r="D177" s="198" t="s">
        <v>139</v>
      </c>
      <c r="E177" s="35"/>
      <c r="F177" s="199" t="s">
        <v>150</v>
      </c>
      <c r="G177" s="35"/>
      <c r="H177" s="35"/>
      <c r="I177" s="200"/>
      <c r="J177" s="35"/>
      <c r="K177" s="35"/>
      <c r="L177" s="38"/>
      <c r="M177" s="201"/>
      <c r="N177" s="202"/>
      <c r="O177" s="70"/>
      <c r="P177" s="70"/>
      <c r="Q177" s="70"/>
      <c r="R177" s="70"/>
      <c r="S177" s="70"/>
      <c r="T177" s="71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T177" s="16" t="s">
        <v>139</v>
      </c>
      <c r="AU177" s="16" t="s">
        <v>87</v>
      </c>
    </row>
    <row r="178" spans="1:65" s="2" customFormat="1" ht="16.5" customHeight="1">
      <c r="A178" s="33"/>
      <c r="B178" s="34"/>
      <c r="C178" s="185" t="s">
        <v>240</v>
      </c>
      <c r="D178" s="185" t="s">
        <v>132</v>
      </c>
      <c r="E178" s="186" t="s">
        <v>241</v>
      </c>
      <c r="F178" s="187" t="s">
        <v>242</v>
      </c>
      <c r="G178" s="188" t="s">
        <v>243</v>
      </c>
      <c r="H178" s="189">
        <v>30</v>
      </c>
      <c r="I178" s="190"/>
      <c r="J178" s="191">
        <f>ROUND(I178*H178,2)</f>
        <v>0</v>
      </c>
      <c r="K178" s="187" t="s">
        <v>136</v>
      </c>
      <c r="L178" s="38"/>
      <c r="M178" s="192" t="s">
        <v>1</v>
      </c>
      <c r="N178" s="193" t="s">
        <v>42</v>
      </c>
      <c r="O178" s="70"/>
      <c r="P178" s="194">
        <f>O178*H178</f>
        <v>0</v>
      </c>
      <c r="Q178" s="194">
        <v>0</v>
      </c>
      <c r="R178" s="194">
        <f>Q178*H178</f>
        <v>0</v>
      </c>
      <c r="S178" s="194">
        <v>0</v>
      </c>
      <c r="T178" s="195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96" t="s">
        <v>137</v>
      </c>
      <c r="AT178" s="196" t="s">
        <v>132</v>
      </c>
      <c r="AU178" s="196" t="s">
        <v>87</v>
      </c>
      <c r="AY178" s="16" t="s">
        <v>129</v>
      </c>
      <c r="BE178" s="197">
        <f>IF(N178="základní",J178,0)</f>
        <v>0</v>
      </c>
      <c r="BF178" s="197">
        <f>IF(N178="snížená",J178,0)</f>
        <v>0</v>
      </c>
      <c r="BG178" s="197">
        <f>IF(N178="zákl. přenesená",J178,0)</f>
        <v>0</v>
      </c>
      <c r="BH178" s="197">
        <f>IF(N178="sníž. přenesená",J178,0)</f>
        <v>0</v>
      </c>
      <c r="BI178" s="197">
        <f>IF(N178="nulová",J178,0)</f>
        <v>0</v>
      </c>
      <c r="BJ178" s="16" t="s">
        <v>85</v>
      </c>
      <c r="BK178" s="197">
        <f>ROUND(I178*H178,2)</f>
        <v>0</v>
      </c>
      <c r="BL178" s="16" t="s">
        <v>137</v>
      </c>
      <c r="BM178" s="196" t="s">
        <v>244</v>
      </c>
    </row>
    <row r="179" spans="1:65" s="2" customFormat="1" ht="39">
      <c r="A179" s="33"/>
      <c r="B179" s="34"/>
      <c r="C179" s="35"/>
      <c r="D179" s="198" t="s">
        <v>139</v>
      </c>
      <c r="E179" s="35"/>
      <c r="F179" s="199" t="s">
        <v>245</v>
      </c>
      <c r="G179" s="35"/>
      <c r="H179" s="35"/>
      <c r="I179" s="200"/>
      <c r="J179" s="35"/>
      <c r="K179" s="35"/>
      <c r="L179" s="38"/>
      <c r="M179" s="201"/>
      <c r="N179" s="202"/>
      <c r="O179" s="70"/>
      <c r="P179" s="70"/>
      <c r="Q179" s="70"/>
      <c r="R179" s="70"/>
      <c r="S179" s="70"/>
      <c r="T179" s="71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T179" s="16" t="s">
        <v>139</v>
      </c>
      <c r="AU179" s="16" t="s">
        <v>87</v>
      </c>
    </row>
    <row r="180" spans="1:65" s="2" customFormat="1" ht="16.5" customHeight="1">
      <c r="A180" s="33"/>
      <c r="B180" s="34"/>
      <c r="C180" s="185" t="s">
        <v>246</v>
      </c>
      <c r="D180" s="185" t="s">
        <v>132</v>
      </c>
      <c r="E180" s="186" t="s">
        <v>247</v>
      </c>
      <c r="F180" s="187" t="s">
        <v>248</v>
      </c>
      <c r="G180" s="188" t="s">
        <v>243</v>
      </c>
      <c r="H180" s="189">
        <v>20</v>
      </c>
      <c r="I180" s="190"/>
      <c r="J180" s="191">
        <f>ROUND(I180*H180,2)</f>
        <v>0</v>
      </c>
      <c r="K180" s="187" t="s">
        <v>136</v>
      </c>
      <c r="L180" s="38"/>
      <c r="M180" s="192" t="s">
        <v>1</v>
      </c>
      <c r="N180" s="193" t="s">
        <v>42</v>
      </c>
      <c r="O180" s="70"/>
      <c r="P180" s="194">
        <f>O180*H180</f>
        <v>0</v>
      </c>
      <c r="Q180" s="194">
        <v>0</v>
      </c>
      <c r="R180" s="194">
        <f>Q180*H180</f>
        <v>0</v>
      </c>
      <c r="S180" s="194">
        <v>0</v>
      </c>
      <c r="T180" s="195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96" t="s">
        <v>137</v>
      </c>
      <c r="AT180" s="196" t="s">
        <v>132</v>
      </c>
      <c r="AU180" s="196" t="s">
        <v>87</v>
      </c>
      <c r="AY180" s="16" t="s">
        <v>129</v>
      </c>
      <c r="BE180" s="197">
        <f>IF(N180="základní",J180,0)</f>
        <v>0</v>
      </c>
      <c r="BF180" s="197">
        <f>IF(N180="snížená",J180,0)</f>
        <v>0</v>
      </c>
      <c r="BG180" s="197">
        <f>IF(N180="zákl. přenesená",J180,0)</f>
        <v>0</v>
      </c>
      <c r="BH180" s="197">
        <f>IF(N180="sníž. přenesená",J180,0)</f>
        <v>0</v>
      </c>
      <c r="BI180" s="197">
        <f>IF(N180="nulová",J180,0)</f>
        <v>0</v>
      </c>
      <c r="BJ180" s="16" t="s">
        <v>85</v>
      </c>
      <c r="BK180" s="197">
        <f>ROUND(I180*H180,2)</f>
        <v>0</v>
      </c>
      <c r="BL180" s="16" t="s">
        <v>137</v>
      </c>
      <c r="BM180" s="196" t="s">
        <v>249</v>
      </c>
    </row>
    <row r="181" spans="1:65" s="2" customFormat="1" ht="19.5">
      <c r="A181" s="33"/>
      <c r="B181" s="34"/>
      <c r="C181" s="35"/>
      <c r="D181" s="198" t="s">
        <v>139</v>
      </c>
      <c r="E181" s="35"/>
      <c r="F181" s="199" t="s">
        <v>250</v>
      </c>
      <c r="G181" s="35"/>
      <c r="H181" s="35"/>
      <c r="I181" s="200"/>
      <c r="J181" s="35"/>
      <c r="K181" s="35"/>
      <c r="L181" s="38"/>
      <c r="M181" s="201"/>
      <c r="N181" s="202"/>
      <c r="O181" s="70"/>
      <c r="P181" s="70"/>
      <c r="Q181" s="70"/>
      <c r="R181" s="70"/>
      <c r="S181" s="70"/>
      <c r="T181" s="71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T181" s="16" t="s">
        <v>139</v>
      </c>
      <c r="AU181" s="16" t="s">
        <v>87</v>
      </c>
    </row>
    <row r="182" spans="1:65" s="2" customFormat="1" ht="21.75" customHeight="1">
      <c r="A182" s="33"/>
      <c r="B182" s="34"/>
      <c r="C182" s="185" t="s">
        <v>251</v>
      </c>
      <c r="D182" s="185" t="s">
        <v>132</v>
      </c>
      <c r="E182" s="186" t="s">
        <v>252</v>
      </c>
      <c r="F182" s="187" t="s">
        <v>253</v>
      </c>
      <c r="G182" s="188" t="s">
        <v>213</v>
      </c>
      <c r="H182" s="189">
        <v>2050</v>
      </c>
      <c r="I182" s="190"/>
      <c r="J182" s="191">
        <f>ROUND(I182*H182,2)</f>
        <v>0</v>
      </c>
      <c r="K182" s="187" t="s">
        <v>136</v>
      </c>
      <c r="L182" s="38"/>
      <c r="M182" s="192" t="s">
        <v>1</v>
      </c>
      <c r="N182" s="193" t="s">
        <v>42</v>
      </c>
      <c r="O182" s="70"/>
      <c r="P182" s="194">
        <f>O182*H182</f>
        <v>0</v>
      </c>
      <c r="Q182" s="194">
        <v>0</v>
      </c>
      <c r="R182" s="194">
        <f>Q182*H182</f>
        <v>0</v>
      </c>
      <c r="S182" s="194">
        <v>0</v>
      </c>
      <c r="T182" s="195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96" t="s">
        <v>137</v>
      </c>
      <c r="AT182" s="196" t="s">
        <v>132</v>
      </c>
      <c r="AU182" s="196" t="s">
        <v>87</v>
      </c>
      <c r="AY182" s="16" t="s">
        <v>129</v>
      </c>
      <c r="BE182" s="197">
        <f>IF(N182="základní",J182,0)</f>
        <v>0</v>
      </c>
      <c r="BF182" s="197">
        <f>IF(N182="snížená",J182,0)</f>
        <v>0</v>
      </c>
      <c r="BG182" s="197">
        <f>IF(N182="zákl. přenesená",J182,0)</f>
        <v>0</v>
      </c>
      <c r="BH182" s="197">
        <f>IF(N182="sníž. přenesená",J182,0)</f>
        <v>0</v>
      </c>
      <c r="BI182" s="197">
        <f>IF(N182="nulová",J182,0)</f>
        <v>0</v>
      </c>
      <c r="BJ182" s="16" t="s">
        <v>85</v>
      </c>
      <c r="BK182" s="197">
        <f>ROUND(I182*H182,2)</f>
        <v>0</v>
      </c>
      <c r="BL182" s="16" t="s">
        <v>137</v>
      </c>
      <c r="BM182" s="196" t="s">
        <v>254</v>
      </c>
    </row>
    <row r="183" spans="1:65" s="2" customFormat="1" ht="29.25">
      <c r="A183" s="33"/>
      <c r="B183" s="34"/>
      <c r="C183" s="35"/>
      <c r="D183" s="198" t="s">
        <v>139</v>
      </c>
      <c r="E183" s="35"/>
      <c r="F183" s="199" t="s">
        <v>255</v>
      </c>
      <c r="G183" s="35"/>
      <c r="H183" s="35"/>
      <c r="I183" s="200"/>
      <c r="J183" s="35"/>
      <c r="K183" s="35"/>
      <c r="L183" s="38"/>
      <c r="M183" s="201"/>
      <c r="N183" s="202"/>
      <c r="O183" s="70"/>
      <c r="P183" s="70"/>
      <c r="Q183" s="70"/>
      <c r="R183" s="70"/>
      <c r="S183" s="70"/>
      <c r="T183" s="71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T183" s="16" t="s">
        <v>139</v>
      </c>
      <c r="AU183" s="16" t="s">
        <v>87</v>
      </c>
    </row>
    <row r="184" spans="1:65" s="13" customFormat="1">
      <c r="B184" s="203"/>
      <c r="C184" s="204"/>
      <c r="D184" s="198" t="s">
        <v>151</v>
      </c>
      <c r="E184" s="205" t="s">
        <v>1</v>
      </c>
      <c r="F184" s="206" t="s">
        <v>256</v>
      </c>
      <c r="G184" s="204"/>
      <c r="H184" s="207">
        <v>2050</v>
      </c>
      <c r="I184" s="208"/>
      <c r="J184" s="204"/>
      <c r="K184" s="204"/>
      <c r="L184" s="209"/>
      <c r="M184" s="210"/>
      <c r="N184" s="211"/>
      <c r="O184" s="211"/>
      <c r="P184" s="211"/>
      <c r="Q184" s="211"/>
      <c r="R184" s="211"/>
      <c r="S184" s="211"/>
      <c r="T184" s="212"/>
      <c r="AT184" s="213" t="s">
        <v>151</v>
      </c>
      <c r="AU184" s="213" t="s">
        <v>87</v>
      </c>
      <c r="AV184" s="13" t="s">
        <v>87</v>
      </c>
      <c r="AW184" s="13" t="s">
        <v>34</v>
      </c>
      <c r="AX184" s="13" t="s">
        <v>85</v>
      </c>
      <c r="AY184" s="213" t="s">
        <v>129</v>
      </c>
    </row>
    <row r="185" spans="1:65" s="2" customFormat="1" ht="21.75" customHeight="1">
      <c r="A185" s="33"/>
      <c r="B185" s="34"/>
      <c r="C185" s="185" t="s">
        <v>7</v>
      </c>
      <c r="D185" s="185" t="s">
        <v>132</v>
      </c>
      <c r="E185" s="186" t="s">
        <v>257</v>
      </c>
      <c r="F185" s="187" t="s">
        <v>258</v>
      </c>
      <c r="G185" s="188" t="s">
        <v>213</v>
      </c>
      <c r="H185" s="189">
        <v>2050</v>
      </c>
      <c r="I185" s="190"/>
      <c r="J185" s="191">
        <f>ROUND(I185*H185,2)</f>
        <v>0</v>
      </c>
      <c r="K185" s="187" t="s">
        <v>136</v>
      </c>
      <c r="L185" s="38"/>
      <c r="M185" s="192" t="s">
        <v>1</v>
      </c>
      <c r="N185" s="193" t="s">
        <v>42</v>
      </c>
      <c r="O185" s="70"/>
      <c r="P185" s="194">
        <f>O185*H185</f>
        <v>0</v>
      </c>
      <c r="Q185" s="194">
        <v>0</v>
      </c>
      <c r="R185" s="194">
        <f>Q185*H185</f>
        <v>0</v>
      </c>
      <c r="S185" s="194">
        <v>0</v>
      </c>
      <c r="T185" s="195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96" t="s">
        <v>137</v>
      </c>
      <c r="AT185" s="196" t="s">
        <v>132</v>
      </c>
      <c r="AU185" s="196" t="s">
        <v>87</v>
      </c>
      <c r="AY185" s="16" t="s">
        <v>129</v>
      </c>
      <c r="BE185" s="197">
        <f>IF(N185="základní",J185,0)</f>
        <v>0</v>
      </c>
      <c r="BF185" s="197">
        <f>IF(N185="snížená",J185,0)</f>
        <v>0</v>
      </c>
      <c r="BG185" s="197">
        <f>IF(N185="zákl. přenesená",J185,0)</f>
        <v>0</v>
      </c>
      <c r="BH185" s="197">
        <f>IF(N185="sníž. přenesená",J185,0)</f>
        <v>0</v>
      </c>
      <c r="BI185" s="197">
        <f>IF(N185="nulová",J185,0)</f>
        <v>0</v>
      </c>
      <c r="BJ185" s="16" t="s">
        <v>85</v>
      </c>
      <c r="BK185" s="197">
        <f>ROUND(I185*H185,2)</f>
        <v>0</v>
      </c>
      <c r="BL185" s="16" t="s">
        <v>137</v>
      </c>
      <c r="BM185" s="196" t="s">
        <v>259</v>
      </c>
    </row>
    <row r="186" spans="1:65" s="2" customFormat="1" ht="29.25">
      <c r="A186" s="33"/>
      <c r="B186" s="34"/>
      <c r="C186" s="35"/>
      <c r="D186" s="198" t="s">
        <v>139</v>
      </c>
      <c r="E186" s="35"/>
      <c r="F186" s="199" t="s">
        <v>260</v>
      </c>
      <c r="G186" s="35"/>
      <c r="H186" s="35"/>
      <c r="I186" s="200"/>
      <c r="J186" s="35"/>
      <c r="K186" s="35"/>
      <c r="L186" s="38"/>
      <c r="M186" s="201"/>
      <c r="N186" s="202"/>
      <c r="O186" s="70"/>
      <c r="P186" s="70"/>
      <c r="Q186" s="70"/>
      <c r="R186" s="70"/>
      <c r="S186" s="70"/>
      <c r="T186" s="71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T186" s="16" t="s">
        <v>139</v>
      </c>
      <c r="AU186" s="16" t="s">
        <v>87</v>
      </c>
    </row>
    <row r="187" spans="1:65" s="13" customFormat="1">
      <c r="B187" s="203"/>
      <c r="C187" s="204"/>
      <c r="D187" s="198" t="s">
        <v>151</v>
      </c>
      <c r="E187" s="205" t="s">
        <v>1</v>
      </c>
      <c r="F187" s="206" t="s">
        <v>256</v>
      </c>
      <c r="G187" s="204"/>
      <c r="H187" s="207">
        <v>2050</v>
      </c>
      <c r="I187" s="208"/>
      <c r="J187" s="204"/>
      <c r="K187" s="204"/>
      <c r="L187" s="209"/>
      <c r="M187" s="210"/>
      <c r="N187" s="211"/>
      <c r="O187" s="211"/>
      <c r="P187" s="211"/>
      <c r="Q187" s="211"/>
      <c r="R187" s="211"/>
      <c r="S187" s="211"/>
      <c r="T187" s="212"/>
      <c r="AT187" s="213" t="s">
        <v>151</v>
      </c>
      <c r="AU187" s="213" t="s">
        <v>87</v>
      </c>
      <c r="AV187" s="13" t="s">
        <v>87</v>
      </c>
      <c r="AW187" s="13" t="s">
        <v>34</v>
      </c>
      <c r="AX187" s="13" t="s">
        <v>85</v>
      </c>
      <c r="AY187" s="213" t="s">
        <v>129</v>
      </c>
    </row>
    <row r="188" spans="1:65" s="2" customFormat="1" ht="16.5" customHeight="1">
      <c r="A188" s="33"/>
      <c r="B188" s="34"/>
      <c r="C188" s="185" t="s">
        <v>261</v>
      </c>
      <c r="D188" s="185" t="s">
        <v>132</v>
      </c>
      <c r="E188" s="186" t="s">
        <v>262</v>
      </c>
      <c r="F188" s="187" t="s">
        <v>263</v>
      </c>
      <c r="G188" s="188" t="s">
        <v>213</v>
      </c>
      <c r="H188" s="189">
        <v>1476</v>
      </c>
      <c r="I188" s="190"/>
      <c r="J188" s="191">
        <f>ROUND(I188*H188,2)</f>
        <v>0</v>
      </c>
      <c r="K188" s="187" t="s">
        <v>136</v>
      </c>
      <c r="L188" s="38"/>
      <c r="M188" s="192" t="s">
        <v>1</v>
      </c>
      <c r="N188" s="193" t="s">
        <v>42</v>
      </c>
      <c r="O188" s="70"/>
      <c r="P188" s="194">
        <f>O188*H188</f>
        <v>0</v>
      </c>
      <c r="Q188" s="194">
        <v>0</v>
      </c>
      <c r="R188" s="194">
        <f>Q188*H188</f>
        <v>0</v>
      </c>
      <c r="S188" s="194">
        <v>0</v>
      </c>
      <c r="T188" s="195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96" t="s">
        <v>137</v>
      </c>
      <c r="AT188" s="196" t="s">
        <v>132</v>
      </c>
      <c r="AU188" s="196" t="s">
        <v>87</v>
      </c>
      <c r="AY188" s="16" t="s">
        <v>129</v>
      </c>
      <c r="BE188" s="197">
        <f>IF(N188="základní",J188,0)</f>
        <v>0</v>
      </c>
      <c r="BF188" s="197">
        <f>IF(N188="snížená",J188,0)</f>
        <v>0</v>
      </c>
      <c r="BG188" s="197">
        <f>IF(N188="zákl. přenesená",J188,0)</f>
        <v>0</v>
      </c>
      <c r="BH188" s="197">
        <f>IF(N188="sníž. přenesená",J188,0)</f>
        <v>0</v>
      </c>
      <c r="BI188" s="197">
        <f>IF(N188="nulová",J188,0)</f>
        <v>0</v>
      </c>
      <c r="BJ188" s="16" t="s">
        <v>85</v>
      </c>
      <c r="BK188" s="197">
        <f>ROUND(I188*H188,2)</f>
        <v>0</v>
      </c>
      <c r="BL188" s="16" t="s">
        <v>137</v>
      </c>
      <c r="BM188" s="196" t="s">
        <v>264</v>
      </c>
    </row>
    <row r="189" spans="1:65" s="2" customFormat="1" ht="19.5">
      <c r="A189" s="33"/>
      <c r="B189" s="34"/>
      <c r="C189" s="35"/>
      <c r="D189" s="198" t="s">
        <v>139</v>
      </c>
      <c r="E189" s="35"/>
      <c r="F189" s="199" t="s">
        <v>265</v>
      </c>
      <c r="G189" s="35"/>
      <c r="H189" s="35"/>
      <c r="I189" s="200"/>
      <c r="J189" s="35"/>
      <c r="K189" s="35"/>
      <c r="L189" s="38"/>
      <c r="M189" s="201"/>
      <c r="N189" s="202"/>
      <c r="O189" s="70"/>
      <c r="P189" s="70"/>
      <c r="Q189" s="70"/>
      <c r="R189" s="70"/>
      <c r="S189" s="70"/>
      <c r="T189" s="71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T189" s="16" t="s">
        <v>139</v>
      </c>
      <c r="AU189" s="16" t="s">
        <v>87</v>
      </c>
    </row>
    <row r="190" spans="1:65" s="13" customFormat="1">
      <c r="B190" s="203"/>
      <c r="C190" s="204"/>
      <c r="D190" s="198" t="s">
        <v>151</v>
      </c>
      <c r="E190" s="205" t="s">
        <v>1</v>
      </c>
      <c r="F190" s="206" t="s">
        <v>266</v>
      </c>
      <c r="G190" s="204"/>
      <c r="H190" s="207">
        <v>1476</v>
      </c>
      <c r="I190" s="208"/>
      <c r="J190" s="204"/>
      <c r="K190" s="204"/>
      <c r="L190" s="209"/>
      <c r="M190" s="210"/>
      <c r="N190" s="211"/>
      <c r="O190" s="211"/>
      <c r="P190" s="211"/>
      <c r="Q190" s="211"/>
      <c r="R190" s="211"/>
      <c r="S190" s="211"/>
      <c r="T190" s="212"/>
      <c r="AT190" s="213" t="s">
        <v>151</v>
      </c>
      <c r="AU190" s="213" t="s">
        <v>87</v>
      </c>
      <c r="AV190" s="13" t="s">
        <v>87</v>
      </c>
      <c r="AW190" s="13" t="s">
        <v>34</v>
      </c>
      <c r="AX190" s="13" t="s">
        <v>85</v>
      </c>
      <c r="AY190" s="213" t="s">
        <v>129</v>
      </c>
    </row>
    <row r="191" spans="1:65" s="2" customFormat="1" ht="16.5" customHeight="1">
      <c r="A191" s="33"/>
      <c r="B191" s="34"/>
      <c r="C191" s="185" t="s">
        <v>267</v>
      </c>
      <c r="D191" s="185" t="s">
        <v>132</v>
      </c>
      <c r="E191" s="186" t="s">
        <v>268</v>
      </c>
      <c r="F191" s="187" t="s">
        <v>269</v>
      </c>
      <c r="G191" s="188" t="s">
        <v>135</v>
      </c>
      <c r="H191" s="189">
        <v>1.254</v>
      </c>
      <c r="I191" s="190"/>
      <c r="J191" s="191">
        <f>ROUND(I191*H191,2)</f>
        <v>0</v>
      </c>
      <c r="K191" s="187" t="s">
        <v>136</v>
      </c>
      <c r="L191" s="38"/>
      <c r="M191" s="192" t="s">
        <v>1</v>
      </c>
      <c r="N191" s="193" t="s">
        <v>42</v>
      </c>
      <c r="O191" s="70"/>
      <c r="P191" s="194">
        <f>O191*H191</f>
        <v>0</v>
      </c>
      <c r="Q191" s="194">
        <v>0</v>
      </c>
      <c r="R191" s="194">
        <f>Q191*H191</f>
        <v>0</v>
      </c>
      <c r="S191" s="194">
        <v>0</v>
      </c>
      <c r="T191" s="195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96" t="s">
        <v>137</v>
      </c>
      <c r="AT191" s="196" t="s">
        <v>132</v>
      </c>
      <c r="AU191" s="196" t="s">
        <v>87</v>
      </c>
      <c r="AY191" s="16" t="s">
        <v>129</v>
      </c>
      <c r="BE191" s="197">
        <f>IF(N191="základní",J191,0)</f>
        <v>0</v>
      </c>
      <c r="BF191" s="197">
        <f>IF(N191="snížená",J191,0)</f>
        <v>0</v>
      </c>
      <c r="BG191" s="197">
        <f>IF(N191="zákl. přenesená",J191,0)</f>
        <v>0</v>
      </c>
      <c r="BH191" s="197">
        <f>IF(N191="sníž. přenesená",J191,0)</f>
        <v>0</v>
      </c>
      <c r="BI191" s="197">
        <f>IF(N191="nulová",J191,0)</f>
        <v>0</v>
      </c>
      <c r="BJ191" s="16" t="s">
        <v>85</v>
      </c>
      <c r="BK191" s="197">
        <f>ROUND(I191*H191,2)</f>
        <v>0</v>
      </c>
      <c r="BL191" s="16" t="s">
        <v>137</v>
      </c>
      <c r="BM191" s="196" t="s">
        <v>270</v>
      </c>
    </row>
    <row r="192" spans="1:65" s="2" customFormat="1" ht="39">
      <c r="A192" s="33"/>
      <c r="B192" s="34"/>
      <c r="C192" s="35"/>
      <c r="D192" s="198" t="s">
        <v>139</v>
      </c>
      <c r="E192" s="35"/>
      <c r="F192" s="199" t="s">
        <v>271</v>
      </c>
      <c r="G192" s="35"/>
      <c r="H192" s="35"/>
      <c r="I192" s="200"/>
      <c r="J192" s="35"/>
      <c r="K192" s="35"/>
      <c r="L192" s="38"/>
      <c r="M192" s="201"/>
      <c r="N192" s="202"/>
      <c r="O192" s="70"/>
      <c r="P192" s="70"/>
      <c r="Q192" s="70"/>
      <c r="R192" s="70"/>
      <c r="S192" s="70"/>
      <c r="T192" s="71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T192" s="16" t="s">
        <v>139</v>
      </c>
      <c r="AU192" s="16" t="s">
        <v>87</v>
      </c>
    </row>
    <row r="193" spans="1:65" s="13" customFormat="1">
      <c r="B193" s="203"/>
      <c r="C193" s="204"/>
      <c r="D193" s="198" t="s">
        <v>151</v>
      </c>
      <c r="E193" s="205" t="s">
        <v>1</v>
      </c>
      <c r="F193" s="206" t="s">
        <v>272</v>
      </c>
      <c r="G193" s="204"/>
      <c r="H193" s="207">
        <v>1.254</v>
      </c>
      <c r="I193" s="208"/>
      <c r="J193" s="204"/>
      <c r="K193" s="204"/>
      <c r="L193" s="209"/>
      <c r="M193" s="210"/>
      <c r="N193" s="211"/>
      <c r="O193" s="211"/>
      <c r="P193" s="211"/>
      <c r="Q193" s="211"/>
      <c r="R193" s="211"/>
      <c r="S193" s="211"/>
      <c r="T193" s="212"/>
      <c r="AT193" s="213" t="s">
        <v>151</v>
      </c>
      <c r="AU193" s="213" t="s">
        <v>87</v>
      </c>
      <c r="AV193" s="13" t="s">
        <v>87</v>
      </c>
      <c r="AW193" s="13" t="s">
        <v>34</v>
      </c>
      <c r="AX193" s="13" t="s">
        <v>85</v>
      </c>
      <c r="AY193" s="213" t="s">
        <v>129</v>
      </c>
    </row>
    <row r="194" spans="1:65" s="2" customFormat="1" ht="16.5" customHeight="1">
      <c r="A194" s="33"/>
      <c r="B194" s="34"/>
      <c r="C194" s="185" t="s">
        <v>273</v>
      </c>
      <c r="D194" s="185" t="s">
        <v>132</v>
      </c>
      <c r="E194" s="186" t="s">
        <v>274</v>
      </c>
      <c r="F194" s="187" t="s">
        <v>275</v>
      </c>
      <c r="G194" s="188" t="s">
        <v>135</v>
      </c>
      <c r="H194" s="189">
        <v>6.0000000000000001E-3</v>
      </c>
      <c r="I194" s="190"/>
      <c r="J194" s="191">
        <f>ROUND(I194*H194,2)</f>
        <v>0</v>
      </c>
      <c r="K194" s="187" t="s">
        <v>136</v>
      </c>
      <c r="L194" s="38"/>
      <c r="M194" s="192" t="s">
        <v>1</v>
      </c>
      <c r="N194" s="193" t="s">
        <v>42</v>
      </c>
      <c r="O194" s="70"/>
      <c r="P194" s="194">
        <f>O194*H194</f>
        <v>0</v>
      </c>
      <c r="Q194" s="194">
        <v>0</v>
      </c>
      <c r="R194" s="194">
        <f>Q194*H194</f>
        <v>0</v>
      </c>
      <c r="S194" s="194">
        <v>0</v>
      </c>
      <c r="T194" s="195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96" t="s">
        <v>137</v>
      </c>
      <c r="AT194" s="196" t="s">
        <v>132</v>
      </c>
      <c r="AU194" s="196" t="s">
        <v>87</v>
      </c>
      <c r="AY194" s="16" t="s">
        <v>129</v>
      </c>
      <c r="BE194" s="197">
        <f>IF(N194="základní",J194,0)</f>
        <v>0</v>
      </c>
      <c r="BF194" s="197">
        <f>IF(N194="snížená",J194,0)</f>
        <v>0</v>
      </c>
      <c r="BG194" s="197">
        <f>IF(N194="zákl. přenesená",J194,0)</f>
        <v>0</v>
      </c>
      <c r="BH194" s="197">
        <f>IF(N194="sníž. přenesená",J194,0)</f>
        <v>0</v>
      </c>
      <c r="BI194" s="197">
        <f>IF(N194="nulová",J194,0)</f>
        <v>0</v>
      </c>
      <c r="BJ194" s="16" t="s">
        <v>85</v>
      </c>
      <c r="BK194" s="197">
        <f>ROUND(I194*H194,2)</f>
        <v>0</v>
      </c>
      <c r="BL194" s="16" t="s">
        <v>137</v>
      </c>
      <c r="BM194" s="196" t="s">
        <v>276</v>
      </c>
    </row>
    <row r="195" spans="1:65" s="2" customFormat="1" ht="39">
      <c r="A195" s="33"/>
      <c r="B195" s="34"/>
      <c r="C195" s="35"/>
      <c r="D195" s="198" t="s">
        <v>139</v>
      </c>
      <c r="E195" s="35"/>
      <c r="F195" s="199" t="s">
        <v>277</v>
      </c>
      <c r="G195" s="35"/>
      <c r="H195" s="35"/>
      <c r="I195" s="200"/>
      <c r="J195" s="35"/>
      <c r="K195" s="35"/>
      <c r="L195" s="38"/>
      <c r="M195" s="201"/>
      <c r="N195" s="202"/>
      <c r="O195" s="70"/>
      <c r="P195" s="70"/>
      <c r="Q195" s="70"/>
      <c r="R195" s="70"/>
      <c r="S195" s="70"/>
      <c r="T195" s="71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T195" s="16" t="s">
        <v>139</v>
      </c>
      <c r="AU195" s="16" t="s">
        <v>87</v>
      </c>
    </row>
    <row r="196" spans="1:65" s="2" customFormat="1" ht="16.5" customHeight="1">
      <c r="A196" s="33"/>
      <c r="B196" s="34"/>
      <c r="C196" s="185" t="s">
        <v>278</v>
      </c>
      <c r="D196" s="185" t="s">
        <v>132</v>
      </c>
      <c r="E196" s="186" t="s">
        <v>146</v>
      </c>
      <c r="F196" s="187" t="s">
        <v>147</v>
      </c>
      <c r="G196" s="188" t="s">
        <v>148</v>
      </c>
      <c r="H196" s="189">
        <v>70</v>
      </c>
      <c r="I196" s="190"/>
      <c r="J196" s="191">
        <f>ROUND(I196*H196,2)</f>
        <v>0</v>
      </c>
      <c r="K196" s="187" t="s">
        <v>136</v>
      </c>
      <c r="L196" s="38"/>
      <c r="M196" s="192" t="s">
        <v>1</v>
      </c>
      <c r="N196" s="193" t="s">
        <v>42</v>
      </c>
      <c r="O196" s="70"/>
      <c r="P196" s="194">
        <f>O196*H196</f>
        <v>0</v>
      </c>
      <c r="Q196" s="194">
        <v>0</v>
      </c>
      <c r="R196" s="194">
        <f>Q196*H196</f>
        <v>0</v>
      </c>
      <c r="S196" s="194">
        <v>0</v>
      </c>
      <c r="T196" s="195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96" t="s">
        <v>137</v>
      </c>
      <c r="AT196" s="196" t="s">
        <v>132</v>
      </c>
      <c r="AU196" s="196" t="s">
        <v>87</v>
      </c>
      <c r="AY196" s="16" t="s">
        <v>129</v>
      </c>
      <c r="BE196" s="197">
        <f>IF(N196="základní",J196,0)</f>
        <v>0</v>
      </c>
      <c r="BF196" s="197">
        <f>IF(N196="snížená",J196,0)</f>
        <v>0</v>
      </c>
      <c r="BG196" s="197">
        <f>IF(N196="zákl. přenesená",J196,0)</f>
        <v>0</v>
      </c>
      <c r="BH196" s="197">
        <f>IF(N196="sníž. přenesená",J196,0)</f>
        <v>0</v>
      </c>
      <c r="BI196" s="197">
        <f>IF(N196="nulová",J196,0)</f>
        <v>0</v>
      </c>
      <c r="BJ196" s="16" t="s">
        <v>85</v>
      </c>
      <c r="BK196" s="197">
        <f>ROUND(I196*H196,2)</f>
        <v>0</v>
      </c>
      <c r="BL196" s="16" t="s">
        <v>137</v>
      </c>
      <c r="BM196" s="196" t="s">
        <v>279</v>
      </c>
    </row>
    <row r="197" spans="1:65" s="2" customFormat="1" ht="19.5">
      <c r="A197" s="33"/>
      <c r="B197" s="34"/>
      <c r="C197" s="35"/>
      <c r="D197" s="198" t="s">
        <v>139</v>
      </c>
      <c r="E197" s="35"/>
      <c r="F197" s="199" t="s">
        <v>150</v>
      </c>
      <c r="G197" s="35"/>
      <c r="H197" s="35"/>
      <c r="I197" s="200"/>
      <c r="J197" s="35"/>
      <c r="K197" s="35"/>
      <c r="L197" s="38"/>
      <c r="M197" s="201"/>
      <c r="N197" s="202"/>
      <c r="O197" s="70"/>
      <c r="P197" s="70"/>
      <c r="Q197" s="70"/>
      <c r="R197" s="70"/>
      <c r="S197" s="70"/>
      <c r="T197" s="71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T197" s="16" t="s">
        <v>139</v>
      </c>
      <c r="AU197" s="16" t="s">
        <v>87</v>
      </c>
    </row>
    <row r="198" spans="1:65" s="2" customFormat="1" ht="16.5" customHeight="1">
      <c r="A198" s="33"/>
      <c r="B198" s="34"/>
      <c r="C198" s="185" t="s">
        <v>280</v>
      </c>
      <c r="D198" s="185" t="s">
        <v>132</v>
      </c>
      <c r="E198" s="186" t="s">
        <v>281</v>
      </c>
      <c r="F198" s="187" t="s">
        <v>282</v>
      </c>
      <c r="G198" s="188" t="s">
        <v>196</v>
      </c>
      <c r="H198" s="189">
        <v>5030</v>
      </c>
      <c r="I198" s="190"/>
      <c r="J198" s="191">
        <f>ROUND(I198*H198,2)</f>
        <v>0</v>
      </c>
      <c r="K198" s="187" t="s">
        <v>136</v>
      </c>
      <c r="L198" s="38"/>
      <c r="M198" s="192" t="s">
        <v>1</v>
      </c>
      <c r="N198" s="193" t="s">
        <v>42</v>
      </c>
      <c r="O198" s="70"/>
      <c r="P198" s="194">
        <f>O198*H198</f>
        <v>0</v>
      </c>
      <c r="Q198" s="194">
        <v>0</v>
      </c>
      <c r="R198" s="194">
        <f>Q198*H198</f>
        <v>0</v>
      </c>
      <c r="S198" s="194">
        <v>0</v>
      </c>
      <c r="T198" s="195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196" t="s">
        <v>137</v>
      </c>
      <c r="AT198" s="196" t="s">
        <v>132</v>
      </c>
      <c r="AU198" s="196" t="s">
        <v>87</v>
      </c>
      <c r="AY198" s="16" t="s">
        <v>129</v>
      </c>
      <c r="BE198" s="197">
        <f>IF(N198="základní",J198,0)</f>
        <v>0</v>
      </c>
      <c r="BF198" s="197">
        <f>IF(N198="snížená",J198,0)</f>
        <v>0</v>
      </c>
      <c r="BG198" s="197">
        <f>IF(N198="zákl. přenesená",J198,0)</f>
        <v>0</v>
      </c>
      <c r="BH198" s="197">
        <f>IF(N198="sníž. přenesená",J198,0)</f>
        <v>0</v>
      </c>
      <c r="BI198" s="197">
        <f>IF(N198="nulová",J198,0)</f>
        <v>0</v>
      </c>
      <c r="BJ198" s="16" t="s">
        <v>85</v>
      </c>
      <c r="BK198" s="197">
        <f>ROUND(I198*H198,2)</f>
        <v>0</v>
      </c>
      <c r="BL198" s="16" t="s">
        <v>137</v>
      </c>
      <c r="BM198" s="196" t="s">
        <v>283</v>
      </c>
    </row>
    <row r="199" spans="1:65" s="2" customFormat="1" ht="19.5">
      <c r="A199" s="33"/>
      <c r="B199" s="34"/>
      <c r="C199" s="35"/>
      <c r="D199" s="198" t="s">
        <v>139</v>
      </c>
      <c r="E199" s="35"/>
      <c r="F199" s="199" t="s">
        <v>284</v>
      </c>
      <c r="G199" s="35"/>
      <c r="H199" s="35"/>
      <c r="I199" s="200"/>
      <c r="J199" s="35"/>
      <c r="K199" s="35"/>
      <c r="L199" s="38"/>
      <c r="M199" s="201"/>
      <c r="N199" s="202"/>
      <c r="O199" s="70"/>
      <c r="P199" s="70"/>
      <c r="Q199" s="70"/>
      <c r="R199" s="70"/>
      <c r="S199" s="70"/>
      <c r="T199" s="71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T199" s="16" t="s">
        <v>139</v>
      </c>
      <c r="AU199" s="16" t="s">
        <v>87</v>
      </c>
    </row>
    <row r="200" spans="1:65" s="13" customFormat="1">
      <c r="B200" s="203"/>
      <c r="C200" s="204"/>
      <c r="D200" s="198" t="s">
        <v>151</v>
      </c>
      <c r="E200" s="205" t="s">
        <v>1</v>
      </c>
      <c r="F200" s="206" t="s">
        <v>285</v>
      </c>
      <c r="G200" s="204"/>
      <c r="H200" s="207">
        <v>5030</v>
      </c>
      <c r="I200" s="208"/>
      <c r="J200" s="204"/>
      <c r="K200" s="204"/>
      <c r="L200" s="209"/>
      <c r="M200" s="210"/>
      <c r="N200" s="211"/>
      <c r="O200" s="211"/>
      <c r="P200" s="211"/>
      <c r="Q200" s="211"/>
      <c r="R200" s="211"/>
      <c r="S200" s="211"/>
      <c r="T200" s="212"/>
      <c r="AT200" s="213" t="s">
        <v>151</v>
      </c>
      <c r="AU200" s="213" t="s">
        <v>87</v>
      </c>
      <c r="AV200" s="13" t="s">
        <v>87</v>
      </c>
      <c r="AW200" s="13" t="s">
        <v>34</v>
      </c>
      <c r="AX200" s="13" t="s">
        <v>85</v>
      </c>
      <c r="AY200" s="213" t="s">
        <v>129</v>
      </c>
    </row>
    <row r="201" spans="1:65" s="2" customFormat="1" ht="16.5" customHeight="1">
      <c r="A201" s="33"/>
      <c r="B201" s="34"/>
      <c r="C201" s="185" t="s">
        <v>286</v>
      </c>
      <c r="D201" s="185" t="s">
        <v>132</v>
      </c>
      <c r="E201" s="186" t="s">
        <v>287</v>
      </c>
      <c r="F201" s="187" t="s">
        <v>288</v>
      </c>
      <c r="G201" s="188" t="s">
        <v>135</v>
      </c>
      <c r="H201" s="189">
        <v>0.96899999999999997</v>
      </c>
      <c r="I201" s="190"/>
      <c r="J201" s="191">
        <f>ROUND(I201*H201,2)</f>
        <v>0</v>
      </c>
      <c r="K201" s="187" t="s">
        <v>136</v>
      </c>
      <c r="L201" s="38"/>
      <c r="M201" s="192" t="s">
        <v>1</v>
      </c>
      <c r="N201" s="193" t="s">
        <v>42</v>
      </c>
      <c r="O201" s="70"/>
      <c r="P201" s="194">
        <f>O201*H201</f>
        <v>0</v>
      </c>
      <c r="Q201" s="194">
        <v>0</v>
      </c>
      <c r="R201" s="194">
        <f>Q201*H201</f>
        <v>0</v>
      </c>
      <c r="S201" s="194">
        <v>0</v>
      </c>
      <c r="T201" s="195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96" t="s">
        <v>137</v>
      </c>
      <c r="AT201" s="196" t="s">
        <v>132</v>
      </c>
      <c r="AU201" s="196" t="s">
        <v>87</v>
      </c>
      <c r="AY201" s="16" t="s">
        <v>129</v>
      </c>
      <c r="BE201" s="197">
        <f>IF(N201="základní",J201,0)</f>
        <v>0</v>
      </c>
      <c r="BF201" s="197">
        <f>IF(N201="snížená",J201,0)</f>
        <v>0</v>
      </c>
      <c r="BG201" s="197">
        <f>IF(N201="zákl. přenesená",J201,0)</f>
        <v>0</v>
      </c>
      <c r="BH201" s="197">
        <f>IF(N201="sníž. přenesená",J201,0)</f>
        <v>0</v>
      </c>
      <c r="BI201" s="197">
        <f>IF(N201="nulová",J201,0)</f>
        <v>0</v>
      </c>
      <c r="BJ201" s="16" t="s">
        <v>85</v>
      </c>
      <c r="BK201" s="197">
        <f>ROUND(I201*H201,2)</f>
        <v>0</v>
      </c>
      <c r="BL201" s="16" t="s">
        <v>137</v>
      </c>
      <c r="BM201" s="196" t="s">
        <v>289</v>
      </c>
    </row>
    <row r="202" spans="1:65" s="2" customFormat="1" ht="29.25">
      <c r="A202" s="33"/>
      <c r="B202" s="34"/>
      <c r="C202" s="35"/>
      <c r="D202" s="198" t="s">
        <v>139</v>
      </c>
      <c r="E202" s="35"/>
      <c r="F202" s="199" t="s">
        <v>290</v>
      </c>
      <c r="G202" s="35"/>
      <c r="H202" s="35"/>
      <c r="I202" s="200"/>
      <c r="J202" s="35"/>
      <c r="K202" s="35"/>
      <c r="L202" s="38"/>
      <c r="M202" s="201"/>
      <c r="N202" s="202"/>
      <c r="O202" s="70"/>
      <c r="P202" s="70"/>
      <c r="Q202" s="70"/>
      <c r="R202" s="70"/>
      <c r="S202" s="70"/>
      <c r="T202" s="71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T202" s="16" t="s">
        <v>139</v>
      </c>
      <c r="AU202" s="16" t="s">
        <v>87</v>
      </c>
    </row>
    <row r="203" spans="1:65" s="2" customFormat="1" ht="16.5" customHeight="1">
      <c r="A203" s="33"/>
      <c r="B203" s="34"/>
      <c r="C203" s="185" t="s">
        <v>291</v>
      </c>
      <c r="D203" s="185" t="s">
        <v>132</v>
      </c>
      <c r="E203" s="186" t="s">
        <v>292</v>
      </c>
      <c r="F203" s="187" t="s">
        <v>293</v>
      </c>
      <c r="G203" s="188" t="s">
        <v>135</v>
      </c>
      <c r="H203" s="189">
        <v>6.0000000000000001E-3</v>
      </c>
      <c r="I203" s="190"/>
      <c r="J203" s="191">
        <f>ROUND(I203*H203,2)</f>
        <v>0</v>
      </c>
      <c r="K203" s="187" t="s">
        <v>136</v>
      </c>
      <c r="L203" s="38"/>
      <c r="M203" s="192" t="s">
        <v>1</v>
      </c>
      <c r="N203" s="193" t="s">
        <v>42</v>
      </c>
      <c r="O203" s="70"/>
      <c r="P203" s="194">
        <f>O203*H203</f>
        <v>0</v>
      </c>
      <c r="Q203" s="194">
        <v>0</v>
      </c>
      <c r="R203" s="194">
        <f>Q203*H203</f>
        <v>0</v>
      </c>
      <c r="S203" s="194">
        <v>0</v>
      </c>
      <c r="T203" s="195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96" t="s">
        <v>137</v>
      </c>
      <c r="AT203" s="196" t="s">
        <v>132</v>
      </c>
      <c r="AU203" s="196" t="s">
        <v>87</v>
      </c>
      <c r="AY203" s="16" t="s">
        <v>129</v>
      </c>
      <c r="BE203" s="197">
        <f>IF(N203="základní",J203,0)</f>
        <v>0</v>
      </c>
      <c r="BF203" s="197">
        <f>IF(N203="snížená",J203,0)</f>
        <v>0</v>
      </c>
      <c r="BG203" s="197">
        <f>IF(N203="zákl. přenesená",J203,0)</f>
        <v>0</v>
      </c>
      <c r="BH203" s="197">
        <f>IF(N203="sníž. přenesená",J203,0)</f>
        <v>0</v>
      </c>
      <c r="BI203" s="197">
        <f>IF(N203="nulová",J203,0)</f>
        <v>0</v>
      </c>
      <c r="BJ203" s="16" t="s">
        <v>85</v>
      </c>
      <c r="BK203" s="197">
        <f>ROUND(I203*H203,2)</f>
        <v>0</v>
      </c>
      <c r="BL203" s="16" t="s">
        <v>137</v>
      </c>
      <c r="BM203" s="196" t="s">
        <v>294</v>
      </c>
    </row>
    <row r="204" spans="1:65" s="2" customFormat="1" ht="29.25">
      <c r="A204" s="33"/>
      <c r="B204" s="34"/>
      <c r="C204" s="35"/>
      <c r="D204" s="198" t="s">
        <v>139</v>
      </c>
      <c r="E204" s="35"/>
      <c r="F204" s="199" t="s">
        <v>295</v>
      </c>
      <c r="G204" s="35"/>
      <c r="H204" s="35"/>
      <c r="I204" s="200"/>
      <c r="J204" s="35"/>
      <c r="K204" s="35"/>
      <c r="L204" s="38"/>
      <c r="M204" s="201"/>
      <c r="N204" s="202"/>
      <c r="O204" s="70"/>
      <c r="P204" s="70"/>
      <c r="Q204" s="70"/>
      <c r="R204" s="70"/>
      <c r="S204" s="70"/>
      <c r="T204" s="71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T204" s="16" t="s">
        <v>139</v>
      </c>
      <c r="AU204" s="16" t="s">
        <v>87</v>
      </c>
    </row>
    <row r="205" spans="1:65" s="2" customFormat="1" ht="16.5" customHeight="1">
      <c r="A205" s="33"/>
      <c r="B205" s="34"/>
      <c r="C205" s="226" t="s">
        <v>296</v>
      </c>
      <c r="D205" s="226" t="s">
        <v>297</v>
      </c>
      <c r="E205" s="227" t="s">
        <v>298</v>
      </c>
      <c r="F205" s="228" t="s">
        <v>299</v>
      </c>
      <c r="G205" s="229" t="s">
        <v>183</v>
      </c>
      <c r="H205" s="230">
        <v>3157.4760000000001</v>
      </c>
      <c r="I205" s="231"/>
      <c r="J205" s="232">
        <f>ROUND(I205*H205,2)</f>
        <v>0</v>
      </c>
      <c r="K205" s="228" t="s">
        <v>136</v>
      </c>
      <c r="L205" s="233"/>
      <c r="M205" s="234" t="s">
        <v>1</v>
      </c>
      <c r="N205" s="235" t="s">
        <v>42</v>
      </c>
      <c r="O205" s="70"/>
      <c r="P205" s="194">
        <f>O205*H205</f>
        <v>0</v>
      </c>
      <c r="Q205" s="194">
        <v>1</v>
      </c>
      <c r="R205" s="194">
        <f>Q205*H205</f>
        <v>3157.4760000000001</v>
      </c>
      <c r="S205" s="194">
        <v>0</v>
      </c>
      <c r="T205" s="195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96" t="s">
        <v>300</v>
      </c>
      <c r="AT205" s="196" t="s">
        <v>297</v>
      </c>
      <c r="AU205" s="196" t="s">
        <v>87</v>
      </c>
      <c r="AY205" s="16" t="s">
        <v>129</v>
      </c>
      <c r="BE205" s="197">
        <f>IF(N205="základní",J205,0)</f>
        <v>0</v>
      </c>
      <c r="BF205" s="197">
        <f>IF(N205="snížená",J205,0)</f>
        <v>0</v>
      </c>
      <c r="BG205" s="197">
        <f>IF(N205="zákl. přenesená",J205,0)</f>
        <v>0</v>
      </c>
      <c r="BH205" s="197">
        <f>IF(N205="sníž. přenesená",J205,0)</f>
        <v>0</v>
      </c>
      <c r="BI205" s="197">
        <f>IF(N205="nulová",J205,0)</f>
        <v>0</v>
      </c>
      <c r="BJ205" s="16" t="s">
        <v>85</v>
      </c>
      <c r="BK205" s="197">
        <f>ROUND(I205*H205,2)</f>
        <v>0</v>
      </c>
      <c r="BL205" s="16" t="s">
        <v>300</v>
      </c>
      <c r="BM205" s="196" t="s">
        <v>301</v>
      </c>
    </row>
    <row r="206" spans="1:65" s="2" customFormat="1">
      <c r="A206" s="33"/>
      <c r="B206" s="34"/>
      <c r="C206" s="35"/>
      <c r="D206" s="198" t="s">
        <v>139</v>
      </c>
      <c r="E206" s="35"/>
      <c r="F206" s="199" t="s">
        <v>299</v>
      </c>
      <c r="G206" s="35"/>
      <c r="H206" s="35"/>
      <c r="I206" s="200"/>
      <c r="J206" s="35"/>
      <c r="K206" s="35"/>
      <c r="L206" s="38"/>
      <c r="M206" s="201"/>
      <c r="N206" s="202"/>
      <c r="O206" s="70"/>
      <c r="P206" s="70"/>
      <c r="Q206" s="70"/>
      <c r="R206" s="70"/>
      <c r="S206" s="70"/>
      <c r="T206" s="71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T206" s="16" t="s">
        <v>139</v>
      </c>
      <c r="AU206" s="16" t="s">
        <v>87</v>
      </c>
    </row>
    <row r="207" spans="1:65" s="13" customFormat="1">
      <c r="B207" s="203"/>
      <c r="C207" s="204"/>
      <c r="D207" s="198" t="s">
        <v>151</v>
      </c>
      <c r="E207" s="205" t="s">
        <v>1</v>
      </c>
      <c r="F207" s="206" t="s">
        <v>302</v>
      </c>
      <c r="G207" s="204"/>
      <c r="H207" s="207">
        <v>3157.4760000000001</v>
      </c>
      <c r="I207" s="208"/>
      <c r="J207" s="204"/>
      <c r="K207" s="204"/>
      <c r="L207" s="209"/>
      <c r="M207" s="210"/>
      <c r="N207" s="211"/>
      <c r="O207" s="211"/>
      <c r="P207" s="211"/>
      <c r="Q207" s="211"/>
      <c r="R207" s="211"/>
      <c r="S207" s="211"/>
      <c r="T207" s="212"/>
      <c r="AT207" s="213" t="s">
        <v>151</v>
      </c>
      <c r="AU207" s="213" t="s">
        <v>87</v>
      </c>
      <c r="AV207" s="13" t="s">
        <v>87</v>
      </c>
      <c r="AW207" s="13" t="s">
        <v>34</v>
      </c>
      <c r="AX207" s="13" t="s">
        <v>85</v>
      </c>
      <c r="AY207" s="213" t="s">
        <v>129</v>
      </c>
    </row>
    <row r="208" spans="1:65" s="2" customFormat="1" ht="16.5" customHeight="1">
      <c r="A208" s="33"/>
      <c r="B208" s="34"/>
      <c r="C208" s="226" t="s">
        <v>303</v>
      </c>
      <c r="D208" s="226" t="s">
        <v>297</v>
      </c>
      <c r="E208" s="227" t="s">
        <v>304</v>
      </c>
      <c r="F208" s="228" t="s">
        <v>305</v>
      </c>
      <c r="G208" s="229" t="s">
        <v>176</v>
      </c>
      <c r="H208" s="230">
        <v>10</v>
      </c>
      <c r="I208" s="231"/>
      <c r="J208" s="232">
        <f>ROUND(I208*H208,2)</f>
        <v>0</v>
      </c>
      <c r="K208" s="228" t="s">
        <v>136</v>
      </c>
      <c r="L208" s="233"/>
      <c r="M208" s="234" t="s">
        <v>1</v>
      </c>
      <c r="N208" s="235" t="s">
        <v>42</v>
      </c>
      <c r="O208" s="70"/>
      <c r="P208" s="194">
        <f>O208*H208</f>
        <v>0</v>
      </c>
      <c r="Q208" s="194">
        <v>9.7000000000000003E-2</v>
      </c>
      <c r="R208" s="194">
        <f>Q208*H208</f>
        <v>0.97</v>
      </c>
      <c r="S208" s="194">
        <v>0</v>
      </c>
      <c r="T208" s="195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196" t="s">
        <v>300</v>
      </c>
      <c r="AT208" s="196" t="s">
        <v>297</v>
      </c>
      <c r="AU208" s="196" t="s">
        <v>87</v>
      </c>
      <c r="AY208" s="16" t="s">
        <v>129</v>
      </c>
      <c r="BE208" s="197">
        <f>IF(N208="základní",J208,0)</f>
        <v>0</v>
      </c>
      <c r="BF208" s="197">
        <f>IF(N208="snížená",J208,0)</f>
        <v>0</v>
      </c>
      <c r="BG208" s="197">
        <f>IF(N208="zákl. přenesená",J208,0)</f>
        <v>0</v>
      </c>
      <c r="BH208" s="197">
        <f>IF(N208="sníž. přenesená",J208,0)</f>
        <v>0</v>
      </c>
      <c r="BI208" s="197">
        <f>IF(N208="nulová",J208,0)</f>
        <v>0</v>
      </c>
      <c r="BJ208" s="16" t="s">
        <v>85</v>
      </c>
      <c r="BK208" s="197">
        <f>ROUND(I208*H208,2)</f>
        <v>0</v>
      </c>
      <c r="BL208" s="16" t="s">
        <v>300</v>
      </c>
      <c r="BM208" s="196" t="s">
        <v>306</v>
      </c>
    </row>
    <row r="209" spans="1:65" s="2" customFormat="1">
      <c r="A209" s="33"/>
      <c r="B209" s="34"/>
      <c r="C209" s="35"/>
      <c r="D209" s="198" t="s">
        <v>139</v>
      </c>
      <c r="E209" s="35"/>
      <c r="F209" s="199" t="s">
        <v>305</v>
      </c>
      <c r="G209" s="35"/>
      <c r="H209" s="35"/>
      <c r="I209" s="200"/>
      <c r="J209" s="35"/>
      <c r="K209" s="35"/>
      <c r="L209" s="38"/>
      <c r="M209" s="201"/>
      <c r="N209" s="202"/>
      <c r="O209" s="70"/>
      <c r="P209" s="70"/>
      <c r="Q209" s="70"/>
      <c r="R209" s="70"/>
      <c r="S209" s="70"/>
      <c r="T209" s="71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T209" s="16" t="s">
        <v>139</v>
      </c>
      <c r="AU209" s="16" t="s">
        <v>87</v>
      </c>
    </row>
    <row r="210" spans="1:65" s="2" customFormat="1" ht="16.5" customHeight="1">
      <c r="A210" s="33"/>
      <c r="B210" s="34"/>
      <c r="C210" s="226" t="s">
        <v>307</v>
      </c>
      <c r="D210" s="226" t="s">
        <v>297</v>
      </c>
      <c r="E210" s="227" t="s">
        <v>308</v>
      </c>
      <c r="F210" s="228" t="s">
        <v>309</v>
      </c>
      <c r="G210" s="229" t="s">
        <v>176</v>
      </c>
      <c r="H210" s="230">
        <v>16</v>
      </c>
      <c r="I210" s="231"/>
      <c r="J210" s="232">
        <f>ROUND(I210*H210,2)</f>
        <v>0</v>
      </c>
      <c r="K210" s="228" t="s">
        <v>136</v>
      </c>
      <c r="L210" s="233"/>
      <c r="M210" s="234" t="s">
        <v>1</v>
      </c>
      <c r="N210" s="235" t="s">
        <v>42</v>
      </c>
      <c r="O210" s="70"/>
      <c r="P210" s="194">
        <f>O210*H210</f>
        <v>0</v>
      </c>
      <c r="Q210" s="194">
        <v>7.4200000000000004E-3</v>
      </c>
      <c r="R210" s="194">
        <f>Q210*H210</f>
        <v>0.11872000000000001</v>
      </c>
      <c r="S210" s="194">
        <v>0</v>
      </c>
      <c r="T210" s="195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196" t="s">
        <v>300</v>
      </c>
      <c r="AT210" s="196" t="s">
        <v>297</v>
      </c>
      <c r="AU210" s="196" t="s">
        <v>87</v>
      </c>
      <c r="AY210" s="16" t="s">
        <v>129</v>
      </c>
      <c r="BE210" s="197">
        <f>IF(N210="základní",J210,0)</f>
        <v>0</v>
      </c>
      <c r="BF210" s="197">
        <f>IF(N210="snížená",J210,0)</f>
        <v>0</v>
      </c>
      <c r="BG210" s="197">
        <f>IF(N210="zákl. přenesená",J210,0)</f>
        <v>0</v>
      </c>
      <c r="BH210" s="197">
        <f>IF(N210="sníž. přenesená",J210,0)</f>
        <v>0</v>
      </c>
      <c r="BI210" s="197">
        <f>IF(N210="nulová",J210,0)</f>
        <v>0</v>
      </c>
      <c r="BJ210" s="16" t="s">
        <v>85</v>
      </c>
      <c r="BK210" s="197">
        <f>ROUND(I210*H210,2)</f>
        <v>0</v>
      </c>
      <c r="BL210" s="16" t="s">
        <v>300</v>
      </c>
      <c r="BM210" s="196" t="s">
        <v>310</v>
      </c>
    </row>
    <row r="211" spans="1:65" s="2" customFormat="1">
      <c r="A211" s="33"/>
      <c r="B211" s="34"/>
      <c r="C211" s="35"/>
      <c r="D211" s="198" t="s">
        <v>139</v>
      </c>
      <c r="E211" s="35"/>
      <c r="F211" s="199" t="s">
        <v>309</v>
      </c>
      <c r="G211" s="35"/>
      <c r="H211" s="35"/>
      <c r="I211" s="200"/>
      <c r="J211" s="35"/>
      <c r="K211" s="35"/>
      <c r="L211" s="38"/>
      <c r="M211" s="201"/>
      <c r="N211" s="202"/>
      <c r="O211" s="70"/>
      <c r="P211" s="70"/>
      <c r="Q211" s="70"/>
      <c r="R211" s="70"/>
      <c r="S211" s="70"/>
      <c r="T211" s="71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T211" s="16" t="s">
        <v>139</v>
      </c>
      <c r="AU211" s="16" t="s">
        <v>87</v>
      </c>
    </row>
    <row r="212" spans="1:65" s="2" customFormat="1" ht="16.5" customHeight="1">
      <c r="A212" s="33"/>
      <c r="B212" s="34"/>
      <c r="C212" s="226" t="s">
        <v>311</v>
      </c>
      <c r="D212" s="226" t="s">
        <v>297</v>
      </c>
      <c r="E212" s="227" t="s">
        <v>312</v>
      </c>
      <c r="F212" s="228" t="s">
        <v>313</v>
      </c>
      <c r="G212" s="229" t="s">
        <v>176</v>
      </c>
      <c r="H212" s="230">
        <v>4</v>
      </c>
      <c r="I212" s="231"/>
      <c r="J212" s="232">
        <f>ROUND(I212*H212,2)</f>
        <v>0</v>
      </c>
      <c r="K212" s="228" t="s">
        <v>1</v>
      </c>
      <c r="L212" s="233"/>
      <c r="M212" s="234" t="s">
        <v>1</v>
      </c>
      <c r="N212" s="235" t="s">
        <v>42</v>
      </c>
      <c r="O212" s="70"/>
      <c r="P212" s="194">
        <f>O212*H212</f>
        <v>0</v>
      </c>
      <c r="Q212" s="194">
        <v>8.5199999999999998E-3</v>
      </c>
      <c r="R212" s="194">
        <f>Q212*H212</f>
        <v>3.4079999999999999E-2</v>
      </c>
      <c r="S212" s="194">
        <v>0</v>
      </c>
      <c r="T212" s="195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196" t="s">
        <v>300</v>
      </c>
      <c r="AT212" s="196" t="s">
        <v>297</v>
      </c>
      <c r="AU212" s="196" t="s">
        <v>87</v>
      </c>
      <c r="AY212" s="16" t="s">
        <v>129</v>
      </c>
      <c r="BE212" s="197">
        <f>IF(N212="základní",J212,0)</f>
        <v>0</v>
      </c>
      <c r="BF212" s="197">
        <f>IF(N212="snížená",J212,0)</f>
        <v>0</v>
      </c>
      <c r="BG212" s="197">
        <f>IF(N212="zákl. přenesená",J212,0)</f>
        <v>0</v>
      </c>
      <c r="BH212" s="197">
        <f>IF(N212="sníž. přenesená",J212,0)</f>
        <v>0</v>
      </c>
      <c r="BI212" s="197">
        <f>IF(N212="nulová",J212,0)</f>
        <v>0</v>
      </c>
      <c r="BJ212" s="16" t="s">
        <v>85</v>
      </c>
      <c r="BK212" s="197">
        <f>ROUND(I212*H212,2)</f>
        <v>0</v>
      </c>
      <c r="BL212" s="16" t="s">
        <v>300</v>
      </c>
      <c r="BM212" s="196" t="s">
        <v>314</v>
      </c>
    </row>
    <row r="213" spans="1:65" s="2" customFormat="1">
      <c r="A213" s="33"/>
      <c r="B213" s="34"/>
      <c r="C213" s="35"/>
      <c r="D213" s="198" t="s">
        <v>139</v>
      </c>
      <c r="E213" s="35"/>
      <c r="F213" s="199" t="s">
        <v>313</v>
      </c>
      <c r="G213" s="35"/>
      <c r="H213" s="35"/>
      <c r="I213" s="200"/>
      <c r="J213" s="35"/>
      <c r="K213" s="35"/>
      <c r="L213" s="38"/>
      <c r="M213" s="201"/>
      <c r="N213" s="202"/>
      <c r="O213" s="70"/>
      <c r="P213" s="70"/>
      <c r="Q213" s="70"/>
      <c r="R213" s="70"/>
      <c r="S213" s="70"/>
      <c r="T213" s="71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T213" s="16" t="s">
        <v>139</v>
      </c>
      <c r="AU213" s="16" t="s">
        <v>87</v>
      </c>
    </row>
    <row r="214" spans="1:65" s="2" customFormat="1" ht="16.5" customHeight="1">
      <c r="A214" s="33"/>
      <c r="B214" s="34"/>
      <c r="C214" s="226" t="s">
        <v>315</v>
      </c>
      <c r="D214" s="226" t="s">
        <v>297</v>
      </c>
      <c r="E214" s="227" t="s">
        <v>316</v>
      </c>
      <c r="F214" s="228" t="s">
        <v>317</v>
      </c>
      <c r="G214" s="229" t="s">
        <v>176</v>
      </c>
      <c r="H214" s="230">
        <v>80</v>
      </c>
      <c r="I214" s="231"/>
      <c r="J214" s="232">
        <f>ROUND(I214*H214,2)</f>
        <v>0</v>
      </c>
      <c r="K214" s="228" t="s">
        <v>136</v>
      </c>
      <c r="L214" s="233"/>
      <c r="M214" s="234" t="s">
        <v>1</v>
      </c>
      <c r="N214" s="235" t="s">
        <v>42</v>
      </c>
      <c r="O214" s="70"/>
      <c r="P214" s="194">
        <f>O214*H214</f>
        <v>0</v>
      </c>
      <c r="Q214" s="194">
        <v>5.1999999999999995E-4</v>
      </c>
      <c r="R214" s="194">
        <f>Q214*H214</f>
        <v>4.1599999999999998E-2</v>
      </c>
      <c r="S214" s="194">
        <v>0</v>
      </c>
      <c r="T214" s="195">
        <f>S214*H214</f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196" t="s">
        <v>300</v>
      </c>
      <c r="AT214" s="196" t="s">
        <v>297</v>
      </c>
      <c r="AU214" s="196" t="s">
        <v>87</v>
      </c>
      <c r="AY214" s="16" t="s">
        <v>129</v>
      </c>
      <c r="BE214" s="197">
        <f>IF(N214="základní",J214,0)</f>
        <v>0</v>
      </c>
      <c r="BF214" s="197">
        <f>IF(N214="snížená",J214,0)</f>
        <v>0</v>
      </c>
      <c r="BG214" s="197">
        <f>IF(N214="zákl. přenesená",J214,0)</f>
        <v>0</v>
      </c>
      <c r="BH214" s="197">
        <f>IF(N214="sníž. přenesená",J214,0)</f>
        <v>0</v>
      </c>
      <c r="BI214" s="197">
        <f>IF(N214="nulová",J214,0)</f>
        <v>0</v>
      </c>
      <c r="BJ214" s="16" t="s">
        <v>85</v>
      </c>
      <c r="BK214" s="197">
        <f>ROUND(I214*H214,2)</f>
        <v>0</v>
      </c>
      <c r="BL214" s="16" t="s">
        <v>300</v>
      </c>
      <c r="BM214" s="196" t="s">
        <v>318</v>
      </c>
    </row>
    <row r="215" spans="1:65" s="2" customFormat="1">
      <c r="A215" s="33"/>
      <c r="B215" s="34"/>
      <c r="C215" s="35"/>
      <c r="D215" s="198" t="s">
        <v>139</v>
      </c>
      <c r="E215" s="35"/>
      <c r="F215" s="199" t="s">
        <v>317</v>
      </c>
      <c r="G215" s="35"/>
      <c r="H215" s="35"/>
      <c r="I215" s="200"/>
      <c r="J215" s="35"/>
      <c r="K215" s="35"/>
      <c r="L215" s="38"/>
      <c r="M215" s="201"/>
      <c r="N215" s="202"/>
      <c r="O215" s="70"/>
      <c r="P215" s="70"/>
      <c r="Q215" s="70"/>
      <c r="R215" s="70"/>
      <c r="S215" s="70"/>
      <c r="T215" s="71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T215" s="16" t="s">
        <v>139</v>
      </c>
      <c r="AU215" s="16" t="s">
        <v>87</v>
      </c>
    </row>
    <row r="216" spans="1:65" s="2" customFormat="1" ht="16.5" customHeight="1">
      <c r="A216" s="33"/>
      <c r="B216" s="34"/>
      <c r="C216" s="226" t="s">
        <v>319</v>
      </c>
      <c r="D216" s="226" t="s">
        <v>297</v>
      </c>
      <c r="E216" s="227" t="s">
        <v>320</v>
      </c>
      <c r="F216" s="228" t="s">
        <v>321</v>
      </c>
      <c r="G216" s="229" t="s">
        <v>176</v>
      </c>
      <c r="H216" s="230">
        <v>80</v>
      </c>
      <c r="I216" s="231"/>
      <c r="J216" s="232">
        <f>ROUND(I216*H216,2)</f>
        <v>0</v>
      </c>
      <c r="K216" s="228" t="s">
        <v>136</v>
      </c>
      <c r="L216" s="233"/>
      <c r="M216" s="234" t="s">
        <v>1</v>
      </c>
      <c r="N216" s="235" t="s">
        <v>42</v>
      </c>
      <c r="O216" s="70"/>
      <c r="P216" s="194">
        <f>O216*H216</f>
        <v>0</v>
      </c>
      <c r="Q216" s="194">
        <v>9.0000000000000006E-5</v>
      </c>
      <c r="R216" s="194">
        <f>Q216*H216</f>
        <v>7.2000000000000007E-3</v>
      </c>
      <c r="S216" s="194">
        <v>0</v>
      </c>
      <c r="T216" s="195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196" t="s">
        <v>300</v>
      </c>
      <c r="AT216" s="196" t="s">
        <v>297</v>
      </c>
      <c r="AU216" s="196" t="s">
        <v>87</v>
      </c>
      <c r="AY216" s="16" t="s">
        <v>129</v>
      </c>
      <c r="BE216" s="197">
        <f>IF(N216="základní",J216,0)</f>
        <v>0</v>
      </c>
      <c r="BF216" s="197">
        <f>IF(N216="snížená",J216,0)</f>
        <v>0</v>
      </c>
      <c r="BG216" s="197">
        <f>IF(N216="zákl. přenesená",J216,0)</f>
        <v>0</v>
      </c>
      <c r="BH216" s="197">
        <f>IF(N216="sníž. přenesená",J216,0)</f>
        <v>0</v>
      </c>
      <c r="BI216" s="197">
        <f>IF(N216="nulová",J216,0)</f>
        <v>0</v>
      </c>
      <c r="BJ216" s="16" t="s">
        <v>85</v>
      </c>
      <c r="BK216" s="197">
        <f>ROUND(I216*H216,2)</f>
        <v>0</v>
      </c>
      <c r="BL216" s="16" t="s">
        <v>300</v>
      </c>
      <c r="BM216" s="196" t="s">
        <v>322</v>
      </c>
    </row>
    <row r="217" spans="1:65" s="2" customFormat="1">
      <c r="A217" s="33"/>
      <c r="B217" s="34"/>
      <c r="C217" s="35"/>
      <c r="D217" s="198" t="s">
        <v>139</v>
      </c>
      <c r="E217" s="35"/>
      <c r="F217" s="199" t="s">
        <v>321</v>
      </c>
      <c r="G217" s="35"/>
      <c r="H217" s="35"/>
      <c r="I217" s="200"/>
      <c r="J217" s="35"/>
      <c r="K217" s="35"/>
      <c r="L217" s="38"/>
      <c r="M217" s="201"/>
      <c r="N217" s="202"/>
      <c r="O217" s="70"/>
      <c r="P217" s="70"/>
      <c r="Q217" s="70"/>
      <c r="R217" s="70"/>
      <c r="S217" s="70"/>
      <c r="T217" s="71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T217" s="16" t="s">
        <v>139</v>
      </c>
      <c r="AU217" s="16" t="s">
        <v>87</v>
      </c>
    </row>
    <row r="218" spans="1:65" s="2" customFormat="1" ht="16.5" customHeight="1">
      <c r="A218" s="33"/>
      <c r="B218" s="34"/>
      <c r="C218" s="226" t="s">
        <v>323</v>
      </c>
      <c r="D218" s="226" t="s">
        <v>297</v>
      </c>
      <c r="E218" s="227" t="s">
        <v>324</v>
      </c>
      <c r="F218" s="228" t="s">
        <v>325</v>
      </c>
      <c r="G218" s="229" t="s">
        <v>176</v>
      </c>
      <c r="H218" s="230">
        <v>40</v>
      </c>
      <c r="I218" s="231"/>
      <c r="J218" s="232">
        <f>ROUND(I218*H218,2)</f>
        <v>0</v>
      </c>
      <c r="K218" s="228" t="s">
        <v>136</v>
      </c>
      <c r="L218" s="233"/>
      <c r="M218" s="234" t="s">
        <v>1</v>
      </c>
      <c r="N218" s="235" t="s">
        <v>42</v>
      </c>
      <c r="O218" s="70"/>
      <c r="P218" s="194">
        <f>O218*H218</f>
        <v>0</v>
      </c>
      <c r="Q218" s="194">
        <v>1.1100000000000001E-3</v>
      </c>
      <c r="R218" s="194">
        <f>Q218*H218</f>
        <v>4.4400000000000002E-2</v>
      </c>
      <c r="S218" s="194">
        <v>0</v>
      </c>
      <c r="T218" s="195">
        <f>S218*H218</f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196" t="s">
        <v>300</v>
      </c>
      <c r="AT218" s="196" t="s">
        <v>297</v>
      </c>
      <c r="AU218" s="196" t="s">
        <v>87</v>
      </c>
      <c r="AY218" s="16" t="s">
        <v>129</v>
      </c>
      <c r="BE218" s="197">
        <f>IF(N218="základní",J218,0)</f>
        <v>0</v>
      </c>
      <c r="BF218" s="197">
        <f>IF(N218="snížená",J218,0)</f>
        <v>0</v>
      </c>
      <c r="BG218" s="197">
        <f>IF(N218="zákl. přenesená",J218,0)</f>
        <v>0</v>
      </c>
      <c r="BH218" s="197">
        <f>IF(N218="sníž. přenesená",J218,0)</f>
        <v>0</v>
      </c>
      <c r="BI218" s="197">
        <f>IF(N218="nulová",J218,0)</f>
        <v>0</v>
      </c>
      <c r="BJ218" s="16" t="s">
        <v>85</v>
      </c>
      <c r="BK218" s="197">
        <f>ROUND(I218*H218,2)</f>
        <v>0</v>
      </c>
      <c r="BL218" s="16" t="s">
        <v>300</v>
      </c>
      <c r="BM218" s="196" t="s">
        <v>326</v>
      </c>
    </row>
    <row r="219" spans="1:65" s="2" customFormat="1">
      <c r="A219" s="33"/>
      <c r="B219" s="34"/>
      <c r="C219" s="35"/>
      <c r="D219" s="198" t="s">
        <v>139</v>
      </c>
      <c r="E219" s="35"/>
      <c r="F219" s="199" t="s">
        <v>325</v>
      </c>
      <c r="G219" s="35"/>
      <c r="H219" s="35"/>
      <c r="I219" s="200"/>
      <c r="J219" s="35"/>
      <c r="K219" s="35"/>
      <c r="L219" s="38"/>
      <c r="M219" s="201"/>
      <c r="N219" s="202"/>
      <c r="O219" s="70"/>
      <c r="P219" s="70"/>
      <c r="Q219" s="70"/>
      <c r="R219" s="70"/>
      <c r="S219" s="70"/>
      <c r="T219" s="71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T219" s="16" t="s">
        <v>139</v>
      </c>
      <c r="AU219" s="16" t="s">
        <v>87</v>
      </c>
    </row>
    <row r="220" spans="1:65" s="2" customFormat="1" ht="16.5" customHeight="1">
      <c r="A220" s="33"/>
      <c r="B220" s="34"/>
      <c r="C220" s="226" t="s">
        <v>327</v>
      </c>
      <c r="D220" s="226" t="s">
        <v>297</v>
      </c>
      <c r="E220" s="227" t="s">
        <v>328</v>
      </c>
      <c r="F220" s="228" t="s">
        <v>329</v>
      </c>
      <c r="G220" s="229" t="s">
        <v>176</v>
      </c>
      <c r="H220" s="230">
        <v>20</v>
      </c>
      <c r="I220" s="231"/>
      <c r="J220" s="232">
        <f>ROUND(I220*H220,2)</f>
        <v>0</v>
      </c>
      <c r="K220" s="228" t="s">
        <v>136</v>
      </c>
      <c r="L220" s="233"/>
      <c r="M220" s="234" t="s">
        <v>1</v>
      </c>
      <c r="N220" s="235" t="s">
        <v>42</v>
      </c>
      <c r="O220" s="70"/>
      <c r="P220" s="194">
        <f>O220*H220</f>
        <v>0</v>
      </c>
      <c r="Q220" s="194">
        <v>1.8000000000000001E-4</v>
      </c>
      <c r="R220" s="194">
        <f>Q220*H220</f>
        <v>3.6000000000000003E-3</v>
      </c>
      <c r="S220" s="194">
        <v>0</v>
      </c>
      <c r="T220" s="195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196" t="s">
        <v>300</v>
      </c>
      <c r="AT220" s="196" t="s">
        <v>297</v>
      </c>
      <c r="AU220" s="196" t="s">
        <v>87</v>
      </c>
      <c r="AY220" s="16" t="s">
        <v>129</v>
      </c>
      <c r="BE220" s="197">
        <f>IF(N220="základní",J220,0)</f>
        <v>0</v>
      </c>
      <c r="BF220" s="197">
        <f>IF(N220="snížená",J220,0)</f>
        <v>0</v>
      </c>
      <c r="BG220" s="197">
        <f>IF(N220="zákl. přenesená",J220,0)</f>
        <v>0</v>
      </c>
      <c r="BH220" s="197">
        <f>IF(N220="sníž. přenesená",J220,0)</f>
        <v>0</v>
      </c>
      <c r="BI220" s="197">
        <f>IF(N220="nulová",J220,0)</f>
        <v>0</v>
      </c>
      <c r="BJ220" s="16" t="s">
        <v>85</v>
      </c>
      <c r="BK220" s="197">
        <f>ROUND(I220*H220,2)</f>
        <v>0</v>
      </c>
      <c r="BL220" s="16" t="s">
        <v>300</v>
      </c>
      <c r="BM220" s="196" t="s">
        <v>330</v>
      </c>
    </row>
    <row r="221" spans="1:65" s="2" customFormat="1">
      <c r="A221" s="33"/>
      <c r="B221" s="34"/>
      <c r="C221" s="35"/>
      <c r="D221" s="198" t="s">
        <v>139</v>
      </c>
      <c r="E221" s="35"/>
      <c r="F221" s="199" t="s">
        <v>329</v>
      </c>
      <c r="G221" s="35"/>
      <c r="H221" s="35"/>
      <c r="I221" s="200"/>
      <c r="J221" s="35"/>
      <c r="K221" s="35"/>
      <c r="L221" s="38"/>
      <c r="M221" s="201"/>
      <c r="N221" s="202"/>
      <c r="O221" s="70"/>
      <c r="P221" s="70"/>
      <c r="Q221" s="70"/>
      <c r="R221" s="70"/>
      <c r="S221" s="70"/>
      <c r="T221" s="71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T221" s="16" t="s">
        <v>139</v>
      </c>
      <c r="AU221" s="16" t="s">
        <v>87</v>
      </c>
    </row>
    <row r="222" spans="1:65" s="2" customFormat="1" ht="16.5" customHeight="1">
      <c r="A222" s="33"/>
      <c r="B222" s="34"/>
      <c r="C222" s="226" t="s">
        <v>331</v>
      </c>
      <c r="D222" s="226" t="s">
        <v>297</v>
      </c>
      <c r="E222" s="227" t="s">
        <v>332</v>
      </c>
      <c r="F222" s="228" t="s">
        <v>333</v>
      </c>
      <c r="G222" s="229" t="s">
        <v>176</v>
      </c>
      <c r="H222" s="230">
        <v>20</v>
      </c>
      <c r="I222" s="231"/>
      <c r="J222" s="232">
        <f>ROUND(I222*H222,2)</f>
        <v>0</v>
      </c>
      <c r="K222" s="228" t="s">
        <v>136</v>
      </c>
      <c r="L222" s="233"/>
      <c r="M222" s="234" t="s">
        <v>1</v>
      </c>
      <c r="N222" s="235" t="s">
        <v>42</v>
      </c>
      <c r="O222" s="70"/>
      <c r="P222" s="194">
        <f>O222*H222</f>
        <v>0</v>
      </c>
      <c r="Q222" s="194">
        <v>9.0000000000000006E-5</v>
      </c>
      <c r="R222" s="194">
        <f>Q222*H222</f>
        <v>1.8000000000000002E-3</v>
      </c>
      <c r="S222" s="194">
        <v>0</v>
      </c>
      <c r="T222" s="195">
        <f>S222*H222</f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196" t="s">
        <v>300</v>
      </c>
      <c r="AT222" s="196" t="s">
        <v>297</v>
      </c>
      <c r="AU222" s="196" t="s">
        <v>87</v>
      </c>
      <c r="AY222" s="16" t="s">
        <v>129</v>
      </c>
      <c r="BE222" s="197">
        <f>IF(N222="základní",J222,0)</f>
        <v>0</v>
      </c>
      <c r="BF222" s="197">
        <f>IF(N222="snížená",J222,0)</f>
        <v>0</v>
      </c>
      <c r="BG222" s="197">
        <f>IF(N222="zákl. přenesená",J222,0)</f>
        <v>0</v>
      </c>
      <c r="BH222" s="197">
        <f>IF(N222="sníž. přenesená",J222,0)</f>
        <v>0</v>
      </c>
      <c r="BI222" s="197">
        <f>IF(N222="nulová",J222,0)</f>
        <v>0</v>
      </c>
      <c r="BJ222" s="16" t="s">
        <v>85</v>
      </c>
      <c r="BK222" s="197">
        <f>ROUND(I222*H222,2)</f>
        <v>0</v>
      </c>
      <c r="BL222" s="16" t="s">
        <v>300</v>
      </c>
      <c r="BM222" s="196" t="s">
        <v>334</v>
      </c>
    </row>
    <row r="223" spans="1:65" s="2" customFormat="1">
      <c r="A223" s="33"/>
      <c r="B223" s="34"/>
      <c r="C223" s="35"/>
      <c r="D223" s="198" t="s">
        <v>139</v>
      </c>
      <c r="E223" s="35"/>
      <c r="F223" s="199" t="s">
        <v>333</v>
      </c>
      <c r="G223" s="35"/>
      <c r="H223" s="35"/>
      <c r="I223" s="200"/>
      <c r="J223" s="35"/>
      <c r="K223" s="35"/>
      <c r="L223" s="38"/>
      <c r="M223" s="201"/>
      <c r="N223" s="202"/>
      <c r="O223" s="70"/>
      <c r="P223" s="70"/>
      <c r="Q223" s="70"/>
      <c r="R223" s="70"/>
      <c r="S223" s="70"/>
      <c r="T223" s="71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T223" s="16" t="s">
        <v>139</v>
      </c>
      <c r="AU223" s="16" t="s">
        <v>87</v>
      </c>
    </row>
    <row r="224" spans="1:65" s="2" customFormat="1" ht="16.5" customHeight="1">
      <c r="A224" s="33"/>
      <c r="B224" s="34"/>
      <c r="C224" s="226" t="s">
        <v>335</v>
      </c>
      <c r="D224" s="226" t="s">
        <v>297</v>
      </c>
      <c r="E224" s="227" t="s">
        <v>336</v>
      </c>
      <c r="F224" s="228" t="s">
        <v>337</v>
      </c>
      <c r="G224" s="229" t="s">
        <v>176</v>
      </c>
      <c r="H224" s="230">
        <v>30</v>
      </c>
      <c r="I224" s="231"/>
      <c r="J224" s="232">
        <f>ROUND(I224*H224,2)</f>
        <v>0</v>
      </c>
      <c r="K224" s="228" t="s">
        <v>136</v>
      </c>
      <c r="L224" s="233"/>
      <c r="M224" s="234" t="s">
        <v>1</v>
      </c>
      <c r="N224" s="235" t="s">
        <v>42</v>
      </c>
      <c r="O224" s="70"/>
      <c r="P224" s="194">
        <f>O224*H224</f>
        <v>0</v>
      </c>
      <c r="Q224" s="194">
        <v>4.0999999999999999E-4</v>
      </c>
      <c r="R224" s="194">
        <f>Q224*H224</f>
        <v>1.23E-2</v>
      </c>
      <c r="S224" s="194">
        <v>0</v>
      </c>
      <c r="T224" s="195">
        <f>S224*H224</f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196" t="s">
        <v>300</v>
      </c>
      <c r="AT224" s="196" t="s">
        <v>297</v>
      </c>
      <c r="AU224" s="196" t="s">
        <v>87</v>
      </c>
      <c r="AY224" s="16" t="s">
        <v>129</v>
      </c>
      <c r="BE224" s="197">
        <f>IF(N224="základní",J224,0)</f>
        <v>0</v>
      </c>
      <c r="BF224" s="197">
        <f>IF(N224="snížená",J224,0)</f>
        <v>0</v>
      </c>
      <c r="BG224" s="197">
        <f>IF(N224="zákl. přenesená",J224,0)</f>
        <v>0</v>
      </c>
      <c r="BH224" s="197">
        <f>IF(N224="sníž. přenesená",J224,0)</f>
        <v>0</v>
      </c>
      <c r="BI224" s="197">
        <f>IF(N224="nulová",J224,0)</f>
        <v>0</v>
      </c>
      <c r="BJ224" s="16" t="s">
        <v>85</v>
      </c>
      <c r="BK224" s="197">
        <f>ROUND(I224*H224,2)</f>
        <v>0</v>
      </c>
      <c r="BL224" s="16" t="s">
        <v>300</v>
      </c>
      <c r="BM224" s="196" t="s">
        <v>338</v>
      </c>
    </row>
    <row r="225" spans="1:65" s="2" customFormat="1">
      <c r="A225" s="33"/>
      <c r="B225" s="34"/>
      <c r="C225" s="35"/>
      <c r="D225" s="198" t="s">
        <v>139</v>
      </c>
      <c r="E225" s="35"/>
      <c r="F225" s="199" t="s">
        <v>337</v>
      </c>
      <c r="G225" s="35"/>
      <c r="H225" s="35"/>
      <c r="I225" s="200"/>
      <c r="J225" s="35"/>
      <c r="K225" s="35"/>
      <c r="L225" s="38"/>
      <c r="M225" s="201"/>
      <c r="N225" s="202"/>
      <c r="O225" s="70"/>
      <c r="P225" s="70"/>
      <c r="Q225" s="70"/>
      <c r="R225" s="70"/>
      <c r="S225" s="70"/>
      <c r="T225" s="71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T225" s="16" t="s">
        <v>139</v>
      </c>
      <c r="AU225" s="16" t="s">
        <v>87</v>
      </c>
    </row>
    <row r="226" spans="1:65" s="2" customFormat="1" ht="16.5" customHeight="1">
      <c r="A226" s="33"/>
      <c r="B226" s="34"/>
      <c r="C226" s="226" t="s">
        <v>339</v>
      </c>
      <c r="D226" s="226" t="s">
        <v>297</v>
      </c>
      <c r="E226" s="227" t="s">
        <v>340</v>
      </c>
      <c r="F226" s="228" t="s">
        <v>341</v>
      </c>
      <c r="G226" s="229" t="s">
        <v>176</v>
      </c>
      <c r="H226" s="230">
        <v>30</v>
      </c>
      <c r="I226" s="231"/>
      <c r="J226" s="232">
        <f>ROUND(I226*H226,2)</f>
        <v>0</v>
      </c>
      <c r="K226" s="228" t="s">
        <v>136</v>
      </c>
      <c r="L226" s="233"/>
      <c r="M226" s="234" t="s">
        <v>1</v>
      </c>
      <c r="N226" s="235" t="s">
        <v>42</v>
      </c>
      <c r="O226" s="70"/>
      <c r="P226" s="194">
        <f>O226*H226</f>
        <v>0</v>
      </c>
      <c r="Q226" s="194">
        <v>1.4999999999999999E-4</v>
      </c>
      <c r="R226" s="194">
        <f>Q226*H226</f>
        <v>4.4999999999999997E-3</v>
      </c>
      <c r="S226" s="194">
        <v>0</v>
      </c>
      <c r="T226" s="195">
        <f>S226*H226</f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196" t="s">
        <v>300</v>
      </c>
      <c r="AT226" s="196" t="s">
        <v>297</v>
      </c>
      <c r="AU226" s="196" t="s">
        <v>87</v>
      </c>
      <c r="AY226" s="16" t="s">
        <v>129</v>
      </c>
      <c r="BE226" s="197">
        <f>IF(N226="základní",J226,0)</f>
        <v>0</v>
      </c>
      <c r="BF226" s="197">
        <f>IF(N226="snížená",J226,0)</f>
        <v>0</v>
      </c>
      <c r="BG226" s="197">
        <f>IF(N226="zákl. přenesená",J226,0)</f>
        <v>0</v>
      </c>
      <c r="BH226" s="197">
        <f>IF(N226="sníž. přenesená",J226,0)</f>
        <v>0</v>
      </c>
      <c r="BI226" s="197">
        <f>IF(N226="nulová",J226,0)</f>
        <v>0</v>
      </c>
      <c r="BJ226" s="16" t="s">
        <v>85</v>
      </c>
      <c r="BK226" s="197">
        <f>ROUND(I226*H226,2)</f>
        <v>0</v>
      </c>
      <c r="BL226" s="16" t="s">
        <v>300</v>
      </c>
      <c r="BM226" s="196" t="s">
        <v>342</v>
      </c>
    </row>
    <row r="227" spans="1:65" s="2" customFormat="1">
      <c r="A227" s="33"/>
      <c r="B227" s="34"/>
      <c r="C227" s="35"/>
      <c r="D227" s="198" t="s">
        <v>139</v>
      </c>
      <c r="E227" s="35"/>
      <c r="F227" s="199" t="s">
        <v>341</v>
      </c>
      <c r="G227" s="35"/>
      <c r="H227" s="35"/>
      <c r="I227" s="200"/>
      <c r="J227" s="35"/>
      <c r="K227" s="35"/>
      <c r="L227" s="38"/>
      <c r="M227" s="201"/>
      <c r="N227" s="202"/>
      <c r="O227" s="70"/>
      <c r="P227" s="70"/>
      <c r="Q227" s="70"/>
      <c r="R227" s="70"/>
      <c r="S227" s="70"/>
      <c r="T227" s="71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T227" s="16" t="s">
        <v>139</v>
      </c>
      <c r="AU227" s="16" t="s">
        <v>87</v>
      </c>
    </row>
    <row r="228" spans="1:65" s="2" customFormat="1" ht="16.5" customHeight="1">
      <c r="A228" s="33"/>
      <c r="B228" s="34"/>
      <c r="C228" s="226" t="s">
        <v>343</v>
      </c>
      <c r="D228" s="226" t="s">
        <v>297</v>
      </c>
      <c r="E228" s="227" t="s">
        <v>320</v>
      </c>
      <c r="F228" s="228" t="s">
        <v>321</v>
      </c>
      <c r="G228" s="229" t="s">
        <v>176</v>
      </c>
      <c r="H228" s="230">
        <v>30</v>
      </c>
      <c r="I228" s="231"/>
      <c r="J228" s="232">
        <f>ROUND(I228*H228,2)</f>
        <v>0</v>
      </c>
      <c r="K228" s="228" t="s">
        <v>136</v>
      </c>
      <c r="L228" s="233"/>
      <c r="M228" s="234" t="s">
        <v>1</v>
      </c>
      <c r="N228" s="235" t="s">
        <v>42</v>
      </c>
      <c r="O228" s="70"/>
      <c r="P228" s="194">
        <f>O228*H228</f>
        <v>0</v>
      </c>
      <c r="Q228" s="194">
        <v>9.0000000000000006E-5</v>
      </c>
      <c r="R228" s="194">
        <f>Q228*H228</f>
        <v>2.7000000000000001E-3</v>
      </c>
      <c r="S228" s="194">
        <v>0</v>
      </c>
      <c r="T228" s="195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196" t="s">
        <v>300</v>
      </c>
      <c r="AT228" s="196" t="s">
        <v>297</v>
      </c>
      <c r="AU228" s="196" t="s">
        <v>87</v>
      </c>
      <c r="AY228" s="16" t="s">
        <v>129</v>
      </c>
      <c r="BE228" s="197">
        <f>IF(N228="základní",J228,0)</f>
        <v>0</v>
      </c>
      <c r="BF228" s="197">
        <f>IF(N228="snížená",J228,0)</f>
        <v>0</v>
      </c>
      <c r="BG228" s="197">
        <f>IF(N228="zákl. přenesená",J228,0)</f>
        <v>0</v>
      </c>
      <c r="BH228" s="197">
        <f>IF(N228="sníž. přenesená",J228,0)</f>
        <v>0</v>
      </c>
      <c r="BI228" s="197">
        <f>IF(N228="nulová",J228,0)</f>
        <v>0</v>
      </c>
      <c r="BJ228" s="16" t="s">
        <v>85</v>
      </c>
      <c r="BK228" s="197">
        <f>ROUND(I228*H228,2)</f>
        <v>0</v>
      </c>
      <c r="BL228" s="16" t="s">
        <v>300</v>
      </c>
      <c r="BM228" s="196" t="s">
        <v>344</v>
      </c>
    </row>
    <row r="229" spans="1:65" s="2" customFormat="1">
      <c r="A229" s="33"/>
      <c r="B229" s="34"/>
      <c r="C229" s="35"/>
      <c r="D229" s="198" t="s">
        <v>139</v>
      </c>
      <c r="E229" s="35"/>
      <c r="F229" s="199" t="s">
        <v>321</v>
      </c>
      <c r="G229" s="35"/>
      <c r="H229" s="35"/>
      <c r="I229" s="200"/>
      <c r="J229" s="35"/>
      <c r="K229" s="35"/>
      <c r="L229" s="38"/>
      <c r="M229" s="201"/>
      <c r="N229" s="202"/>
      <c r="O229" s="70"/>
      <c r="P229" s="70"/>
      <c r="Q229" s="70"/>
      <c r="R229" s="70"/>
      <c r="S229" s="70"/>
      <c r="T229" s="71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T229" s="16" t="s">
        <v>139</v>
      </c>
      <c r="AU229" s="16" t="s">
        <v>87</v>
      </c>
    </row>
    <row r="230" spans="1:65" s="2" customFormat="1" ht="16.5" customHeight="1">
      <c r="A230" s="33"/>
      <c r="B230" s="34"/>
      <c r="C230" s="226" t="s">
        <v>345</v>
      </c>
      <c r="D230" s="226" t="s">
        <v>297</v>
      </c>
      <c r="E230" s="227" t="s">
        <v>346</v>
      </c>
      <c r="F230" s="228" t="s">
        <v>347</v>
      </c>
      <c r="G230" s="229" t="s">
        <v>176</v>
      </c>
      <c r="H230" s="230">
        <v>30</v>
      </c>
      <c r="I230" s="231"/>
      <c r="J230" s="232">
        <f>ROUND(I230*H230,2)</f>
        <v>0</v>
      </c>
      <c r="K230" s="228" t="s">
        <v>136</v>
      </c>
      <c r="L230" s="233"/>
      <c r="M230" s="234" t="s">
        <v>1</v>
      </c>
      <c r="N230" s="235" t="s">
        <v>42</v>
      </c>
      <c r="O230" s="70"/>
      <c r="P230" s="194">
        <f>O230*H230</f>
        <v>0</v>
      </c>
      <c r="Q230" s="194">
        <v>5.0000000000000002E-5</v>
      </c>
      <c r="R230" s="194">
        <f>Q230*H230</f>
        <v>1.5E-3</v>
      </c>
      <c r="S230" s="194">
        <v>0</v>
      </c>
      <c r="T230" s="195">
        <f>S230*H230</f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196" t="s">
        <v>300</v>
      </c>
      <c r="AT230" s="196" t="s">
        <v>297</v>
      </c>
      <c r="AU230" s="196" t="s">
        <v>87</v>
      </c>
      <c r="AY230" s="16" t="s">
        <v>129</v>
      </c>
      <c r="BE230" s="197">
        <f>IF(N230="základní",J230,0)</f>
        <v>0</v>
      </c>
      <c r="BF230" s="197">
        <f>IF(N230="snížená",J230,0)</f>
        <v>0</v>
      </c>
      <c r="BG230" s="197">
        <f>IF(N230="zákl. přenesená",J230,0)</f>
        <v>0</v>
      </c>
      <c r="BH230" s="197">
        <f>IF(N230="sníž. přenesená",J230,0)</f>
        <v>0</v>
      </c>
      <c r="BI230" s="197">
        <f>IF(N230="nulová",J230,0)</f>
        <v>0</v>
      </c>
      <c r="BJ230" s="16" t="s">
        <v>85</v>
      </c>
      <c r="BK230" s="197">
        <f>ROUND(I230*H230,2)</f>
        <v>0</v>
      </c>
      <c r="BL230" s="16" t="s">
        <v>300</v>
      </c>
      <c r="BM230" s="196" t="s">
        <v>348</v>
      </c>
    </row>
    <row r="231" spans="1:65" s="2" customFormat="1">
      <c r="A231" s="33"/>
      <c r="B231" s="34"/>
      <c r="C231" s="35"/>
      <c r="D231" s="198" t="s">
        <v>139</v>
      </c>
      <c r="E231" s="35"/>
      <c r="F231" s="199" t="s">
        <v>347</v>
      </c>
      <c r="G231" s="35"/>
      <c r="H231" s="35"/>
      <c r="I231" s="200"/>
      <c r="J231" s="35"/>
      <c r="K231" s="35"/>
      <c r="L231" s="38"/>
      <c r="M231" s="201"/>
      <c r="N231" s="202"/>
      <c r="O231" s="70"/>
      <c r="P231" s="70"/>
      <c r="Q231" s="70"/>
      <c r="R231" s="70"/>
      <c r="S231" s="70"/>
      <c r="T231" s="71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T231" s="16" t="s">
        <v>139</v>
      </c>
      <c r="AU231" s="16" t="s">
        <v>87</v>
      </c>
    </row>
    <row r="232" spans="1:65" s="2" customFormat="1" ht="16.5" customHeight="1">
      <c r="A232" s="33"/>
      <c r="B232" s="34"/>
      <c r="C232" s="226" t="s">
        <v>349</v>
      </c>
      <c r="D232" s="226" t="s">
        <v>297</v>
      </c>
      <c r="E232" s="227" t="s">
        <v>328</v>
      </c>
      <c r="F232" s="228" t="s">
        <v>329</v>
      </c>
      <c r="G232" s="229" t="s">
        <v>176</v>
      </c>
      <c r="H232" s="230">
        <v>44</v>
      </c>
      <c r="I232" s="231"/>
      <c r="J232" s="232">
        <f>ROUND(I232*H232,2)</f>
        <v>0</v>
      </c>
      <c r="K232" s="228" t="s">
        <v>136</v>
      </c>
      <c r="L232" s="233"/>
      <c r="M232" s="234" t="s">
        <v>1</v>
      </c>
      <c r="N232" s="235" t="s">
        <v>42</v>
      </c>
      <c r="O232" s="70"/>
      <c r="P232" s="194">
        <f>O232*H232</f>
        <v>0</v>
      </c>
      <c r="Q232" s="194">
        <v>1.8000000000000001E-4</v>
      </c>
      <c r="R232" s="194">
        <f>Q232*H232</f>
        <v>7.92E-3</v>
      </c>
      <c r="S232" s="194">
        <v>0</v>
      </c>
      <c r="T232" s="195">
        <f>S232*H232</f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196" t="s">
        <v>300</v>
      </c>
      <c r="AT232" s="196" t="s">
        <v>297</v>
      </c>
      <c r="AU232" s="196" t="s">
        <v>87</v>
      </c>
      <c r="AY232" s="16" t="s">
        <v>129</v>
      </c>
      <c r="BE232" s="197">
        <f>IF(N232="základní",J232,0)</f>
        <v>0</v>
      </c>
      <c r="BF232" s="197">
        <f>IF(N232="snížená",J232,0)</f>
        <v>0</v>
      </c>
      <c r="BG232" s="197">
        <f>IF(N232="zákl. přenesená",J232,0)</f>
        <v>0</v>
      </c>
      <c r="BH232" s="197">
        <f>IF(N232="sníž. přenesená",J232,0)</f>
        <v>0</v>
      </c>
      <c r="BI232" s="197">
        <f>IF(N232="nulová",J232,0)</f>
        <v>0</v>
      </c>
      <c r="BJ232" s="16" t="s">
        <v>85</v>
      </c>
      <c r="BK232" s="197">
        <f>ROUND(I232*H232,2)</f>
        <v>0</v>
      </c>
      <c r="BL232" s="16" t="s">
        <v>300</v>
      </c>
      <c r="BM232" s="196" t="s">
        <v>350</v>
      </c>
    </row>
    <row r="233" spans="1:65" s="2" customFormat="1">
      <c r="A233" s="33"/>
      <c r="B233" s="34"/>
      <c r="C233" s="35"/>
      <c r="D233" s="198" t="s">
        <v>139</v>
      </c>
      <c r="E233" s="35"/>
      <c r="F233" s="199" t="s">
        <v>329</v>
      </c>
      <c r="G233" s="35"/>
      <c r="H233" s="35"/>
      <c r="I233" s="200"/>
      <c r="J233" s="35"/>
      <c r="K233" s="35"/>
      <c r="L233" s="38"/>
      <c r="M233" s="201"/>
      <c r="N233" s="202"/>
      <c r="O233" s="70"/>
      <c r="P233" s="70"/>
      <c r="Q233" s="70"/>
      <c r="R233" s="70"/>
      <c r="S233" s="70"/>
      <c r="T233" s="71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T233" s="16" t="s">
        <v>139</v>
      </c>
      <c r="AU233" s="16" t="s">
        <v>87</v>
      </c>
    </row>
    <row r="234" spans="1:65" s="12" customFormat="1" ht="25.9" customHeight="1">
      <c r="B234" s="169"/>
      <c r="C234" s="170"/>
      <c r="D234" s="171" t="s">
        <v>76</v>
      </c>
      <c r="E234" s="172" t="s">
        <v>351</v>
      </c>
      <c r="F234" s="172" t="s">
        <v>352</v>
      </c>
      <c r="G234" s="170"/>
      <c r="H234" s="170"/>
      <c r="I234" s="173"/>
      <c r="J234" s="174">
        <f>BK234</f>
        <v>0</v>
      </c>
      <c r="K234" s="170"/>
      <c r="L234" s="175"/>
      <c r="M234" s="176"/>
      <c r="N234" s="177"/>
      <c r="O234" s="177"/>
      <c r="P234" s="178">
        <f>SUM(P235:P261)</f>
        <v>0</v>
      </c>
      <c r="Q234" s="177"/>
      <c r="R234" s="178">
        <f>SUM(R235:R261)</f>
        <v>0</v>
      </c>
      <c r="S234" s="177"/>
      <c r="T234" s="179">
        <f>SUM(T235:T261)</f>
        <v>0</v>
      </c>
      <c r="AR234" s="180" t="s">
        <v>137</v>
      </c>
      <c r="AT234" s="181" t="s">
        <v>76</v>
      </c>
      <c r="AU234" s="181" t="s">
        <v>77</v>
      </c>
      <c r="AY234" s="180" t="s">
        <v>129</v>
      </c>
      <c r="BK234" s="182">
        <f>SUM(BK235:BK261)</f>
        <v>0</v>
      </c>
    </row>
    <row r="235" spans="1:65" s="2" customFormat="1" ht="16.5" customHeight="1">
      <c r="A235" s="33"/>
      <c r="B235" s="34"/>
      <c r="C235" s="185" t="s">
        <v>353</v>
      </c>
      <c r="D235" s="185" t="s">
        <v>132</v>
      </c>
      <c r="E235" s="186" t="s">
        <v>354</v>
      </c>
      <c r="F235" s="187" t="s">
        <v>355</v>
      </c>
      <c r="G235" s="188" t="s">
        <v>183</v>
      </c>
      <c r="H235" s="189">
        <v>545.93700000000001</v>
      </c>
      <c r="I235" s="190"/>
      <c r="J235" s="191">
        <f>ROUND(I235*H235,2)</f>
        <v>0</v>
      </c>
      <c r="K235" s="187" t="s">
        <v>136</v>
      </c>
      <c r="L235" s="38"/>
      <c r="M235" s="192" t="s">
        <v>1</v>
      </c>
      <c r="N235" s="193" t="s">
        <v>42</v>
      </c>
      <c r="O235" s="70"/>
      <c r="P235" s="194">
        <f>O235*H235</f>
        <v>0</v>
      </c>
      <c r="Q235" s="194">
        <v>0</v>
      </c>
      <c r="R235" s="194">
        <f>Q235*H235</f>
        <v>0</v>
      </c>
      <c r="S235" s="194">
        <v>0</v>
      </c>
      <c r="T235" s="195">
        <f>S235*H235</f>
        <v>0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196" t="s">
        <v>356</v>
      </c>
      <c r="AT235" s="196" t="s">
        <v>132</v>
      </c>
      <c r="AU235" s="196" t="s">
        <v>85</v>
      </c>
      <c r="AY235" s="16" t="s">
        <v>129</v>
      </c>
      <c r="BE235" s="197">
        <f>IF(N235="základní",J235,0)</f>
        <v>0</v>
      </c>
      <c r="BF235" s="197">
        <f>IF(N235="snížená",J235,0)</f>
        <v>0</v>
      </c>
      <c r="BG235" s="197">
        <f>IF(N235="zákl. přenesená",J235,0)</f>
        <v>0</v>
      </c>
      <c r="BH235" s="197">
        <f>IF(N235="sníž. přenesená",J235,0)</f>
        <v>0</v>
      </c>
      <c r="BI235" s="197">
        <f>IF(N235="nulová",J235,0)</f>
        <v>0</v>
      </c>
      <c r="BJ235" s="16" t="s">
        <v>85</v>
      </c>
      <c r="BK235" s="197">
        <f>ROUND(I235*H235,2)</f>
        <v>0</v>
      </c>
      <c r="BL235" s="16" t="s">
        <v>356</v>
      </c>
      <c r="BM235" s="196" t="s">
        <v>357</v>
      </c>
    </row>
    <row r="236" spans="1:65" s="2" customFormat="1" ht="29.25">
      <c r="A236" s="33"/>
      <c r="B236" s="34"/>
      <c r="C236" s="35"/>
      <c r="D236" s="198" t="s">
        <v>139</v>
      </c>
      <c r="E236" s="35"/>
      <c r="F236" s="199" t="s">
        <v>358</v>
      </c>
      <c r="G236" s="35"/>
      <c r="H236" s="35"/>
      <c r="I236" s="200"/>
      <c r="J236" s="35"/>
      <c r="K236" s="35"/>
      <c r="L236" s="38"/>
      <c r="M236" s="201"/>
      <c r="N236" s="202"/>
      <c r="O236" s="70"/>
      <c r="P236" s="70"/>
      <c r="Q236" s="70"/>
      <c r="R236" s="70"/>
      <c r="S236" s="70"/>
      <c r="T236" s="71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T236" s="16" t="s">
        <v>139</v>
      </c>
      <c r="AU236" s="16" t="s">
        <v>85</v>
      </c>
    </row>
    <row r="237" spans="1:65" s="13" customFormat="1">
      <c r="B237" s="203"/>
      <c r="C237" s="204"/>
      <c r="D237" s="198" t="s">
        <v>151</v>
      </c>
      <c r="E237" s="205" t="s">
        <v>1</v>
      </c>
      <c r="F237" s="206" t="s">
        <v>359</v>
      </c>
      <c r="G237" s="204"/>
      <c r="H237" s="207">
        <v>97.546000000000006</v>
      </c>
      <c r="I237" s="208"/>
      <c r="J237" s="204"/>
      <c r="K237" s="204"/>
      <c r="L237" s="209"/>
      <c r="M237" s="210"/>
      <c r="N237" s="211"/>
      <c r="O237" s="211"/>
      <c r="P237" s="211"/>
      <c r="Q237" s="211"/>
      <c r="R237" s="211"/>
      <c r="S237" s="211"/>
      <c r="T237" s="212"/>
      <c r="AT237" s="213" t="s">
        <v>151</v>
      </c>
      <c r="AU237" s="213" t="s">
        <v>85</v>
      </c>
      <c r="AV237" s="13" t="s">
        <v>87</v>
      </c>
      <c r="AW237" s="13" t="s">
        <v>34</v>
      </c>
      <c r="AX237" s="13" t="s">
        <v>77</v>
      </c>
      <c r="AY237" s="213" t="s">
        <v>129</v>
      </c>
    </row>
    <row r="238" spans="1:65" s="13" customFormat="1">
      <c r="B238" s="203"/>
      <c r="C238" s="204"/>
      <c r="D238" s="198" t="s">
        <v>151</v>
      </c>
      <c r="E238" s="205" t="s">
        <v>1</v>
      </c>
      <c r="F238" s="206" t="s">
        <v>360</v>
      </c>
      <c r="G238" s="204"/>
      <c r="H238" s="207">
        <v>448.39100000000002</v>
      </c>
      <c r="I238" s="208"/>
      <c r="J238" s="204"/>
      <c r="K238" s="204"/>
      <c r="L238" s="209"/>
      <c r="M238" s="210"/>
      <c r="N238" s="211"/>
      <c r="O238" s="211"/>
      <c r="P238" s="211"/>
      <c r="Q238" s="211"/>
      <c r="R238" s="211"/>
      <c r="S238" s="211"/>
      <c r="T238" s="212"/>
      <c r="AT238" s="213" t="s">
        <v>151</v>
      </c>
      <c r="AU238" s="213" t="s">
        <v>85</v>
      </c>
      <c r="AV238" s="13" t="s">
        <v>87</v>
      </c>
      <c r="AW238" s="13" t="s">
        <v>34</v>
      </c>
      <c r="AX238" s="13" t="s">
        <v>77</v>
      </c>
      <c r="AY238" s="213" t="s">
        <v>129</v>
      </c>
    </row>
    <row r="239" spans="1:65" s="14" customFormat="1">
      <c r="B239" s="214"/>
      <c r="C239" s="215"/>
      <c r="D239" s="198" t="s">
        <v>151</v>
      </c>
      <c r="E239" s="216" t="s">
        <v>1</v>
      </c>
      <c r="F239" s="217" t="s">
        <v>162</v>
      </c>
      <c r="G239" s="215"/>
      <c r="H239" s="218">
        <v>545.93700000000001</v>
      </c>
      <c r="I239" s="219"/>
      <c r="J239" s="215"/>
      <c r="K239" s="215"/>
      <c r="L239" s="220"/>
      <c r="M239" s="221"/>
      <c r="N239" s="222"/>
      <c r="O239" s="222"/>
      <c r="P239" s="222"/>
      <c r="Q239" s="222"/>
      <c r="R239" s="222"/>
      <c r="S239" s="222"/>
      <c r="T239" s="223"/>
      <c r="AT239" s="224" t="s">
        <v>151</v>
      </c>
      <c r="AU239" s="224" t="s">
        <v>85</v>
      </c>
      <c r="AV239" s="14" t="s">
        <v>137</v>
      </c>
      <c r="AW239" s="14" t="s">
        <v>34</v>
      </c>
      <c r="AX239" s="14" t="s">
        <v>85</v>
      </c>
      <c r="AY239" s="224" t="s">
        <v>129</v>
      </c>
    </row>
    <row r="240" spans="1:65" s="2" customFormat="1" ht="33" customHeight="1">
      <c r="A240" s="33"/>
      <c r="B240" s="34"/>
      <c r="C240" s="185" t="s">
        <v>361</v>
      </c>
      <c r="D240" s="185" t="s">
        <v>132</v>
      </c>
      <c r="E240" s="186" t="s">
        <v>362</v>
      </c>
      <c r="F240" s="187" t="s">
        <v>363</v>
      </c>
      <c r="G240" s="188" t="s">
        <v>183</v>
      </c>
      <c r="H240" s="189">
        <v>545.93700000000001</v>
      </c>
      <c r="I240" s="190"/>
      <c r="J240" s="191">
        <f>ROUND(I240*H240,2)</f>
        <v>0</v>
      </c>
      <c r="K240" s="187" t="s">
        <v>136</v>
      </c>
      <c r="L240" s="38"/>
      <c r="M240" s="192" t="s">
        <v>1</v>
      </c>
      <c r="N240" s="193" t="s">
        <v>42</v>
      </c>
      <c r="O240" s="70"/>
      <c r="P240" s="194">
        <f>O240*H240</f>
        <v>0</v>
      </c>
      <c r="Q240" s="194">
        <v>0</v>
      </c>
      <c r="R240" s="194">
        <f>Q240*H240</f>
        <v>0</v>
      </c>
      <c r="S240" s="194">
        <v>0</v>
      </c>
      <c r="T240" s="195">
        <f>S240*H240</f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196" t="s">
        <v>356</v>
      </c>
      <c r="AT240" s="196" t="s">
        <v>132</v>
      </c>
      <c r="AU240" s="196" t="s">
        <v>85</v>
      </c>
      <c r="AY240" s="16" t="s">
        <v>129</v>
      </c>
      <c r="BE240" s="197">
        <f>IF(N240="základní",J240,0)</f>
        <v>0</v>
      </c>
      <c r="BF240" s="197">
        <f>IF(N240="snížená",J240,0)</f>
        <v>0</v>
      </c>
      <c r="BG240" s="197">
        <f>IF(N240="zákl. přenesená",J240,0)</f>
        <v>0</v>
      </c>
      <c r="BH240" s="197">
        <f>IF(N240="sníž. přenesená",J240,0)</f>
        <v>0</v>
      </c>
      <c r="BI240" s="197">
        <f>IF(N240="nulová",J240,0)</f>
        <v>0</v>
      </c>
      <c r="BJ240" s="16" t="s">
        <v>85</v>
      </c>
      <c r="BK240" s="197">
        <f>ROUND(I240*H240,2)</f>
        <v>0</v>
      </c>
      <c r="BL240" s="16" t="s">
        <v>356</v>
      </c>
      <c r="BM240" s="196" t="s">
        <v>364</v>
      </c>
    </row>
    <row r="241" spans="1:65" s="2" customFormat="1" ht="48.75">
      <c r="A241" s="33"/>
      <c r="B241" s="34"/>
      <c r="C241" s="35"/>
      <c r="D241" s="198" t="s">
        <v>139</v>
      </c>
      <c r="E241" s="35"/>
      <c r="F241" s="199" t="s">
        <v>365</v>
      </c>
      <c r="G241" s="35"/>
      <c r="H241" s="35"/>
      <c r="I241" s="200"/>
      <c r="J241" s="35"/>
      <c r="K241" s="35"/>
      <c r="L241" s="38"/>
      <c r="M241" s="201"/>
      <c r="N241" s="202"/>
      <c r="O241" s="70"/>
      <c r="P241" s="70"/>
      <c r="Q241" s="70"/>
      <c r="R241" s="70"/>
      <c r="S241" s="70"/>
      <c r="T241" s="71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T241" s="16" t="s">
        <v>139</v>
      </c>
      <c r="AU241" s="16" t="s">
        <v>85</v>
      </c>
    </row>
    <row r="242" spans="1:65" s="13" customFormat="1">
      <c r="B242" s="203"/>
      <c r="C242" s="204"/>
      <c r="D242" s="198" t="s">
        <v>151</v>
      </c>
      <c r="E242" s="205" t="s">
        <v>1</v>
      </c>
      <c r="F242" s="206" t="s">
        <v>359</v>
      </c>
      <c r="G242" s="204"/>
      <c r="H242" s="207">
        <v>97.546000000000006</v>
      </c>
      <c r="I242" s="208"/>
      <c r="J242" s="204"/>
      <c r="K242" s="204"/>
      <c r="L242" s="209"/>
      <c r="M242" s="210"/>
      <c r="N242" s="211"/>
      <c r="O242" s="211"/>
      <c r="P242" s="211"/>
      <c r="Q242" s="211"/>
      <c r="R242" s="211"/>
      <c r="S242" s="211"/>
      <c r="T242" s="212"/>
      <c r="AT242" s="213" t="s">
        <v>151</v>
      </c>
      <c r="AU242" s="213" t="s">
        <v>85</v>
      </c>
      <c r="AV242" s="13" t="s">
        <v>87</v>
      </c>
      <c r="AW242" s="13" t="s">
        <v>34</v>
      </c>
      <c r="AX242" s="13" t="s">
        <v>77</v>
      </c>
      <c r="AY242" s="213" t="s">
        <v>129</v>
      </c>
    </row>
    <row r="243" spans="1:65" s="13" customFormat="1">
      <c r="B243" s="203"/>
      <c r="C243" s="204"/>
      <c r="D243" s="198" t="s">
        <v>151</v>
      </c>
      <c r="E243" s="205" t="s">
        <v>1</v>
      </c>
      <c r="F243" s="206" t="s">
        <v>360</v>
      </c>
      <c r="G243" s="204"/>
      <c r="H243" s="207">
        <v>448.39100000000002</v>
      </c>
      <c r="I243" s="208"/>
      <c r="J243" s="204"/>
      <c r="K243" s="204"/>
      <c r="L243" s="209"/>
      <c r="M243" s="210"/>
      <c r="N243" s="211"/>
      <c r="O243" s="211"/>
      <c r="P243" s="211"/>
      <c r="Q243" s="211"/>
      <c r="R243" s="211"/>
      <c r="S243" s="211"/>
      <c r="T243" s="212"/>
      <c r="AT243" s="213" t="s">
        <v>151</v>
      </c>
      <c r="AU243" s="213" t="s">
        <v>85</v>
      </c>
      <c r="AV243" s="13" t="s">
        <v>87</v>
      </c>
      <c r="AW243" s="13" t="s">
        <v>34</v>
      </c>
      <c r="AX243" s="13" t="s">
        <v>77</v>
      </c>
      <c r="AY243" s="213" t="s">
        <v>129</v>
      </c>
    </row>
    <row r="244" spans="1:65" s="14" customFormat="1">
      <c r="B244" s="214"/>
      <c r="C244" s="215"/>
      <c r="D244" s="198" t="s">
        <v>151</v>
      </c>
      <c r="E244" s="216" t="s">
        <v>1</v>
      </c>
      <c r="F244" s="217" t="s">
        <v>162</v>
      </c>
      <c r="G244" s="215"/>
      <c r="H244" s="218">
        <v>545.93700000000001</v>
      </c>
      <c r="I244" s="219"/>
      <c r="J244" s="215"/>
      <c r="K244" s="215"/>
      <c r="L244" s="220"/>
      <c r="M244" s="221"/>
      <c r="N244" s="222"/>
      <c r="O244" s="222"/>
      <c r="P244" s="222"/>
      <c r="Q244" s="222"/>
      <c r="R244" s="222"/>
      <c r="S244" s="222"/>
      <c r="T244" s="223"/>
      <c r="AT244" s="224" t="s">
        <v>151</v>
      </c>
      <c r="AU244" s="224" t="s">
        <v>85</v>
      </c>
      <c r="AV244" s="14" t="s">
        <v>137</v>
      </c>
      <c r="AW244" s="14" t="s">
        <v>34</v>
      </c>
      <c r="AX244" s="14" t="s">
        <v>85</v>
      </c>
      <c r="AY244" s="224" t="s">
        <v>129</v>
      </c>
    </row>
    <row r="245" spans="1:65" s="2" customFormat="1" ht="16.5" customHeight="1">
      <c r="A245" s="33"/>
      <c r="B245" s="34"/>
      <c r="C245" s="185" t="s">
        <v>366</v>
      </c>
      <c r="D245" s="185" t="s">
        <v>132</v>
      </c>
      <c r="E245" s="186" t="s">
        <v>367</v>
      </c>
      <c r="F245" s="187" t="s">
        <v>368</v>
      </c>
      <c r="G245" s="188" t="s">
        <v>183</v>
      </c>
      <c r="H245" s="189">
        <v>0.77100000000000002</v>
      </c>
      <c r="I245" s="190"/>
      <c r="J245" s="191">
        <f>ROUND(I245*H245,2)</f>
        <v>0</v>
      </c>
      <c r="K245" s="187" t="s">
        <v>136</v>
      </c>
      <c r="L245" s="38"/>
      <c r="M245" s="192" t="s">
        <v>1</v>
      </c>
      <c r="N245" s="193" t="s">
        <v>42</v>
      </c>
      <c r="O245" s="70"/>
      <c r="P245" s="194">
        <f>O245*H245</f>
        <v>0</v>
      </c>
      <c r="Q245" s="194">
        <v>0</v>
      </c>
      <c r="R245" s="194">
        <f>Q245*H245</f>
        <v>0</v>
      </c>
      <c r="S245" s="194">
        <v>0</v>
      </c>
      <c r="T245" s="195">
        <f>S245*H245</f>
        <v>0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196" t="s">
        <v>356</v>
      </c>
      <c r="AT245" s="196" t="s">
        <v>132</v>
      </c>
      <c r="AU245" s="196" t="s">
        <v>85</v>
      </c>
      <c r="AY245" s="16" t="s">
        <v>129</v>
      </c>
      <c r="BE245" s="197">
        <f>IF(N245="základní",J245,0)</f>
        <v>0</v>
      </c>
      <c r="BF245" s="197">
        <f>IF(N245="snížená",J245,0)</f>
        <v>0</v>
      </c>
      <c r="BG245" s="197">
        <f>IF(N245="zákl. přenesená",J245,0)</f>
        <v>0</v>
      </c>
      <c r="BH245" s="197">
        <f>IF(N245="sníž. přenesená",J245,0)</f>
        <v>0</v>
      </c>
      <c r="BI245" s="197">
        <f>IF(N245="nulová",J245,0)</f>
        <v>0</v>
      </c>
      <c r="BJ245" s="16" t="s">
        <v>85</v>
      </c>
      <c r="BK245" s="197">
        <f>ROUND(I245*H245,2)</f>
        <v>0</v>
      </c>
      <c r="BL245" s="16" t="s">
        <v>356</v>
      </c>
      <c r="BM245" s="196" t="s">
        <v>369</v>
      </c>
    </row>
    <row r="246" spans="1:65" s="2" customFormat="1" ht="29.25">
      <c r="A246" s="33"/>
      <c r="B246" s="34"/>
      <c r="C246" s="35"/>
      <c r="D246" s="198" t="s">
        <v>139</v>
      </c>
      <c r="E246" s="35"/>
      <c r="F246" s="199" t="s">
        <v>370</v>
      </c>
      <c r="G246" s="35"/>
      <c r="H246" s="35"/>
      <c r="I246" s="200"/>
      <c r="J246" s="35"/>
      <c r="K246" s="35"/>
      <c r="L246" s="38"/>
      <c r="M246" s="201"/>
      <c r="N246" s="202"/>
      <c r="O246" s="70"/>
      <c r="P246" s="70"/>
      <c r="Q246" s="70"/>
      <c r="R246" s="70"/>
      <c r="S246" s="70"/>
      <c r="T246" s="71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T246" s="16" t="s">
        <v>139</v>
      </c>
      <c r="AU246" s="16" t="s">
        <v>85</v>
      </c>
    </row>
    <row r="247" spans="1:65" s="2" customFormat="1" ht="36">
      <c r="A247" s="33"/>
      <c r="B247" s="34"/>
      <c r="C247" s="185" t="s">
        <v>371</v>
      </c>
      <c r="D247" s="185" t="s">
        <v>132</v>
      </c>
      <c r="E247" s="186" t="s">
        <v>372</v>
      </c>
      <c r="F247" s="187" t="s">
        <v>373</v>
      </c>
      <c r="G247" s="188" t="s">
        <v>176</v>
      </c>
      <c r="H247" s="189">
        <v>1</v>
      </c>
      <c r="I247" s="190"/>
      <c r="J247" s="191">
        <f>ROUND(I247*H247,2)</f>
        <v>0</v>
      </c>
      <c r="K247" s="187" t="s">
        <v>136</v>
      </c>
      <c r="L247" s="38"/>
      <c r="M247" s="192" t="s">
        <v>1</v>
      </c>
      <c r="N247" s="193" t="s">
        <v>42</v>
      </c>
      <c r="O247" s="70"/>
      <c r="P247" s="194">
        <f>O247*H247</f>
        <v>0</v>
      </c>
      <c r="Q247" s="194">
        <v>0</v>
      </c>
      <c r="R247" s="194">
        <f>Q247*H247</f>
        <v>0</v>
      </c>
      <c r="S247" s="194">
        <v>0</v>
      </c>
      <c r="T247" s="195">
        <f>S247*H247</f>
        <v>0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196" t="s">
        <v>356</v>
      </c>
      <c r="AT247" s="196" t="s">
        <v>132</v>
      </c>
      <c r="AU247" s="196" t="s">
        <v>85</v>
      </c>
      <c r="AY247" s="16" t="s">
        <v>129</v>
      </c>
      <c r="BE247" s="197">
        <f>IF(N247="základní",J247,0)</f>
        <v>0</v>
      </c>
      <c r="BF247" s="197">
        <f>IF(N247="snížená",J247,0)</f>
        <v>0</v>
      </c>
      <c r="BG247" s="197">
        <f>IF(N247="zákl. přenesená",J247,0)</f>
        <v>0</v>
      </c>
      <c r="BH247" s="197">
        <f>IF(N247="sníž. přenesená",J247,0)</f>
        <v>0</v>
      </c>
      <c r="BI247" s="197">
        <f>IF(N247="nulová",J247,0)</f>
        <v>0</v>
      </c>
      <c r="BJ247" s="16" t="s">
        <v>85</v>
      </c>
      <c r="BK247" s="197">
        <f>ROUND(I247*H247,2)</f>
        <v>0</v>
      </c>
      <c r="BL247" s="16" t="s">
        <v>356</v>
      </c>
      <c r="BM247" s="196" t="s">
        <v>374</v>
      </c>
    </row>
    <row r="248" spans="1:65" s="2" customFormat="1" ht="39">
      <c r="A248" s="33"/>
      <c r="B248" s="34"/>
      <c r="C248" s="35"/>
      <c r="D248" s="198" t="s">
        <v>139</v>
      </c>
      <c r="E248" s="35"/>
      <c r="F248" s="199" t="s">
        <v>375</v>
      </c>
      <c r="G248" s="35"/>
      <c r="H248" s="35"/>
      <c r="I248" s="200"/>
      <c r="J248" s="35"/>
      <c r="K248" s="35"/>
      <c r="L248" s="38"/>
      <c r="M248" s="201"/>
      <c r="N248" s="202"/>
      <c r="O248" s="70"/>
      <c r="P248" s="70"/>
      <c r="Q248" s="70"/>
      <c r="R248" s="70"/>
      <c r="S248" s="70"/>
      <c r="T248" s="71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T248" s="16" t="s">
        <v>139</v>
      </c>
      <c r="AU248" s="16" t="s">
        <v>85</v>
      </c>
    </row>
    <row r="249" spans="1:65" s="13" customFormat="1">
      <c r="B249" s="203"/>
      <c r="C249" s="204"/>
      <c r="D249" s="198" t="s">
        <v>151</v>
      </c>
      <c r="E249" s="205" t="s">
        <v>1</v>
      </c>
      <c r="F249" s="206" t="s">
        <v>376</v>
      </c>
      <c r="G249" s="204"/>
      <c r="H249" s="207">
        <v>1</v>
      </c>
      <c r="I249" s="208"/>
      <c r="J249" s="204"/>
      <c r="K249" s="204"/>
      <c r="L249" s="209"/>
      <c r="M249" s="210"/>
      <c r="N249" s="211"/>
      <c r="O249" s="211"/>
      <c r="P249" s="211"/>
      <c r="Q249" s="211"/>
      <c r="R249" s="211"/>
      <c r="S249" s="211"/>
      <c r="T249" s="212"/>
      <c r="AT249" s="213" t="s">
        <v>151</v>
      </c>
      <c r="AU249" s="213" t="s">
        <v>85</v>
      </c>
      <c r="AV249" s="13" t="s">
        <v>87</v>
      </c>
      <c r="AW249" s="13" t="s">
        <v>34</v>
      </c>
      <c r="AX249" s="13" t="s">
        <v>85</v>
      </c>
      <c r="AY249" s="213" t="s">
        <v>129</v>
      </c>
    </row>
    <row r="250" spans="1:65" s="2" customFormat="1" ht="33" customHeight="1">
      <c r="A250" s="33"/>
      <c r="B250" s="34"/>
      <c r="C250" s="185" t="s">
        <v>377</v>
      </c>
      <c r="D250" s="185" t="s">
        <v>132</v>
      </c>
      <c r="E250" s="186" t="s">
        <v>378</v>
      </c>
      <c r="F250" s="187" t="s">
        <v>379</v>
      </c>
      <c r="G250" s="188" t="s">
        <v>183</v>
      </c>
      <c r="H250" s="189">
        <v>1885.4929999999999</v>
      </c>
      <c r="I250" s="190"/>
      <c r="J250" s="191">
        <f>ROUND(I250*H250,2)</f>
        <v>0</v>
      </c>
      <c r="K250" s="187" t="s">
        <v>136</v>
      </c>
      <c r="L250" s="38"/>
      <c r="M250" s="192" t="s">
        <v>1</v>
      </c>
      <c r="N250" s="193" t="s">
        <v>42</v>
      </c>
      <c r="O250" s="70"/>
      <c r="P250" s="194">
        <f>O250*H250</f>
        <v>0</v>
      </c>
      <c r="Q250" s="194">
        <v>0</v>
      </c>
      <c r="R250" s="194">
        <f>Q250*H250</f>
        <v>0</v>
      </c>
      <c r="S250" s="194">
        <v>0</v>
      </c>
      <c r="T250" s="195">
        <f>S250*H250</f>
        <v>0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196" t="s">
        <v>356</v>
      </c>
      <c r="AT250" s="196" t="s">
        <v>132</v>
      </c>
      <c r="AU250" s="196" t="s">
        <v>85</v>
      </c>
      <c r="AY250" s="16" t="s">
        <v>129</v>
      </c>
      <c r="BE250" s="197">
        <f>IF(N250="základní",J250,0)</f>
        <v>0</v>
      </c>
      <c r="BF250" s="197">
        <f>IF(N250="snížená",J250,0)</f>
        <v>0</v>
      </c>
      <c r="BG250" s="197">
        <f>IF(N250="zákl. přenesená",J250,0)</f>
        <v>0</v>
      </c>
      <c r="BH250" s="197">
        <f>IF(N250="sníž. přenesená",J250,0)</f>
        <v>0</v>
      </c>
      <c r="BI250" s="197">
        <f>IF(N250="nulová",J250,0)</f>
        <v>0</v>
      </c>
      <c r="BJ250" s="16" t="s">
        <v>85</v>
      </c>
      <c r="BK250" s="197">
        <f>ROUND(I250*H250,2)</f>
        <v>0</v>
      </c>
      <c r="BL250" s="16" t="s">
        <v>356</v>
      </c>
      <c r="BM250" s="196" t="s">
        <v>380</v>
      </c>
    </row>
    <row r="251" spans="1:65" s="2" customFormat="1" ht="39">
      <c r="A251" s="33"/>
      <c r="B251" s="34"/>
      <c r="C251" s="35"/>
      <c r="D251" s="198" t="s">
        <v>139</v>
      </c>
      <c r="E251" s="35"/>
      <c r="F251" s="199" t="s">
        <v>381</v>
      </c>
      <c r="G251" s="35"/>
      <c r="H251" s="35"/>
      <c r="I251" s="200"/>
      <c r="J251" s="35"/>
      <c r="K251" s="35"/>
      <c r="L251" s="38"/>
      <c r="M251" s="201"/>
      <c r="N251" s="202"/>
      <c r="O251" s="70"/>
      <c r="P251" s="70"/>
      <c r="Q251" s="70"/>
      <c r="R251" s="70"/>
      <c r="S251" s="70"/>
      <c r="T251" s="71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T251" s="16" t="s">
        <v>139</v>
      </c>
      <c r="AU251" s="16" t="s">
        <v>85</v>
      </c>
    </row>
    <row r="252" spans="1:65" s="13" customFormat="1">
      <c r="B252" s="203"/>
      <c r="C252" s="204"/>
      <c r="D252" s="198" t="s">
        <v>151</v>
      </c>
      <c r="E252" s="205" t="s">
        <v>1</v>
      </c>
      <c r="F252" s="206" t="s">
        <v>382</v>
      </c>
      <c r="G252" s="204"/>
      <c r="H252" s="207">
        <v>1885.4929999999999</v>
      </c>
      <c r="I252" s="208"/>
      <c r="J252" s="204"/>
      <c r="K252" s="204"/>
      <c r="L252" s="209"/>
      <c r="M252" s="210"/>
      <c r="N252" s="211"/>
      <c r="O252" s="211"/>
      <c r="P252" s="211"/>
      <c r="Q252" s="211"/>
      <c r="R252" s="211"/>
      <c r="S252" s="211"/>
      <c r="T252" s="212"/>
      <c r="AT252" s="213" t="s">
        <v>151</v>
      </c>
      <c r="AU252" s="213" t="s">
        <v>85</v>
      </c>
      <c r="AV252" s="13" t="s">
        <v>87</v>
      </c>
      <c r="AW252" s="13" t="s">
        <v>34</v>
      </c>
      <c r="AX252" s="13" t="s">
        <v>85</v>
      </c>
      <c r="AY252" s="213" t="s">
        <v>129</v>
      </c>
    </row>
    <row r="253" spans="1:65" s="2" customFormat="1" ht="24">
      <c r="A253" s="33"/>
      <c r="B253" s="34"/>
      <c r="C253" s="185" t="s">
        <v>383</v>
      </c>
      <c r="D253" s="185" t="s">
        <v>132</v>
      </c>
      <c r="E253" s="186" t="s">
        <v>384</v>
      </c>
      <c r="F253" s="187" t="s">
        <v>385</v>
      </c>
      <c r="G253" s="188" t="s">
        <v>183</v>
      </c>
      <c r="H253" s="189">
        <v>3157.4760000000001</v>
      </c>
      <c r="I253" s="190"/>
      <c r="J253" s="191">
        <f>ROUND(I253*H253,2)</f>
        <v>0</v>
      </c>
      <c r="K253" s="187" t="s">
        <v>136</v>
      </c>
      <c r="L253" s="38"/>
      <c r="M253" s="192" t="s">
        <v>1</v>
      </c>
      <c r="N253" s="193" t="s">
        <v>42</v>
      </c>
      <c r="O253" s="70"/>
      <c r="P253" s="194">
        <f>O253*H253</f>
        <v>0</v>
      </c>
      <c r="Q253" s="194">
        <v>0</v>
      </c>
      <c r="R253" s="194">
        <f>Q253*H253</f>
        <v>0</v>
      </c>
      <c r="S253" s="194">
        <v>0</v>
      </c>
      <c r="T253" s="195">
        <f>S253*H253</f>
        <v>0</v>
      </c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R253" s="196" t="s">
        <v>356</v>
      </c>
      <c r="AT253" s="196" t="s">
        <v>132</v>
      </c>
      <c r="AU253" s="196" t="s">
        <v>85</v>
      </c>
      <c r="AY253" s="16" t="s">
        <v>129</v>
      </c>
      <c r="BE253" s="197">
        <f>IF(N253="základní",J253,0)</f>
        <v>0</v>
      </c>
      <c r="BF253" s="197">
        <f>IF(N253="snížená",J253,0)</f>
        <v>0</v>
      </c>
      <c r="BG253" s="197">
        <f>IF(N253="zákl. přenesená",J253,0)</f>
        <v>0</v>
      </c>
      <c r="BH253" s="197">
        <f>IF(N253="sníž. přenesená",J253,0)</f>
        <v>0</v>
      </c>
      <c r="BI253" s="197">
        <f>IF(N253="nulová",J253,0)</f>
        <v>0</v>
      </c>
      <c r="BJ253" s="16" t="s">
        <v>85</v>
      </c>
      <c r="BK253" s="197">
        <f>ROUND(I253*H253,2)</f>
        <v>0</v>
      </c>
      <c r="BL253" s="16" t="s">
        <v>356</v>
      </c>
      <c r="BM253" s="196" t="s">
        <v>386</v>
      </c>
    </row>
    <row r="254" spans="1:65" s="2" customFormat="1" ht="48.75">
      <c r="A254" s="33"/>
      <c r="B254" s="34"/>
      <c r="C254" s="35"/>
      <c r="D254" s="198" t="s">
        <v>139</v>
      </c>
      <c r="E254" s="35"/>
      <c r="F254" s="199" t="s">
        <v>387</v>
      </c>
      <c r="G254" s="35"/>
      <c r="H254" s="35"/>
      <c r="I254" s="200"/>
      <c r="J254" s="35"/>
      <c r="K254" s="35"/>
      <c r="L254" s="38"/>
      <c r="M254" s="201"/>
      <c r="N254" s="202"/>
      <c r="O254" s="70"/>
      <c r="P254" s="70"/>
      <c r="Q254" s="70"/>
      <c r="R254" s="70"/>
      <c r="S254" s="70"/>
      <c r="T254" s="71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T254" s="16" t="s">
        <v>139</v>
      </c>
      <c r="AU254" s="16" t="s">
        <v>85</v>
      </c>
    </row>
    <row r="255" spans="1:65" s="13" customFormat="1">
      <c r="B255" s="203"/>
      <c r="C255" s="204"/>
      <c r="D255" s="198" t="s">
        <v>151</v>
      </c>
      <c r="E255" s="205" t="s">
        <v>1</v>
      </c>
      <c r="F255" s="206" t="s">
        <v>388</v>
      </c>
      <c r="G255" s="204"/>
      <c r="H255" s="207">
        <v>3157.4760000000001</v>
      </c>
      <c r="I255" s="208"/>
      <c r="J255" s="204"/>
      <c r="K255" s="204"/>
      <c r="L255" s="209"/>
      <c r="M255" s="210"/>
      <c r="N255" s="211"/>
      <c r="O255" s="211"/>
      <c r="P255" s="211"/>
      <c r="Q255" s="211"/>
      <c r="R255" s="211"/>
      <c r="S255" s="211"/>
      <c r="T255" s="212"/>
      <c r="AT255" s="213" t="s">
        <v>151</v>
      </c>
      <c r="AU255" s="213" t="s">
        <v>85</v>
      </c>
      <c r="AV255" s="13" t="s">
        <v>87</v>
      </c>
      <c r="AW255" s="13" t="s">
        <v>34</v>
      </c>
      <c r="AX255" s="13" t="s">
        <v>85</v>
      </c>
      <c r="AY255" s="213" t="s">
        <v>129</v>
      </c>
    </row>
    <row r="256" spans="1:65" s="2" customFormat="1" ht="33" customHeight="1">
      <c r="A256" s="33"/>
      <c r="B256" s="34"/>
      <c r="C256" s="185" t="s">
        <v>389</v>
      </c>
      <c r="D256" s="185" t="s">
        <v>132</v>
      </c>
      <c r="E256" s="186" t="s">
        <v>390</v>
      </c>
      <c r="F256" s="187" t="s">
        <v>391</v>
      </c>
      <c r="G256" s="188" t="s">
        <v>183</v>
      </c>
      <c r="H256" s="189">
        <v>1.252</v>
      </c>
      <c r="I256" s="190"/>
      <c r="J256" s="191">
        <f>ROUND(I256*H256,2)</f>
        <v>0</v>
      </c>
      <c r="K256" s="187" t="s">
        <v>136</v>
      </c>
      <c r="L256" s="38"/>
      <c r="M256" s="192" t="s">
        <v>1</v>
      </c>
      <c r="N256" s="193" t="s">
        <v>42</v>
      </c>
      <c r="O256" s="70"/>
      <c r="P256" s="194">
        <f>O256*H256</f>
        <v>0</v>
      </c>
      <c r="Q256" s="194">
        <v>0</v>
      </c>
      <c r="R256" s="194">
        <f>Q256*H256</f>
        <v>0</v>
      </c>
      <c r="S256" s="194">
        <v>0</v>
      </c>
      <c r="T256" s="195">
        <f>S256*H256</f>
        <v>0</v>
      </c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R256" s="196" t="s">
        <v>356</v>
      </c>
      <c r="AT256" s="196" t="s">
        <v>132</v>
      </c>
      <c r="AU256" s="196" t="s">
        <v>85</v>
      </c>
      <c r="AY256" s="16" t="s">
        <v>129</v>
      </c>
      <c r="BE256" s="197">
        <f>IF(N256="základní",J256,0)</f>
        <v>0</v>
      </c>
      <c r="BF256" s="197">
        <f>IF(N256="snížená",J256,0)</f>
        <v>0</v>
      </c>
      <c r="BG256" s="197">
        <f>IF(N256="zákl. přenesená",J256,0)</f>
        <v>0</v>
      </c>
      <c r="BH256" s="197">
        <f>IF(N256="sníž. přenesená",J256,0)</f>
        <v>0</v>
      </c>
      <c r="BI256" s="197">
        <f>IF(N256="nulová",J256,0)</f>
        <v>0</v>
      </c>
      <c r="BJ256" s="16" t="s">
        <v>85</v>
      </c>
      <c r="BK256" s="197">
        <f>ROUND(I256*H256,2)</f>
        <v>0</v>
      </c>
      <c r="BL256" s="16" t="s">
        <v>356</v>
      </c>
      <c r="BM256" s="196" t="s">
        <v>392</v>
      </c>
    </row>
    <row r="257" spans="1:65" s="2" customFormat="1" ht="48.75">
      <c r="A257" s="33"/>
      <c r="B257" s="34"/>
      <c r="C257" s="35"/>
      <c r="D257" s="198" t="s">
        <v>139</v>
      </c>
      <c r="E257" s="35"/>
      <c r="F257" s="199" t="s">
        <v>393</v>
      </c>
      <c r="G257" s="35"/>
      <c r="H257" s="35"/>
      <c r="I257" s="200"/>
      <c r="J257" s="35"/>
      <c r="K257" s="35"/>
      <c r="L257" s="38"/>
      <c r="M257" s="201"/>
      <c r="N257" s="202"/>
      <c r="O257" s="70"/>
      <c r="P257" s="70"/>
      <c r="Q257" s="70"/>
      <c r="R257" s="70"/>
      <c r="S257" s="70"/>
      <c r="T257" s="71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T257" s="16" t="s">
        <v>139</v>
      </c>
      <c r="AU257" s="16" t="s">
        <v>85</v>
      </c>
    </row>
    <row r="258" spans="1:65" s="13" customFormat="1">
      <c r="B258" s="203"/>
      <c r="C258" s="204"/>
      <c r="D258" s="198" t="s">
        <v>151</v>
      </c>
      <c r="E258" s="205" t="s">
        <v>1</v>
      </c>
      <c r="F258" s="206" t="s">
        <v>394</v>
      </c>
      <c r="G258" s="204"/>
      <c r="H258" s="207">
        <v>1.252</v>
      </c>
      <c r="I258" s="208"/>
      <c r="J258" s="204"/>
      <c r="K258" s="204"/>
      <c r="L258" s="209"/>
      <c r="M258" s="210"/>
      <c r="N258" s="211"/>
      <c r="O258" s="211"/>
      <c r="P258" s="211"/>
      <c r="Q258" s="211"/>
      <c r="R258" s="211"/>
      <c r="S258" s="211"/>
      <c r="T258" s="212"/>
      <c r="AT258" s="213" t="s">
        <v>151</v>
      </c>
      <c r="AU258" s="213" t="s">
        <v>85</v>
      </c>
      <c r="AV258" s="13" t="s">
        <v>87</v>
      </c>
      <c r="AW258" s="13" t="s">
        <v>34</v>
      </c>
      <c r="AX258" s="13" t="s">
        <v>85</v>
      </c>
      <c r="AY258" s="213" t="s">
        <v>129</v>
      </c>
    </row>
    <row r="259" spans="1:65" s="2" customFormat="1" ht="16.5" customHeight="1">
      <c r="A259" s="33"/>
      <c r="B259" s="34"/>
      <c r="C259" s="185" t="s">
        <v>395</v>
      </c>
      <c r="D259" s="185" t="s">
        <v>132</v>
      </c>
      <c r="E259" s="186" t="s">
        <v>396</v>
      </c>
      <c r="F259" s="187" t="s">
        <v>397</v>
      </c>
      <c r="G259" s="188" t="s">
        <v>176</v>
      </c>
      <c r="H259" s="189">
        <v>10</v>
      </c>
      <c r="I259" s="190"/>
      <c r="J259" s="191">
        <f>ROUND(I259*H259,2)</f>
        <v>0</v>
      </c>
      <c r="K259" s="187" t="s">
        <v>136</v>
      </c>
      <c r="L259" s="38"/>
      <c r="M259" s="192" t="s">
        <v>1</v>
      </c>
      <c r="N259" s="193" t="s">
        <v>42</v>
      </c>
      <c r="O259" s="70"/>
      <c r="P259" s="194">
        <f>O259*H259</f>
        <v>0</v>
      </c>
      <c r="Q259" s="194">
        <v>0</v>
      </c>
      <c r="R259" s="194">
        <f>Q259*H259</f>
        <v>0</v>
      </c>
      <c r="S259" s="194">
        <v>0</v>
      </c>
      <c r="T259" s="195">
        <f>S259*H259</f>
        <v>0</v>
      </c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R259" s="196" t="s">
        <v>356</v>
      </c>
      <c r="AT259" s="196" t="s">
        <v>132</v>
      </c>
      <c r="AU259" s="196" t="s">
        <v>85</v>
      </c>
      <c r="AY259" s="16" t="s">
        <v>129</v>
      </c>
      <c r="BE259" s="197">
        <f>IF(N259="základní",J259,0)</f>
        <v>0</v>
      </c>
      <c r="BF259" s="197">
        <f>IF(N259="snížená",J259,0)</f>
        <v>0</v>
      </c>
      <c r="BG259" s="197">
        <f>IF(N259="zákl. přenesená",J259,0)</f>
        <v>0</v>
      </c>
      <c r="BH259" s="197">
        <f>IF(N259="sníž. přenesená",J259,0)</f>
        <v>0</v>
      </c>
      <c r="BI259" s="197">
        <f>IF(N259="nulová",J259,0)</f>
        <v>0</v>
      </c>
      <c r="BJ259" s="16" t="s">
        <v>85</v>
      </c>
      <c r="BK259" s="197">
        <f>ROUND(I259*H259,2)</f>
        <v>0</v>
      </c>
      <c r="BL259" s="16" t="s">
        <v>356</v>
      </c>
      <c r="BM259" s="196" t="s">
        <v>398</v>
      </c>
    </row>
    <row r="260" spans="1:65" s="2" customFormat="1" ht="29.25">
      <c r="A260" s="33"/>
      <c r="B260" s="34"/>
      <c r="C260" s="35"/>
      <c r="D260" s="198" t="s">
        <v>139</v>
      </c>
      <c r="E260" s="35"/>
      <c r="F260" s="199" t="s">
        <v>399</v>
      </c>
      <c r="G260" s="35"/>
      <c r="H260" s="35"/>
      <c r="I260" s="200"/>
      <c r="J260" s="35"/>
      <c r="K260" s="35"/>
      <c r="L260" s="38"/>
      <c r="M260" s="201"/>
      <c r="N260" s="202"/>
      <c r="O260" s="70"/>
      <c r="P260" s="70"/>
      <c r="Q260" s="70"/>
      <c r="R260" s="70"/>
      <c r="S260" s="70"/>
      <c r="T260" s="71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T260" s="16" t="s">
        <v>139</v>
      </c>
      <c r="AU260" s="16" t="s">
        <v>85</v>
      </c>
    </row>
    <row r="261" spans="1:65" s="13" customFormat="1">
      <c r="B261" s="203"/>
      <c r="C261" s="204"/>
      <c r="D261" s="198" t="s">
        <v>151</v>
      </c>
      <c r="E261" s="205" t="s">
        <v>1</v>
      </c>
      <c r="F261" s="206" t="s">
        <v>400</v>
      </c>
      <c r="G261" s="204"/>
      <c r="H261" s="207">
        <v>10</v>
      </c>
      <c r="I261" s="208"/>
      <c r="J261" s="204"/>
      <c r="K261" s="204"/>
      <c r="L261" s="209"/>
      <c r="M261" s="236"/>
      <c r="N261" s="237"/>
      <c r="O261" s="237"/>
      <c r="P261" s="237"/>
      <c r="Q261" s="237"/>
      <c r="R261" s="237"/>
      <c r="S261" s="237"/>
      <c r="T261" s="238"/>
      <c r="AT261" s="213" t="s">
        <v>151</v>
      </c>
      <c r="AU261" s="213" t="s">
        <v>85</v>
      </c>
      <c r="AV261" s="13" t="s">
        <v>87</v>
      </c>
      <c r="AW261" s="13" t="s">
        <v>34</v>
      </c>
      <c r="AX261" s="13" t="s">
        <v>85</v>
      </c>
      <c r="AY261" s="213" t="s">
        <v>129</v>
      </c>
    </row>
    <row r="262" spans="1:65" s="2" customFormat="1" ht="6.95" customHeight="1">
      <c r="A262" s="33"/>
      <c r="B262" s="53"/>
      <c r="C262" s="54"/>
      <c r="D262" s="54"/>
      <c r="E262" s="54"/>
      <c r="F262" s="54"/>
      <c r="G262" s="54"/>
      <c r="H262" s="54"/>
      <c r="I262" s="54"/>
      <c r="J262" s="54"/>
      <c r="K262" s="54"/>
      <c r="L262" s="38"/>
      <c r="M262" s="33"/>
      <c r="O262" s="33"/>
      <c r="P262" s="33"/>
      <c r="Q262" s="33"/>
      <c r="R262" s="33"/>
      <c r="S262" s="33"/>
      <c r="T262" s="3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</row>
  </sheetData>
  <sheetProtection algorithmName="SHA-512" hashValue="TACkFeC8HrK6uOYMhIooUj13df16nccyrqrDkbAN8n4GJEd5pH79YRFSB0H+Tgs3mQfM4IyfUGd9LFG1DOKjUA==" saltValue="evSL2N0Dsdo2E9P1tD2ehyisUIcGJ/An9LAvu7KungUMoVe2YbZMEY3IIrguJU4bidgOtV7npD0d93ap0F1ngg==" spinCount="100000" sheet="1" objects="1" scenarios="1" formatColumns="0" formatRows="0" autoFilter="0"/>
  <autoFilter ref="C118:K261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49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4"/>
      <c r="M2" s="244"/>
      <c r="N2" s="244"/>
      <c r="O2" s="244"/>
      <c r="P2" s="244"/>
      <c r="Q2" s="244"/>
      <c r="R2" s="244"/>
      <c r="S2" s="244"/>
      <c r="T2" s="244"/>
      <c r="U2" s="244"/>
      <c r="V2" s="244"/>
      <c r="AT2" s="16" t="s">
        <v>90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87</v>
      </c>
    </row>
    <row r="4" spans="1:46" s="1" customFormat="1" ht="24.95" customHeight="1">
      <c r="B4" s="19"/>
      <c r="D4" s="109" t="s">
        <v>103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88" t="str">
        <f>'Rekapitulace stavby'!K6</f>
        <v>Oprava trati v úseku Svatoňovice - Budišov nad Budišovkou 1. etapa</v>
      </c>
      <c r="F7" s="289"/>
      <c r="G7" s="289"/>
      <c r="H7" s="289"/>
      <c r="L7" s="19"/>
    </row>
    <row r="8" spans="1:46" s="2" customFormat="1" ht="12" customHeight="1">
      <c r="A8" s="33"/>
      <c r="B8" s="38"/>
      <c r="C8" s="33"/>
      <c r="D8" s="111" t="s">
        <v>104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90" t="s">
        <v>401</v>
      </c>
      <c r="F9" s="291"/>
      <c r="G9" s="291"/>
      <c r="H9" s="291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27. 4. 2021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">
        <v>27</v>
      </c>
      <c r="F15" s="33"/>
      <c r="G15" s="33"/>
      <c r="H15" s="33"/>
      <c r="I15" s="111" t="s">
        <v>28</v>
      </c>
      <c r="J15" s="112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30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92" t="str">
        <f>'Rekapitulace stavby'!E14</f>
        <v>Vyplň údaj</v>
      </c>
      <c r="F18" s="293"/>
      <c r="G18" s="293"/>
      <c r="H18" s="293"/>
      <c r="I18" s="111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32</v>
      </c>
      <c r="E20" s="33"/>
      <c r="F20" s="33"/>
      <c r="G20" s="33"/>
      <c r="H20" s="33"/>
      <c r="I20" s="111" t="s">
        <v>25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tr">
        <f>IF('Rekapitulace stavby'!E17="","",'Rekapitulace stavby'!E17)</f>
        <v xml:space="preserve"> </v>
      </c>
      <c r="F21" s="33"/>
      <c r="G21" s="33"/>
      <c r="H21" s="33"/>
      <c r="I21" s="111" t="s">
        <v>28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35</v>
      </c>
      <c r="E23" s="33"/>
      <c r="F23" s="33"/>
      <c r="G23" s="33"/>
      <c r="H23" s="33"/>
      <c r="I23" s="111" t="s">
        <v>25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tr">
        <f>IF('Rekapitulace stavby'!E20="","",'Rekapitulace stavby'!E20)</f>
        <v xml:space="preserve"> </v>
      </c>
      <c r="F24" s="33"/>
      <c r="G24" s="33"/>
      <c r="H24" s="33"/>
      <c r="I24" s="111" t="s">
        <v>28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36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94" t="s">
        <v>1</v>
      </c>
      <c r="F27" s="294"/>
      <c r="G27" s="294"/>
      <c r="H27" s="294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37</v>
      </c>
      <c r="E30" s="33"/>
      <c r="F30" s="33"/>
      <c r="G30" s="33"/>
      <c r="H30" s="33"/>
      <c r="I30" s="33"/>
      <c r="J30" s="119">
        <f>ROUND(J119,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39</v>
      </c>
      <c r="G32" s="33"/>
      <c r="H32" s="33"/>
      <c r="I32" s="120" t="s">
        <v>38</v>
      </c>
      <c r="J32" s="120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41</v>
      </c>
      <c r="E33" s="111" t="s">
        <v>42</v>
      </c>
      <c r="F33" s="122">
        <f>ROUND((SUM(BE119:BE248)),  2)</f>
        <v>0</v>
      </c>
      <c r="G33" s="33"/>
      <c r="H33" s="33"/>
      <c r="I33" s="123">
        <v>0.21</v>
      </c>
      <c r="J33" s="122">
        <f>ROUND(((SUM(BE119:BE248))*I33),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43</v>
      </c>
      <c r="F34" s="122">
        <f>ROUND((SUM(BF119:BF248)),  2)</f>
        <v>0</v>
      </c>
      <c r="G34" s="33"/>
      <c r="H34" s="33"/>
      <c r="I34" s="123">
        <v>0.15</v>
      </c>
      <c r="J34" s="122">
        <f>ROUND(((SUM(BF119:BF248))*I34),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44</v>
      </c>
      <c r="F35" s="122">
        <f>ROUND((SUM(BG119:BG248)),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45</v>
      </c>
      <c r="F36" s="122">
        <f>ROUND((SUM(BH119:BH248)),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46</v>
      </c>
      <c r="F37" s="122">
        <f>ROUND((SUM(BI119:BI248)),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47</v>
      </c>
      <c r="E39" s="126"/>
      <c r="F39" s="126"/>
      <c r="G39" s="127" t="s">
        <v>48</v>
      </c>
      <c r="H39" s="128" t="s">
        <v>49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1" t="s">
        <v>50</v>
      </c>
      <c r="E50" s="132"/>
      <c r="F50" s="132"/>
      <c r="G50" s="131" t="s">
        <v>51</v>
      </c>
      <c r="H50" s="132"/>
      <c r="I50" s="132"/>
      <c r="J50" s="132"/>
      <c r="K50" s="132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33" t="s">
        <v>52</v>
      </c>
      <c r="E61" s="134"/>
      <c r="F61" s="135" t="s">
        <v>53</v>
      </c>
      <c r="G61" s="133" t="s">
        <v>52</v>
      </c>
      <c r="H61" s="134"/>
      <c r="I61" s="134"/>
      <c r="J61" s="136" t="s">
        <v>53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31" t="s">
        <v>54</v>
      </c>
      <c r="E65" s="137"/>
      <c r="F65" s="137"/>
      <c r="G65" s="131" t="s">
        <v>55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33" t="s">
        <v>52</v>
      </c>
      <c r="E76" s="134"/>
      <c r="F76" s="135" t="s">
        <v>53</v>
      </c>
      <c r="G76" s="133" t="s">
        <v>52</v>
      </c>
      <c r="H76" s="134"/>
      <c r="I76" s="134"/>
      <c r="J76" s="136" t="s">
        <v>53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106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86" t="str">
        <f>E7</f>
        <v>Oprava trati v úseku Svatoňovice - Budišov nad Budišovkou 1. etapa</v>
      </c>
      <c r="F85" s="287"/>
      <c r="G85" s="287"/>
      <c r="H85" s="287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104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69" t="str">
        <f>E9</f>
        <v>SO 02 - Oprava železničního spodku</v>
      </c>
      <c r="F87" s="285"/>
      <c r="G87" s="285"/>
      <c r="H87" s="285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PS Suchdol</v>
      </c>
      <c r="G89" s="35"/>
      <c r="H89" s="35"/>
      <c r="I89" s="28" t="s">
        <v>22</v>
      </c>
      <c r="J89" s="65" t="str">
        <f>IF(J12="","",J12)</f>
        <v>27. 4. 2021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>Správa železnic, státní organizace, OŘ Ostrava</v>
      </c>
      <c r="G91" s="35"/>
      <c r="H91" s="35"/>
      <c r="I91" s="28" t="s">
        <v>32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28" t="s">
        <v>35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107</v>
      </c>
      <c r="D94" s="143"/>
      <c r="E94" s="143"/>
      <c r="F94" s="143"/>
      <c r="G94" s="143"/>
      <c r="H94" s="143"/>
      <c r="I94" s="143"/>
      <c r="J94" s="144" t="s">
        <v>108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5" t="s">
        <v>109</v>
      </c>
      <c r="D96" s="35"/>
      <c r="E96" s="35"/>
      <c r="F96" s="35"/>
      <c r="G96" s="35"/>
      <c r="H96" s="35"/>
      <c r="I96" s="35"/>
      <c r="J96" s="83">
        <f>J119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110</v>
      </c>
    </row>
    <row r="97" spans="1:31" s="9" customFormat="1" ht="24.95" customHeight="1">
      <c r="B97" s="146"/>
      <c r="C97" s="147"/>
      <c r="D97" s="148" t="s">
        <v>111</v>
      </c>
      <c r="E97" s="149"/>
      <c r="F97" s="149"/>
      <c r="G97" s="149"/>
      <c r="H97" s="149"/>
      <c r="I97" s="149"/>
      <c r="J97" s="150">
        <f>J120</f>
        <v>0</v>
      </c>
      <c r="K97" s="147"/>
      <c r="L97" s="151"/>
    </row>
    <row r="98" spans="1:31" s="10" customFormat="1" ht="19.899999999999999" customHeight="1">
      <c r="B98" s="152"/>
      <c r="C98" s="153"/>
      <c r="D98" s="154" t="s">
        <v>112</v>
      </c>
      <c r="E98" s="155"/>
      <c r="F98" s="155"/>
      <c r="G98" s="155"/>
      <c r="H98" s="155"/>
      <c r="I98" s="155"/>
      <c r="J98" s="156">
        <f>J121</f>
        <v>0</v>
      </c>
      <c r="K98" s="153"/>
      <c r="L98" s="157"/>
    </row>
    <row r="99" spans="1:31" s="9" customFormat="1" ht="24.95" customHeight="1">
      <c r="B99" s="146"/>
      <c r="C99" s="147"/>
      <c r="D99" s="148" t="s">
        <v>113</v>
      </c>
      <c r="E99" s="149"/>
      <c r="F99" s="149"/>
      <c r="G99" s="149"/>
      <c r="H99" s="149"/>
      <c r="I99" s="149"/>
      <c r="J99" s="150">
        <f>J236</f>
        <v>0</v>
      </c>
      <c r="K99" s="147"/>
      <c r="L99" s="151"/>
    </row>
    <row r="100" spans="1:31" s="2" customFormat="1" ht="21.75" customHeight="1">
      <c r="A100" s="33"/>
      <c r="B100" s="34"/>
      <c r="C100" s="35"/>
      <c r="D100" s="35"/>
      <c r="E100" s="35"/>
      <c r="F100" s="35"/>
      <c r="G100" s="35"/>
      <c r="H100" s="35"/>
      <c r="I100" s="35"/>
      <c r="J100" s="35"/>
      <c r="K100" s="35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31" s="2" customFormat="1" ht="6.95" customHeight="1">
      <c r="A101" s="33"/>
      <c r="B101" s="53"/>
      <c r="C101" s="54"/>
      <c r="D101" s="54"/>
      <c r="E101" s="54"/>
      <c r="F101" s="54"/>
      <c r="G101" s="54"/>
      <c r="H101" s="54"/>
      <c r="I101" s="54"/>
      <c r="J101" s="54"/>
      <c r="K101" s="54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5" spans="1:31" s="2" customFormat="1" ht="6.95" customHeight="1">
      <c r="A105" s="33"/>
      <c r="B105" s="55"/>
      <c r="C105" s="56"/>
      <c r="D105" s="56"/>
      <c r="E105" s="56"/>
      <c r="F105" s="56"/>
      <c r="G105" s="56"/>
      <c r="H105" s="56"/>
      <c r="I105" s="56"/>
      <c r="J105" s="56"/>
      <c r="K105" s="56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24.95" customHeight="1">
      <c r="A106" s="33"/>
      <c r="B106" s="34"/>
      <c r="C106" s="22" t="s">
        <v>114</v>
      </c>
      <c r="D106" s="35"/>
      <c r="E106" s="35"/>
      <c r="F106" s="35"/>
      <c r="G106" s="35"/>
      <c r="H106" s="35"/>
      <c r="I106" s="35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5" customHeight="1">
      <c r="A107" s="33"/>
      <c r="B107" s="34"/>
      <c r="C107" s="35"/>
      <c r="D107" s="35"/>
      <c r="E107" s="35"/>
      <c r="F107" s="35"/>
      <c r="G107" s="35"/>
      <c r="H107" s="35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16</v>
      </c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286" t="str">
        <f>E7</f>
        <v>Oprava trati v úseku Svatoňovice - Budišov nad Budišovkou 1. etapa</v>
      </c>
      <c r="F109" s="287"/>
      <c r="G109" s="287"/>
      <c r="H109" s="287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104</v>
      </c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269" t="str">
        <f>E9</f>
        <v>SO 02 - Oprava železničního spodku</v>
      </c>
      <c r="F111" s="285"/>
      <c r="G111" s="285"/>
      <c r="H111" s="28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20</v>
      </c>
      <c r="D113" s="35"/>
      <c r="E113" s="35"/>
      <c r="F113" s="26" t="str">
        <f>F12</f>
        <v>PS Suchdol</v>
      </c>
      <c r="G113" s="35"/>
      <c r="H113" s="35"/>
      <c r="I113" s="28" t="s">
        <v>22</v>
      </c>
      <c r="J113" s="65" t="str">
        <f>IF(J12="","",J12)</f>
        <v>27. 4. 2021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2" customHeight="1">
      <c r="A115" s="33"/>
      <c r="B115" s="34"/>
      <c r="C115" s="28" t="s">
        <v>24</v>
      </c>
      <c r="D115" s="35"/>
      <c r="E115" s="35"/>
      <c r="F115" s="26" t="str">
        <f>E15</f>
        <v>Správa železnic, státní organizace, OŘ Ostrava</v>
      </c>
      <c r="G115" s="35"/>
      <c r="H115" s="35"/>
      <c r="I115" s="28" t="s">
        <v>32</v>
      </c>
      <c r="J115" s="31" t="str">
        <f>E21</f>
        <v xml:space="preserve"> 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2" customHeight="1">
      <c r="A116" s="33"/>
      <c r="B116" s="34"/>
      <c r="C116" s="28" t="s">
        <v>30</v>
      </c>
      <c r="D116" s="35"/>
      <c r="E116" s="35"/>
      <c r="F116" s="26" t="str">
        <f>IF(E18="","",E18)</f>
        <v>Vyplň údaj</v>
      </c>
      <c r="G116" s="35"/>
      <c r="H116" s="35"/>
      <c r="I116" s="28" t="s">
        <v>35</v>
      </c>
      <c r="J116" s="31" t="str">
        <f>E24</f>
        <v xml:space="preserve"> 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0.35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11" customFormat="1" ht="29.25" customHeight="1">
      <c r="A118" s="158"/>
      <c r="B118" s="159"/>
      <c r="C118" s="160" t="s">
        <v>115</v>
      </c>
      <c r="D118" s="161" t="s">
        <v>62</v>
      </c>
      <c r="E118" s="161" t="s">
        <v>58</v>
      </c>
      <c r="F118" s="161" t="s">
        <v>59</v>
      </c>
      <c r="G118" s="161" t="s">
        <v>116</v>
      </c>
      <c r="H118" s="161" t="s">
        <v>117</v>
      </c>
      <c r="I118" s="161" t="s">
        <v>118</v>
      </c>
      <c r="J118" s="161" t="s">
        <v>108</v>
      </c>
      <c r="K118" s="162" t="s">
        <v>119</v>
      </c>
      <c r="L118" s="163"/>
      <c r="M118" s="74" t="s">
        <v>1</v>
      </c>
      <c r="N118" s="75" t="s">
        <v>41</v>
      </c>
      <c r="O118" s="75" t="s">
        <v>120</v>
      </c>
      <c r="P118" s="75" t="s">
        <v>121</v>
      </c>
      <c r="Q118" s="75" t="s">
        <v>122</v>
      </c>
      <c r="R118" s="75" t="s">
        <v>123</v>
      </c>
      <c r="S118" s="75" t="s">
        <v>124</v>
      </c>
      <c r="T118" s="76" t="s">
        <v>125</v>
      </c>
      <c r="U118" s="158"/>
      <c r="V118" s="158"/>
      <c r="W118" s="158"/>
      <c r="X118" s="158"/>
      <c r="Y118" s="158"/>
      <c r="Z118" s="158"/>
      <c r="AA118" s="158"/>
      <c r="AB118" s="158"/>
      <c r="AC118" s="158"/>
      <c r="AD118" s="158"/>
      <c r="AE118" s="158"/>
    </row>
    <row r="119" spans="1:65" s="2" customFormat="1" ht="22.9" customHeight="1">
      <c r="A119" s="33"/>
      <c r="B119" s="34"/>
      <c r="C119" s="81" t="s">
        <v>126</v>
      </c>
      <c r="D119" s="35"/>
      <c r="E119" s="35"/>
      <c r="F119" s="35"/>
      <c r="G119" s="35"/>
      <c r="H119" s="35"/>
      <c r="I119" s="35"/>
      <c r="J119" s="164">
        <f>BK119</f>
        <v>0</v>
      </c>
      <c r="K119" s="35"/>
      <c r="L119" s="38"/>
      <c r="M119" s="77"/>
      <c r="N119" s="165"/>
      <c r="O119" s="78"/>
      <c r="P119" s="166">
        <f>P120+P236</f>
        <v>0</v>
      </c>
      <c r="Q119" s="78"/>
      <c r="R119" s="166">
        <f>R120+R236</f>
        <v>451.18132000000003</v>
      </c>
      <c r="S119" s="78"/>
      <c r="T119" s="167">
        <f>T120+T236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76</v>
      </c>
      <c r="AU119" s="16" t="s">
        <v>110</v>
      </c>
      <c r="BK119" s="168">
        <f>BK120+BK236</f>
        <v>0</v>
      </c>
    </row>
    <row r="120" spans="1:65" s="12" customFormat="1" ht="25.9" customHeight="1">
      <c r="B120" s="169"/>
      <c r="C120" s="170"/>
      <c r="D120" s="171" t="s">
        <v>76</v>
      </c>
      <c r="E120" s="172" t="s">
        <v>127</v>
      </c>
      <c r="F120" s="172" t="s">
        <v>128</v>
      </c>
      <c r="G120" s="170"/>
      <c r="H120" s="170"/>
      <c r="I120" s="173"/>
      <c r="J120" s="174">
        <f>BK120</f>
        <v>0</v>
      </c>
      <c r="K120" s="170"/>
      <c r="L120" s="175"/>
      <c r="M120" s="176"/>
      <c r="N120" s="177"/>
      <c r="O120" s="177"/>
      <c r="P120" s="178">
        <f>P121</f>
        <v>0</v>
      </c>
      <c r="Q120" s="177"/>
      <c r="R120" s="178">
        <f>R121</f>
        <v>451.18132000000003</v>
      </c>
      <c r="S120" s="177"/>
      <c r="T120" s="179">
        <f>T121</f>
        <v>0</v>
      </c>
      <c r="AR120" s="180" t="s">
        <v>85</v>
      </c>
      <c r="AT120" s="181" t="s">
        <v>76</v>
      </c>
      <c r="AU120" s="181" t="s">
        <v>77</v>
      </c>
      <c r="AY120" s="180" t="s">
        <v>129</v>
      </c>
      <c r="BK120" s="182">
        <f>BK121</f>
        <v>0</v>
      </c>
    </row>
    <row r="121" spans="1:65" s="12" customFormat="1" ht="22.9" customHeight="1">
      <c r="B121" s="169"/>
      <c r="C121" s="170"/>
      <c r="D121" s="171" t="s">
        <v>76</v>
      </c>
      <c r="E121" s="183" t="s">
        <v>130</v>
      </c>
      <c r="F121" s="183" t="s">
        <v>131</v>
      </c>
      <c r="G121" s="170"/>
      <c r="H121" s="170"/>
      <c r="I121" s="173"/>
      <c r="J121" s="184">
        <f>BK121</f>
        <v>0</v>
      </c>
      <c r="K121" s="170"/>
      <c r="L121" s="175"/>
      <c r="M121" s="176"/>
      <c r="N121" s="177"/>
      <c r="O121" s="177"/>
      <c r="P121" s="178">
        <f>SUM(P122:P235)</f>
        <v>0</v>
      </c>
      <c r="Q121" s="177"/>
      <c r="R121" s="178">
        <f>SUM(R122:R235)</f>
        <v>451.18132000000003</v>
      </c>
      <c r="S121" s="177"/>
      <c r="T121" s="179">
        <f>SUM(T122:T235)</f>
        <v>0</v>
      </c>
      <c r="AR121" s="180" t="s">
        <v>85</v>
      </c>
      <c r="AT121" s="181" t="s">
        <v>76</v>
      </c>
      <c r="AU121" s="181" t="s">
        <v>85</v>
      </c>
      <c r="AY121" s="180" t="s">
        <v>129</v>
      </c>
      <c r="BK121" s="182">
        <f>SUM(BK122:BK235)</f>
        <v>0</v>
      </c>
    </row>
    <row r="122" spans="1:65" s="2" customFormat="1" ht="16.5" customHeight="1">
      <c r="A122" s="33"/>
      <c r="B122" s="34"/>
      <c r="C122" s="185" t="s">
        <v>85</v>
      </c>
      <c r="D122" s="185" t="s">
        <v>132</v>
      </c>
      <c r="E122" s="186" t="s">
        <v>402</v>
      </c>
      <c r="F122" s="187" t="s">
        <v>403</v>
      </c>
      <c r="G122" s="188" t="s">
        <v>148</v>
      </c>
      <c r="H122" s="189">
        <v>51.5</v>
      </c>
      <c r="I122" s="190"/>
      <c r="J122" s="191">
        <f>ROUND(I122*H122,2)</f>
        <v>0</v>
      </c>
      <c r="K122" s="187" t="s">
        <v>136</v>
      </c>
      <c r="L122" s="38"/>
      <c r="M122" s="192" t="s">
        <v>1</v>
      </c>
      <c r="N122" s="193" t="s">
        <v>42</v>
      </c>
      <c r="O122" s="70"/>
      <c r="P122" s="194">
        <f>O122*H122</f>
        <v>0</v>
      </c>
      <c r="Q122" s="194">
        <v>0</v>
      </c>
      <c r="R122" s="194">
        <f>Q122*H122</f>
        <v>0</v>
      </c>
      <c r="S122" s="194">
        <v>0</v>
      </c>
      <c r="T122" s="195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96" t="s">
        <v>137</v>
      </c>
      <c r="AT122" s="196" t="s">
        <v>132</v>
      </c>
      <c r="AU122" s="196" t="s">
        <v>87</v>
      </c>
      <c r="AY122" s="16" t="s">
        <v>129</v>
      </c>
      <c r="BE122" s="197">
        <f>IF(N122="základní",J122,0)</f>
        <v>0</v>
      </c>
      <c r="BF122" s="197">
        <f>IF(N122="snížená",J122,0)</f>
        <v>0</v>
      </c>
      <c r="BG122" s="197">
        <f>IF(N122="zákl. přenesená",J122,0)</f>
        <v>0</v>
      </c>
      <c r="BH122" s="197">
        <f>IF(N122="sníž. přenesená",J122,0)</f>
        <v>0</v>
      </c>
      <c r="BI122" s="197">
        <f>IF(N122="nulová",J122,0)</f>
        <v>0</v>
      </c>
      <c r="BJ122" s="16" t="s">
        <v>85</v>
      </c>
      <c r="BK122" s="197">
        <f>ROUND(I122*H122,2)</f>
        <v>0</v>
      </c>
      <c r="BL122" s="16" t="s">
        <v>137</v>
      </c>
      <c r="BM122" s="196" t="s">
        <v>404</v>
      </c>
    </row>
    <row r="123" spans="1:65" s="2" customFormat="1" ht="29.25">
      <c r="A123" s="33"/>
      <c r="B123" s="34"/>
      <c r="C123" s="35"/>
      <c r="D123" s="198" t="s">
        <v>139</v>
      </c>
      <c r="E123" s="35"/>
      <c r="F123" s="199" t="s">
        <v>405</v>
      </c>
      <c r="G123" s="35"/>
      <c r="H123" s="35"/>
      <c r="I123" s="200"/>
      <c r="J123" s="35"/>
      <c r="K123" s="35"/>
      <c r="L123" s="38"/>
      <c r="M123" s="201"/>
      <c r="N123" s="202"/>
      <c r="O123" s="70"/>
      <c r="P123" s="70"/>
      <c r="Q123" s="70"/>
      <c r="R123" s="70"/>
      <c r="S123" s="70"/>
      <c r="T123" s="71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139</v>
      </c>
      <c r="AU123" s="16" t="s">
        <v>87</v>
      </c>
    </row>
    <row r="124" spans="1:65" s="13" customFormat="1">
      <c r="B124" s="203"/>
      <c r="C124" s="204"/>
      <c r="D124" s="198" t="s">
        <v>151</v>
      </c>
      <c r="E124" s="205" t="s">
        <v>1</v>
      </c>
      <c r="F124" s="206" t="s">
        <v>406</v>
      </c>
      <c r="G124" s="204"/>
      <c r="H124" s="207">
        <v>7.5</v>
      </c>
      <c r="I124" s="208"/>
      <c r="J124" s="204"/>
      <c r="K124" s="204"/>
      <c r="L124" s="209"/>
      <c r="M124" s="210"/>
      <c r="N124" s="211"/>
      <c r="O124" s="211"/>
      <c r="P124" s="211"/>
      <c r="Q124" s="211"/>
      <c r="R124" s="211"/>
      <c r="S124" s="211"/>
      <c r="T124" s="212"/>
      <c r="AT124" s="213" t="s">
        <v>151</v>
      </c>
      <c r="AU124" s="213" t="s">
        <v>87</v>
      </c>
      <c r="AV124" s="13" t="s">
        <v>87</v>
      </c>
      <c r="AW124" s="13" t="s">
        <v>34</v>
      </c>
      <c r="AX124" s="13" t="s">
        <v>77</v>
      </c>
      <c r="AY124" s="213" t="s">
        <v>129</v>
      </c>
    </row>
    <row r="125" spans="1:65" s="13" customFormat="1">
      <c r="B125" s="203"/>
      <c r="C125" s="204"/>
      <c r="D125" s="198" t="s">
        <v>151</v>
      </c>
      <c r="E125" s="205" t="s">
        <v>1</v>
      </c>
      <c r="F125" s="206" t="s">
        <v>407</v>
      </c>
      <c r="G125" s="204"/>
      <c r="H125" s="207">
        <v>6</v>
      </c>
      <c r="I125" s="208"/>
      <c r="J125" s="204"/>
      <c r="K125" s="204"/>
      <c r="L125" s="209"/>
      <c r="M125" s="210"/>
      <c r="N125" s="211"/>
      <c r="O125" s="211"/>
      <c r="P125" s="211"/>
      <c r="Q125" s="211"/>
      <c r="R125" s="211"/>
      <c r="S125" s="211"/>
      <c r="T125" s="212"/>
      <c r="AT125" s="213" t="s">
        <v>151</v>
      </c>
      <c r="AU125" s="213" t="s">
        <v>87</v>
      </c>
      <c r="AV125" s="13" t="s">
        <v>87</v>
      </c>
      <c r="AW125" s="13" t="s">
        <v>34</v>
      </c>
      <c r="AX125" s="13" t="s">
        <v>77</v>
      </c>
      <c r="AY125" s="213" t="s">
        <v>129</v>
      </c>
    </row>
    <row r="126" spans="1:65" s="13" customFormat="1">
      <c r="B126" s="203"/>
      <c r="C126" s="204"/>
      <c r="D126" s="198" t="s">
        <v>151</v>
      </c>
      <c r="E126" s="205" t="s">
        <v>1</v>
      </c>
      <c r="F126" s="206" t="s">
        <v>408</v>
      </c>
      <c r="G126" s="204"/>
      <c r="H126" s="207">
        <v>8</v>
      </c>
      <c r="I126" s="208"/>
      <c r="J126" s="204"/>
      <c r="K126" s="204"/>
      <c r="L126" s="209"/>
      <c r="M126" s="210"/>
      <c r="N126" s="211"/>
      <c r="O126" s="211"/>
      <c r="P126" s="211"/>
      <c r="Q126" s="211"/>
      <c r="R126" s="211"/>
      <c r="S126" s="211"/>
      <c r="T126" s="212"/>
      <c r="AT126" s="213" t="s">
        <v>151</v>
      </c>
      <c r="AU126" s="213" t="s">
        <v>87</v>
      </c>
      <c r="AV126" s="13" t="s">
        <v>87</v>
      </c>
      <c r="AW126" s="13" t="s">
        <v>34</v>
      </c>
      <c r="AX126" s="13" t="s">
        <v>77</v>
      </c>
      <c r="AY126" s="213" t="s">
        <v>129</v>
      </c>
    </row>
    <row r="127" spans="1:65" s="13" customFormat="1">
      <c r="B127" s="203"/>
      <c r="C127" s="204"/>
      <c r="D127" s="198" t="s">
        <v>151</v>
      </c>
      <c r="E127" s="205" t="s">
        <v>1</v>
      </c>
      <c r="F127" s="206" t="s">
        <v>409</v>
      </c>
      <c r="G127" s="204"/>
      <c r="H127" s="207">
        <v>30</v>
      </c>
      <c r="I127" s="208"/>
      <c r="J127" s="204"/>
      <c r="K127" s="204"/>
      <c r="L127" s="209"/>
      <c r="M127" s="210"/>
      <c r="N127" s="211"/>
      <c r="O127" s="211"/>
      <c r="P127" s="211"/>
      <c r="Q127" s="211"/>
      <c r="R127" s="211"/>
      <c r="S127" s="211"/>
      <c r="T127" s="212"/>
      <c r="AT127" s="213" t="s">
        <v>151</v>
      </c>
      <c r="AU127" s="213" t="s">
        <v>87</v>
      </c>
      <c r="AV127" s="13" t="s">
        <v>87</v>
      </c>
      <c r="AW127" s="13" t="s">
        <v>34</v>
      </c>
      <c r="AX127" s="13" t="s">
        <v>77</v>
      </c>
      <c r="AY127" s="213" t="s">
        <v>129</v>
      </c>
    </row>
    <row r="128" spans="1:65" s="14" customFormat="1">
      <c r="B128" s="214"/>
      <c r="C128" s="215"/>
      <c r="D128" s="198" t="s">
        <v>151</v>
      </c>
      <c r="E128" s="216" t="s">
        <v>1</v>
      </c>
      <c r="F128" s="217" t="s">
        <v>162</v>
      </c>
      <c r="G128" s="215"/>
      <c r="H128" s="218">
        <v>51.5</v>
      </c>
      <c r="I128" s="219"/>
      <c r="J128" s="215"/>
      <c r="K128" s="215"/>
      <c r="L128" s="220"/>
      <c r="M128" s="221"/>
      <c r="N128" s="222"/>
      <c r="O128" s="222"/>
      <c r="P128" s="222"/>
      <c r="Q128" s="222"/>
      <c r="R128" s="222"/>
      <c r="S128" s="222"/>
      <c r="T128" s="223"/>
      <c r="AT128" s="224" t="s">
        <v>151</v>
      </c>
      <c r="AU128" s="224" t="s">
        <v>87</v>
      </c>
      <c r="AV128" s="14" t="s">
        <v>137</v>
      </c>
      <c r="AW128" s="14" t="s">
        <v>34</v>
      </c>
      <c r="AX128" s="14" t="s">
        <v>85</v>
      </c>
      <c r="AY128" s="224" t="s">
        <v>129</v>
      </c>
    </row>
    <row r="129" spans="1:65" s="2" customFormat="1" ht="16.5" customHeight="1">
      <c r="A129" s="33"/>
      <c r="B129" s="34"/>
      <c r="C129" s="185" t="s">
        <v>87</v>
      </c>
      <c r="D129" s="185" t="s">
        <v>132</v>
      </c>
      <c r="E129" s="186" t="s">
        <v>410</v>
      </c>
      <c r="F129" s="187" t="s">
        <v>411</v>
      </c>
      <c r="G129" s="188" t="s">
        <v>148</v>
      </c>
      <c r="H129" s="189">
        <v>133.68</v>
      </c>
      <c r="I129" s="190"/>
      <c r="J129" s="191">
        <f>ROUND(I129*H129,2)</f>
        <v>0</v>
      </c>
      <c r="K129" s="187" t="s">
        <v>136</v>
      </c>
      <c r="L129" s="38"/>
      <c r="M129" s="192" t="s">
        <v>1</v>
      </c>
      <c r="N129" s="193" t="s">
        <v>42</v>
      </c>
      <c r="O129" s="70"/>
      <c r="P129" s="194">
        <f>O129*H129</f>
        <v>0</v>
      </c>
      <c r="Q129" s="194">
        <v>0</v>
      </c>
      <c r="R129" s="194">
        <f>Q129*H129</f>
        <v>0</v>
      </c>
      <c r="S129" s="194">
        <v>0</v>
      </c>
      <c r="T129" s="195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96" t="s">
        <v>137</v>
      </c>
      <c r="AT129" s="196" t="s">
        <v>132</v>
      </c>
      <c r="AU129" s="196" t="s">
        <v>87</v>
      </c>
      <c r="AY129" s="16" t="s">
        <v>129</v>
      </c>
      <c r="BE129" s="197">
        <f>IF(N129="základní",J129,0)</f>
        <v>0</v>
      </c>
      <c r="BF129" s="197">
        <f>IF(N129="snížená",J129,0)</f>
        <v>0</v>
      </c>
      <c r="BG129" s="197">
        <f>IF(N129="zákl. přenesená",J129,0)</f>
        <v>0</v>
      </c>
      <c r="BH129" s="197">
        <f>IF(N129="sníž. přenesená",J129,0)</f>
        <v>0</v>
      </c>
      <c r="BI129" s="197">
        <f>IF(N129="nulová",J129,0)</f>
        <v>0</v>
      </c>
      <c r="BJ129" s="16" t="s">
        <v>85</v>
      </c>
      <c r="BK129" s="197">
        <f>ROUND(I129*H129,2)</f>
        <v>0</v>
      </c>
      <c r="BL129" s="16" t="s">
        <v>137</v>
      </c>
      <c r="BM129" s="196" t="s">
        <v>412</v>
      </c>
    </row>
    <row r="130" spans="1:65" s="2" customFormat="1" ht="19.5">
      <c r="A130" s="33"/>
      <c r="B130" s="34"/>
      <c r="C130" s="35"/>
      <c r="D130" s="198" t="s">
        <v>139</v>
      </c>
      <c r="E130" s="35"/>
      <c r="F130" s="199" t="s">
        <v>413</v>
      </c>
      <c r="G130" s="35"/>
      <c r="H130" s="35"/>
      <c r="I130" s="200"/>
      <c r="J130" s="35"/>
      <c r="K130" s="35"/>
      <c r="L130" s="38"/>
      <c r="M130" s="201"/>
      <c r="N130" s="202"/>
      <c r="O130" s="70"/>
      <c r="P130" s="70"/>
      <c r="Q130" s="70"/>
      <c r="R130" s="70"/>
      <c r="S130" s="70"/>
      <c r="T130" s="71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139</v>
      </c>
      <c r="AU130" s="16" t="s">
        <v>87</v>
      </c>
    </row>
    <row r="131" spans="1:65" s="13" customFormat="1">
      <c r="B131" s="203"/>
      <c r="C131" s="204"/>
      <c r="D131" s="198" t="s">
        <v>151</v>
      </c>
      <c r="E131" s="205" t="s">
        <v>1</v>
      </c>
      <c r="F131" s="206" t="s">
        <v>414</v>
      </c>
      <c r="G131" s="204"/>
      <c r="H131" s="207">
        <v>53.88</v>
      </c>
      <c r="I131" s="208"/>
      <c r="J131" s="204"/>
      <c r="K131" s="204"/>
      <c r="L131" s="209"/>
      <c r="M131" s="210"/>
      <c r="N131" s="211"/>
      <c r="O131" s="211"/>
      <c r="P131" s="211"/>
      <c r="Q131" s="211"/>
      <c r="R131" s="211"/>
      <c r="S131" s="211"/>
      <c r="T131" s="212"/>
      <c r="AT131" s="213" t="s">
        <v>151</v>
      </c>
      <c r="AU131" s="213" t="s">
        <v>87</v>
      </c>
      <c r="AV131" s="13" t="s">
        <v>87</v>
      </c>
      <c r="AW131" s="13" t="s">
        <v>34</v>
      </c>
      <c r="AX131" s="13" t="s">
        <v>77</v>
      </c>
      <c r="AY131" s="213" t="s">
        <v>129</v>
      </c>
    </row>
    <row r="132" spans="1:65" s="13" customFormat="1">
      <c r="B132" s="203"/>
      <c r="C132" s="204"/>
      <c r="D132" s="198" t="s">
        <v>151</v>
      </c>
      <c r="E132" s="205" t="s">
        <v>1</v>
      </c>
      <c r="F132" s="206" t="s">
        <v>415</v>
      </c>
      <c r="G132" s="204"/>
      <c r="H132" s="207">
        <v>79.8</v>
      </c>
      <c r="I132" s="208"/>
      <c r="J132" s="204"/>
      <c r="K132" s="204"/>
      <c r="L132" s="209"/>
      <c r="M132" s="210"/>
      <c r="N132" s="211"/>
      <c r="O132" s="211"/>
      <c r="P132" s="211"/>
      <c r="Q132" s="211"/>
      <c r="R132" s="211"/>
      <c r="S132" s="211"/>
      <c r="T132" s="212"/>
      <c r="AT132" s="213" t="s">
        <v>151</v>
      </c>
      <c r="AU132" s="213" t="s">
        <v>87</v>
      </c>
      <c r="AV132" s="13" t="s">
        <v>87</v>
      </c>
      <c r="AW132" s="13" t="s">
        <v>34</v>
      </c>
      <c r="AX132" s="13" t="s">
        <v>77</v>
      </c>
      <c r="AY132" s="213" t="s">
        <v>129</v>
      </c>
    </row>
    <row r="133" spans="1:65" s="14" customFormat="1">
      <c r="B133" s="214"/>
      <c r="C133" s="215"/>
      <c r="D133" s="198" t="s">
        <v>151</v>
      </c>
      <c r="E133" s="216" t="s">
        <v>1</v>
      </c>
      <c r="F133" s="217" t="s">
        <v>162</v>
      </c>
      <c r="G133" s="215"/>
      <c r="H133" s="218">
        <v>133.68</v>
      </c>
      <c r="I133" s="219"/>
      <c r="J133" s="215"/>
      <c r="K133" s="215"/>
      <c r="L133" s="220"/>
      <c r="M133" s="221"/>
      <c r="N133" s="222"/>
      <c r="O133" s="222"/>
      <c r="P133" s="222"/>
      <c r="Q133" s="222"/>
      <c r="R133" s="222"/>
      <c r="S133" s="222"/>
      <c r="T133" s="223"/>
      <c r="AT133" s="224" t="s">
        <v>151</v>
      </c>
      <c r="AU133" s="224" t="s">
        <v>87</v>
      </c>
      <c r="AV133" s="14" t="s">
        <v>137</v>
      </c>
      <c r="AW133" s="14" t="s">
        <v>34</v>
      </c>
      <c r="AX133" s="14" t="s">
        <v>85</v>
      </c>
      <c r="AY133" s="224" t="s">
        <v>129</v>
      </c>
    </row>
    <row r="134" spans="1:65" s="2" customFormat="1" ht="16.5" customHeight="1">
      <c r="A134" s="33"/>
      <c r="B134" s="34"/>
      <c r="C134" s="185" t="s">
        <v>145</v>
      </c>
      <c r="D134" s="185" t="s">
        <v>132</v>
      </c>
      <c r="E134" s="186" t="s">
        <v>416</v>
      </c>
      <c r="F134" s="187" t="s">
        <v>417</v>
      </c>
      <c r="G134" s="188" t="s">
        <v>196</v>
      </c>
      <c r="H134" s="189">
        <v>280</v>
      </c>
      <c r="I134" s="190"/>
      <c r="J134" s="191">
        <f>ROUND(I134*H134,2)</f>
        <v>0</v>
      </c>
      <c r="K134" s="187" t="s">
        <v>136</v>
      </c>
      <c r="L134" s="38"/>
      <c r="M134" s="192" t="s">
        <v>1</v>
      </c>
      <c r="N134" s="193" t="s">
        <v>42</v>
      </c>
      <c r="O134" s="70"/>
      <c r="P134" s="194">
        <f>O134*H134</f>
        <v>0</v>
      </c>
      <c r="Q134" s="194">
        <v>0</v>
      </c>
      <c r="R134" s="194">
        <f>Q134*H134</f>
        <v>0</v>
      </c>
      <c r="S134" s="194">
        <v>0</v>
      </c>
      <c r="T134" s="195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96" t="s">
        <v>137</v>
      </c>
      <c r="AT134" s="196" t="s">
        <v>132</v>
      </c>
      <c r="AU134" s="196" t="s">
        <v>87</v>
      </c>
      <c r="AY134" s="16" t="s">
        <v>129</v>
      </c>
      <c r="BE134" s="197">
        <f>IF(N134="základní",J134,0)</f>
        <v>0</v>
      </c>
      <c r="BF134" s="197">
        <f>IF(N134="snížená",J134,0)</f>
        <v>0</v>
      </c>
      <c r="BG134" s="197">
        <f>IF(N134="zákl. přenesená",J134,0)</f>
        <v>0</v>
      </c>
      <c r="BH134" s="197">
        <f>IF(N134="sníž. přenesená",J134,0)</f>
        <v>0</v>
      </c>
      <c r="BI134" s="197">
        <f>IF(N134="nulová",J134,0)</f>
        <v>0</v>
      </c>
      <c r="BJ134" s="16" t="s">
        <v>85</v>
      </c>
      <c r="BK134" s="197">
        <f>ROUND(I134*H134,2)</f>
        <v>0</v>
      </c>
      <c r="BL134" s="16" t="s">
        <v>137</v>
      </c>
      <c r="BM134" s="196" t="s">
        <v>418</v>
      </c>
    </row>
    <row r="135" spans="1:65" s="2" customFormat="1" ht="19.5">
      <c r="A135" s="33"/>
      <c r="B135" s="34"/>
      <c r="C135" s="35"/>
      <c r="D135" s="198" t="s">
        <v>139</v>
      </c>
      <c r="E135" s="35"/>
      <c r="F135" s="199" t="s">
        <v>419</v>
      </c>
      <c r="G135" s="35"/>
      <c r="H135" s="35"/>
      <c r="I135" s="200"/>
      <c r="J135" s="35"/>
      <c r="K135" s="35"/>
      <c r="L135" s="38"/>
      <c r="M135" s="201"/>
      <c r="N135" s="202"/>
      <c r="O135" s="70"/>
      <c r="P135" s="70"/>
      <c r="Q135" s="70"/>
      <c r="R135" s="70"/>
      <c r="S135" s="70"/>
      <c r="T135" s="71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139</v>
      </c>
      <c r="AU135" s="16" t="s">
        <v>87</v>
      </c>
    </row>
    <row r="136" spans="1:65" s="13" customFormat="1">
      <c r="B136" s="203"/>
      <c r="C136" s="204"/>
      <c r="D136" s="198" t="s">
        <v>151</v>
      </c>
      <c r="E136" s="205" t="s">
        <v>1</v>
      </c>
      <c r="F136" s="206" t="s">
        <v>420</v>
      </c>
      <c r="G136" s="204"/>
      <c r="H136" s="207">
        <v>280</v>
      </c>
      <c r="I136" s="208"/>
      <c r="J136" s="204"/>
      <c r="K136" s="204"/>
      <c r="L136" s="209"/>
      <c r="M136" s="210"/>
      <c r="N136" s="211"/>
      <c r="O136" s="211"/>
      <c r="P136" s="211"/>
      <c r="Q136" s="211"/>
      <c r="R136" s="211"/>
      <c r="S136" s="211"/>
      <c r="T136" s="212"/>
      <c r="AT136" s="213" t="s">
        <v>151</v>
      </c>
      <c r="AU136" s="213" t="s">
        <v>87</v>
      </c>
      <c r="AV136" s="13" t="s">
        <v>87</v>
      </c>
      <c r="AW136" s="13" t="s">
        <v>34</v>
      </c>
      <c r="AX136" s="13" t="s">
        <v>85</v>
      </c>
      <c r="AY136" s="213" t="s">
        <v>129</v>
      </c>
    </row>
    <row r="137" spans="1:65" s="2" customFormat="1" ht="16.5" customHeight="1">
      <c r="A137" s="33"/>
      <c r="B137" s="34"/>
      <c r="C137" s="185" t="s">
        <v>137</v>
      </c>
      <c r="D137" s="185" t="s">
        <v>132</v>
      </c>
      <c r="E137" s="186" t="s">
        <v>410</v>
      </c>
      <c r="F137" s="187" t="s">
        <v>411</v>
      </c>
      <c r="G137" s="188" t="s">
        <v>148</v>
      </c>
      <c r="H137" s="189">
        <v>144.19999999999999</v>
      </c>
      <c r="I137" s="190"/>
      <c r="J137" s="191">
        <f>ROUND(I137*H137,2)</f>
        <v>0</v>
      </c>
      <c r="K137" s="187" t="s">
        <v>136</v>
      </c>
      <c r="L137" s="38"/>
      <c r="M137" s="192" t="s">
        <v>1</v>
      </c>
      <c r="N137" s="193" t="s">
        <v>42</v>
      </c>
      <c r="O137" s="70"/>
      <c r="P137" s="194">
        <f>O137*H137</f>
        <v>0</v>
      </c>
      <c r="Q137" s="194">
        <v>0</v>
      </c>
      <c r="R137" s="194">
        <f>Q137*H137</f>
        <v>0</v>
      </c>
      <c r="S137" s="194">
        <v>0</v>
      </c>
      <c r="T137" s="195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96" t="s">
        <v>137</v>
      </c>
      <c r="AT137" s="196" t="s">
        <v>132</v>
      </c>
      <c r="AU137" s="196" t="s">
        <v>87</v>
      </c>
      <c r="AY137" s="16" t="s">
        <v>129</v>
      </c>
      <c r="BE137" s="197">
        <f>IF(N137="základní",J137,0)</f>
        <v>0</v>
      </c>
      <c r="BF137" s="197">
        <f>IF(N137="snížená",J137,0)</f>
        <v>0</v>
      </c>
      <c r="BG137" s="197">
        <f>IF(N137="zákl. přenesená",J137,0)</f>
        <v>0</v>
      </c>
      <c r="BH137" s="197">
        <f>IF(N137="sníž. přenesená",J137,0)</f>
        <v>0</v>
      </c>
      <c r="BI137" s="197">
        <f>IF(N137="nulová",J137,0)</f>
        <v>0</v>
      </c>
      <c r="BJ137" s="16" t="s">
        <v>85</v>
      </c>
      <c r="BK137" s="197">
        <f>ROUND(I137*H137,2)</f>
        <v>0</v>
      </c>
      <c r="BL137" s="16" t="s">
        <v>137</v>
      </c>
      <c r="BM137" s="196" t="s">
        <v>421</v>
      </c>
    </row>
    <row r="138" spans="1:65" s="2" customFormat="1" ht="19.5">
      <c r="A138" s="33"/>
      <c r="B138" s="34"/>
      <c r="C138" s="35"/>
      <c r="D138" s="198" t="s">
        <v>139</v>
      </c>
      <c r="E138" s="35"/>
      <c r="F138" s="199" t="s">
        <v>413</v>
      </c>
      <c r="G138" s="35"/>
      <c r="H138" s="35"/>
      <c r="I138" s="200"/>
      <c r="J138" s="35"/>
      <c r="K138" s="35"/>
      <c r="L138" s="38"/>
      <c r="M138" s="201"/>
      <c r="N138" s="202"/>
      <c r="O138" s="70"/>
      <c r="P138" s="70"/>
      <c r="Q138" s="70"/>
      <c r="R138" s="70"/>
      <c r="S138" s="70"/>
      <c r="T138" s="71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139</v>
      </c>
      <c r="AU138" s="16" t="s">
        <v>87</v>
      </c>
    </row>
    <row r="139" spans="1:65" s="13" customFormat="1">
      <c r="B139" s="203"/>
      <c r="C139" s="204"/>
      <c r="D139" s="198" t="s">
        <v>151</v>
      </c>
      <c r="E139" s="205" t="s">
        <v>1</v>
      </c>
      <c r="F139" s="206" t="s">
        <v>422</v>
      </c>
      <c r="G139" s="204"/>
      <c r="H139" s="207">
        <v>125.2</v>
      </c>
      <c r="I139" s="208"/>
      <c r="J139" s="204"/>
      <c r="K139" s="204"/>
      <c r="L139" s="209"/>
      <c r="M139" s="210"/>
      <c r="N139" s="211"/>
      <c r="O139" s="211"/>
      <c r="P139" s="211"/>
      <c r="Q139" s="211"/>
      <c r="R139" s="211"/>
      <c r="S139" s="211"/>
      <c r="T139" s="212"/>
      <c r="AT139" s="213" t="s">
        <v>151</v>
      </c>
      <c r="AU139" s="213" t="s">
        <v>87</v>
      </c>
      <c r="AV139" s="13" t="s">
        <v>87</v>
      </c>
      <c r="AW139" s="13" t="s">
        <v>34</v>
      </c>
      <c r="AX139" s="13" t="s">
        <v>77</v>
      </c>
      <c r="AY139" s="213" t="s">
        <v>129</v>
      </c>
    </row>
    <row r="140" spans="1:65" s="13" customFormat="1">
      <c r="B140" s="203"/>
      <c r="C140" s="204"/>
      <c r="D140" s="198" t="s">
        <v>151</v>
      </c>
      <c r="E140" s="205" t="s">
        <v>1</v>
      </c>
      <c r="F140" s="206" t="s">
        <v>423</v>
      </c>
      <c r="G140" s="204"/>
      <c r="H140" s="207">
        <v>19</v>
      </c>
      <c r="I140" s="208"/>
      <c r="J140" s="204"/>
      <c r="K140" s="204"/>
      <c r="L140" s="209"/>
      <c r="M140" s="210"/>
      <c r="N140" s="211"/>
      <c r="O140" s="211"/>
      <c r="P140" s="211"/>
      <c r="Q140" s="211"/>
      <c r="R140" s="211"/>
      <c r="S140" s="211"/>
      <c r="T140" s="212"/>
      <c r="AT140" s="213" t="s">
        <v>151</v>
      </c>
      <c r="AU140" s="213" t="s">
        <v>87</v>
      </c>
      <c r="AV140" s="13" t="s">
        <v>87</v>
      </c>
      <c r="AW140" s="13" t="s">
        <v>34</v>
      </c>
      <c r="AX140" s="13" t="s">
        <v>77</v>
      </c>
      <c r="AY140" s="213" t="s">
        <v>129</v>
      </c>
    </row>
    <row r="141" spans="1:65" s="14" customFormat="1">
      <c r="B141" s="214"/>
      <c r="C141" s="215"/>
      <c r="D141" s="198" t="s">
        <v>151</v>
      </c>
      <c r="E141" s="216" t="s">
        <v>1</v>
      </c>
      <c r="F141" s="217" t="s">
        <v>162</v>
      </c>
      <c r="G141" s="215"/>
      <c r="H141" s="218">
        <v>144.19999999999999</v>
      </c>
      <c r="I141" s="219"/>
      <c r="J141" s="215"/>
      <c r="K141" s="215"/>
      <c r="L141" s="220"/>
      <c r="M141" s="221"/>
      <c r="N141" s="222"/>
      <c r="O141" s="222"/>
      <c r="P141" s="222"/>
      <c r="Q141" s="222"/>
      <c r="R141" s="222"/>
      <c r="S141" s="222"/>
      <c r="T141" s="223"/>
      <c r="AT141" s="224" t="s">
        <v>151</v>
      </c>
      <c r="AU141" s="224" t="s">
        <v>87</v>
      </c>
      <c r="AV141" s="14" t="s">
        <v>137</v>
      </c>
      <c r="AW141" s="14" t="s">
        <v>34</v>
      </c>
      <c r="AX141" s="14" t="s">
        <v>85</v>
      </c>
      <c r="AY141" s="224" t="s">
        <v>129</v>
      </c>
    </row>
    <row r="142" spans="1:65" s="2" customFormat="1" ht="16.5" customHeight="1">
      <c r="A142" s="33"/>
      <c r="B142" s="34"/>
      <c r="C142" s="185" t="s">
        <v>130</v>
      </c>
      <c r="D142" s="185" t="s">
        <v>132</v>
      </c>
      <c r="E142" s="186" t="s">
        <v>424</v>
      </c>
      <c r="F142" s="187" t="s">
        <v>425</v>
      </c>
      <c r="G142" s="188" t="s">
        <v>196</v>
      </c>
      <c r="H142" s="189">
        <v>190</v>
      </c>
      <c r="I142" s="190"/>
      <c r="J142" s="191">
        <f>ROUND(I142*H142,2)</f>
        <v>0</v>
      </c>
      <c r="K142" s="187" t="s">
        <v>136</v>
      </c>
      <c r="L142" s="38"/>
      <c r="M142" s="192" t="s">
        <v>1</v>
      </c>
      <c r="N142" s="193" t="s">
        <v>42</v>
      </c>
      <c r="O142" s="70"/>
      <c r="P142" s="194">
        <f>O142*H142</f>
        <v>0</v>
      </c>
      <c r="Q142" s="194">
        <v>0</v>
      </c>
      <c r="R142" s="194">
        <f>Q142*H142</f>
        <v>0</v>
      </c>
      <c r="S142" s="194">
        <v>0</v>
      </c>
      <c r="T142" s="195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96" t="s">
        <v>137</v>
      </c>
      <c r="AT142" s="196" t="s">
        <v>132</v>
      </c>
      <c r="AU142" s="196" t="s">
        <v>87</v>
      </c>
      <c r="AY142" s="16" t="s">
        <v>129</v>
      </c>
      <c r="BE142" s="197">
        <f>IF(N142="základní",J142,0)</f>
        <v>0</v>
      </c>
      <c r="BF142" s="197">
        <f>IF(N142="snížená",J142,0)</f>
        <v>0</v>
      </c>
      <c r="BG142" s="197">
        <f>IF(N142="zákl. přenesená",J142,0)</f>
        <v>0</v>
      </c>
      <c r="BH142" s="197">
        <f>IF(N142="sníž. přenesená",J142,0)</f>
        <v>0</v>
      </c>
      <c r="BI142" s="197">
        <f>IF(N142="nulová",J142,0)</f>
        <v>0</v>
      </c>
      <c r="BJ142" s="16" t="s">
        <v>85</v>
      </c>
      <c r="BK142" s="197">
        <f>ROUND(I142*H142,2)</f>
        <v>0</v>
      </c>
      <c r="BL142" s="16" t="s">
        <v>137</v>
      </c>
      <c r="BM142" s="196" t="s">
        <v>426</v>
      </c>
    </row>
    <row r="143" spans="1:65" s="2" customFormat="1" ht="19.5">
      <c r="A143" s="33"/>
      <c r="B143" s="34"/>
      <c r="C143" s="35"/>
      <c r="D143" s="198" t="s">
        <v>139</v>
      </c>
      <c r="E143" s="35"/>
      <c r="F143" s="199" t="s">
        <v>427</v>
      </c>
      <c r="G143" s="35"/>
      <c r="H143" s="35"/>
      <c r="I143" s="200"/>
      <c r="J143" s="35"/>
      <c r="K143" s="35"/>
      <c r="L143" s="38"/>
      <c r="M143" s="201"/>
      <c r="N143" s="202"/>
      <c r="O143" s="70"/>
      <c r="P143" s="70"/>
      <c r="Q143" s="70"/>
      <c r="R143" s="70"/>
      <c r="S143" s="70"/>
      <c r="T143" s="71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139</v>
      </c>
      <c r="AU143" s="16" t="s">
        <v>87</v>
      </c>
    </row>
    <row r="144" spans="1:65" s="13" customFormat="1">
      <c r="B144" s="203"/>
      <c r="C144" s="204"/>
      <c r="D144" s="198" t="s">
        <v>151</v>
      </c>
      <c r="E144" s="205" t="s">
        <v>1</v>
      </c>
      <c r="F144" s="206" t="s">
        <v>428</v>
      </c>
      <c r="G144" s="204"/>
      <c r="H144" s="207">
        <v>190</v>
      </c>
      <c r="I144" s="208"/>
      <c r="J144" s="204"/>
      <c r="K144" s="204"/>
      <c r="L144" s="209"/>
      <c r="M144" s="210"/>
      <c r="N144" s="211"/>
      <c r="O144" s="211"/>
      <c r="P144" s="211"/>
      <c r="Q144" s="211"/>
      <c r="R144" s="211"/>
      <c r="S144" s="211"/>
      <c r="T144" s="212"/>
      <c r="AT144" s="213" t="s">
        <v>151</v>
      </c>
      <c r="AU144" s="213" t="s">
        <v>87</v>
      </c>
      <c r="AV144" s="13" t="s">
        <v>87</v>
      </c>
      <c r="AW144" s="13" t="s">
        <v>34</v>
      </c>
      <c r="AX144" s="13" t="s">
        <v>85</v>
      </c>
      <c r="AY144" s="213" t="s">
        <v>129</v>
      </c>
    </row>
    <row r="145" spans="1:65" s="2" customFormat="1" ht="16.5" customHeight="1">
      <c r="A145" s="33"/>
      <c r="B145" s="34"/>
      <c r="C145" s="185" t="s">
        <v>173</v>
      </c>
      <c r="D145" s="185" t="s">
        <v>132</v>
      </c>
      <c r="E145" s="186" t="s">
        <v>281</v>
      </c>
      <c r="F145" s="187" t="s">
        <v>282</v>
      </c>
      <c r="G145" s="188" t="s">
        <v>196</v>
      </c>
      <c r="H145" s="189">
        <v>292</v>
      </c>
      <c r="I145" s="190"/>
      <c r="J145" s="191">
        <f>ROUND(I145*H145,2)</f>
        <v>0</v>
      </c>
      <c r="K145" s="187" t="s">
        <v>136</v>
      </c>
      <c r="L145" s="38"/>
      <c r="M145" s="192" t="s">
        <v>1</v>
      </c>
      <c r="N145" s="193" t="s">
        <v>42</v>
      </c>
      <c r="O145" s="70"/>
      <c r="P145" s="194">
        <f>O145*H145</f>
        <v>0</v>
      </c>
      <c r="Q145" s="194">
        <v>0</v>
      </c>
      <c r="R145" s="194">
        <f>Q145*H145</f>
        <v>0</v>
      </c>
      <c r="S145" s="194">
        <v>0</v>
      </c>
      <c r="T145" s="195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96" t="s">
        <v>137</v>
      </c>
      <c r="AT145" s="196" t="s">
        <v>132</v>
      </c>
      <c r="AU145" s="196" t="s">
        <v>87</v>
      </c>
      <c r="AY145" s="16" t="s">
        <v>129</v>
      </c>
      <c r="BE145" s="197">
        <f>IF(N145="základní",J145,0)</f>
        <v>0</v>
      </c>
      <c r="BF145" s="197">
        <f>IF(N145="snížená",J145,0)</f>
        <v>0</v>
      </c>
      <c r="BG145" s="197">
        <f>IF(N145="zákl. přenesená",J145,0)</f>
        <v>0</v>
      </c>
      <c r="BH145" s="197">
        <f>IF(N145="sníž. přenesená",J145,0)</f>
        <v>0</v>
      </c>
      <c r="BI145" s="197">
        <f>IF(N145="nulová",J145,0)</f>
        <v>0</v>
      </c>
      <c r="BJ145" s="16" t="s">
        <v>85</v>
      </c>
      <c r="BK145" s="197">
        <f>ROUND(I145*H145,2)</f>
        <v>0</v>
      </c>
      <c r="BL145" s="16" t="s">
        <v>137</v>
      </c>
      <c r="BM145" s="196" t="s">
        <v>429</v>
      </c>
    </row>
    <row r="146" spans="1:65" s="2" customFormat="1" ht="19.5">
      <c r="A146" s="33"/>
      <c r="B146" s="34"/>
      <c r="C146" s="35"/>
      <c r="D146" s="198" t="s">
        <v>139</v>
      </c>
      <c r="E146" s="35"/>
      <c r="F146" s="199" t="s">
        <v>284</v>
      </c>
      <c r="G146" s="35"/>
      <c r="H146" s="35"/>
      <c r="I146" s="200"/>
      <c r="J146" s="35"/>
      <c r="K146" s="35"/>
      <c r="L146" s="38"/>
      <c r="M146" s="201"/>
      <c r="N146" s="202"/>
      <c r="O146" s="70"/>
      <c r="P146" s="70"/>
      <c r="Q146" s="70"/>
      <c r="R146" s="70"/>
      <c r="S146" s="70"/>
      <c r="T146" s="71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139</v>
      </c>
      <c r="AU146" s="16" t="s">
        <v>87</v>
      </c>
    </row>
    <row r="147" spans="1:65" s="13" customFormat="1">
      <c r="B147" s="203"/>
      <c r="C147" s="204"/>
      <c r="D147" s="198" t="s">
        <v>151</v>
      </c>
      <c r="E147" s="205" t="s">
        <v>1</v>
      </c>
      <c r="F147" s="206" t="s">
        <v>430</v>
      </c>
      <c r="G147" s="204"/>
      <c r="H147" s="207">
        <v>292</v>
      </c>
      <c r="I147" s="208"/>
      <c r="J147" s="204"/>
      <c r="K147" s="204"/>
      <c r="L147" s="209"/>
      <c r="M147" s="210"/>
      <c r="N147" s="211"/>
      <c r="O147" s="211"/>
      <c r="P147" s="211"/>
      <c r="Q147" s="211"/>
      <c r="R147" s="211"/>
      <c r="S147" s="211"/>
      <c r="T147" s="212"/>
      <c r="AT147" s="213" t="s">
        <v>151</v>
      </c>
      <c r="AU147" s="213" t="s">
        <v>87</v>
      </c>
      <c r="AV147" s="13" t="s">
        <v>87</v>
      </c>
      <c r="AW147" s="13" t="s">
        <v>34</v>
      </c>
      <c r="AX147" s="13" t="s">
        <v>85</v>
      </c>
      <c r="AY147" s="213" t="s">
        <v>129</v>
      </c>
    </row>
    <row r="148" spans="1:65" s="2" customFormat="1" ht="16.5" customHeight="1">
      <c r="A148" s="33"/>
      <c r="B148" s="34"/>
      <c r="C148" s="185" t="s">
        <v>180</v>
      </c>
      <c r="D148" s="185" t="s">
        <v>132</v>
      </c>
      <c r="E148" s="186" t="s">
        <v>410</v>
      </c>
      <c r="F148" s="187" t="s">
        <v>411</v>
      </c>
      <c r="G148" s="188" t="s">
        <v>148</v>
      </c>
      <c r="H148" s="189">
        <v>725.28</v>
      </c>
      <c r="I148" s="190"/>
      <c r="J148" s="191">
        <f>ROUND(I148*H148,2)</f>
        <v>0</v>
      </c>
      <c r="K148" s="187" t="s">
        <v>136</v>
      </c>
      <c r="L148" s="38"/>
      <c r="M148" s="192" t="s">
        <v>1</v>
      </c>
      <c r="N148" s="193" t="s">
        <v>42</v>
      </c>
      <c r="O148" s="70"/>
      <c r="P148" s="194">
        <f>O148*H148</f>
        <v>0</v>
      </c>
      <c r="Q148" s="194">
        <v>0</v>
      </c>
      <c r="R148" s="194">
        <f>Q148*H148</f>
        <v>0</v>
      </c>
      <c r="S148" s="194">
        <v>0</v>
      </c>
      <c r="T148" s="195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96" t="s">
        <v>137</v>
      </c>
      <c r="AT148" s="196" t="s">
        <v>132</v>
      </c>
      <c r="AU148" s="196" t="s">
        <v>87</v>
      </c>
      <c r="AY148" s="16" t="s">
        <v>129</v>
      </c>
      <c r="BE148" s="197">
        <f>IF(N148="základní",J148,0)</f>
        <v>0</v>
      </c>
      <c r="BF148" s="197">
        <f>IF(N148="snížená",J148,0)</f>
        <v>0</v>
      </c>
      <c r="BG148" s="197">
        <f>IF(N148="zákl. přenesená",J148,0)</f>
        <v>0</v>
      </c>
      <c r="BH148" s="197">
        <f>IF(N148="sníž. přenesená",J148,0)</f>
        <v>0</v>
      </c>
      <c r="BI148" s="197">
        <f>IF(N148="nulová",J148,0)</f>
        <v>0</v>
      </c>
      <c r="BJ148" s="16" t="s">
        <v>85</v>
      </c>
      <c r="BK148" s="197">
        <f>ROUND(I148*H148,2)</f>
        <v>0</v>
      </c>
      <c r="BL148" s="16" t="s">
        <v>137</v>
      </c>
      <c r="BM148" s="196" t="s">
        <v>431</v>
      </c>
    </row>
    <row r="149" spans="1:65" s="2" customFormat="1" ht="19.5">
      <c r="A149" s="33"/>
      <c r="B149" s="34"/>
      <c r="C149" s="35"/>
      <c r="D149" s="198" t="s">
        <v>139</v>
      </c>
      <c r="E149" s="35"/>
      <c r="F149" s="199" t="s">
        <v>413</v>
      </c>
      <c r="G149" s="35"/>
      <c r="H149" s="35"/>
      <c r="I149" s="200"/>
      <c r="J149" s="35"/>
      <c r="K149" s="35"/>
      <c r="L149" s="38"/>
      <c r="M149" s="201"/>
      <c r="N149" s="202"/>
      <c r="O149" s="70"/>
      <c r="P149" s="70"/>
      <c r="Q149" s="70"/>
      <c r="R149" s="70"/>
      <c r="S149" s="70"/>
      <c r="T149" s="71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T149" s="16" t="s">
        <v>139</v>
      </c>
      <c r="AU149" s="16" t="s">
        <v>87</v>
      </c>
    </row>
    <row r="150" spans="1:65" s="13" customFormat="1">
      <c r="B150" s="203"/>
      <c r="C150" s="204"/>
      <c r="D150" s="198" t="s">
        <v>151</v>
      </c>
      <c r="E150" s="205" t="s">
        <v>1</v>
      </c>
      <c r="F150" s="206" t="s">
        <v>432</v>
      </c>
      <c r="G150" s="204"/>
      <c r="H150" s="207">
        <v>389.52</v>
      </c>
      <c r="I150" s="208"/>
      <c r="J150" s="204"/>
      <c r="K150" s="204"/>
      <c r="L150" s="209"/>
      <c r="M150" s="210"/>
      <c r="N150" s="211"/>
      <c r="O150" s="211"/>
      <c r="P150" s="211"/>
      <c r="Q150" s="211"/>
      <c r="R150" s="211"/>
      <c r="S150" s="211"/>
      <c r="T150" s="212"/>
      <c r="AT150" s="213" t="s">
        <v>151</v>
      </c>
      <c r="AU150" s="213" t="s">
        <v>87</v>
      </c>
      <c r="AV150" s="13" t="s">
        <v>87</v>
      </c>
      <c r="AW150" s="13" t="s">
        <v>34</v>
      </c>
      <c r="AX150" s="13" t="s">
        <v>77</v>
      </c>
      <c r="AY150" s="213" t="s">
        <v>129</v>
      </c>
    </row>
    <row r="151" spans="1:65" s="13" customFormat="1">
      <c r="B151" s="203"/>
      <c r="C151" s="204"/>
      <c r="D151" s="198" t="s">
        <v>151</v>
      </c>
      <c r="E151" s="205" t="s">
        <v>1</v>
      </c>
      <c r="F151" s="206" t="s">
        <v>433</v>
      </c>
      <c r="G151" s="204"/>
      <c r="H151" s="207">
        <v>335.76</v>
      </c>
      <c r="I151" s="208"/>
      <c r="J151" s="204"/>
      <c r="K151" s="204"/>
      <c r="L151" s="209"/>
      <c r="M151" s="210"/>
      <c r="N151" s="211"/>
      <c r="O151" s="211"/>
      <c r="P151" s="211"/>
      <c r="Q151" s="211"/>
      <c r="R151" s="211"/>
      <c r="S151" s="211"/>
      <c r="T151" s="212"/>
      <c r="AT151" s="213" t="s">
        <v>151</v>
      </c>
      <c r="AU151" s="213" t="s">
        <v>87</v>
      </c>
      <c r="AV151" s="13" t="s">
        <v>87</v>
      </c>
      <c r="AW151" s="13" t="s">
        <v>34</v>
      </c>
      <c r="AX151" s="13" t="s">
        <v>77</v>
      </c>
      <c r="AY151" s="213" t="s">
        <v>129</v>
      </c>
    </row>
    <row r="152" spans="1:65" s="14" customFormat="1">
      <c r="B152" s="214"/>
      <c r="C152" s="215"/>
      <c r="D152" s="198" t="s">
        <v>151</v>
      </c>
      <c r="E152" s="216" t="s">
        <v>1</v>
      </c>
      <c r="F152" s="217" t="s">
        <v>162</v>
      </c>
      <c r="G152" s="215"/>
      <c r="H152" s="218">
        <v>725.28</v>
      </c>
      <c r="I152" s="219"/>
      <c r="J152" s="215"/>
      <c r="K152" s="215"/>
      <c r="L152" s="220"/>
      <c r="M152" s="221"/>
      <c r="N152" s="222"/>
      <c r="O152" s="222"/>
      <c r="P152" s="222"/>
      <c r="Q152" s="222"/>
      <c r="R152" s="222"/>
      <c r="S152" s="222"/>
      <c r="T152" s="223"/>
      <c r="AT152" s="224" t="s">
        <v>151</v>
      </c>
      <c r="AU152" s="224" t="s">
        <v>87</v>
      </c>
      <c r="AV152" s="14" t="s">
        <v>137</v>
      </c>
      <c r="AW152" s="14" t="s">
        <v>34</v>
      </c>
      <c r="AX152" s="14" t="s">
        <v>85</v>
      </c>
      <c r="AY152" s="224" t="s">
        <v>129</v>
      </c>
    </row>
    <row r="153" spans="1:65" s="2" customFormat="1" ht="16.5" customHeight="1">
      <c r="A153" s="33"/>
      <c r="B153" s="34"/>
      <c r="C153" s="185" t="s">
        <v>187</v>
      </c>
      <c r="D153" s="185" t="s">
        <v>132</v>
      </c>
      <c r="E153" s="186" t="s">
        <v>434</v>
      </c>
      <c r="F153" s="187" t="s">
        <v>435</v>
      </c>
      <c r="G153" s="188" t="s">
        <v>213</v>
      </c>
      <c r="H153" s="189">
        <v>700.2</v>
      </c>
      <c r="I153" s="190"/>
      <c r="J153" s="191">
        <f>ROUND(I153*H153,2)</f>
        <v>0</v>
      </c>
      <c r="K153" s="187" t="s">
        <v>136</v>
      </c>
      <c r="L153" s="38"/>
      <c r="M153" s="192" t="s">
        <v>1</v>
      </c>
      <c r="N153" s="193" t="s">
        <v>42</v>
      </c>
      <c r="O153" s="70"/>
      <c r="P153" s="194">
        <f>O153*H153</f>
        <v>0</v>
      </c>
      <c r="Q153" s="194">
        <v>0</v>
      </c>
      <c r="R153" s="194">
        <f>Q153*H153</f>
        <v>0</v>
      </c>
      <c r="S153" s="194">
        <v>0</v>
      </c>
      <c r="T153" s="195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96" t="s">
        <v>137</v>
      </c>
      <c r="AT153" s="196" t="s">
        <v>132</v>
      </c>
      <c r="AU153" s="196" t="s">
        <v>87</v>
      </c>
      <c r="AY153" s="16" t="s">
        <v>129</v>
      </c>
      <c r="BE153" s="197">
        <f>IF(N153="základní",J153,0)</f>
        <v>0</v>
      </c>
      <c r="BF153" s="197">
        <f>IF(N153="snížená",J153,0)</f>
        <v>0</v>
      </c>
      <c r="BG153" s="197">
        <f>IF(N153="zákl. přenesená",J153,0)</f>
        <v>0</v>
      </c>
      <c r="BH153" s="197">
        <f>IF(N153="sníž. přenesená",J153,0)</f>
        <v>0</v>
      </c>
      <c r="BI153" s="197">
        <f>IF(N153="nulová",J153,0)</f>
        <v>0</v>
      </c>
      <c r="BJ153" s="16" t="s">
        <v>85</v>
      </c>
      <c r="BK153" s="197">
        <f>ROUND(I153*H153,2)</f>
        <v>0</v>
      </c>
      <c r="BL153" s="16" t="s">
        <v>137</v>
      </c>
      <c r="BM153" s="196" t="s">
        <v>436</v>
      </c>
    </row>
    <row r="154" spans="1:65" s="2" customFormat="1" ht="29.25">
      <c r="A154" s="33"/>
      <c r="B154" s="34"/>
      <c r="C154" s="35"/>
      <c r="D154" s="198" t="s">
        <v>139</v>
      </c>
      <c r="E154" s="35"/>
      <c r="F154" s="199" t="s">
        <v>437</v>
      </c>
      <c r="G154" s="35"/>
      <c r="H154" s="35"/>
      <c r="I154" s="200"/>
      <c r="J154" s="35"/>
      <c r="K154" s="35"/>
      <c r="L154" s="38"/>
      <c r="M154" s="201"/>
      <c r="N154" s="202"/>
      <c r="O154" s="70"/>
      <c r="P154" s="70"/>
      <c r="Q154" s="70"/>
      <c r="R154" s="70"/>
      <c r="S154" s="70"/>
      <c r="T154" s="71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139</v>
      </c>
      <c r="AU154" s="16" t="s">
        <v>87</v>
      </c>
    </row>
    <row r="155" spans="1:65" s="13" customFormat="1">
      <c r="B155" s="203"/>
      <c r="C155" s="204"/>
      <c r="D155" s="198" t="s">
        <v>151</v>
      </c>
      <c r="E155" s="205" t="s">
        <v>1</v>
      </c>
      <c r="F155" s="206" t="s">
        <v>438</v>
      </c>
      <c r="G155" s="204"/>
      <c r="H155" s="207">
        <v>700.2</v>
      </c>
      <c r="I155" s="208"/>
      <c r="J155" s="204"/>
      <c r="K155" s="204"/>
      <c r="L155" s="209"/>
      <c r="M155" s="210"/>
      <c r="N155" s="211"/>
      <c r="O155" s="211"/>
      <c r="P155" s="211"/>
      <c r="Q155" s="211"/>
      <c r="R155" s="211"/>
      <c r="S155" s="211"/>
      <c r="T155" s="212"/>
      <c r="AT155" s="213" t="s">
        <v>151</v>
      </c>
      <c r="AU155" s="213" t="s">
        <v>87</v>
      </c>
      <c r="AV155" s="13" t="s">
        <v>87</v>
      </c>
      <c r="AW155" s="13" t="s">
        <v>34</v>
      </c>
      <c r="AX155" s="13" t="s">
        <v>85</v>
      </c>
      <c r="AY155" s="213" t="s">
        <v>129</v>
      </c>
    </row>
    <row r="156" spans="1:65" s="2" customFormat="1" ht="16.5" customHeight="1">
      <c r="A156" s="33"/>
      <c r="B156" s="34"/>
      <c r="C156" s="226" t="s">
        <v>193</v>
      </c>
      <c r="D156" s="226" t="s">
        <v>297</v>
      </c>
      <c r="E156" s="227" t="s">
        <v>439</v>
      </c>
      <c r="F156" s="228" t="s">
        <v>440</v>
      </c>
      <c r="G156" s="229" t="s">
        <v>176</v>
      </c>
      <c r="H156" s="230">
        <v>2334</v>
      </c>
      <c r="I156" s="231"/>
      <c r="J156" s="232">
        <f>ROUND(I156*H156,2)</f>
        <v>0</v>
      </c>
      <c r="K156" s="228" t="s">
        <v>136</v>
      </c>
      <c r="L156" s="233"/>
      <c r="M156" s="234" t="s">
        <v>1</v>
      </c>
      <c r="N156" s="235" t="s">
        <v>42</v>
      </c>
      <c r="O156" s="70"/>
      <c r="P156" s="194">
        <f>O156*H156</f>
        <v>0</v>
      </c>
      <c r="Q156" s="194">
        <v>8.5000000000000006E-2</v>
      </c>
      <c r="R156" s="194">
        <f>Q156*H156</f>
        <v>198.39000000000001</v>
      </c>
      <c r="S156" s="194">
        <v>0</v>
      </c>
      <c r="T156" s="195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96" t="s">
        <v>300</v>
      </c>
      <c r="AT156" s="196" t="s">
        <v>297</v>
      </c>
      <c r="AU156" s="196" t="s">
        <v>87</v>
      </c>
      <c r="AY156" s="16" t="s">
        <v>129</v>
      </c>
      <c r="BE156" s="197">
        <f>IF(N156="základní",J156,0)</f>
        <v>0</v>
      </c>
      <c r="BF156" s="197">
        <f>IF(N156="snížená",J156,0)</f>
        <v>0</v>
      </c>
      <c r="BG156" s="197">
        <f>IF(N156="zákl. přenesená",J156,0)</f>
        <v>0</v>
      </c>
      <c r="BH156" s="197">
        <f>IF(N156="sníž. přenesená",J156,0)</f>
        <v>0</v>
      </c>
      <c r="BI156" s="197">
        <f>IF(N156="nulová",J156,0)</f>
        <v>0</v>
      </c>
      <c r="BJ156" s="16" t="s">
        <v>85</v>
      </c>
      <c r="BK156" s="197">
        <f>ROUND(I156*H156,2)</f>
        <v>0</v>
      </c>
      <c r="BL156" s="16" t="s">
        <v>300</v>
      </c>
      <c r="BM156" s="196" t="s">
        <v>441</v>
      </c>
    </row>
    <row r="157" spans="1:65" s="2" customFormat="1">
      <c r="A157" s="33"/>
      <c r="B157" s="34"/>
      <c r="C157" s="35"/>
      <c r="D157" s="198" t="s">
        <v>139</v>
      </c>
      <c r="E157" s="35"/>
      <c r="F157" s="199" t="s">
        <v>440</v>
      </c>
      <c r="G157" s="35"/>
      <c r="H157" s="35"/>
      <c r="I157" s="200"/>
      <c r="J157" s="35"/>
      <c r="K157" s="35"/>
      <c r="L157" s="38"/>
      <c r="M157" s="201"/>
      <c r="N157" s="202"/>
      <c r="O157" s="70"/>
      <c r="P157" s="70"/>
      <c r="Q157" s="70"/>
      <c r="R157" s="70"/>
      <c r="S157" s="70"/>
      <c r="T157" s="71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139</v>
      </c>
      <c r="AU157" s="16" t="s">
        <v>87</v>
      </c>
    </row>
    <row r="158" spans="1:65" s="13" customFormat="1">
      <c r="B158" s="203"/>
      <c r="C158" s="204"/>
      <c r="D158" s="198" t="s">
        <v>151</v>
      </c>
      <c r="E158" s="205" t="s">
        <v>1</v>
      </c>
      <c r="F158" s="206" t="s">
        <v>442</v>
      </c>
      <c r="G158" s="204"/>
      <c r="H158" s="207">
        <v>2334</v>
      </c>
      <c r="I158" s="208"/>
      <c r="J158" s="204"/>
      <c r="K158" s="204"/>
      <c r="L158" s="209"/>
      <c r="M158" s="210"/>
      <c r="N158" s="211"/>
      <c r="O158" s="211"/>
      <c r="P158" s="211"/>
      <c r="Q158" s="211"/>
      <c r="R158" s="211"/>
      <c r="S158" s="211"/>
      <c r="T158" s="212"/>
      <c r="AT158" s="213" t="s">
        <v>151</v>
      </c>
      <c r="AU158" s="213" t="s">
        <v>87</v>
      </c>
      <c r="AV158" s="13" t="s">
        <v>87</v>
      </c>
      <c r="AW158" s="13" t="s">
        <v>34</v>
      </c>
      <c r="AX158" s="13" t="s">
        <v>85</v>
      </c>
      <c r="AY158" s="213" t="s">
        <v>129</v>
      </c>
    </row>
    <row r="159" spans="1:65" s="2" customFormat="1" ht="16.5" customHeight="1">
      <c r="A159" s="33"/>
      <c r="B159" s="34"/>
      <c r="C159" s="226" t="s">
        <v>200</v>
      </c>
      <c r="D159" s="226" t="s">
        <v>297</v>
      </c>
      <c r="E159" s="227" t="s">
        <v>443</v>
      </c>
      <c r="F159" s="228" t="s">
        <v>444</v>
      </c>
      <c r="G159" s="229" t="s">
        <v>148</v>
      </c>
      <c r="H159" s="230">
        <v>35.01</v>
      </c>
      <c r="I159" s="231"/>
      <c r="J159" s="232">
        <f>ROUND(I159*H159,2)</f>
        <v>0</v>
      </c>
      <c r="K159" s="228" t="s">
        <v>136</v>
      </c>
      <c r="L159" s="233"/>
      <c r="M159" s="234" t="s">
        <v>1</v>
      </c>
      <c r="N159" s="235" t="s">
        <v>42</v>
      </c>
      <c r="O159" s="70"/>
      <c r="P159" s="194">
        <f>O159*H159</f>
        <v>0</v>
      </c>
      <c r="Q159" s="194">
        <v>2.4289999999999998</v>
      </c>
      <c r="R159" s="194">
        <f>Q159*H159</f>
        <v>85.039289999999994</v>
      </c>
      <c r="S159" s="194">
        <v>0</v>
      </c>
      <c r="T159" s="195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96" t="s">
        <v>300</v>
      </c>
      <c r="AT159" s="196" t="s">
        <v>297</v>
      </c>
      <c r="AU159" s="196" t="s">
        <v>87</v>
      </c>
      <c r="AY159" s="16" t="s">
        <v>129</v>
      </c>
      <c r="BE159" s="197">
        <f>IF(N159="základní",J159,0)</f>
        <v>0</v>
      </c>
      <c r="BF159" s="197">
        <f>IF(N159="snížená",J159,0)</f>
        <v>0</v>
      </c>
      <c r="BG159" s="197">
        <f>IF(N159="zákl. přenesená",J159,0)</f>
        <v>0</v>
      </c>
      <c r="BH159" s="197">
        <f>IF(N159="sníž. přenesená",J159,0)</f>
        <v>0</v>
      </c>
      <c r="BI159" s="197">
        <f>IF(N159="nulová",J159,0)</f>
        <v>0</v>
      </c>
      <c r="BJ159" s="16" t="s">
        <v>85</v>
      </c>
      <c r="BK159" s="197">
        <f>ROUND(I159*H159,2)</f>
        <v>0</v>
      </c>
      <c r="BL159" s="16" t="s">
        <v>300</v>
      </c>
      <c r="BM159" s="196" t="s">
        <v>445</v>
      </c>
    </row>
    <row r="160" spans="1:65" s="2" customFormat="1">
      <c r="A160" s="33"/>
      <c r="B160" s="34"/>
      <c r="C160" s="35"/>
      <c r="D160" s="198" t="s">
        <v>139</v>
      </c>
      <c r="E160" s="35"/>
      <c r="F160" s="199" t="s">
        <v>444</v>
      </c>
      <c r="G160" s="35"/>
      <c r="H160" s="35"/>
      <c r="I160" s="200"/>
      <c r="J160" s="35"/>
      <c r="K160" s="35"/>
      <c r="L160" s="38"/>
      <c r="M160" s="201"/>
      <c r="N160" s="202"/>
      <c r="O160" s="70"/>
      <c r="P160" s="70"/>
      <c r="Q160" s="70"/>
      <c r="R160" s="70"/>
      <c r="S160" s="70"/>
      <c r="T160" s="71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6" t="s">
        <v>139</v>
      </c>
      <c r="AU160" s="16" t="s">
        <v>87</v>
      </c>
    </row>
    <row r="161" spans="1:65" s="13" customFormat="1">
      <c r="B161" s="203"/>
      <c r="C161" s="204"/>
      <c r="D161" s="198" t="s">
        <v>151</v>
      </c>
      <c r="E161" s="205" t="s">
        <v>1</v>
      </c>
      <c r="F161" s="206" t="s">
        <v>446</v>
      </c>
      <c r="G161" s="204"/>
      <c r="H161" s="207">
        <v>35.01</v>
      </c>
      <c r="I161" s="208"/>
      <c r="J161" s="204"/>
      <c r="K161" s="204"/>
      <c r="L161" s="209"/>
      <c r="M161" s="210"/>
      <c r="N161" s="211"/>
      <c r="O161" s="211"/>
      <c r="P161" s="211"/>
      <c r="Q161" s="211"/>
      <c r="R161" s="211"/>
      <c r="S161" s="211"/>
      <c r="T161" s="212"/>
      <c r="AT161" s="213" t="s">
        <v>151</v>
      </c>
      <c r="AU161" s="213" t="s">
        <v>87</v>
      </c>
      <c r="AV161" s="13" t="s">
        <v>87</v>
      </c>
      <c r="AW161" s="13" t="s">
        <v>34</v>
      </c>
      <c r="AX161" s="13" t="s">
        <v>85</v>
      </c>
      <c r="AY161" s="213" t="s">
        <v>129</v>
      </c>
    </row>
    <row r="162" spans="1:65" s="2" customFormat="1" ht="16.5" customHeight="1">
      <c r="A162" s="33"/>
      <c r="B162" s="34"/>
      <c r="C162" s="185" t="s">
        <v>205</v>
      </c>
      <c r="D162" s="185" t="s">
        <v>132</v>
      </c>
      <c r="E162" s="186" t="s">
        <v>447</v>
      </c>
      <c r="F162" s="187" t="s">
        <v>448</v>
      </c>
      <c r="G162" s="188" t="s">
        <v>213</v>
      </c>
      <c r="H162" s="189">
        <v>218</v>
      </c>
      <c r="I162" s="190"/>
      <c r="J162" s="191">
        <f>ROUND(I162*H162,2)</f>
        <v>0</v>
      </c>
      <c r="K162" s="187" t="s">
        <v>136</v>
      </c>
      <c r="L162" s="38"/>
      <c r="M162" s="192" t="s">
        <v>1</v>
      </c>
      <c r="N162" s="193" t="s">
        <v>42</v>
      </c>
      <c r="O162" s="70"/>
      <c r="P162" s="194">
        <f>O162*H162</f>
        <v>0</v>
      </c>
      <c r="Q162" s="194">
        <v>0</v>
      </c>
      <c r="R162" s="194">
        <f>Q162*H162</f>
        <v>0</v>
      </c>
      <c r="S162" s="194">
        <v>0</v>
      </c>
      <c r="T162" s="195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96" t="s">
        <v>137</v>
      </c>
      <c r="AT162" s="196" t="s">
        <v>132</v>
      </c>
      <c r="AU162" s="196" t="s">
        <v>87</v>
      </c>
      <c r="AY162" s="16" t="s">
        <v>129</v>
      </c>
      <c r="BE162" s="197">
        <f>IF(N162="základní",J162,0)</f>
        <v>0</v>
      </c>
      <c r="BF162" s="197">
        <f>IF(N162="snížená",J162,0)</f>
        <v>0</v>
      </c>
      <c r="BG162" s="197">
        <f>IF(N162="zákl. přenesená",J162,0)</f>
        <v>0</v>
      </c>
      <c r="BH162" s="197">
        <f>IF(N162="sníž. přenesená",J162,0)</f>
        <v>0</v>
      </c>
      <c r="BI162" s="197">
        <f>IF(N162="nulová",J162,0)</f>
        <v>0</v>
      </c>
      <c r="BJ162" s="16" t="s">
        <v>85</v>
      </c>
      <c r="BK162" s="197">
        <f>ROUND(I162*H162,2)</f>
        <v>0</v>
      </c>
      <c r="BL162" s="16" t="s">
        <v>137</v>
      </c>
      <c r="BM162" s="196" t="s">
        <v>449</v>
      </c>
    </row>
    <row r="163" spans="1:65" s="2" customFormat="1" ht="29.25">
      <c r="A163" s="33"/>
      <c r="B163" s="34"/>
      <c r="C163" s="35"/>
      <c r="D163" s="198" t="s">
        <v>139</v>
      </c>
      <c r="E163" s="35"/>
      <c r="F163" s="199" t="s">
        <v>450</v>
      </c>
      <c r="G163" s="35"/>
      <c r="H163" s="35"/>
      <c r="I163" s="200"/>
      <c r="J163" s="35"/>
      <c r="K163" s="35"/>
      <c r="L163" s="38"/>
      <c r="M163" s="201"/>
      <c r="N163" s="202"/>
      <c r="O163" s="70"/>
      <c r="P163" s="70"/>
      <c r="Q163" s="70"/>
      <c r="R163" s="70"/>
      <c r="S163" s="70"/>
      <c r="T163" s="71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6" t="s">
        <v>139</v>
      </c>
      <c r="AU163" s="16" t="s">
        <v>87</v>
      </c>
    </row>
    <row r="164" spans="1:65" s="13" customFormat="1">
      <c r="B164" s="203"/>
      <c r="C164" s="204"/>
      <c r="D164" s="198" t="s">
        <v>151</v>
      </c>
      <c r="E164" s="205" t="s">
        <v>1</v>
      </c>
      <c r="F164" s="206" t="s">
        <v>451</v>
      </c>
      <c r="G164" s="204"/>
      <c r="H164" s="207">
        <v>218</v>
      </c>
      <c r="I164" s="208"/>
      <c r="J164" s="204"/>
      <c r="K164" s="204"/>
      <c r="L164" s="209"/>
      <c r="M164" s="210"/>
      <c r="N164" s="211"/>
      <c r="O164" s="211"/>
      <c r="P164" s="211"/>
      <c r="Q164" s="211"/>
      <c r="R164" s="211"/>
      <c r="S164" s="211"/>
      <c r="T164" s="212"/>
      <c r="AT164" s="213" t="s">
        <v>151</v>
      </c>
      <c r="AU164" s="213" t="s">
        <v>87</v>
      </c>
      <c r="AV164" s="13" t="s">
        <v>87</v>
      </c>
      <c r="AW164" s="13" t="s">
        <v>34</v>
      </c>
      <c r="AX164" s="13" t="s">
        <v>85</v>
      </c>
      <c r="AY164" s="213" t="s">
        <v>129</v>
      </c>
    </row>
    <row r="165" spans="1:65" s="2" customFormat="1" ht="16.5" customHeight="1">
      <c r="A165" s="33"/>
      <c r="B165" s="34"/>
      <c r="C165" s="226" t="s">
        <v>210</v>
      </c>
      <c r="D165" s="226" t="s">
        <v>297</v>
      </c>
      <c r="E165" s="227" t="s">
        <v>452</v>
      </c>
      <c r="F165" s="228" t="s">
        <v>453</v>
      </c>
      <c r="G165" s="229" t="s">
        <v>176</v>
      </c>
      <c r="H165" s="230">
        <v>218</v>
      </c>
      <c r="I165" s="231"/>
      <c r="J165" s="232">
        <f>ROUND(I165*H165,2)</f>
        <v>0</v>
      </c>
      <c r="K165" s="228" t="s">
        <v>136</v>
      </c>
      <c r="L165" s="233"/>
      <c r="M165" s="234" t="s">
        <v>1</v>
      </c>
      <c r="N165" s="235" t="s">
        <v>42</v>
      </c>
      <c r="O165" s="70"/>
      <c r="P165" s="194">
        <f>O165*H165</f>
        <v>0</v>
      </c>
      <c r="Q165" s="194">
        <v>0.39</v>
      </c>
      <c r="R165" s="194">
        <f>Q165*H165</f>
        <v>85.02</v>
      </c>
      <c r="S165" s="194">
        <v>0</v>
      </c>
      <c r="T165" s="195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96" t="s">
        <v>300</v>
      </c>
      <c r="AT165" s="196" t="s">
        <v>297</v>
      </c>
      <c r="AU165" s="196" t="s">
        <v>87</v>
      </c>
      <c r="AY165" s="16" t="s">
        <v>129</v>
      </c>
      <c r="BE165" s="197">
        <f>IF(N165="základní",J165,0)</f>
        <v>0</v>
      </c>
      <c r="BF165" s="197">
        <f>IF(N165="snížená",J165,0)</f>
        <v>0</v>
      </c>
      <c r="BG165" s="197">
        <f>IF(N165="zákl. přenesená",J165,0)</f>
        <v>0</v>
      </c>
      <c r="BH165" s="197">
        <f>IF(N165="sníž. přenesená",J165,0)</f>
        <v>0</v>
      </c>
      <c r="BI165" s="197">
        <f>IF(N165="nulová",J165,0)</f>
        <v>0</v>
      </c>
      <c r="BJ165" s="16" t="s">
        <v>85</v>
      </c>
      <c r="BK165" s="197">
        <f>ROUND(I165*H165,2)</f>
        <v>0</v>
      </c>
      <c r="BL165" s="16" t="s">
        <v>300</v>
      </c>
      <c r="BM165" s="196" t="s">
        <v>454</v>
      </c>
    </row>
    <row r="166" spans="1:65" s="2" customFormat="1">
      <c r="A166" s="33"/>
      <c r="B166" s="34"/>
      <c r="C166" s="35"/>
      <c r="D166" s="198" t="s">
        <v>139</v>
      </c>
      <c r="E166" s="35"/>
      <c r="F166" s="199" t="s">
        <v>453</v>
      </c>
      <c r="G166" s="35"/>
      <c r="H166" s="35"/>
      <c r="I166" s="200"/>
      <c r="J166" s="35"/>
      <c r="K166" s="35"/>
      <c r="L166" s="38"/>
      <c r="M166" s="201"/>
      <c r="N166" s="202"/>
      <c r="O166" s="70"/>
      <c r="P166" s="70"/>
      <c r="Q166" s="70"/>
      <c r="R166" s="70"/>
      <c r="S166" s="70"/>
      <c r="T166" s="71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6" t="s">
        <v>139</v>
      </c>
      <c r="AU166" s="16" t="s">
        <v>87</v>
      </c>
    </row>
    <row r="167" spans="1:65" s="2" customFormat="1" ht="16.5" customHeight="1">
      <c r="A167" s="33"/>
      <c r="B167" s="34"/>
      <c r="C167" s="226" t="s">
        <v>216</v>
      </c>
      <c r="D167" s="226" t="s">
        <v>297</v>
      </c>
      <c r="E167" s="227" t="s">
        <v>455</v>
      </c>
      <c r="F167" s="228" t="s">
        <v>456</v>
      </c>
      <c r="G167" s="229" t="s">
        <v>176</v>
      </c>
      <c r="H167" s="230">
        <v>654</v>
      </c>
      <c r="I167" s="231"/>
      <c r="J167" s="232">
        <f>ROUND(I167*H167,2)</f>
        <v>0</v>
      </c>
      <c r="K167" s="228" t="s">
        <v>136</v>
      </c>
      <c r="L167" s="233"/>
      <c r="M167" s="234" t="s">
        <v>1</v>
      </c>
      <c r="N167" s="235" t="s">
        <v>42</v>
      </c>
      <c r="O167" s="70"/>
      <c r="P167" s="194">
        <f>O167*H167</f>
        <v>0</v>
      </c>
      <c r="Q167" s="194">
        <v>3.3000000000000002E-2</v>
      </c>
      <c r="R167" s="194">
        <f>Q167*H167</f>
        <v>21.582000000000001</v>
      </c>
      <c r="S167" s="194">
        <v>0</v>
      </c>
      <c r="T167" s="195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96" t="s">
        <v>300</v>
      </c>
      <c r="AT167" s="196" t="s">
        <v>297</v>
      </c>
      <c r="AU167" s="196" t="s">
        <v>87</v>
      </c>
      <c r="AY167" s="16" t="s">
        <v>129</v>
      </c>
      <c r="BE167" s="197">
        <f>IF(N167="základní",J167,0)</f>
        <v>0</v>
      </c>
      <c r="BF167" s="197">
        <f>IF(N167="snížená",J167,0)</f>
        <v>0</v>
      </c>
      <c r="BG167" s="197">
        <f>IF(N167="zákl. přenesená",J167,0)</f>
        <v>0</v>
      </c>
      <c r="BH167" s="197">
        <f>IF(N167="sníž. přenesená",J167,0)</f>
        <v>0</v>
      </c>
      <c r="BI167" s="197">
        <f>IF(N167="nulová",J167,0)</f>
        <v>0</v>
      </c>
      <c r="BJ167" s="16" t="s">
        <v>85</v>
      </c>
      <c r="BK167" s="197">
        <f>ROUND(I167*H167,2)</f>
        <v>0</v>
      </c>
      <c r="BL167" s="16" t="s">
        <v>300</v>
      </c>
      <c r="BM167" s="196" t="s">
        <v>457</v>
      </c>
    </row>
    <row r="168" spans="1:65" s="2" customFormat="1">
      <c r="A168" s="33"/>
      <c r="B168" s="34"/>
      <c r="C168" s="35"/>
      <c r="D168" s="198" t="s">
        <v>139</v>
      </c>
      <c r="E168" s="35"/>
      <c r="F168" s="199" t="s">
        <v>456</v>
      </c>
      <c r="G168" s="35"/>
      <c r="H168" s="35"/>
      <c r="I168" s="200"/>
      <c r="J168" s="35"/>
      <c r="K168" s="35"/>
      <c r="L168" s="38"/>
      <c r="M168" s="201"/>
      <c r="N168" s="202"/>
      <c r="O168" s="70"/>
      <c r="P168" s="70"/>
      <c r="Q168" s="70"/>
      <c r="R168" s="70"/>
      <c r="S168" s="70"/>
      <c r="T168" s="71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T168" s="16" t="s">
        <v>139</v>
      </c>
      <c r="AU168" s="16" t="s">
        <v>87</v>
      </c>
    </row>
    <row r="169" spans="1:65" s="2" customFormat="1" ht="16.5" customHeight="1">
      <c r="A169" s="33"/>
      <c r="B169" s="34"/>
      <c r="C169" s="226" t="s">
        <v>221</v>
      </c>
      <c r="D169" s="226" t="s">
        <v>297</v>
      </c>
      <c r="E169" s="227" t="s">
        <v>443</v>
      </c>
      <c r="F169" s="228" t="s">
        <v>444</v>
      </c>
      <c r="G169" s="229" t="s">
        <v>148</v>
      </c>
      <c r="H169" s="230">
        <v>25.07</v>
      </c>
      <c r="I169" s="231"/>
      <c r="J169" s="232">
        <f>ROUND(I169*H169,2)</f>
        <v>0</v>
      </c>
      <c r="K169" s="228" t="s">
        <v>136</v>
      </c>
      <c r="L169" s="233"/>
      <c r="M169" s="234" t="s">
        <v>1</v>
      </c>
      <c r="N169" s="235" t="s">
        <v>42</v>
      </c>
      <c r="O169" s="70"/>
      <c r="P169" s="194">
        <f>O169*H169</f>
        <v>0</v>
      </c>
      <c r="Q169" s="194">
        <v>2.4289999999999998</v>
      </c>
      <c r="R169" s="194">
        <f>Q169*H169</f>
        <v>60.895029999999998</v>
      </c>
      <c r="S169" s="194">
        <v>0</v>
      </c>
      <c r="T169" s="195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96" t="s">
        <v>300</v>
      </c>
      <c r="AT169" s="196" t="s">
        <v>297</v>
      </c>
      <c r="AU169" s="196" t="s">
        <v>87</v>
      </c>
      <c r="AY169" s="16" t="s">
        <v>129</v>
      </c>
      <c r="BE169" s="197">
        <f>IF(N169="základní",J169,0)</f>
        <v>0</v>
      </c>
      <c r="BF169" s="197">
        <f>IF(N169="snížená",J169,0)</f>
        <v>0</v>
      </c>
      <c r="BG169" s="197">
        <f>IF(N169="zákl. přenesená",J169,0)</f>
        <v>0</v>
      </c>
      <c r="BH169" s="197">
        <f>IF(N169="sníž. přenesená",J169,0)</f>
        <v>0</v>
      </c>
      <c r="BI169" s="197">
        <f>IF(N169="nulová",J169,0)</f>
        <v>0</v>
      </c>
      <c r="BJ169" s="16" t="s">
        <v>85</v>
      </c>
      <c r="BK169" s="197">
        <f>ROUND(I169*H169,2)</f>
        <v>0</v>
      </c>
      <c r="BL169" s="16" t="s">
        <v>300</v>
      </c>
      <c r="BM169" s="196" t="s">
        <v>458</v>
      </c>
    </row>
    <row r="170" spans="1:65" s="2" customFormat="1">
      <c r="A170" s="33"/>
      <c r="B170" s="34"/>
      <c r="C170" s="35"/>
      <c r="D170" s="198" t="s">
        <v>139</v>
      </c>
      <c r="E170" s="35"/>
      <c r="F170" s="199" t="s">
        <v>444</v>
      </c>
      <c r="G170" s="35"/>
      <c r="H170" s="35"/>
      <c r="I170" s="200"/>
      <c r="J170" s="35"/>
      <c r="K170" s="35"/>
      <c r="L170" s="38"/>
      <c r="M170" s="201"/>
      <c r="N170" s="202"/>
      <c r="O170" s="70"/>
      <c r="P170" s="70"/>
      <c r="Q170" s="70"/>
      <c r="R170" s="70"/>
      <c r="S170" s="70"/>
      <c r="T170" s="71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6" t="s">
        <v>139</v>
      </c>
      <c r="AU170" s="16" t="s">
        <v>87</v>
      </c>
    </row>
    <row r="171" spans="1:65" s="13" customFormat="1">
      <c r="B171" s="203"/>
      <c r="C171" s="204"/>
      <c r="D171" s="198" t="s">
        <v>151</v>
      </c>
      <c r="E171" s="205" t="s">
        <v>1</v>
      </c>
      <c r="F171" s="206" t="s">
        <v>459</v>
      </c>
      <c r="G171" s="204"/>
      <c r="H171" s="207">
        <v>25.07</v>
      </c>
      <c r="I171" s="208"/>
      <c r="J171" s="204"/>
      <c r="K171" s="204"/>
      <c r="L171" s="209"/>
      <c r="M171" s="210"/>
      <c r="N171" s="211"/>
      <c r="O171" s="211"/>
      <c r="P171" s="211"/>
      <c r="Q171" s="211"/>
      <c r="R171" s="211"/>
      <c r="S171" s="211"/>
      <c r="T171" s="212"/>
      <c r="AT171" s="213" t="s">
        <v>151</v>
      </c>
      <c r="AU171" s="213" t="s">
        <v>87</v>
      </c>
      <c r="AV171" s="13" t="s">
        <v>87</v>
      </c>
      <c r="AW171" s="13" t="s">
        <v>34</v>
      </c>
      <c r="AX171" s="13" t="s">
        <v>85</v>
      </c>
      <c r="AY171" s="213" t="s">
        <v>129</v>
      </c>
    </row>
    <row r="172" spans="1:65" s="2" customFormat="1" ht="16.5" customHeight="1">
      <c r="A172" s="33"/>
      <c r="B172" s="34"/>
      <c r="C172" s="185" t="s">
        <v>8</v>
      </c>
      <c r="D172" s="185" t="s">
        <v>132</v>
      </c>
      <c r="E172" s="186" t="s">
        <v>460</v>
      </c>
      <c r="F172" s="187" t="s">
        <v>461</v>
      </c>
      <c r="G172" s="188" t="s">
        <v>196</v>
      </c>
      <c r="H172" s="189">
        <v>850.2</v>
      </c>
      <c r="I172" s="190"/>
      <c r="J172" s="191">
        <f>ROUND(I172*H172,2)</f>
        <v>0</v>
      </c>
      <c r="K172" s="187" t="s">
        <v>1</v>
      </c>
      <c r="L172" s="38"/>
      <c r="M172" s="192" t="s">
        <v>1</v>
      </c>
      <c r="N172" s="193" t="s">
        <v>42</v>
      </c>
      <c r="O172" s="70"/>
      <c r="P172" s="194">
        <f>O172*H172</f>
        <v>0</v>
      </c>
      <c r="Q172" s="194">
        <v>0</v>
      </c>
      <c r="R172" s="194">
        <f>Q172*H172</f>
        <v>0</v>
      </c>
      <c r="S172" s="194">
        <v>0</v>
      </c>
      <c r="T172" s="195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96" t="s">
        <v>137</v>
      </c>
      <c r="AT172" s="196" t="s">
        <v>132</v>
      </c>
      <c r="AU172" s="196" t="s">
        <v>87</v>
      </c>
      <c r="AY172" s="16" t="s">
        <v>129</v>
      </c>
      <c r="BE172" s="197">
        <f>IF(N172="základní",J172,0)</f>
        <v>0</v>
      </c>
      <c r="BF172" s="197">
        <f>IF(N172="snížená",J172,0)</f>
        <v>0</v>
      </c>
      <c r="BG172" s="197">
        <f>IF(N172="zákl. přenesená",J172,0)</f>
        <v>0</v>
      </c>
      <c r="BH172" s="197">
        <f>IF(N172="sníž. přenesená",J172,0)</f>
        <v>0</v>
      </c>
      <c r="BI172" s="197">
        <f>IF(N172="nulová",J172,0)</f>
        <v>0</v>
      </c>
      <c r="BJ172" s="16" t="s">
        <v>85</v>
      </c>
      <c r="BK172" s="197">
        <f>ROUND(I172*H172,2)</f>
        <v>0</v>
      </c>
      <c r="BL172" s="16" t="s">
        <v>137</v>
      </c>
      <c r="BM172" s="196" t="s">
        <v>462</v>
      </c>
    </row>
    <row r="173" spans="1:65" s="2" customFormat="1" ht="19.5">
      <c r="A173" s="33"/>
      <c r="B173" s="34"/>
      <c r="C173" s="35"/>
      <c r="D173" s="198" t="s">
        <v>139</v>
      </c>
      <c r="E173" s="35"/>
      <c r="F173" s="199" t="s">
        <v>463</v>
      </c>
      <c r="G173" s="35"/>
      <c r="H173" s="35"/>
      <c r="I173" s="200"/>
      <c r="J173" s="35"/>
      <c r="K173" s="35"/>
      <c r="L173" s="38"/>
      <c r="M173" s="201"/>
      <c r="N173" s="202"/>
      <c r="O173" s="70"/>
      <c r="P173" s="70"/>
      <c r="Q173" s="70"/>
      <c r="R173" s="70"/>
      <c r="S173" s="70"/>
      <c r="T173" s="71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T173" s="16" t="s">
        <v>139</v>
      </c>
      <c r="AU173" s="16" t="s">
        <v>87</v>
      </c>
    </row>
    <row r="174" spans="1:65" s="13" customFormat="1">
      <c r="B174" s="203"/>
      <c r="C174" s="204"/>
      <c r="D174" s="198" t="s">
        <v>151</v>
      </c>
      <c r="E174" s="205" t="s">
        <v>1</v>
      </c>
      <c r="F174" s="206" t="s">
        <v>464</v>
      </c>
      <c r="G174" s="204"/>
      <c r="H174" s="207">
        <v>850.2</v>
      </c>
      <c r="I174" s="208"/>
      <c r="J174" s="204"/>
      <c r="K174" s="204"/>
      <c r="L174" s="209"/>
      <c r="M174" s="210"/>
      <c r="N174" s="211"/>
      <c r="O174" s="211"/>
      <c r="P174" s="211"/>
      <c r="Q174" s="211"/>
      <c r="R174" s="211"/>
      <c r="S174" s="211"/>
      <c r="T174" s="212"/>
      <c r="AT174" s="213" t="s">
        <v>151</v>
      </c>
      <c r="AU174" s="213" t="s">
        <v>87</v>
      </c>
      <c r="AV174" s="13" t="s">
        <v>87</v>
      </c>
      <c r="AW174" s="13" t="s">
        <v>34</v>
      </c>
      <c r="AX174" s="13" t="s">
        <v>85</v>
      </c>
      <c r="AY174" s="213" t="s">
        <v>129</v>
      </c>
    </row>
    <row r="175" spans="1:65" s="2" customFormat="1" ht="16.5" customHeight="1">
      <c r="A175" s="33"/>
      <c r="B175" s="34"/>
      <c r="C175" s="226" t="s">
        <v>232</v>
      </c>
      <c r="D175" s="226" t="s">
        <v>297</v>
      </c>
      <c r="E175" s="227" t="s">
        <v>465</v>
      </c>
      <c r="F175" s="228" t="s">
        <v>466</v>
      </c>
      <c r="G175" s="229" t="s">
        <v>183</v>
      </c>
      <c r="H175" s="230">
        <v>0.255</v>
      </c>
      <c r="I175" s="231"/>
      <c r="J175" s="232">
        <f>ROUND(I175*H175,2)</f>
        <v>0</v>
      </c>
      <c r="K175" s="228" t="s">
        <v>1</v>
      </c>
      <c r="L175" s="233"/>
      <c r="M175" s="234" t="s">
        <v>1</v>
      </c>
      <c r="N175" s="235" t="s">
        <v>42</v>
      </c>
      <c r="O175" s="70"/>
      <c r="P175" s="194">
        <f>O175*H175</f>
        <v>0</v>
      </c>
      <c r="Q175" s="194">
        <v>1</v>
      </c>
      <c r="R175" s="194">
        <f>Q175*H175</f>
        <v>0.255</v>
      </c>
      <c r="S175" s="194">
        <v>0</v>
      </c>
      <c r="T175" s="195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96" t="s">
        <v>300</v>
      </c>
      <c r="AT175" s="196" t="s">
        <v>297</v>
      </c>
      <c r="AU175" s="196" t="s">
        <v>87</v>
      </c>
      <c r="AY175" s="16" t="s">
        <v>129</v>
      </c>
      <c r="BE175" s="197">
        <f>IF(N175="základní",J175,0)</f>
        <v>0</v>
      </c>
      <c r="BF175" s="197">
        <f>IF(N175="snížená",J175,0)</f>
        <v>0</v>
      </c>
      <c r="BG175" s="197">
        <f>IF(N175="zákl. přenesená",J175,0)</f>
        <v>0</v>
      </c>
      <c r="BH175" s="197">
        <f>IF(N175="sníž. přenesená",J175,0)</f>
        <v>0</v>
      </c>
      <c r="BI175" s="197">
        <f>IF(N175="nulová",J175,0)</f>
        <v>0</v>
      </c>
      <c r="BJ175" s="16" t="s">
        <v>85</v>
      </c>
      <c r="BK175" s="197">
        <f>ROUND(I175*H175,2)</f>
        <v>0</v>
      </c>
      <c r="BL175" s="16" t="s">
        <v>300</v>
      </c>
      <c r="BM175" s="196" t="s">
        <v>467</v>
      </c>
    </row>
    <row r="176" spans="1:65" s="2" customFormat="1">
      <c r="A176" s="33"/>
      <c r="B176" s="34"/>
      <c r="C176" s="35"/>
      <c r="D176" s="198" t="s">
        <v>139</v>
      </c>
      <c r="E176" s="35"/>
      <c r="F176" s="199" t="s">
        <v>466</v>
      </c>
      <c r="G176" s="35"/>
      <c r="H176" s="35"/>
      <c r="I176" s="200"/>
      <c r="J176" s="35"/>
      <c r="K176" s="35"/>
      <c r="L176" s="38"/>
      <c r="M176" s="201"/>
      <c r="N176" s="202"/>
      <c r="O176" s="70"/>
      <c r="P176" s="70"/>
      <c r="Q176" s="70"/>
      <c r="R176" s="70"/>
      <c r="S176" s="70"/>
      <c r="T176" s="71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T176" s="16" t="s">
        <v>139</v>
      </c>
      <c r="AU176" s="16" t="s">
        <v>87</v>
      </c>
    </row>
    <row r="177" spans="1:65" s="2" customFormat="1" ht="16.5" customHeight="1">
      <c r="A177" s="33"/>
      <c r="B177" s="34"/>
      <c r="C177" s="185" t="s">
        <v>238</v>
      </c>
      <c r="D177" s="185" t="s">
        <v>132</v>
      </c>
      <c r="E177" s="186" t="s">
        <v>410</v>
      </c>
      <c r="F177" s="187" t="s">
        <v>411</v>
      </c>
      <c r="G177" s="188" t="s">
        <v>148</v>
      </c>
      <c r="H177" s="189">
        <v>40.9</v>
      </c>
      <c r="I177" s="190"/>
      <c r="J177" s="191">
        <f>ROUND(I177*H177,2)</f>
        <v>0</v>
      </c>
      <c r="K177" s="187" t="s">
        <v>136</v>
      </c>
      <c r="L177" s="38"/>
      <c r="M177" s="192" t="s">
        <v>1</v>
      </c>
      <c r="N177" s="193" t="s">
        <v>42</v>
      </c>
      <c r="O177" s="70"/>
      <c r="P177" s="194">
        <f>O177*H177</f>
        <v>0</v>
      </c>
      <c r="Q177" s="194">
        <v>0</v>
      </c>
      <c r="R177" s="194">
        <f>Q177*H177</f>
        <v>0</v>
      </c>
      <c r="S177" s="194">
        <v>0</v>
      </c>
      <c r="T177" s="195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96" t="s">
        <v>137</v>
      </c>
      <c r="AT177" s="196" t="s">
        <v>132</v>
      </c>
      <c r="AU177" s="196" t="s">
        <v>87</v>
      </c>
      <c r="AY177" s="16" t="s">
        <v>129</v>
      </c>
      <c r="BE177" s="197">
        <f>IF(N177="základní",J177,0)</f>
        <v>0</v>
      </c>
      <c r="BF177" s="197">
        <f>IF(N177="snížená",J177,0)</f>
        <v>0</v>
      </c>
      <c r="BG177" s="197">
        <f>IF(N177="zákl. přenesená",J177,0)</f>
        <v>0</v>
      </c>
      <c r="BH177" s="197">
        <f>IF(N177="sníž. přenesená",J177,0)</f>
        <v>0</v>
      </c>
      <c r="BI177" s="197">
        <f>IF(N177="nulová",J177,0)</f>
        <v>0</v>
      </c>
      <c r="BJ177" s="16" t="s">
        <v>85</v>
      </c>
      <c r="BK177" s="197">
        <f>ROUND(I177*H177,2)</f>
        <v>0</v>
      </c>
      <c r="BL177" s="16" t="s">
        <v>137</v>
      </c>
      <c r="BM177" s="196" t="s">
        <v>468</v>
      </c>
    </row>
    <row r="178" spans="1:65" s="2" customFormat="1" ht="19.5">
      <c r="A178" s="33"/>
      <c r="B178" s="34"/>
      <c r="C178" s="35"/>
      <c r="D178" s="198" t="s">
        <v>139</v>
      </c>
      <c r="E178" s="35"/>
      <c r="F178" s="199" t="s">
        <v>413</v>
      </c>
      <c r="G178" s="35"/>
      <c r="H178" s="35"/>
      <c r="I178" s="200"/>
      <c r="J178" s="35"/>
      <c r="K178" s="35"/>
      <c r="L178" s="38"/>
      <c r="M178" s="201"/>
      <c r="N178" s="202"/>
      <c r="O178" s="70"/>
      <c r="P178" s="70"/>
      <c r="Q178" s="70"/>
      <c r="R178" s="70"/>
      <c r="S178" s="70"/>
      <c r="T178" s="71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6" t="s">
        <v>139</v>
      </c>
      <c r="AU178" s="16" t="s">
        <v>87</v>
      </c>
    </row>
    <row r="179" spans="1:65" s="13" customFormat="1">
      <c r="B179" s="203"/>
      <c r="C179" s="204"/>
      <c r="D179" s="198" t="s">
        <v>151</v>
      </c>
      <c r="E179" s="205" t="s">
        <v>1</v>
      </c>
      <c r="F179" s="206" t="s">
        <v>469</v>
      </c>
      <c r="G179" s="204"/>
      <c r="H179" s="207">
        <v>15.9</v>
      </c>
      <c r="I179" s="208"/>
      <c r="J179" s="204"/>
      <c r="K179" s="204"/>
      <c r="L179" s="209"/>
      <c r="M179" s="210"/>
      <c r="N179" s="211"/>
      <c r="O179" s="211"/>
      <c r="P179" s="211"/>
      <c r="Q179" s="211"/>
      <c r="R179" s="211"/>
      <c r="S179" s="211"/>
      <c r="T179" s="212"/>
      <c r="AT179" s="213" t="s">
        <v>151</v>
      </c>
      <c r="AU179" s="213" t="s">
        <v>87</v>
      </c>
      <c r="AV179" s="13" t="s">
        <v>87</v>
      </c>
      <c r="AW179" s="13" t="s">
        <v>34</v>
      </c>
      <c r="AX179" s="13" t="s">
        <v>77</v>
      </c>
      <c r="AY179" s="213" t="s">
        <v>129</v>
      </c>
    </row>
    <row r="180" spans="1:65" s="13" customFormat="1">
      <c r="B180" s="203"/>
      <c r="C180" s="204"/>
      <c r="D180" s="198" t="s">
        <v>151</v>
      </c>
      <c r="E180" s="205" t="s">
        <v>1</v>
      </c>
      <c r="F180" s="206" t="s">
        <v>470</v>
      </c>
      <c r="G180" s="204"/>
      <c r="H180" s="207">
        <v>25</v>
      </c>
      <c r="I180" s="208"/>
      <c r="J180" s="204"/>
      <c r="K180" s="204"/>
      <c r="L180" s="209"/>
      <c r="M180" s="210"/>
      <c r="N180" s="211"/>
      <c r="O180" s="211"/>
      <c r="P180" s="211"/>
      <c r="Q180" s="211"/>
      <c r="R180" s="211"/>
      <c r="S180" s="211"/>
      <c r="T180" s="212"/>
      <c r="AT180" s="213" t="s">
        <v>151</v>
      </c>
      <c r="AU180" s="213" t="s">
        <v>87</v>
      </c>
      <c r="AV180" s="13" t="s">
        <v>87</v>
      </c>
      <c r="AW180" s="13" t="s">
        <v>34</v>
      </c>
      <c r="AX180" s="13" t="s">
        <v>77</v>
      </c>
      <c r="AY180" s="213" t="s">
        <v>129</v>
      </c>
    </row>
    <row r="181" spans="1:65" s="14" customFormat="1">
      <c r="B181" s="214"/>
      <c r="C181" s="215"/>
      <c r="D181" s="198" t="s">
        <v>151</v>
      </c>
      <c r="E181" s="216" t="s">
        <v>1</v>
      </c>
      <c r="F181" s="217" t="s">
        <v>162</v>
      </c>
      <c r="G181" s="215"/>
      <c r="H181" s="218">
        <v>40.9</v>
      </c>
      <c r="I181" s="219"/>
      <c r="J181" s="215"/>
      <c r="K181" s="215"/>
      <c r="L181" s="220"/>
      <c r="M181" s="221"/>
      <c r="N181" s="222"/>
      <c r="O181" s="222"/>
      <c r="P181" s="222"/>
      <c r="Q181" s="222"/>
      <c r="R181" s="222"/>
      <c r="S181" s="222"/>
      <c r="T181" s="223"/>
      <c r="AT181" s="224" t="s">
        <v>151</v>
      </c>
      <c r="AU181" s="224" t="s">
        <v>87</v>
      </c>
      <c r="AV181" s="14" t="s">
        <v>137</v>
      </c>
      <c r="AW181" s="14" t="s">
        <v>34</v>
      </c>
      <c r="AX181" s="14" t="s">
        <v>85</v>
      </c>
      <c r="AY181" s="224" t="s">
        <v>129</v>
      </c>
    </row>
    <row r="182" spans="1:65" s="2" customFormat="1" ht="16.5" customHeight="1">
      <c r="A182" s="33"/>
      <c r="B182" s="34"/>
      <c r="C182" s="185" t="s">
        <v>240</v>
      </c>
      <c r="D182" s="185" t="s">
        <v>132</v>
      </c>
      <c r="E182" s="186" t="s">
        <v>281</v>
      </c>
      <c r="F182" s="187" t="s">
        <v>282</v>
      </c>
      <c r="G182" s="188" t="s">
        <v>196</v>
      </c>
      <c r="H182" s="189">
        <v>75</v>
      </c>
      <c r="I182" s="190"/>
      <c r="J182" s="191">
        <f>ROUND(I182*H182,2)</f>
        <v>0</v>
      </c>
      <c r="K182" s="187" t="s">
        <v>136</v>
      </c>
      <c r="L182" s="38"/>
      <c r="M182" s="192" t="s">
        <v>1</v>
      </c>
      <c r="N182" s="193" t="s">
        <v>42</v>
      </c>
      <c r="O182" s="70"/>
      <c r="P182" s="194">
        <f>O182*H182</f>
        <v>0</v>
      </c>
      <c r="Q182" s="194">
        <v>0</v>
      </c>
      <c r="R182" s="194">
        <f>Q182*H182</f>
        <v>0</v>
      </c>
      <c r="S182" s="194">
        <v>0</v>
      </c>
      <c r="T182" s="195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96" t="s">
        <v>137</v>
      </c>
      <c r="AT182" s="196" t="s">
        <v>132</v>
      </c>
      <c r="AU182" s="196" t="s">
        <v>87</v>
      </c>
      <c r="AY182" s="16" t="s">
        <v>129</v>
      </c>
      <c r="BE182" s="197">
        <f>IF(N182="základní",J182,0)</f>
        <v>0</v>
      </c>
      <c r="BF182" s="197">
        <f>IF(N182="snížená",J182,0)</f>
        <v>0</v>
      </c>
      <c r="BG182" s="197">
        <f>IF(N182="zákl. přenesená",J182,0)</f>
        <v>0</v>
      </c>
      <c r="BH182" s="197">
        <f>IF(N182="sníž. přenesená",J182,0)</f>
        <v>0</v>
      </c>
      <c r="BI182" s="197">
        <f>IF(N182="nulová",J182,0)</f>
        <v>0</v>
      </c>
      <c r="BJ182" s="16" t="s">
        <v>85</v>
      </c>
      <c r="BK182" s="197">
        <f>ROUND(I182*H182,2)</f>
        <v>0</v>
      </c>
      <c r="BL182" s="16" t="s">
        <v>137</v>
      </c>
      <c r="BM182" s="196" t="s">
        <v>471</v>
      </c>
    </row>
    <row r="183" spans="1:65" s="2" customFormat="1" ht="19.5">
      <c r="A183" s="33"/>
      <c r="B183" s="34"/>
      <c r="C183" s="35"/>
      <c r="D183" s="198" t="s">
        <v>139</v>
      </c>
      <c r="E183" s="35"/>
      <c r="F183" s="199" t="s">
        <v>284</v>
      </c>
      <c r="G183" s="35"/>
      <c r="H183" s="35"/>
      <c r="I183" s="200"/>
      <c r="J183" s="35"/>
      <c r="K183" s="35"/>
      <c r="L183" s="38"/>
      <c r="M183" s="201"/>
      <c r="N183" s="202"/>
      <c r="O183" s="70"/>
      <c r="P183" s="70"/>
      <c r="Q183" s="70"/>
      <c r="R183" s="70"/>
      <c r="S183" s="70"/>
      <c r="T183" s="71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T183" s="16" t="s">
        <v>139</v>
      </c>
      <c r="AU183" s="16" t="s">
        <v>87</v>
      </c>
    </row>
    <row r="184" spans="1:65" s="13" customFormat="1">
      <c r="B184" s="203"/>
      <c r="C184" s="204"/>
      <c r="D184" s="198" t="s">
        <v>151</v>
      </c>
      <c r="E184" s="205" t="s">
        <v>1</v>
      </c>
      <c r="F184" s="206" t="s">
        <v>472</v>
      </c>
      <c r="G184" s="204"/>
      <c r="H184" s="207">
        <v>75</v>
      </c>
      <c r="I184" s="208"/>
      <c r="J184" s="204"/>
      <c r="K184" s="204"/>
      <c r="L184" s="209"/>
      <c r="M184" s="210"/>
      <c r="N184" s="211"/>
      <c r="O184" s="211"/>
      <c r="P184" s="211"/>
      <c r="Q184" s="211"/>
      <c r="R184" s="211"/>
      <c r="S184" s="211"/>
      <c r="T184" s="212"/>
      <c r="AT184" s="213" t="s">
        <v>151</v>
      </c>
      <c r="AU184" s="213" t="s">
        <v>87</v>
      </c>
      <c r="AV184" s="13" t="s">
        <v>87</v>
      </c>
      <c r="AW184" s="13" t="s">
        <v>34</v>
      </c>
      <c r="AX184" s="13" t="s">
        <v>85</v>
      </c>
      <c r="AY184" s="213" t="s">
        <v>129</v>
      </c>
    </row>
    <row r="185" spans="1:65" s="2" customFormat="1" ht="16.5" customHeight="1">
      <c r="A185" s="33"/>
      <c r="B185" s="34"/>
      <c r="C185" s="185" t="s">
        <v>246</v>
      </c>
      <c r="D185" s="185" t="s">
        <v>132</v>
      </c>
      <c r="E185" s="186" t="s">
        <v>473</v>
      </c>
      <c r="F185" s="187" t="s">
        <v>474</v>
      </c>
      <c r="G185" s="188" t="s">
        <v>148</v>
      </c>
      <c r="H185" s="189">
        <v>3.87</v>
      </c>
      <c r="I185" s="190"/>
      <c r="J185" s="191">
        <f>ROUND(I185*H185,2)</f>
        <v>0</v>
      </c>
      <c r="K185" s="187" t="s">
        <v>1</v>
      </c>
      <c r="L185" s="38"/>
      <c r="M185" s="192" t="s">
        <v>1</v>
      </c>
      <c r="N185" s="193" t="s">
        <v>42</v>
      </c>
      <c r="O185" s="70"/>
      <c r="P185" s="194">
        <f>O185*H185</f>
        <v>0</v>
      </c>
      <c r="Q185" s="194">
        <v>0</v>
      </c>
      <c r="R185" s="194">
        <f>Q185*H185</f>
        <v>0</v>
      </c>
      <c r="S185" s="194">
        <v>0</v>
      </c>
      <c r="T185" s="195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96" t="s">
        <v>137</v>
      </c>
      <c r="AT185" s="196" t="s">
        <v>132</v>
      </c>
      <c r="AU185" s="196" t="s">
        <v>87</v>
      </c>
      <c r="AY185" s="16" t="s">
        <v>129</v>
      </c>
      <c r="BE185" s="197">
        <f>IF(N185="základní",J185,0)</f>
        <v>0</v>
      </c>
      <c r="BF185" s="197">
        <f>IF(N185="snížená",J185,0)</f>
        <v>0</v>
      </c>
      <c r="BG185" s="197">
        <f>IF(N185="zákl. přenesená",J185,0)</f>
        <v>0</v>
      </c>
      <c r="BH185" s="197">
        <f>IF(N185="sníž. přenesená",J185,0)</f>
        <v>0</v>
      </c>
      <c r="BI185" s="197">
        <f>IF(N185="nulová",J185,0)</f>
        <v>0</v>
      </c>
      <c r="BJ185" s="16" t="s">
        <v>85</v>
      </c>
      <c r="BK185" s="197">
        <f>ROUND(I185*H185,2)</f>
        <v>0</v>
      </c>
      <c r="BL185" s="16" t="s">
        <v>137</v>
      </c>
      <c r="BM185" s="196" t="s">
        <v>475</v>
      </c>
    </row>
    <row r="186" spans="1:65" s="2" customFormat="1">
      <c r="A186" s="33"/>
      <c r="B186" s="34"/>
      <c r="C186" s="35"/>
      <c r="D186" s="198" t="s">
        <v>139</v>
      </c>
      <c r="E186" s="35"/>
      <c r="F186" s="199" t="s">
        <v>476</v>
      </c>
      <c r="G186" s="35"/>
      <c r="H186" s="35"/>
      <c r="I186" s="200"/>
      <c r="J186" s="35"/>
      <c r="K186" s="35"/>
      <c r="L186" s="38"/>
      <c r="M186" s="201"/>
      <c r="N186" s="202"/>
      <c r="O186" s="70"/>
      <c r="P186" s="70"/>
      <c r="Q186" s="70"/>
      <c r="R186" s="70"/>
      <c r="S186" s="70"/>
      <c r="T186" s="71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T186" s="16" t="s">
        <v>139</v>
      </c>
      <c r="AU186" s="16" t="s">
        <v>87</v>
      </c>
    </row>
    <row r="187" spans="1:65" s="13" customFormat="1">
      <c r="B187" s="203"/>
      <c r="C187" s="204"/>
      <c r="D187" s="198" t="s">
        <v>151</v>
      </c>
      <c r="E187" s="205" t="s">
        <v>1</v>
      </c>
      <c r="F187" s="206" t="s">
        <v>477</v>
      </c>
      <c r="G187" s="204"/>
      <c r="H187" s="207">
        <v>3.87</v>
      </c>
      <c r="I187" s="208"/>
      <c r="J187" s="204"/>
      <c r="K187" s="204"/>
      <c r="L187" s="209"/>
      <c r="M187" s="210"/>
      <c r="N187" s="211"/>
      <c r="O187" s="211"/>
      <c r="P187" s="211"/>
      <c r="Q187" s="211"/>
      <c r="R187" s="211"/>
      <c r="S187" s="211"/>
      <c r="T187" s="212"/>
      <c r="AT187" s="213" t="s">
        <v>151</v>
      </c>
      <c r="AU187" s="213" t="s">
        <v>87</v>
      </c>
      <c r="AV187" s="13" t="s">
        <v>87</v>
      </c>
      <c r="AW187" s="13" t="s">
        <v>34</v>
      </c>
      <c r="AX187" s="13" t="s">
        <v>85</v>
      </c>
      <c r="AY187" s="213" t="s">
        <v>129</v>
      </c>
    </row>
    <row r="188" spans="1:65" s="2" customFormat="1" ht="16.5" customHeight="1">
      <c r="A188" s="33"/>
      <c r="B188" s="34"/>
      <c r="C188" s="185" t="s">
        <v>251</v>
      </c>
      <c r="D188" s="185" t="s">
        <v>132</v>
      </c>
      <c r="E188" s="186" t="s">
        <v>478</v>
      </c>
      <c r="F188" s="187" t="s">
        <v>479</v>
      </c>
      <c r="G188" s="188" t="s">
        <v>148</v>
      </c>
      <c r="H188" s="189">
        <v>247.2</v>
      </c>
      <c r="I188" s="190"/>
      <c r="J188" s="191">
        <f>ROUND(I188*H188,2)</f>
        <v>0</v>
      </c>
      <c r="K188" s="187" t="s">
        <v>136</v>
      </c>
      <c r="L188" s="38"/>
      <c r="M188" s="192" t="s">
        <v>1</v>
      </c>
      <c r="N188" s="193" t="s">
        <v>42</v>
      </c>
      <c r="O188" s="70"/>
      <c r="P188" s="194">
        <f>O188*H188</f>
        <v>0</v>
      </c>
      <c r="Q188" s="194">
        <v>0</v>
      </c>
      <c r="R188" s="194">
        <f>Q188*H188</f>
        <v>0</v>
      </c>
      <c r="S188" s="194">
        <v>0</v>
      </c>
      <c r="T188" s="195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96" t="s">
        <v>137</v>
      </c>
      <c r="AT188" s="196" t="s">
        <v>132</v>
      </c>
      <c r="AU188" s="196" t="s">
        <v>87</v>
      </c>
      <c r="AY188" s="16" t="s">
        <v>129</v>
      </c>
      <c r="BE188" s="197">
        <f>IF(N188="základní",J188,0)</f>
        <v>0</v>
      </c>
      <c r="BF188" s="197">
        <f>IF(N188="snížená",J188,0)</f>
        <v>0</v>
      </c>
      <c r="BG188" s="197">
        <f>IF(N188="zákl. přenesená",J188,0)</f>
        <v>0</v>
      </c>
      <c r="BH188" s="197">
        <f>IF(N188="sníž. přenesená",J188,0)</f>
        <v>0</v>
      </c>
      <c r="BI188" s="197">
        <f>IF(N188="nulová",J188,0)</f>
        <v>0</v>
      </c>
      <c r="BJ188" s="16" t="s">
        <v>85</v>
      </c>
      <c r="BK188" s="197">
        <f>ROUND(I188*H188,2)</f>
        <v>0</v>
      </c>
      <c r="BL188" s="16" t="s">
        <v>137</v>
      </c>
      <c r="BM188" s="196" t="s">
        <v>480</v>
      </c>
    </row>
    <row r="189" spans="1:65" s="2" customFormat="1" ht="19.5">
      <c r="A189" s="33"/>
      <c r="B189" s="34"/>
      <c r="C189" s="35"/>
      <c r="D189" s="198" t="s">
        <v>139</v>
      </c>
      <c r="E189" s="35"/>
      <c r="F189" s="199" t="s">
        <v>481</v>
      </c>
      <c r="G189" s="35"/>
      <c r="H189" s="35"/>
      <c r="I189" s="200"/>
      <c r="J189" s="35"/>
      <c r="K189" s="35"/>
      <c r="L189" s="38"/>
      <c r="M189" s="201"/>
      <c r="N189" s="202"/>
      <c r="O189" s="70"/>
      <c r="P189" s="70"/>
      <c r="Q189" s="70"/>
      <c r="R189" s="70"/>
      <c r="S189" s="70"/>
      <c r="T189" s="71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T189" s="16" t="s">
        <v>139</v>
      </c>
      <c r="AU189" s="16" t="s">
        <v>87</v>
      </c>
    </row>
    <row r="190" spans="1:65" s="13" customFormat="1">
      <c r="B190" s="203"/>
      <c r="C190" s="204"/>
      <c r="D190" s="198" t="s">
        <v>151</v>
      </c>
      <c r="E190" s="205" t="s">
        <v>1</v>
      </c>
      <c r="F190" s="206" t="s">
        <v>482</v>
      </c>
      <c r="G190" s="204"/>
      <c r="H190" s="207">
        <v>247.2</v>
      </c>
      <c r="I190" s="208"/>
      <c r="J190" s="204"/>
      <c r="K190" s="204"/>
      <c r="L190" s="209"/>
      <c r="M190" s="210"/>
      <c r="N190" s="211"/>
      <c r="O190" s="211"/>
      <c r="P190" s="211"/>
      <c r="Q190" s="211"/>
      <c r="R190" s="211"/>
      <c r="S190" s="211"/>
      <c r="T190" s="212"/>
      <c r="AT190" s="213" t="s">
        <v>151</v>
      </c>
      <c r="AU190" s="213" t="s">
        <v>87</v>
      </c>
      <c r="AV190" s="13" t="s">
        <v>87</v>
      </c>
      <c r="AW190" s="13" t="s">
        <v>34</v>
      </c>
      <c r="AX190" s="13" t="s">
        <v>85</v>
      </c>
      <c r="AY190" s="213" t="s">
        <v>129</v>
      </c>
    </row>
    <row r="191" spans="1:65" s="2" customFormat="1" ht="16.5" customHeight="1">
      <c r="A191" s="33"/>
      <c r="B191" s="34"/>
      <c r="C191" s="185" t="s">
        <v>7</v>
      </c>
      <c r="D191" s="185" t="s">
        <v>132</v>
      </c>
      <c r="E191" s="186" t="s">
        <v>483</v>
      </c>
      <c r="F191" s="187" t="s">
        <v>484</v>
      </c>
      <c r="G191" s="188" t="s">
        <v>148</v>
      </c>
      <c r="H191" s="189">
        <v>169.95</v>
      </c>
      <c r="I191" s="190"/>
      <c r="J191" s="191">
        <f>ROUND(I191*H191,2)</f>
        <v>0</v>
      </c>
      <c r="K191" s="187" t="s">
        <v>136</v>
      </c>
      <c r="L191" s="38"/>
      <c r="M191" s="192" t="s">
        <v>1</v>
      </c>
      <c r="N191" s="193" t="s">
        <v>42</v>
      </c>
      <c r="O191" s="70"/>
      <c r="P191" s="194">
        <f>O191*H191</f>
        <v>0</v>
      </c>
      <c r="Q191" s="194">
        <v>0</v>
      </c>
      <c r="R191" s="194">
        <f>Q191*H191</f>
        <v>0</v>
      </c>
      <c r="S191" s="194">
        <v>0</v>
      </c>
      <c r="T191" s="195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96" t="s">
        <v>137</v>
      </c>
      <c r="AT191" s="196" t="s">
        <v>132</v>
      </c>
      <c r="AU191" s="196" t="s">
        <v>87</v>
      </c>
      <c r="AY191" s="16" t="s">
        <v>129</v>
      </c>
      <c r="BE191" s="197">
        <f>IF(N191="základní",J191,0)</f>
        <v>0</v>
      </c>
      <c r="BF191" s="197">
        <f>IF(N191="snížená",J191,0)</f>
        <v>0</v>
      </c>
      <c r="BG191" s="197">
        <f>IF(N191="zákl. přenesená",J191,0)</f>
        <v>0</v>
      </c>
      <c r="BH191" s="197">
        <f>IF(N191="sníž. přenesená",J191,0)</f>
        <v>0</v>
      </c>
      <c r="BI191" s="197">
        <f>IF(N191="nulová",J191,0)</f>
        <v>0</v>
      </c>
      <c r="BJ191" s="16" t="s">
        <v>85</v>
      </c>
      <c r="BK191" s="197">
        <f>ROUND(I191*H191,2)</f>
        <v>0</v>
      </c>
      <c r="BL191" s="16" t="s">
        <v>137</v>
      </c>
      <c r="BM191" s="196" t="s">
        <v>485</v>
      </c>
    </row>
    <row r="192" spans="1:65" s="2" customFormat="1" ht="19.5">
      <c r="A192" s="33"/>
      <c r="B192" s="34"/>
      <c r="C192" s="35"/>
      <c r="D192" s="198" t="s">
        <v>139</v>
      </c>
      <c r="E192" s="35"/>
      <c r="F192" s="199" t="s">
        <v>486</v>
      </c>
      <c r="G192" s="35"/>
      <c r="H192" s="35"/>
      <c r="I192" s="200"/>
      <c r="J192" s="35"/>
      <c r="K192" s="35"/>
      <c r="L192" s="38"/>
      <c r="M192" s="201"/>
      <c r="N192" s="202"/>
      <c r="O192" s="70"/>
      <c r="P192" s="70"/>
      <c r="Q192" s="70"/>
      <c r="R192" s="70"/>
      <c r="S192" s="70"/>
      <c r="T192" s="71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T192" s="16" t="s">
        <v>139</v>
      </c>
      <c r="AU192" s="16" t="s">
        <v>87</v>
      </c>
    </row>
    <row r="193" spans="1:65" s="13" customFormat="1">
      <c r="B193" s="203"/>
      <c r="C193" s="204"/>
      <c r="D193" s="198" t="s">
        <v>151</v>
      </c>
      <c r="E193" s="205" t="s">
        <v>1</v>
      </c>
      <c r="F193" s="206" t="s">
        <v>487</v>
      </c>
      <c r="G193" s="204"/>
      <c r="H193" s="207">
        <v>169.95</v>
      </c>
      <c r="I193" s="208"/>
      <c r="J193" s="204"/>
      <c r="K193" s="204"/>
      <c r="L193" s="209"/>
      <c r="M193" s="210"/>
      <c r="N193" s="211"/>
      <c r="O193" s="211"/>
      <c r="P193" s="211"/>
      <c r="Q193" s="211"/>
      <c r="R193" s="211"/>
      <c r="S193" s="211"/>
      <c r="T193" s="212"/>
      <c r="AT193" s="213" t="s">
        <v>151</v>
      </c>
      <c r="AU193" s="213" t="s">
        <v>87</v>
      </c>
      <c r="AV193" s="13" t="s">
        <v>87</v>
      </c>
      <c r="AW193" s="13" t="s">
        <v>34</v>
      </c>
      <c r="AX193" s="13" t="s">
        <v>85</v>
      </c>
      <c r="AY193" s="213" t="s">
        <v>129</v>
      </c>
    </row>
    <row r="194" spans="1:65" s="2" customFormat="1" ht="16.5" customHeight="1">
      <c r="A194" s="33"/>
      <c r="B194" s="34"/>
      <c r="C194" s="226" t="s">
        <v>261</v>
      </c>
      <c r="D194" s="226" t="s">
        <v>297</v>
      </c>
      <c r="E194" s="227" t="s">
        <v>488</v>
      </c>
      <c r="F194" s="228" t="s">
        <v>489</v>
      </c>
      <c r="G194" s="229" t="s">
        <v>213</v>
      </c>
      <c r="H194" s="230">
        <v>1050</v>
      </c>
      <c r="I194" s="231"/>
      <c r="J194" s="232">
        <f>ROUND(I194*H194,2)</f>
        <v>0</v>
      </c>
      <c r="K194" s="228" t="s">
        <v>1</v>
      </c>
      <c r="L194" s="233"/>
      <c r="M194" s="234" t="s">
        <v>1</v>
      </c>
      <c r="N194" s="235" t="s">
        <v>42</v>
      </c>
      <c r="O194" s="70"/>
      <c r="P194" s="194">
        <f>O194*H194</f>
        <v>0</v>
      </c>
      <c r="Q194" s="194">
        <v>0</v>
      </c>
      <c r="R194" s="194">
        <f>Q194*H194</f>
        <v>0</v>
      </c>
      <c r="S194" s="194">
        <v>0</v>
      </c>
      <c r="T194" s="195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96" t="s">
        <v>300</v>
      </c>
      <c r="AT194" s="196" t="s">
        <v>297</v>
      </c>
      <c r="AU194" s="196" t="s">
        <v>87</v>
      </c>
      <c r="AY194" s="16" t="s">
        <v>129</v>
      </c>
      <c r="BE194" s="197">
        <f>IF(N194="základní",J194,0)</f>
        <v>0</v>
      </c>
      <c r="BF194" s="197">
        <f>IF(N194="snížená",J194,0)</f>
        <v>0</v>
      </c>
      <c r="BG194" s="197">
        <f>IF(N194="zákl. přenesená",J194,0)</f>
        <v>0</v>
      </c>
      <c r="BH194" s="197">
        <f>IF(N194="sníž. přenesená",J194,0)</f>
        <v>0</v>
      </c>
      <c r="BI194" s="197">
        <f>IF(N194="nulová",J194,0)</f>
        <v>0</v>
      </c>
      <c r="BJ194" s="16" t="s">
        <v>85</v>
      </c>
      <c r="BK194" s="197">
        <f>ROUND(I194*H194,2)</f>
        <v>0</v>
      </c>
      <c r="BL194" s="16" t="s">
        <v>300</v>
      </c>
      <c r="BM194" s="196" t="s">
        <v>490</v>
      </c>
    </row>
    <row r="195" spans="1:65" s="2" customFormat="1" ht="19.5">
      <c r="A195" s="33"/>
      <c r="B195" s="34"/>
      <c r="C195" s="35"/>
      <c r="D195" s="198" t="s">
        <v>139</v>
      </c>
      <c r="E195" s="35"/>
      <c r="F195" s="199" t="s">
        <v>491</v>
      </c>
      <c r="G195" s="35"/>
      <c r="H195" s="35"/>
      <c r="I195" s="200"/>
      <c r="J195" s="35"/>
      <c r="K195" s="35"/>
      <c r="L195" s="38"/>
      <c r="M195" s="201"/>
      <c r="N195" s="202"/>
      <c r="O195" s="70"/>
      <c r="P195" s="70"/>
      <c r="Q195" s="70"/>
      <c r="R195" s="70"/>
      <c r="S195" s="70"/>
      <c r="T195" s="71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T195" s="16" t="s">
        <v>139</v>
      </c>
      <c r="AU195" s="16" t="s">
        <v>87</v>
      </c>
    </row>
    <row r="196" spans="1:65" s="2" customFormat="1" ht="16.5" customHeight="1">
      <c r="A196" s="33"/>
      <c r="B196" s="34"/>
      <c r="C196" s="226" t="s">
        <v>267</v>
      </c>
      <c r="D196" s="226" t="s">
        <v>297</v>
      </c>
      <c r="E196" s="227" t="s">
        <v>492</v>
      </c>
      <c r="F196" s="228" t="s">
        <v>493</v>
      </c>
      <c r="G196" s="229" t="s">
        <v>176</v>
      </c>
      <c r="H196" s="230">
        <v>100</v>
      </c>
      <c r="I196" s="231"/>
      <c r="J196" s="232">
        <f>ROUND(I196*H196,2)</f>
        <v>0</v>
      </c>
      <c r="K196" s="228" t="s">
        <v>1</v>
      </c>
      <c r="L196" s="233"/>
      <c r="M196" s="234" t="s">
        <v>1</v>
      </c>
      <c r="N196" s="235" t="s">
        <v>42</v>
      </c>
      <c r="O196" s="70"/>
      <c r="P196" s="194">
        <f>O196*H196</f>
        <v>0</v>
      </c>
      <c r="Q196" s="194">
        <v>0</v>
      </c>
      <c r="R196" s="194">
        <f>Q196*H196</f>
        <v>0</v>
      </c>
      <c r="S196" s="194">
        <v>0</v>
      </c>
      <c r="T196" s="195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96" t="s">
        <v>300</v>
      </c>
      <c r="AT196" s="196" t="s">
        <v>297</v>
      </c>
      <c r="AU196" s="196" t="s">
        <v>87</v>
      </c>
      <c r="AY196" s="16" t="s">
        <v>129</v>
      </c>
      <c r="BE196" s="197">
        <f>IF(N196="základní",J196,0)</f>
        <v>0</v>
      </c>
      <c r="BF196" s="197">
        <f>IF(N196="snížená",J196,0)</f>
        <v>0</v>
      </c>
      <c r="BG196" s="197">
        <f>IF(N196="zákl. přenesená",J196,0)</f>
        <v>0</v>
      </c>
      <c r="BH196" s="197">
        <f>IF(N196="sníž. přenesená",J196,0)</f>
        <v>0</v>
      </c>
      <c r="BI196" s="197">
        <f>IF(N196="nulová",J196,0)</f>
        <v>0</v>
      </c>
      <c r="BJ196" s="16" t="s">
        <v>85</v>
      </c>
      <c r="BK196" s="197">
        <f>ROUND(I196*H196,2)</f>
        <v>0</v>
      </c>
      <c r="BL196" s="16" t="s">
        <v>300</v>
      </c>
      <c r="BM196" s="196" t="s">
        <v>494</v>
      </c>
    </row>
    <row r="197" spans="1:65" s="2" customFormat="1" ht="19.5">
      <c r="A197" s="33"/>
      <c r="B197" s="34"/>
      <c r="C197" s="35"/>
      <c r="D197" s="198" t="s">
        <v>139</v>
      </c>
      <c r="E197" s="35"/>
      <c r="F197" s="199" t="s">
        <v>495</v>
      </c>
      <c r="G197" s="35"/>
      <c r="H197" s="35"/>
      <c r="I197" s="200"/>
      <c r="J197" s="35"/>
      <c r="K197" s="35"/>
      <c r="L197" s="38"/>
      <c r="M197" s="201"/>
      <c r="N197" s="202"/>
      <c r="O197" s="70"/>
      <c r="P197" s="70"/>
      <c r="Q197" s="70"/>
      <c r="R197" s="70"/>
      <c r="S197" s="70"/>
      <c r="T197" s="71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T197" s="16" t="s">
        <v>139</v>
      </c>
      <c r="AU197" s="16" t="s">
        <v>87</v>
      </c>
    </row>
    <row r="198" spans="1:65" s="2" customFormat="1" ht="16.5" customHeight="1">
      <c r="A198" s="33"/>
      <c r="B198" s="34"/>
      <c r="C198" s="226" t="s">
        <v>273</v>
      </c>
      <c r="D198" s="226" t="s">
        <v>297</v>
      </c>
      <c r="E198" s="227" t="s">
        <v>496</v>
      </c>
      <c r="F198" s="228" t="s">
        <v>497</v>
      </c>
      <c r="G198" s="229" t="s">
        <v>176</v>
      </c>
      <c r="H198" s="230">
        <v>5</v>
      </c>
      <c r="I198" s="231"/>
      <c r="J198" s="232">
        <f>ROUND(I198*H198,2)</f>
        <v>0</v>
      </c>
      <c r="K198" s="228" t="s">
        <v>1</v>
      </c>
      <c r="L198" s="233"/>
      <c r="M198" s="234" t="s">
        <v>1</v>
      </c>
      <c r="N198" s="235" t="s">
        <v>42</v>
      </c>
      <c r="O198" s="70"/>
      <c r="P198" s="194">
        <f>O198*H198</f>
        <v>0</v>
      </c>
      <c r="Q198" s="194">
        <v>0</v>
      </c>
      <c r="R198" s="194">
        <f>Q198*H198</f>
        <v>0</v>
      </c>
      <c r="S198" s="194">
        <v>0</v>
      </c>
      <c r="T198" s="195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196" t="s">
        <v>300</v>
      </c>
      <c r="AT198" s="196" t="s">
        <v>297</v>
      </c>
      <c r="AU198" s="196" t="s">
        <v>87</v>
      </c>
      <c r="AY198" s="16" t="s">
        <v>129</v>
      </c>
      <c r="BE198" s="197">
        <f>IF(N198="základní",J198,0)</f>
        <v>0</v>
      </c>
      <c r="BF198" s="197">
        <f>IF(N198="snížená",J198,0)</f>
        <v>0</v>
      </c>
      <c r="BG198" s="197">
        <f>IF(N198="zákl. přenesená",J198,0)</f>
        <v>0</v>
      </c>
      <c r="BH198" s="197">
        <f>IF(N198="sníž. přenesená",J198,0)</f>
        <v>0</v>
      </c>
      <c r="BI198" s="197">
        <f>IF(N198="nulová",J198,0)</f>
        <v>0</v>
      </c>
      <c r="BJ198" s="16" t="s">
        <v>85</v>
      </c>
      <c r="BK198" s="197">
        <f>ROUND(I198*H198,2)</f>
        <v>0</v>
      </c>
      <c r="BL198" s="16" t="s">
        <v>300</v>
      </c>
      <c r="BM198" s="196" t="s">
        <v>498</v>
      </c>
    </row>
    <row r="199" spans="1:65" s="2" customFormat="1">
      <c r="A199" s="33"/>
      <c r="B199" s="34"/>
      <c r="C199" s="35"/>
      <c r="D199" s="198" t="s">
        <v>139</v>
      </c>
      <c r="E199" s="35"/>
      <c r="F199" s="199" t="s">
        <v>497</v>
      </c>
      <c r="G199" s="35"/>
      <c r="H199" s="35"/>
      <c r="I199" s="200"/>
      <c r="J199" s="35"/>
      <c r="K199" s="35"/>
      <c r="L199" s="38"/>
      <c r="M199" s="201"/>
      <c r="N199" s="202"/>
      <c r="O199" s="70"/>
      <c r="P199" s="70"/>
      <c r="Q199" s="70"/>
      <c r="R199" s="70"/>
      <c r="S199" s="70"/>
      <c r="T199" s="71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T199" s="16" t="s">
        <v>139</v>
      </c>
      <c r="AU199" s="16" t="s">
        <v>87</v>
      </c>
    </row>
    <row r="200" spans="1:65" s="2" customFormat="1" ht="16.5" customHeight="1">
      <c r="A200" s="33"/>
      <c r="B200" s="34"/>
      <c r="C200" s="226" t="s">
        <v>278</v>
      </c>
      <c r="D200" s="226" t="s">
        <v>297</v>
      </c>
      <c r="E200" s="227" t="s">
        <v>499</v>
      </c>
      <c r="F200" s="228" t="s">
        <v>500</v>
      </c>
      <c r="G200" s="229" t="s">
        <v>176</v>
      </c>
      <c r="H200" s="230">
        <v>5</v>
      </c>
      <c r="I200" s="231"/>
      <c r="J200" s="232">
        <f>ROUND(I200*H200,2)</f>
        <v>0</v>
      </c>
      <c r="K200" s="228" t="s">
        <v>1</v>
      </c>
      <c r="L200" s="233"/>
      <c r="M200" s="234" t="s">
        <v>1</v>
      </c>
      <c r="N200" s="235" t="s">
        <v>42</v>
      </c>
      <c r="O200" s="70"/>
      <c r="P200" s="194">
        <f>O200*H200</f>
        <v>0</v>
      </c>
      <c r="Q200" s="194">
        <v>0</v>
      </c>
      <c r="R200" s="194">
        <f>Q200*H200</f>
        <v>0</v>
      </c>
      <c r="S200" s="194">
        <v>0</v>
      </c>
      <c r="T200" s="195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196" t="s">
        <v>300</v>
      </c>
      <c r="AT200" s="196" t="s">
        <v>297</v>
      </c>
      <c r="AU200" s="196" t="s">
        <v>87</v>
      </c>
      <c r="AY200" s="16" t="s">
        <v>129</v>
      </c>
      <c r="BE200" s="197">
        <f>IF(N200="základní",J200,0)</f>
        <v>0</v>
      </c>
      <c r="BF200" s="197">
        <f>IF(N200="snížená",J200,0)</f>
        <v>0</v>
      </c>
      <c r="BG200" s="197">
        <f>IF(N200="zákl. přenesená",J200,0)</f>
        <v>0</v>
      </c>
      <c r="BH200" s="197">
        <f>IF(N200="sníž. přenesená",J200,0)</f>
        <v>0</v>
      </c>
      <c r="BI200" s="197">
        <f>IF(N200="nulová",J200,0)</f>
        <v>0</v>
      </c>
      <c r="BJ200" s="16" t="s">
        <v>85</v>
      </c>
      <c r="BK200" s="197">
        <f>ROUND(I200*H200,2)</f>
        <v>0</v>
      </c>
      <c r="BL200" s="16" t="s">
        <v>300</v>
      </c>
      <c r="BM200" s="196" t="s">
        <v>501</v>
      </c>
    </row>
    <row r="201" spans="1:65" s="2" customFormat="1">
      <c r="A201" s="33"/>
      <c r="B201" s="34"/>
      <c r="C201" s="35"/>
      <c r="D201" s="198" t="s">
        <v>139</v>
      </c>
      <c r="E201" s="35"/>
      <c r="F201" s="199" t="s">
        <v>500</v>
      </c>
      <c r="G201" s="35"/>
      <c r="H201" s="35"/>
      <c r="I201" s="200"/>
      <c r="J201" s="35"/>
      <c r="K201" s="35"/>
      <c r="L201" s="38"/>
      <c r="M201" s="201"/>
      <c r="N201" s="202"/>
      <c r="O201" s="70"/>
      <c r="P201" s="70"/>
      <c r="Q201" s="70"/>
      <c r="R201" s="70"/>
      <c r="S201" s="70"/>
      <c r="T201" s="71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T201" s="16" t="s">
        <v>139</v>
      </c>
      <c r="AU201" s="16" t="s">
        <v>87</v>
      </c>
    </row>
    <row r="202" spans="1:65" s="2" customFormat="1" ht="16.5" customHeight="1">
      <c r="A202" s="33"/>
      <c r="B202" s="34"/>
      <c r="C202" s="226" t="s">
        <v>280</v>
      </c>
      <c r="D202" s="226" t="s">
        <v>297</v>
      </c>
      <c r="E202" s="227" t="s">
        <v>502</v>
      </c>
      <c r="F202" s="228" t="s">
        <v>503</v>
      </c>
      <c r="G202" s="229" t="s">
        <v>504</v>
      </c>
      <c r="H202" s="230">
        <v>3</v>
      </c>
      <c r="I202" s="231"/>
      <c r="J202" s="232">
        <f>ROUND(I202*H202,2)</f>
        <v>0</v>
      </c>
      <c r="K202" s="228" t="s">
        <v>1</v>
      </c>
      <c r="L202" s="233"/>
      <c r="M202" s="234" t="s">
        <v>1</v>
      </c>
      <c r="N202" s="235" t="s">
        <v>42</v>
      </c>
      <c r="O202" s="70"/>
      <c r="P202" s="194">
        <f>O202*H202</f>
        <v>0</v>
      </c>
      <c r="Q202" s="194">
        <v>0</v>
      </c>
      <c r="R202" s="194">
        <f>Q202*H202</f>
        <v>0</v>
      </c>
      <c r="S202" s="194">
        <v>0</v>
      </c>
      <c r="T202" s="195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196" t="s">
        <v>300</v>
      </c>
      <c r="AT202" s="196" t="s">
        <v>297</v>
      </c>
      <c r="AU202" s="196" t="s">
        <v>87</v>
      </c>
      <c r="AY202" s="16" t="s">
        <v>129</v>
      </c>
      <c r="BE202" s="197">
        <f>IF(N202="základní",J202,0)</f>
        <v>0</v>
      </c>
      <c r="BF202" s="197">
        <f>IF(N202="snížená",J202,0)</f>
        <v>0</v>
      </c>
      <c r="BG202" s="197">
        <f>IF(N202="zákl. přenesená",J202,0)</f>
        <v>0</v>
      </c>
      <c r="BH202" s="197">
        <f>IF(N202="sníž. přenesená",J202,0)</f>
        <v>0</v>
      </c>
      <c r="BI202" s="197">
        <f>IF(N202="nulová",J202,0)</f>
        <v>0</v>
      </c>
      <c r="BJ202" s="16" t="s">
        <v>85</v>
      </c>
      <c r="BK202" s="197">
        <f>ROUND(I202*H202,2)</f>
        <v>0</v>
      </c>
      <c r="BL202" s="16" t="s">
        <v>300</v>
      </c>
      <c r="BM202" s="196" t="s">
        <v>505</v>
      </c>
    </row>
    <row r="203" spans="1:65" s="2" customFormat="1">
      <c r="A203" s="33"/>
      <c r="B203" s="34"/>
      <c r="C203" s="35"/>
      <c r="D203" s="198" t="s">
        <v>139</v>
      </c>
      <c r="E203" s="35"/>
      <c r="F203" s="199" t="s">
        <v>503</v>
      </c>
      <c r="G203" s="35"/>
      <c r="H203" s="35"/>
      <c r="I203" s="200"/>
      <c r="J203" s="35"/>
      <c r="K203" s="35"/>
      <c r="L203" s="38"/>
      <c r="M203" s="201"/>
      <c r="N203" s="202"/>
      <c r="O203" s="70"/>
      <c r="P203" s="70"/>
      <c r="Q203" s="70"/>
      <c r="R203" s="70"/>
      <c r="S203" s="70"/>
      <c r="T203" s="71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T203" s="16" t="s">
        <v>139</v>
      </c>
      <c r="AU203" s="16" t="s">
        <v>87</v>
      </c>
    </row>
    <row r="204" spans="1:65" s="2" customFormat="1" ht="16.5" customHeight="1">
      <c r="A204" s="33"/>
      <c r="B204" s="34"/>
      <c r="C204" s="226" t="s">
        <v>286</v>
      </c>
      <c r="D204" s="226" t="s">
        <v>297</v>
      </c>
      <c r="E204" s="227" t="s">
        <v>506</v>
      </c>
      <c r="F204" s="228" t="s">
        <v>507</v>
      </c>
      <c r="G204" s="229" t="s">
        <v>213</v>
      </c>
      <c r="H204" s="230">
        <v>1050</v>
      </c>
      <c r="I204" s="231"/>
      <c r="J204" s="232">
        <f>ROUND(I204*H204,2)</f>
        <v>0</v>
      </c>
      <c r="K204" s="228" t="s">
        <v>1</v>
      </c>
      <c r="L204" s="233"/>
      <c r="M204" s="234" t="s">
        <v>1</v>
      </c>
      <c r="N204" s="235" t="s">
        <v>42</v>
      </c>
      <c r="O204" s="70"/>
      <c r="P204" s="194">
        <f>O204*H204</f>
        <v>0</v>
      </c>
      <c r="Q204" s="194">
        <v>0</v>
      </c>
      <c r="R204" s="194">
        <f>Q204*H204</f>
        <v>0</v>
      </c>
      <c r="S204" s="194">
        <v>0</v>
      </c>
      <c r="T204" s="195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196" t="s">
        <v>300</v>
      </c>
      <c r="AT204" s="196" t="s">
        <v>297</v>
      </c>
      <c r="AU204" s="196" t="s">
        <v>87</v>
      </c>
      <c r="AY204" s="16" t="s">
        <v>129</v>
      </c>
      <c r="BE204" s="197">
        <f>IF(N204="základní",J204,0)</f>
        <v>0</v>
      </c>
      <c r="BF204" s="197">
        <f>IF(N204="snížená",J204,0)</f>
        <v>0</v>
      </c>
      <c r="BG204" s="197">
        <f>IF(N204="zákl. přenesená",J204,0)</f>
        <v>0</v>
      </c>
      <c r="BH204" s="197">
        <f>IF(N204="sníž. přenesená",J204,0)</f>
        <v>0</v>
      </c>
      <c r="BI204" s="197">
        <f>IF(N204="nulová",J204,0)</f>
        <v>0</v>
      </c>
      <c r="BJ204" s="16" t="s">
        <v>85</v>
      </c>
      <c r="BK204" s="197">
        <f>ROUND(I204*H204,2)</f>
        <v>0</v>
      </c>
      <c r="BL204" s="16" t="s">
        <v>300</v>
      </c>
      <c r="BM204" s="196" t="s">
        <v>508</v>
      </c>
    </row>
    <row r="205" spans="1:65" s="2" customFormat="1">
      <c r="A205" s="33"/>
      <c r="B205" s="34"/>
      <c r="C205" s="35"/>
      <c r="D205" s="198" t="s">
        <v>139</v>
      </c>
      <c r="E205" s="35"/>
      <c r="F205" s="199" t="s">
        <v>507</v>
      </c>
      <c r="G205" s="35"/>
      <c r="H205" s="35"/>
      <c r="I205" s="200"/>
      <c r="J205" s="35"/>
      <c r="K205" s="35"/>
      <c r="L205" s="38"/>
      <c r="M205" s="201"/>
      <c r="N205" s="202"/>
      <c r="O205" s="70"/>
      <c r="P205" s="70"/>
      <c r="Q205" s="70"/>
      <c r="R205" s="70"/>
      <c r="S205" s="70"/>
      <c r="T205" s="71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T205" s="16" t="s">
        <v>139</v>
      </c>
      <c r="AU205" s="16" t="s">
        <v>87</v>
      </c>
    </row>
    <row r="206" spans="1:65" s="2" customFormat="1" ht="16.5" customHeight="1">
      <c r="A206" s="33"/>
      <c r="B206" s="34"/>
      <c r="C206" s="226" t="s">
        <v>291</v>
      </c>
      <c r="D206" s="226" t="s">
        <v>297</v>
      </c>
      <c r="E206" s="227" t="s">
        <v>509</v>
      </c>
      <c r="F206" s="228" t="s">
        <v>510</v>
      </c>
      <c r="G206" s="229" t="s">
        <v>176</v>
      </c>
      <c r="H206" s="230">
        <v>5</v>
      </c>
      <c r="I206" s="231"/>
      <c r="J206" s="232">
        <f>ROUND(I206*H206,2)</f>
        <v>0</v>
      </c>
      <c r="K206" s="228" t="s">
        <v>1</v>
      </c>
      <c r="L206" s="233"/>
      <c r="M206" s="234" t="s">
        <v>1</v>
      </c>
      <c r="N206" s="235" t="s">
        <v>42</v>
      </c>
      <c r="O206" s="70"/>
      <c r="P206" s="194">
        <f>O206*H206</f>
        <v>0</v>
      </c>
      <c r="Q206" s="194">
        <v>0</v>
      </c>
      <c r="R206" s="194">
        <f>Q206*H206</f>
        <v>0</v>
      </c>
      <c r="S206" s="194">
        <v>0</v>
      </c>
      <c r="T206" s="195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196" t="s">
        <v>300</v>
      </c>
      <c r="AT206" s="196" t="s">
        <v>297</v>
      </c>
      <c r="AU206" s="196" t="s">
        <v>87</v>
      </c>
      <c r="AY206" s="16" t="s">
        <v>129</v>
      </c>
      <c r="BE206" s="197">
        <f>IF(N206="základní",J206,0)</f>
        <v>0</v>
      </c>
      <c r="BF206" s="197">
        <f>IF(N206="snížená",J206,0)</f>
        <v>0</v>
      </c>
      <c r="BG206" s="197">
        <f>IF(N206="zákl. přenesená",J206,0)</f>
        <v>0</v>
      </c>
      <c r="BH206" s="197">
        <f>IF(N206="sníž. přenesená",J206,0)</f>
        <v>0</v>
      </c>
      <c r="BI206" s="197">
        <f>IF(N206="nulová",J206,0)</f>
        <v>0</v>
      </c>
      <c r="BJ206" s="16" t="s">
        <v>85</v>
      </c>
      <c r="BK206" s="197">
        <f>ROUND(I206*H206,2)</f>
        <v>0</v>
      </c>
      <c r="BL206" s="16" t="s">
        <v>300</v>
      </c>
      <c r="BM206" s="196" t="s">
        <v>511</v>
      </c>
    </row>
    <row r="207" spans="1:65" s="2" customFormat="1">
      <c r="A207" s="33"/>
      <c r="B207" s="34"/>
      <c r="C207" s="35"/>
      <c r="D207" s="198" t="s">
        <v>139</v>
      </c>
      <c r="E207" s="35"/>
      <c r="F207" s="199" t="s">
        <v>510</v>
      </c>
      <c r="G207" s="35"/>
      <c r="H207" s="35"/>
      <c r="I207" s="200"/>
      <c r="J207" s="35"/>
      <c r="K207" s="35"/>
      <c r="L207" s="38"/>
      <c r="M207" s="201"/>
      <c r="N207" s="202"/>
      <c r="O207" s="70"/>
      <c r="P207" s="70"/>
      <c r="Q207" s="70"/>
      <c r="R207" s="70"/>
      <c r="S207" s="70"/>
      <c r="T207" s="71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T207" s="16" t="s">
        <v>139</v>
      </c>
      <c r="AU207" s="16" t="s">
        <v>87</v>
      </c>
    </row>
    <row r="208" spans="1:65" s="2" customFormat="1" ht="16.5" customHeight="1">
      <c r="A208" s="33"/>
      <c r="B208" s="34"/>
      <c r="C208" s="226" t="s">
        <v>296</v>
      </c>
      <c r="D208" s="226" t="s">
        <v>297</v>
      </c>
      <c r="E208" s="227" t="s">
        <v>512</v>
      </c>
      <c r="F208" s="228" t="s">
        <v>513</v>
      </c>
      <c r="G208" s="229" t="s">
        <v>176</v>
      </c>
      <c r="H208" s="230">
        <v>5</v>
      </c>
      <c r="I208" s="231"/>
      <c r="J208" s="232">
        <f>ROUND(I208*H208,2)</f>
        <v>0</v>
      </c>
      <c r="K208" s="228" t="s">
        <v>1</v>
      </c>
      <c r="L208" s="233"/>
      <c r="M208" s="234" t="s">
        <v>1</v>
      </c>
      <c r="N208" s="235" t="s">
        <v>42</v>
      </c>
      <c r="O208" s="70"/>
      <c r="P208" s="194">
        <f>O208*H208</f>
        <v>0</v>
      </c>
      <c r="Q208" s="194">
        <v>0</v>
      </c>
      <c r="R208" s="194">
        <f>Q208*H208</f>
        <v>0</v>
      </c>
      <c r="S208" s="194">
        <v>0</v>
      </c>
      <c r="T208" s="195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196" t="s">
        <v>300</v>
      </c>
      <c r="AT208" s="196" t="s">
        <v>297</v>
      </c>
      <c r="AU208" s="196" t="s">
        <v>87</v>
      </c>
      <c r="AY208" s="16" t="s">
        <v>129</v>
      </c>
      <c r="BE208" s="197">
        <f>IF(N208="základní",J208,0)</f>
        <v>0</v>
      </c>
      <c r="BF208" s="197">
        <f>IF(N208="snížená",J208,0)</f>
        <v>0</v>
      </c>
      <c r="BG208" s="197">
        <f>IF(N208="zákl. přenesená",J208,0)</f>
        <v>0</v>
      </c>
      <c r="BH208" s="197">
        <f>IF(N208="sníž. přenesená",J208,0)</f>
        <v>0</v>
      </c>
      <c r="BI208" s="197">
        <f>IF(N208="nulová",J208,0)</f>
        <v>0</v>
      </c>
      <c r="BJ208" s="16" t="s">
        <v>85</v>
      </c>
      <c r="BK208" s="197">
        <f>ROUND(I208*H208,2)</f>
        <v>0</v>
      </c>
      <c r="BL208" s="16" t="s">
        <v>300</v>
      </c>
      <c r="BM208" s="196" t="s">
        <v>514</v>
      </c>
    </row>
    <row r="209" spans="1:65" s="2" customFormat="1">
      <c r="A209" s="33"/>
      <c r="B209" s="34"/>
      <c r="C209" s="35"/>
      <c r="D209" s="198" t="s">
        <v>139</v>
      </c>
      <c r="E209" s="35"/>
      <c r="F209" s="199" t="s">
        <v>513</v>
      </c>
      <c r="G209" s="35"/>
      <c r="H209" s="35"/>
      <c r="I209" s="200"/>
      <c r="J209" s="35"/>
      <c r="K209" s="35"/>
      <c r="L209" s="38"/>
      <c r="M209" s="201"/>
      <c r="N209" s="202"/>
      <c r="O209" s="70"/>
      <c r="P209" s="70"/>
      <c r="Q209" s="70"/>
      <c r="R209" s="70"/>
      <c r="S209" s="70"/>
      <c r="T209" s="71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T209" s="16" t="s">
        <v>139</v>
      </c>
      <c r="AU209" s="16" t="s">
        <v>87</v>
      </c>
    </row>
    <row r="210" spans="1:65" s="2" customFormat="1" ht="16.5" customHeight="1">
      <c r="A210" s="33"/>
      <c r="B210" s="34"/>
      <c r="C210" s="226" t="s">
        <v>303</v>
      </c>
      <c r="D210" s="226" t="s">
        <v>297</v>
      </c>
      <c r="E210" s="227" t="s">
        <v>515</v>
      </c>
      <c r="F210" s="228" t="s">
        <v>516</v>
      </c>
      <c r="G210" s="229" t="s">
        <v>213</v>
      </c>
      <c r="H210" s="230">
        <v>1000</v>
      </c>
      <c r="I210" s="231"/>
      <c r="J210" s="232">
        <f>ROUND(I210*H210,2)</f>
        <v>0</v>
      </c>
      <c r="K210" s="228" t="s">
        <v>1</v>
      </c>
      <c r="L210" s="233"/>
      <c r="M210" s="234" t="s">
        <v>1</v>
      </c>
      <c r="N210" s="235" t="s">
        <v>42</v>
      </c>
      <c r="O210" s="70"/>
      <c r="P210" s="194">
        <f>O210*H210</f>
        <v>0</v>
      </c>
      <c r="Q210" s="194">
        <v>0</v>
      </c>
      <c r="R210" s="194">
        <f>Q210*H210</f>
        <v>0</v>
      </c>
      <c r="S210" s="194">
        <v>0</v>
      </c>
      <c r="T210" s="195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196" t="s">
        <v>300</v>
      </c>
      <c r="AT210" s="196" t="s">
        <v>297</v>
      </c>
      <c r="AU210" s="196" t="s">
        <v>87</v>
      </c>
      <c r="AY210" s="16" t="s">
        <v>129</v>
      </c>
      <c r="BE210" s="197">
        <f>IF(N210="základní",J210,0)</f>
        <v>0</v>
      </c>
      <c r="BF210" s="197">
        <f>IF(N210="snížená",J210,0)</f>
        <v>0</v>
      </c>
      <c r="BG210" s="197">
        <f>IF(N210="zákl. přenesená",J210,0)</f>
        <v>0</v>
      </c>
      <c r="BH210" s="197">
        <f>IF(N210="sníž. přenesená",J210,0)</f>
        <v>0</v>
      </c>
      <c r="BI210" s="197">
        <f>IF(N210="nulová",J210,0)</f>
        <v>0</v>
      </c>
      <c r="BJ210" s="16" t="s">
        <v>85</v>
      </c>
      <c r="BK210" s="197">
        <f>ROUND(I210*H210,2)</f>
        <v>0</v>
      </c>
      <c r="BL210" s="16" t="s">
        <v>300</v>
      </c>
      <c r="BM210" s="196" t="s">
        <v>517</v>
      </c>
    </row>
    <row r="211" spans="1:65" s="2" customFormat="1">
      <c r="A211" s="33"/>
      <c r="B211" s="34"/>
      <c r="C211" s="35"/>
      <c r="D211" s="198" t="s">
        <v>139</v>
      </c>
      <c r="E211" s="35"/>
      <c r="F211" s="199" t="s">
        <v>516</v>
      </c>
      <c r="G211" s="35"/>
      <c r="H211" s="35"/>
      <c r="I211" s="200"/>
      <c r="J211" s="35"/>
      <c r="K211" s="35"/>
      <c r="L211" s="38"/>
      <c r="M211" s="201"/>
      <c r="N211" s="202"/>
      <c r="O211" s="70"/>
      <c r="P211" s="70"/>
      <c r="Q211" s="70"/>
      <c r="R211" s="70"/>
      <c r="S211" s="70"/>
      <c r="T211" s="71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T211" s="16" t="s">
        <v>139</v>
      </c>
      <c r="AU211" s="16" t="s">
        <v>87</v>
      </c>
    </row>
    <row r="212" spans="1:65" s="2" customFormat="1" ht="16.5" customHeight="1">
      <c r="A212" s="33"/>
      <c r="B212" s="34"/>
      <c r="C212" s="226" t="s">
        <v>307</v>
      </c>
      <c r="D212" s="226" t="s">
        <v>297</v>
      </c>
      <c r="E212" s="227" t="s">
        <v>518</v>
      </c>
      <c r="F212" s="228" t="s">
        <v>519</v>
      </c>
      <c r="G212" s="229" t="s">
        <v>213</v>
      </c>
      <c r="H212" s="230">
        <v>20</v>
      </c>
      <c r="I212" s="231"/>
      <c r="J212" s="232">
        <f>ROUND(I212*H212,2)</f>
        <v>0</v>
      </c>
      <c r="K212" s="228" t="s">
        <v>1</v>
      </c>
      <c r="L212" s="233"/>
      <c r="M212" s="234" t="s">
        <v>1</v>
      </c>
      <c r="N212" s="235" t="s">
        <v>42</v>
      </c>
      <c r="O212" s="70"/>
      <c r="P212" s="194">
        <f>O212*H212</f>
        <v>0</v>
      </c>
      <c r="Q212" s="194">
        <v>0</v>
      </c>
      <c r="R212" s="194">
        <f>Q212*H212</f>
        <v>0</v>
      </c>
      <c r="S212" s="194">
        <v>0</v>
      </c>
      <c r="T212" s="195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196" t="s">
        <v>300</v>
      </c>
      <c r="AT212" s="196" t="s">
        <v>297</v>
      </c>
      <c r="AU212" s="196" t="s">
        <v>87</v>
      </c>
      <c r="AY212" s="16" t="s">
        <v>129</v>
      </c>
      <c r="BE212" s="197">
        <f>IF(N212="základní",J212,0)</f>
        <v>0</v>
      </c>
      <c r="BF212" s="197">
        <f>IF(N212="snížená",J212,0)</f>
        <v>0</v>
      </c>
      <c r="BG212" s="197">
        <f>IF(N212="zákl. přenesená",J212,0)</f>
        <v>0</v>
      </c>
      <c r="BH212" s="197">
        <f>IF(N212="sníž. přenesená",J212,0)</f>
        <v>0</v>
      </c>
      <c r="BI212" s="197">
        <f>IF(N212="nulová",J212,0)</f>
        <v>0</v>
      </c>
      <c r="BJ212" s="16" t="s">
        <v>85</v>
      </c>
      <c r="BK212" s="197">
        <f>ROUND(I212*H212,2)</f>
        <v>0</v>
      </c>
      <c r="BL212" s="16" t="s">
        <v>300</v>
      </c>
      <c r="BM212" s="196" t="s">
        <v>520</v>
      </c>
    </row>
    <row r="213" spans="1:65" s="2" customFormat="1">
      <c r="A213" s="33"/>
      <c r="B213" s="34"/>
      <c r="C213" s="35"/>
      <c r="D213" s="198" t="s">
        <v>139</v>
      </c>
      <c r="E213" s="35"/>
      <c r="F213" s="199" t="s">
        <v>519</v>
      </c>
      <c r="G213" s="35"/>
      <c r="H213" s="35"/>
      <c r="I213" s="200"/>
      <c r="J213" s="35"/>
      <c r="K213" s="35"/>
      <c r="L213" s="38"/>
      <c r="M213" s="201"/>
      <c r="N213" s="202"/>
      <c r="O213" s="70"/>
      <c r="P213" s="70"/>
      <c r="Q213" s="70"/>
      <c r="R213" s="70"/>
      <c r="S213" s="70"/>
      <c r="T213" s="71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T213" s="16" t="s">
        <v>139</v>
      </c>
      <c r="AU213" s="16" t="s">
        <v>87</v>
      </c>
    </row>
    <row r="214" spans="1:65" s="2" customFormat="1" ht="16.5" customHeight="1">
      <c r="A214" s="33"/>
      <c r="B214" s="34"/>
      <c r="C214" s="185" t="s">
        <v>311</v>
      </c>
      <c r="D214" s="185" t="s">
        <v>132</v>
      </c>
      <c r="E214" s="186" t="s">
        <v>521</v>
      </c>
      <c r="F214" s="187" t="s">
        <v>522</v>
      </c>
      <c r="G214" s="188" t="s">
        <v>213</v>
      </c>
      <c r="H214" s="189">
        <v>1020</v>
      </c>
      <c r="I214" s="190"/>
      <c r="J214" s="191">
        <f>ROUND(I214*H214,2)</f>
        <v>0</v>
      </c>
      <c r="K214" s="187" t="s">
        <v>1</v>
      </c>
      <c r="L214" s="38"/>
      <c r="M214" s="192" t="s">
        <v>1</v>
      </c>
      <c r="N214" s="193" t="s">
        <v>42</v>
      </c>
      <c r="O214" s="70"/>
      <c r="P214" s="194">
        <f>O214*H214</f>
        <v>0</v>
      </c>
      <c r="Q214" s="194">
        <v>0</v>
      </c>
      <c r="R214" s="194">
        <f>Q214*H214</f>
        <v>0</v>
      </c>
      <c r="S214" s="194">
        <v>0</v>
      </c>
      <c r="T214" s="195">
        <f>S214*H214</f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196" t="s">
        <v>137</v>
      </c>
      <c r="AT214" s="196" t="s">
        <v>132</v>
      </c>
      <c r="AU214" s="196" t="s">
        <v>87</v>
      </c>
      <c r="AY214" s="16" t="s">
        <v>129</v>
      </c>
      <c r="BE214" s="197">
        <f>IF(N214="základní",J214,0)</f>
        <v>0</v>
      </c>
      <c r="BF214" s="197">
        <f>IF(N214="snížená",J214,0)</f>
        <v>0</v>
      </c>
      <c r="BG214" s="197">
        <f>IF(N214="zákl. přenesená",J214,0)</f>
        <v>0</v>
      </c>
      <c r="BH214" s="197">
        <f>IF(N214="sníž. přenesená",J214,0)</f>
        <v>0</v>
      </c>
      <c r="BI214" s="197">
        <f>IF(N214="nulová",J214,0)</f>
        <v>0</v>
      </c>
      <c r="BJ214" s="16" t="s">
        <v>85</v>
      </c>
      <c r="BK214" s="197">
        <f>ROUND(I214*H214,2)</f>
        <v>0</v>
      </c>
      <c r="BL214" s="16" t="s">
        <v>137</v>
      </c>
      <c r="BM214" s="196" t="s">
        <v>523</v>
      </c>
    </row>
    <row r="215" spans="1:65" s="2" customFormat="1">
      <c r="A215" s="33"/>
      <c r="B215" s="34"/>
      <c r="C215" s="35"/>
      <c r="D215" s="198" t="s">
        <v>139</v>
      </c>
      <c r="E215" s="35"/>
      <c r="F215" s="199" t="s">
        <v>522</v>
      </c>
      <c r="G215" s="35"/>
      <c r="H215" s="35"/>
      <c r="I215" s="200"/>
      <c r="J215" s="35"/>
      <c r="K215" s="35"/>
      <c r="L215" s="38"/>
      <c r="M215" s="201"/>
      <c r="N215" s="202"/>
      <c r="O215" s="70"/>
      <c r="P215" s="70"/>
      <c r="Q215" s="70"/>
      <c r="R215" s="70"/>
      <c r="S215" s="70"/>
      <c r="T215" s="71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T215" s="16" t="s">
        <v>139</v>
      </c>
      <c r="AU215" s="16" t="s">
        <v>87</v>
      </c>
    </row>
    <row r="216" spans="1:65" s="2" customFormat="1" ht="16.5" customHeight="1">
      <c r="A216" s="33"/>
      <c r="B216" s="34"/>
      <c r="C216" s="185" t="s">
        <v>315</v>
      </c>
      <c r="D216" s="185" t="s">
        <v>132</v>
      </c>
      <c r="E216" s="186" t="s">
        <v>524</v>
      </c>
      <c r="F216" s="187" t="s">
        <v>525</v>
      </c>
      <c r="G216" s="188" t="s">
        <v>176</v>
      </c>
      <c r="H216" s="189">
        <v>1</v>
      </c>
      <c r="I216" s="190"/>
      <c r="J216" s="191">
        <f>ROUND(I216*H216,2)</f>
        <v>0</v>
      </c>
      <c r="K216" s="187" t="s">
        <v>1</v>
      </c>
      <c r="L216" s="38"/>
      <c r="M216" s="192" t="s">
        <v>1</v>
      </c>
      <c r="N216" s="193" t="s">
        <v>42</v>
      </c>
      <c r="O216" s="70"/>
      <c r="P216" s="194">
        <f>O216*H216</f>
        <v>0</v>
      </c>
      <c r="Q216" s="194">
        <v>0</v>
      </c>
      <c r="R216" s="194">
        <f>Q216*H216</f>
        <v>0</v>
      </c>
      <c r="S216" s="194">
        <v>0</v>
      </c>
      <c r="T216" s="195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196" t="s">
        <v>137</v>
      </c>
      <c r="AT216" s="196" t="s">
        <v>132</v>
      </c>
      <c r="AU216" s="196" t="s">
        <v>87</v>
      </c>
      <c r="AY216" s="16" t="s">
        <v>129</v>
      </c>
      <c r="BE216" s="197">
        <f>IF(N216="základní",J216,0)</f>
        <v>0</v>
      </c>
      <c r="BF216" s="197">
        <f>IF(N216="snížená",J216,0)</f>
        <v>0</v>
      </c>
      <c r="BG216" s="197">
        <f>IF(N216="zákl. přenesená",J216,0)</f>
        <v>0</v>
      </c>
      <c r="BH216" s="197">
        <f>IF(N216="sníž. přenesená",J216,0)</f>
        <v>0</v>
      </c>
      <c r="BI216" s="197">
        <f>IF(N216="nulová",J216,0)</f>
        <v>0</v>
      </c>
      <c r="BJ216" s="16" t="s">
        <v>85</v>
      </c>
      <c r="BK216" s="197">
        <f>ROUND(I216*H216,2)</f>
        <v>0</v>
      </c>
      <c r="BL216" s="16" t="s">
        <v>137</v>
      </c>
      <c r="BM216" s="196" t="s">
        <v>526</v>
      </c>
    </row>
    <row r="217" spans="1:65" s="2" customFormat="1">
      <c r="A217" s="33"/>
      <c r="B217" s="34"/>
      <c r="C217" s="35"/>
      <c r="D217" s="198" t="s">
        <v>139</v>
      </c>
      <c r="E217" s="35"/>
      <c r="F217" s="199" t="s">
        <v>525</v>
      </c>
      <c r="G217" s="35"/>
      <c r="H217" s="35"/>
      <c r="I217" s="200"/>
      <c r="J217" s="35"/>
      <c r="K217" s="35"/>
      <c r="L217" s="38"/>
      <c r="M217" s="201"/>
      <c r="N217" s="202"/>
      <c r="O217" s="70"/>
      <c r="P217" s="70"/>
      <c r="Q217" s="70"/>
      <c r="R217" s="70"/>
      <c r="S217" s="70"/>
      <c r="T217" s="71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T217" s="16" t="s">
        <v>139</v>
      </c>
      <c r="AU217" s="16" t="s">
        <v>87</v>
      </c>
    </row>
    <row r="218" spans="1:65" s="2" customFormat="1" ht="16.5" customHeight="1">
      <c r="A218" s="33"/>
      <c r="B218" s="34"/>
      <c r="C218" s="185" t="s">
        <v>319</v>
      </c>
      <c r="D218" s="185" t="s">
        <v>132</v>
      </c>
      <c r="E218" s="186" t="s">
        <v>527</v>
      </c>
      <c r="F218" s="187" t="s">
        <v>528</v>
      </c>
      <c r="G218" s="188" t="s">
        <v>213</v>
      </c>
      <c r="H218" s="189">
        <v>2100</v>
      </c>
      <c r="I218" s="190"/>
      <c r="J218" s="191">
        <f>ROUND(I218*H218,2)</f>
        <v>0</v>
      </c>
      <c r="K218" s="187" t="s">
        <v>1</v>
      </c>
      <c r="L218" s="38"/>
      <c r="M218" s="192" t="s">
        <v>1</v>
      </c>
      <c r="N218" s="193" t="s">
        <v>42</v>
      </c>
      <c r="O218" s="70"/>
      <c r="P218" s="194">
        <f>O218*H218</f>
        <v>0</v>
      </c>
      <c r="Q218" s="194">
        <v>0</v>
      </c>
      <c r="R218" s="194">
        <f>Q218*H218</f>
        <v>0</v>
      </c>
      <c r="S218" s="194">
        <v>0</v>
      </c>
      <c r="T218" s="195">
        <f>S218*H218</f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196" t="s">
        <v>137</v>
      </c>
      <c r="AT218" s="196" t="s">
        <v>132</v>
      </c>
      <c r="AU218" s="196" t="s">
        <v>87</v>
      </c>
      <c r="AY218" s="16" t="s">
        <v>129</v>
      </c>
      <c r="BE218" s="197">
        <f>IF(N218="základní",J218,0)</f>
        <v>0</v>
      </c>
      <c r="BF218" s="197">
        <f>IF(N218="snížená",J218,0)</f>
        <v>0</v>
      </c>
      <c r="BG218" s="197">
        <f>IF(N218="zákl. přenesená",J218,0)</f>
        <v>0</v>
      </c>
      <c r="BH218" s="197">
        <f>IF(N218="sníž. přenesená",J218,0)</f>
        <v>0</v>
      </c>
      <c r="BI218" s="197">
        <f>IF(N218="nulová",J218,0)</f>
        <v>0</v>
      </c>
      <c r="BJ218" s="16" t="s">
        <v>85</v>
      </c>
      <c r="BK218" s="197">
        <f>ROUND(I218*H218,2)</f>
        <v>0</v>
      </c>
      <c r="BL218" s="16" t="s">
        <v>137</v>
      </c>
      <c r="BM218" s="196" t="s">
        <v>529</v>
      </c>
    </row>
    <row r="219" spans="1:65" s="2" customFormat="1">
      <c r="A219" s="33"/>
      <c r="B219" s="34"/>
      <c r="C219" s="35"/>
      <c r="D219" s="198" t="s">
        <v>139</v>
      </c>
      <c r="E219" s="35"/>
      <c r="F219" s="199" t="s">
        <v>528</v>
      </c>
      <c r="G219" s="35"/>
      <c r="H219" s="35"/>
      <c r="I219" s="200"/>
      <c r="J219" s="35"/>
      <c r="K219" s="35"/>
      <c r="L219" s="38"/>
      <c r="M219" s="201"/>
      <c r="N219" s="202"/>
      <c r="O219" s="70"/>
      <c r="P219" s="70"/>
      <c r="Q219" s="70"/>
      <c r="R219" s="70"/>
      <c r="S219" s="70"/>
      <c r="T219" s="71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T219" s="16" t="s">
        <v>139</v>
      </c>
      <c r="AU219" s="16" t="s">
        <v>87</v>
      </c>
    </row>
    <row r="220" spans="1:65" s="2" customFormat="1" ht="16.5" customHeight="1">
      <c r="A220" s="33"/>
      <c r="B220" s="34"/>
      <c r="C220" s="185" t="s">
        <v>323</v>
      </c>
      <c r="D220" s="185" t="s">
        <v>132</v>
      </c>
      <c r="E220" s="186" t="s">
        <v>530</v>
      </c>
      <c r="F220" s="187" t="s">
        <v>531</v>
      </c>
      <c r="G220" s="188" t="s">
        <v>176</v>
      </c>
      <c r="H220" s="189">
        <v>5</v>
      </c>
      <c r="I220" s="190"/>
      <c r="J220" s="191">
        <f>ROUND(I220*H220,2)</f>
        <v>0</v>
      </c>
      <c r="K220" s="187" t="s">
        <v>1</v>
      </c>
      <c r="L220" s="38"/>
      <c r="M220" s="192" t="s">
        <v>1</v>
      </c>
      <c r="N220" s="193" t="s">
        <v>42</v>
      </c>
      <c r="O220" s="70"/>
      <c r="P220" s="194">
        <f>O220*H220</f>
        <v>0</v>
      </c>
      <c r="Q220" s="194">
        <v>0</v>
      </c>
      <c r="R220" s="194">
        <f>Q220*H220</f>
        <v>0</v>
      </c>
      <c r="S220" s="194">
        <v>0</v>
      </c>
      <c r="T220" s="195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196" t="s">
        <v>137</v>
      </c>
      <c r="AT220" s="196" t="s">
        <v>132</v>
      </c>
      <c r="AU220" s="196" t="s">
        <v>87</v>
      </c>
      <c r="AY220" s="16" t="s">
        <v>129</v>
      </c>
      <c r="BE220" s="197">
        <f>IF(N220="základní",J220,0)</f>
        <v>0</v>
      </c>
      <c r="BF220" s="197">
        <f>IF(N220="snížená",J220,0)</f>
        <v>0</v>
      </c>
      <c r="BG220" s="197">
        <f>IF(N220="zákl. přenesená",J220,0)</f>
        <v>0</v>
      </c>
      <c r="BH220" s="197">
        <f>IF(N220="sníž. přenesená",J220,0)</f>
        <v>0</v>
      </c>
      <c r="BI220" s="197">
        <f>IF(N220="nulová",J220,0)</f>
        <v>0</v>
      </c>
      <c r="BJ220" s="16" t="s">
        <v>85</v>
      </c>
      <c r="BK220" s="197">
        <f>ROUND(I220*H220,2)</f>
        <v>0</v>
      </c>
      <c r="BL220" s="16" t="s">
        <v>137</v>
      </c>
      <c r="BM220" s="196" t="s">
        <v>532</v>
      </c>
    </row>
    <row r="221" spans="1:65" s="2" customFormat="1">
      <c r="A221" s="33"/>
      <c r="B221" s="34"/>
      <c r="C221" s="35"/>
      <c r="D221" s="198" t="s">
        <v>139</v>
      </c>
      <c r="E221" s="35"/>
      <c r="F221" s="199" t="s">
        <v>531</v>
      </c>
      <c r="G221" s="35"/>
      <c r="H221" s="35"/>
      <c r="I221" s="200"/>
      <c r="J221" s="35"/>
      <c r="K221" s="35"/>
      <c r="L221" s="38"/>
      <c r="M221" s="201"/>
      <c r="N221" s="202"/>
      <c r="O221" s="70"/>
      <c r="P221" s="70"/>
      <c r="Q221" s="70"/>
      <c r="R221" s="70"/>
      <c r="S221" s="70"/>
      <c r="T221" s="71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T221" s="16" t="s">
        <v>139</v>
      </c>
      <c r="AU221" s="16" t="s">
        <v>87</v>
      </c>
    </row>
    <row r="222" spans="1:65" s="2" customFormat="1" ht="16.5" customHeight="1">
      <c r="A222" s="33"/>
      <c r="B222" s="34"/>
      <c r="C222" s="185" t="s">
        <v>327</v>
      </c>
      <c r="D222" s="185" t="s">
        <v>132</v>
      </c>
      <c r="E222" s="186" t="s">
        <v>533</v>
      </c>
      <c r="F222" s="187" t="s">
        <v>534</v>
      </c>
      <c r="G222" s="188" t="s">
        <v>535</v>
      </c>
      <c r="H222" s="189">
        <v>10</v>
      </c>
      <c r="I222" s="190"/>
      <c r="J222" s="191">
        <f>ROUND(I222*H222,2)</f>
        <v>0</v>
      </c>
      <c r="K222" s="187" t="s">
        <v>1</v>
      </c>
      <c r="L222" s="38"/>
      <c r="M222" s="192" t="s">
        <v>1</v>
      </c>
      <c r="N222" s="193" t="s">
        <v>42</v>
      </c>
      <c r="O222" s="70"/>
      <c r="P222" s="194">
        <f>O222*H222</f>
        <v>0</v>
      </c>
      <c r="Q222" s="194">
        <v>0</v>
      </c>
      <c r="R222" s="194">
        <f>Q222*H222</f>
        <v>0</v>
      </c>
      <c r="S222" s="194">
        <v>0</v>
      </c>
      <c r="T222" s="195">
        <f>S222*H222</f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196" t="s">
        <v>137</v>
      </c>
      <c r="AT222" s="196" t="s">
        <v>132</v>
      </c>
      <c r="AU222" s="196" t="s">
        <v>87</v>
      </c>
      <c r="AY222" s="16" t="s">
        <v>129</v>
      </c>
      <c r="BE222" s="197">
        <f>IF(N222="základní",J222,0)</f>
        <v>0</v>
      </c>
      <c r="BF222" s="197">
        <f>IF(N222="snížená",J222,0)</f>
        <v>0</v>
      </c>
      <c r="BG222" s="197">
        <f>IF(N222="zákl. přenesená",J222,0)</f>
        <v>0</v>
      </c>
      <c r="BH222" s="197">
        <f>IF(N222="sníž. přenesená",J222,0)</f>
        <v>0</v>
      </c>
      <c r="BI222" s="197">
        <f>IF(N222="nulová",J222,0)</f>
        <v>0</v>
      </c>
      <c r="BJ222" s="16" t="s">
        <v>85</v>
      </c>
      <c r="BK222" s="197">
        <f>ROUND(I222*H222,2)</f>
        <v>0</v>
      </c>
      <c r="BL222" s="16" t="s">
        <v>137</v>
      </c>
      <c r="BM222" s="196" t="s">
        <v>536</v>
      </c>
    </row>
    <row r="223" spans="1:65" s="2" customFormat="1">
      <c r="A223" s="33"/>
      <c r="B223" s="34"/>
      <c r="C223" s="35"/>
      <c r="D223" s="198" t="s">
        <v>139</v>
      </c>
      <c r="E223" s="35"/>
      <c r="F223" s="199" t="s">
        <v>534</v>
      </c>
      <c r="G223" s="35"/>
      <c r="H223" s="35"/>
      <c r="I223" s="200"/>
      <c r="J223" s="35"/>
      <c r="K223" s="35"/>
      <c r="L223" s="38"/>
      <c r="M223" s="201"/>
      <c r="N223" s="202"/>
      <c r="O223" s="70"/>
      <c r="P223" s="70"/>
      <c r="Q223" s="70"/>
      <c r="R223" s="70"/>
      <c r="S223" s="70"/>
      <c r="T223" s="71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T223" s="16" t="s">
        <v>139</v>
      </c>
      <c r="AU223" s="16" t="s">
        <v>87</v>
      </c>
    </row>
    <row r="224" spans="1:65" s="2" customFormat="1" ht="24.2" customHeight="1">
      <c r="A224" s="33"/>
      <c r="B224" s="34"/>
      <c r="C224" s="185" t="s">
        <v>331</v>
      </c>
      <c r="D224" s="185" t="s">
        <v>132</v>
      </c>
      <c r="E224" s="186" t="s">
        <v>537</v>
      </c>
      <c r="F224" s="187" t="s">
        <v>538</v>
      </c>
      <c r="G224" s="188" t="s">
        <v>539</v>
      </c>
      <c r="H224" s="189">
        <v>1</v>
      </c>
      <c r="I224" s="190"/>
      <c r="J224" s="191">
        <f>ROUND(I224*H224,2)</f>
        <v>0</v>
      </c>
      <c r="K224" s="187" t="s">
        <v>1</v>
      </c>
      <c r="L224" s="38"/>
      <c r="M224" s="192" t="s">
        <v>1</v>
      </c>
      <c r="N224" s="193" t="s">
        <v>42</v>
      </c>
      <c r="O224" s="70"/>
      <c r="P224" s="194">
        <f>O224*H224</f>
        <v>0</v>
      </c>
      <c r="Q224" s="194">
        <v>0</v>
      </c>
      <c r="R224" s="194">
        <f>Q224*H224</f>
        <v>0</v>
      </c>
      <c r="S224" s="194">
        <v>0</v>
      </c>
      <c r="T224" s="195">
        <f>S224*H224</f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196" t="s">
        <v>137</v>
      </c>
      <c r="AT224" s="196" t="s">
        <v>132</v>
      </c>
      <c r="AU224" s="196" t="s">
        <v>87</v>
      </c>
      <c r="AY224" s="16" t="s">
        <v>129</v>
      </c>
      <c r="BE224" s="197">
        <f>IF(N224="základní",J224,0)</f>
        <v>0</v>
      </c>
      <c r="BF224" s="197">
        <f>IF(N224="snížená",J224,0)</f>
        <v>0</v>
      </c>
      <c r="BG224" s="197">
        <f>IF(N224="zákl. přenesená",J224,0)</f>
        <v>0</v>
      </c>
      <c r="BH224" s="197">
        <f>IF(N224="sníž. přenesená",J224,0)</f>
        <v>0</v>
      </c>
      <c r="BI224" s="197">
        <f>IF(N224="nulová",J224,0)</f>
        <v>0</v>
      </c>
      <c r="BJ224" s="16" t="s">
        <v>85</v>
      </c>
      <c r="BK224" s="197">
        <f>ROUND(I224*H224,2)</f>
        <v>0</v>
      </c>
      <c r="BL224" s="16" t="s">
        <v>137</v>
      </c>
      <c r="BM224" s="196" t="s">
        <v>540</v>
      </c>
    </row>
    <row r="225" spans="1:65" s="2" customFormat="1">
      <c r="A225" s="33"/>
      <c r="B225" s="34"/>
      <c r="C225" s="35"/>
      <c r="D225" s="198" t="s">
        <v>139</v>
      </c>
      <c r="E225" s="35"/>
      <c r="F225" s="199" t="s">
        <v>538</v>
      </c>
      <c r="G225" s="35"/>
      <c r="H225" s="35"/>
      <c r="I225" s="200"/>
      <c r="J225" s="35"/>
      <c r="K225" s="35"/>
      <c r="L225" s="38"/>
      <c r="M225" s="201"/>
      <c r="N225" s="202"/>
      <c r="O225" s="70"/>
      <c r="P225" s="70"/>
      <c r="Q225" s="70"/>
      <c r="R225" s="70"/>
      <c r="S225" s="70"/>
      <c r="T225" s="71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T225" s="16" t="s">
        <v>139</v>
      </c>
      <c r="AU225" s="16" t="s">
        <v>87</v>
      </c>
    </row>
    <row r="226" spans="1:65" s="2" customFormat="1" ht="16.5" customHeight="1">
      <c r="A226" s="33"/>
      <c r="B226" s="34"/>
      <c r="C226" s="185" t="s">
        <v>335</v>
      </c>
      <c r="D226" s="185" t="s">
        <v>132</v>
      </c>
      <c r="E226" s="186" t="s">
        <v>541</v>
      </c>
      <c r="F226" s="187" t="s">
        <v>542</v>
      </c>
      <c r="G226" s="188" t="s">
        <v>543</v>
      </c>
      <c r="H226" s="189">
        <v>3</v>
      </c>
      <c r="I226" s="190"/>
      <c r="J226" s="191">
        <f>ROUND(I226*H226,2)</f>
        <v>0</v>
      </c>
      <c r="K226" s="187" t="s">
        <v>1</v>
      </c>
      <c r="L226" s="38"/>
      <c r="M226" s="192" t="s">
        <v>1</v>
      </c>
      <c r="N226" s="193" t="s">
        <v>42</v>
      </c>
      <c r="O226" s="70"/>
      <c r="P226" s="194">
        <f>O226*H226</f>
        <v>0</v>
      </c>
      <c r="Q226" s="194">
        <v>0</v>
      </c>
      <c r="R226" s="194">
        <f>Q226*H226</f>
        <v>0</v>
      </c>
      <c r="S226" s="194">
        <v>0</v>
      </c>
      <c r="T226" s="195">
        <f>S226*H226</f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196" t="s">
        <v>137</v>
      </c>
      <c r="AT226" s="196" t="s">
        <v>132</v>
      </c>
      <c r="AU226" s="196" t="s">
        <v>87</v>
      </c>
      <c r="AY226" s="16" t="s">
        <v>129</v>
      </c>
      <c r="BE226" s="197">
        <f>IF(N226="základní",J226,0)</f>
        <v>0</v>
      </c>
      <c r="BF226" s="197">
        <f>IF(N226="snížená",J226,0)</f>
        <v>0</v>
      </c>
      <c r="BG226" s="197">
        <f>IF(N226="zákl. přenesená",J226,0)</f>
        <v>0</v>
      </c>
      <c r="BH226" s="197">
        <f>IF(N226="sníž. přenesená",J226,0)</f>
        <v>0</v>
      </c>
      <c r="BI226" s="197">
        <f>IF(N226="nulová",J226,0)</f>
        <v>0</v>
      </c>
      <c r="BJ226" s="16" t="s">
        <v>85</v>
      </c>
      <c r="BK226" s="197">
        <f>ROUND(I226*H226,2)</f>
        <v>0</v>
      </c>
      <c r="BL226" s="16" t="s">
        <v>137</v>
      </c>
      <c r="BM226" s="196" t="s">
        <v>544</v>
      </c>
    </row>
    <row r="227" spans="1:65" s="2" customFormat="1">
      <c r="A227" s="33"/>
      <c r="B227" s="34"/>
      <c r="C227" s="35"/>
      <c r="D227" s="198" t="s">
        <v>139</v>
      </c>
      <c r="E227" s="35"/>
      <c r="F227" s="199" t="s">
        <v>542</v>
      </c>
      <c r="G227" s="35"/>
      <c r="H227" s="35"/>
      <c r="I227" s="200"/>
      <c r="J227" s="35"/>
      <c r="K227" s="35"/>
      <c r="L227" s="38"/>
      <c r="M227" s="201"/>
      <c r="N227" s="202"/>
      <c r="O227" s="70"/>
      <c r="P227" s="70"/>
      <c r="Q227" s="70"/>
      <c r="R227" s="70"/>
      <c r="S227" s="70"/>
      <c r="T227" s="71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T227" s="16" t="s">
        <v>139</v>
      </c>
      <c r="AU227" s="16" t="s">
        <v>87</v>
      </c>
    </row>
    <row r="228" spans="1:65" s="2" customFormat="1" ht="16.5" customHeight="1">
      <c r="A228" s="33"/>
      <c r="B228" s="34"/>
      <c r="C228" s="185" t="s">
        <v>339</v>
      </c>
      <c r="D228" s="185" t="s">
        <v>132</v>
      </c>
      <c r="E228" s="186" t="s">
        <v>545</v>
      </c>
      <c r="F228" s="187" t="s">
        <v>546</v>
      </c>
      <c r="G228" s="188" t="s">
        <v>543</v>
      </c>
      <c r="H228" s="189">
        <v>6</v>
      </c>
      <c r="I228" s="190"/>
      <c r="J228" s="191">
        <f>ROUND(I228*H228,2)</f>
        <v>0</v>
      </c>
      <c r="K228" s="187" t="s">
        <v>1</v>
      </c>
      <c r="L228" s="38"/>
      <c r="M228" s="192" t="s">
        <v>1</v>
      </c>
      <c r="N228" s="193" t="s">
        <v>42</v>
      </c>
      <c r="O228" s="70"/>
      <c r="P228" s="194">
        <f>O228*H228</f>
        <v>0</v>
      </c>
      <c r="Q228" s="194">
        <v>0</v>
      </c>
      <c r="R228" s="194">
        <f>Q228*H228</f>
        <v>0</v>
      </c>
      <c r="S228" s="194">
        <v>0</v>
      </c>
      <c r="T228" s="195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196" t="s">
        <v>137</v>
      </c>
      <c r="AT228" s="196" t="s">
        <v>132</v>
      </c>
      <c r="AU228" s="196" t="s">
        <v>87</v>
      </c>
      <c r="AY228" s="16" t="s">
        <v>129</v>
      </c>
      <c r="BE228" s="197">
        <f>IF(N228="základní",J228,0)</f>
        <v>0</v>
      </c>
      <c r="BF228" s="197">
        <f>IF(N228="snížená",J228,0)</f>
        <v>0</v>
      </c>
      <c r="BG228" s="197">
        <f>IF(N228="zákl. přenesená",J228,0)</f>
        <v>0</v>
      </c>
      <c r="BH228" s="197">
        <f>IF(N228="sníž. přenesená",J228,0)</f>
        <v>0</v>
      </c>
      <c r="BI228" s="197">
        <f>IF(N228="nulová",J228,0)</f>
        <v>0</v>
      </c>
      <c r="BJ228" s="16" t="s">
        <v>85</v>
      </c>
      <c r="BK228" s="197">
        <f>ROUND(I228*H228,2)</f>
        <v>0</v>
      </c>
      <c r="BL228" s="16" t="s">
        <v>137</v>
      </c>
      <c r="BM228" s="196" t="s">
        <v>547</v>
      </c>
    </row>
    <row r="229" spans="1:65" s="2" customFormat="1">
      <c r="A229" s="33"/>
      <c r="B229" s="34"/>
      <c r="C229" s="35"/>
      <c r="D229" s="198" t="s">
        <v>139</v>
      </c>
      <c r="E229" s="35"/>
      <c r="F229" s="199" t="s">
        <v>546</v>
      </c>
      <c r="G229" s="35"/>
      <c r="H229" s="35"/>
      <c r="I229" s="200"/>
      <c r="J229" s="35"/>
      <c r="K229" s="35"/>
      <c r="L229" s="38"/>
      <c r="M229" s="201"/>
      <c r="N229" s="202"/>
      <c r="O229" s="70"/>
      <c r="P229" s="70"/>
      <c r="Q229" s="70"/>
      <c r="R229" s="70"/>
      <c r="S229" s="70"/>
      <c r="T229" s="71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T229" s="16" t="s">
        <v>139</v>
      </c>
      <c r="AU229" s="16" t="s">
        <v>87</v>
      </c>
    </row>
    <row r="230" spans="1:65" s="2" customFormat="1" ht="16.5" customHeight="1">
      <c r="A230" s="33"/>
      <c r="B230" s="34"/>
      <c r="C230" s="185" t="s">
        <v>343</v>
      </c>
      <c r="D230" s="185" t="s">
        <v>132</v>
      </c>
      <c r="E230" s="186" t="s">
        <v>548</v>
      </c>
      <c r="F230" s="187" t="s">
        <v>549</v>
      </c>
      <c r="G230" s="188" t="s">
        <v>543</v>
      </c>
      <c r="H230" s="189">
        <v>20</v>
      </c>
      <c r="I230" s="190"/>
      <c r="J230" s="191">
        <f>ROUND(I230*H230,2)</f>
        <v>0</v>
      </c>
      <c r="K230" s="187" t="s">
        <v>1</v>
      </c>
      <c r="L230" s="38"/>
      <c r="M230" s="192" t="s">
        <v>1</v>
      </c>
      <c r="N230" s="193" t="s">
        <v>42</v>
      </c>
      <c r="O230" s="70"/>
      <c r="P230" s="194">
        <f>O230*H230</f>
        <v>0</v>
      </c>
      <c r="Q230" s="194">
        <v>0</v>
      </c>
      <c r="R230" s="194">
        <f>Q230*H230</f>
        <v>0</v>
      </c>
      <c r="S230" s="194">
        <v>0</v>
      </c>
      <c r="T230" s="195">
        <f>S230*H230</f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196" t="s">
        <v>137</v>
      </c>
      <c r="AT230" s="196" t="s">
        <v>132</v>
      </c>
      <c r="AU230" s="196" t="s">
        <v>87</v>
      </c>
      <c r="AY230" s="16" t="s">
        <v>129</v>
      </c>
      <c r="BE230" s="197">
        <f>IF(N230="základní",J230,0)</f>
        <v>0</v>
      </c>
      <c r="BF230" s="197">
        <f>IF(N230="snížená",J230,0)</f>
        <v>0</v>
      </c>
      <c r="BG230" s="197">
        <f>IF(N230="zákl. přenesená",J230,0)</f>
        <v>0</v>
      </c>
      <c r="BH230" s="197">
        <f>IF(N230="sníž. přenesená",J230,0)</f>
        <v>0</v>
      </c>
      <c r="BI230" s="197">
        <f>IF(N230="nulová",J230,0)</f>
        <v>0</v>
      </c>
      <c r="BJ230" s="16" t="s">
        <v>85</v>
      </c>
      <c r="BK230" s="197">
        <f>ROUND(I230*H230,2)</f>
        <v>0</v>
      </c>
      <c r="BL230" s="16" t="s">
        <v>137</v>
      </c>
      <c r="BM230" s="196" t="s">
        <v>550</v>
      </c>
    </row>
    <row r="231" spans="1:65" s="2" customFormat="1">
      <c r="A231" s="33"/>
      <c r="B231" s="34"/>
      <c r="C231" s="35"/>
      <c r="D231" s="198" t="s">
        <v>139</v>
      </c>
      <c r="E231" s="35"/>
      <c r="F231" s="199" t="s">
        <v>549</v>
      </c>
      <c r="G231" s="35"/>
      <c r="H231" s="35"/>
      <c r="I231" s="200"/>
      <c r="J231" s="35"/>
      <c r="K231" s="35"/>
      <c r="L231" s="38"/>
      <c r="M231" s="201"/>
      <c r="N231" s="202"/>
      <c r="O231" s="70"/>
      <c r="P231" s="70"/>
      <c r="Q231" s="70"/>
      <c r="R231" s="70"/>
      <c r="S231" s="70"/>
      <c r="T231" s="71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T231" s="16" t="s">
        <v>139</v>
      </c>
      <c r="AU231" s="16" t="s">
        <v>87</v>
      </c>
    </row>
    <row r="232" spans="1:65" s="2" customFormat="1" ht="16.5" customHeight="1">
      <c r="A232" s="33"/>
      <c r="B232" s="34"/>
      <c r="C232" s="185" t="s">
        <v>345</v>
      </c>
      <c r="D232" s="185" t="s">
        <v>132</v>
      </c>
      <c r="E232" s="186" t="s">
        <v>551</v>
      </c>
      <c r="F232" s="187" t="s">
        <v>552</v>
      </c>
      <c r="G232" s="188" t="s">
        <v>543</v>
      </c>
      <c r="H232" s="189">
        <v>8</v>
      </c>
      <c r="I232" s="190"/>
      <c r="J232" s="191">
        <f>ROUND(I232*H232,2)</f>
        <v>0</v>
      </c>
      <c r="K232" s="187" t="s">
        <v>1</v>
      </c>
      <c r="L232" s="38"/>
      <c r="M232" s="192" t="s">
        <v>1</v>
      </c>
      <c r="N232" s="193" t="s">
        <v>42</v>
      </c>
      <c r="O232" s="70"/>
      <c r="P232" s="194">
        <f>O232*H232</f>
        <v>0</v>
      </c>
      <c r="Q232" s="194">
        <v>0</v>
      </c>
      <c r="R232" s="194">
        <f>Q232*H232</f>
        <v>0</v>
      </c>
      <c r="S232" s="194">
        <v>0</v>
      </c>
      <c r="T232" s="195">
        <f>S232*H232</f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196" t="s">
        <v>137</v>
      </c>
      <c r="AT232" s="196" t="s">
        <v>132</v>
      </c>
      <c r="AU232" s="196" t="s">
        <v>87</v>
      </c>
      <c r="AY232" s="16" t="s">
        <v>129</v>
      </c>
      <c r="BE232" s="197">
        <f>IF(N232="základní",J232,0)</f>
        <v>0</v>
      </c>
      <c r="BF232" s="197">
        <f>IF(N232="snížená",J232,0)</f>
        <v>0</v>
      </c>
      <c r="BG232" s="197">
        <f>IF(N232="zákl. přenesená",J232,0)</f>
        <v>0</v>
      </c>
      <c r="BH232" s="197">
        <f>IF(N232="sníž. přenesená",J232,0)</f>
        <v>0</v>
      </c>
      <c r="BI232" s="197">
        <f>IF(N232="nulová",J232,0)</f>
        <v>0</v>
      </c>
      <c r="BJ232" s="16" t="s">
        <v>85</v>
      </c>
      <c r="BK232" s="197">
        <f>ROUND(I232*H232,2)</f>
        <v>0</v>
      </c>
      <c r="BL232" s="16" t="s">
        <v>137</v>
      </c>
      <c r="BM232" s="196" t="s">
        <v>553</v>
      </c>
    </row>
    <row r="233" spans="1:65" s="2" customFormat="1">
      <c r="A233" s="33"/>
      <c r="B233" s="34"/>
      <c r="C233" s="35"/>
      <c r="D233" s="198" t="s">
        <v>139</v>
      </c>
      <c r="E233" s="35"/>
      <c r="F233" s="199" t="s">
        <v>552</v>
      </c>
      <c r="G233" s="35"/>
      <c r="H233" s="35"/>
      <c r="I233" s="200"/>
      <c r="J233" s="35"/>
      <c r="K233" s="35"/>
      <c r="L233" s="38"/>
      <c r="M233" s="201"/>
      <c r="N233" s="202"/>
      <c r="O233" s="70"/>
      <c r="P233" s="70"/>
      <c r="Q233" s="70"/>
      <c r="R233" s="70"/>
      <c r="S233" s="70"/>
      <c r="T233" s="71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T233" s="16" t="s">
        <v>139</v>
      </c>
      <c r="AU233" s="16" t="s">
        <v>87</v>
      </c>
    </row>
    <row r="234" spans="1:65" s="2" customFormat="1" ht="24.2" customHeight="1">
      <c r="A234" s="33"/>
      <c r="B234" s="34"/>
      <c r="C234" s="185" t="s">
        <v>349</v>
      </c>
      <c r="D234" s="185" t="s">
        <v>132</v>
      </c>
      <c r="E234" s="186" t="s">
        <v>554</v>
      </c>
      <c r="F234" s="187" t="s">
        <v>555</v>
      </c>
      <c r="G234" s="188" t="s">
        <v>539</v>
      </c>
      <c r="H234" s="189">
        <v>1</v>
      </c>
      <c r="I234" s="190"/>
      <c r="J234" s="191">
        <f>ROUND(I234*H234,2)</f>
        <v>0</v>
      </c>
      <c r="K234" s="187" t="s">
        <v>1</v>
      </c>
      <c r="L234" s="38"/>
      <c r="M234" s="192" t="s">
        <v>1</v>
      </c>
      <c r="N234" s="193" t="s">
        <v>42</v>
      </c>
      <c r="O234" s="70"/>
      <c r="P234" s="194">
        <f>O234*H234</f>
        <v>0</v>
      </c>
      <c r="Q234" s="194">
        <v>0</v>
      </c>
      <c r="R234" s="194">
        <f>Q234*H234</f>
        <v>0</v>
      </c>
      <c r="S234" s="194">
        <v>0</v>
      </c>
      <c r="T234" s="195">
        <f>S234*H234</f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196" t="s">
        <v>137</v>
      </c>
      <c r="AT234" s="196" t="s">
        <v>132</v>
      </c>
      <c r="AU234" s="196" t="s">
        <v>87</v>
      </c>
      <c r="AY234" s="16" t="s">
        <v>129</v>
      </c>
      <c r="BE234" s="197">
        <f>IF(N234="základní",J234,0)</f>
        <v>0</v>
      </c>
      <c r="BF234" s="197">
        <f>IF(N234="snížená",J234,0)</f>
        <v>0</v>
      </c>
      <c r="BG234" s="197">
        <f>IF(N234="zákl. přenesená",J234,0)</f>
        <v>0</v>
      </c>
      <c r="BH234" s="197">
        <f>IF(N234="sníž. přenesená",J234,0)</f>
        <v>0</v>
      </c>
      <c r="BI234" s="197">
        <f>IF(N234="nulová",J234,0)</f>
        <v>0</v>
      </c>
      <c r="BJ234" s="16" t="s">
        <v>85</v>
      </c>
      <c r="BK234" s="197">
        <f>ROUND(I234*H234,2)</f>
        <v>0</v>
      </c>
      <c r="BL234" s="16" t="s">
        <v>137</v>
      </c>
      <c r="BM234" s="196" t="s">
        <v>556</v>
      </c>
    </row>
    <row r="235" spans="1:65" s="2" customFormat="1">
      <c r="A235" s="33"/>
      <c r="B235" s="34"/>
      <c r="C235" s="35"/>
      <c r="D235" s="198" t="s">
        <v>139</v>
      </c>
      <c r="E235" s="35"/>
      <c r="F235" s="199" t="s">
        <v>555</v>
      </c>
      <c r="G235" s="35"/>
      <c r="H235" s="35"/>
      <c r="I235" s="200"/>
      <c r="J235" s="35"/>
      <c r="K235" s="35"/>
      <c r="L235" s="38"/>
      <c r="M235" s="201"/>
      <c r="N235" s="202"/>
      <c r="O235" s="70"/>
      <c r="P235" s="70"/>
      <c r="Q235" s="70"/>
      <c r="R235" s="70"/>
      <c r="S235" s="70"/>
      <c r="T235" s="71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T235" s="16" t="s">
        <v>139</v>
      </c>
      <c r="AU235" s="16" t="s">
        <v>87</v>
      </c>
    </row>
    <row r="236" spans="1:65" s="12" customFormat="1" ht="25.9" customHeight="1">
      <c r="B236" s="169"/>
      <c r="C236" s="170"/>
      <c r="D236" s="171" t="s">
        <v>76</v>
      </c>
      <c r="E236" s="172" t="s">
        <v>351</v>
      </c>
      <c r="F236" s="172" t="s">
        <v>352</v>
      </c>
      <c r="G236" s="170"/>
      <c r="H236" s="170"/>
      <c r="I236" s="173"/>
      <c r="J236" s="174">
        <f>BK236</f>
        <v>0</v>
      </c>
      <c r="K236" s="170"/>
      <c r="L236" s="175"/>
      <c r="M236" s="176"/>
      <c r="N236" s="177"/>
      <c r="O236" s="177"/>
      <c r="P236" s="178">
        <f>SUM(P237:P248)</f>
        <v>0</v>
      </c>
      <c r="Q236" s="177"/>
      <c r="R236" s="178">
        <f>SUM(R237:R248)</f>
        <v>0</v>
      </c>
      <c r="S236" s="177"/>
      <c r="T236" s="179">
        <f>SUM(T237:T248)</f>
        <v>0</v>
      </c>
      <c r="AR236" s="180" t="s">
        <v>137</v>
      </c>
      <c r="AT236" s="181" t="s">
        <v>76</v>
      </c>
      <c r="AU236" s="181" t="s">
        <v>77</v>
      </c>
      <c r="AY236" s="180" t="s">
        <v>129</v>
      </c>
      <c r="BK236" s="182">
        <f>SUM(BK237:BK248)</f>
        <v>0</v>
      </c>
    </row>
    <row r="237" spans="1:65" s="2" customFormat="1" ht="16.5" customHeight="1">
      <c r="A237" s="33"/>
      <c r="B237" s="34"/>
      <c r="C237" s="185" t="s">
        <v>353</v>
      </c>
      <c r="D237" s="185" t="s">
        <v>132</v>
      </c>
      <c r="E237" s="186" t="s">
        <v>557</v>
      </c>
      <c r="F237" s="187" t="s">
        <v>558</v>
      </c>
      <c r="G237" s="188" t="s">
        <v>183</v>
      </c>
      <c r="H237" s="189">
        <v>2345.52</v>
      </c>
      <c r="I237" s="190"/>
      <c r="J237" s="191">
        <f>ROUND(I237*H237,2)</f>
        <v>0</v>
      </c>
      <c r="K237" s="187" t="s">
        <v>136</v>
      </c>
      <c r="L237" s="38"/>
      <c r="M237" s="192" t="s">
        <v>1</v>
      </c>
      <c r="N237" s="193" t="s">
        <v>42</v>
      </c>
      <c r="O237" s="70"/>
      <c r="P237" s="194">
        <f>O237*H237</f>
        <v>0</v>
      </c>
      <c r="Q237" s="194">
        <v>0</v>
      </c>
      <c r="R237" s="194">
        <f>Q237*H237</f>
        <v>0</v>
      </c>
      <c r="S237" s="194">
        <v>0</v>
      </c>
      <c r="T237" s="195">
        <f>S237*H237</f>
        <v>0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196" t="s">
        <v>356</v>
      </c>
      <c r="AT237" s="196" t="s">
        <v>132</v>
      </c>
      <c r="AU237" s="196" t="s">
        <v>85</v>
      </c>
      <c r="AY237" s="16" t="s">
        <v>129</v>
      </c>
      <c r="BE237" s="197">
        <f>IF(N237="základní",J237,0)</f>
        <v>0</v>
      </c>
      <c r="BF237" s="197">
        <f>IF(N237="snížená",J237,0)</f>
        <v>0</v>
      </c>
      <c r="BG237" s="197">
        <f>IF(N237="zákl. přenesená",J237,0)</f>
        <v>0</v>
      </c>
      <c r="BH237" s="197">
        <f>IF(N237="sníž. přenesená",J237,0)</f>
        <v>0</v>
      </c>
      <c r="BI237" s="197">
        <f>IF(N237="nulová",J237,0)</f>
        <v>0</v>
      </c>
      <c r="BJ237" s="16" t="s">
        <v>85</v>
      </c>
      <c r="BK237" s="197">
        <f>ROUND(I237*H237,2)</f>
        <v>0</v>
      </c>
      <c r="BL237" s="16" t="s">
        <v>356</v>
      </c>
      <c r="BM237" s="196" t="s">
        <v>559</v>
      </c>
    </row>
    <row r="238" spans="1:65" s="2" customFormat="1" ht="29.25">
      <c r="A238" s="33"/>
      <c r="B238" s="34"/>
      <c r="C238" s="35"/>
      <c r="D238" s="198" t="s">
        <v>139</v>
      </c>
      <c r="E238" s="35"/>
      <c r="F238" s="199" t="s">
        <v>560</v>
      </c>
      <c r="G238" s="35"/>
      <c r="H238" s="35"/>
      <c r="I238" s="200"/>
      <c r="J238" s="35"/>
      <c r="K238" s="35"/>
      <c r="L238" s="38"/>
      <c r="M238" s="201"/>
      <c r="N238" s="202"/>
      <c r="O238" s="70"/>
      <c r="P238" s="70"/>
      <c r="Q238" s="70"/>
      <c r="R238" s="70"/>
      <c r="S238" s="70"/>
      <c r="T238" s="71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T238" s="16" t="s">
        <v>139</v>
      </c>
      <c r="AU238" s="16" t="s">
        <v>85</v>
      </c>
    </row>
    <row r="239" spans="1:65" s="13" customFormat="1">
      <c r="B239" s="203"/>
      <c r="C239" s="204"/>
      <c r="D239" s="198" t="s">
        <v>151</v>
      </c>
      <c r="E239" s="205" t="s">
        <v>1</v>
      </c>
      <c r="F239" s="206" t="s">
        <v>561</v>
      </c>
      <c r="G239" s="204"/>
      <c r="H239" s="207">
        <v>2345.52</v>
      </c>
      <c r="I239" s="208"/>
      <c r="J239" s="204"/>
      <c r="K239" s="204"/>
      <c r="L239" s="209"/>
      <c r="M239" s="210"/>
      <c r="N239" s="211"/>
      <c r="O239" s="211"/>
      <c r="P239" s="211"/>
      <c r="Q239" s="211"/>
      <c r="R239" s="211"/>
      <c r="S239" s="211"/>
      <c r="T239" s="212"/>
      <c r="AT239" s="213" t="s">
        <v>151</v>
      </c>
      <c r="AU239" s="213" t="s">
        <v>85</v>
      </c>
      <c r="AV239" s="13" t="s">
        <v>87</v>
      </c>
      <c r="AW239" s="13" t="s">
        <v>34</v>
      </c>
      <c r="AX239" s="13" t="s">
        <v>85</v>
      </c>
      <c r="AY239" s="213" t="s">
        <v>129</v>
      </c>
    </row>
    <row r="240" spans="1:65" s="2" customFormat="1" ht="33" customHeight="1">
      <c r="A240" s="33"/>
      <c r="B240" s="34"/>
      <c r="C240" s="185" t="s">
        <v>361</v>
      </c>
      <c r="D240" s="185" t="s">
        <v>132</v>
      </c>
      <c r="E240" s="186" t="s">
        <v>562</v>
      </c>
      <c r="F240" s="187" t="s">
        <v>563</v>
      </c>
      <c r="G240" s="188" t="s">
        <v>183</v>
      </c>
      <c r="H240" s="189">
        <v>2345.52</v>
      </c>
      <c r="I240" s="190"/>
      <c r="J240" s="191">
        <f>ROUND(I240*H240,2)</f>
        <v>0</v>
      </c>
      <c r="K240" s="187" t="s">
        <v>136</v>
      </c>
      <c r="L240" s="38"/>
      <c r="M240" s="192" t="s">
        <v>1</v>
      </c>
      <c r="N240" s="193" t="s">
        <v>42</v>
      </c>
      <c r="O240" s="70"/>
      <c r="P240" s="194">
        <f>O240*H240</f>
        <v>0</v>
      </c>
      <c r="Q240" s="194">
        <v>0</v>
      </c>
      <c r="R240" s="194">
        <f>Q240*H240</f>
        <v>0</v>
      </c>
      <c r="S240" s="194">
        <v>0</v>
      </c>
      <c r="T240" s="195">
        <f>S240*H240</f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196" t="s">
        <v>356</v>
      </c>
      <c r="AT240" s="196" t="s">
        <v>132</v>
      </c>
      <c r="AU240" s="196" t="s">
        <v>85</v>
      </c>
      <c r="AY240" s="16" t="s">
        <v>129</v>
      </c>
      <c r="BE240" s="197">
        <f>IF(N240="základní",J240,0)</f>
        <v>0</v>
      </c>
      <c r="BF240" s="197">
        <f>IF(N240="snížená",J240,0)</f>
        <v>0</v>
      </c>
      <c r="BG240" s="197">
        <f>IF(N240="zákl. přenesená",J240,0)</f>
        <v>0</v>
      </c>
      <c r="BH240" s="197">
        <f>IF(N240="sníž. přenesená",J240,0)</f>
        <v>0</v>
      </c>
      <c r="BI240" s="197">
        <f>IF(N240="nulová",J240,0)</f>
        <v>0</v>
      </c>
      <c r="BJ240" s="16" t="s">
        <v>85</v>
      </c>
      <c r="BK240" s="197">
        <f>ROUND(I240*H240,2)</f>
        <v>0</v>
      </c>
      <c r="BL240" s="16" t="s">
        <v>356</v>
      </c>
      <c r="BM240" s="196" t="s">
        <v>564</v>
      </c>
    </row>
    <row r="241" spans="1:65" s="2" customFormat="1" ht="39">
      <c r="A241" s="33"/>
      <c r="B241" s="34"/>
      <c r="C241" s="35"/>
      <c r="D241" s="198" t="s">
        <v>139</v>
      </c>
      <c r="E241" s="35"/>
      <c r="F241" s="199" t="s">
        <v>565</v>
      </c>
      <c r="G241" s="35"/>
      <c r="H241" s="35"/>
      <c r="I241" s="200"/>
      <c r="J241" s="35"/>
      <c r="K241" s="35"/>
      <c r="L241" s="38"/>
      <c r="M241" s="201"/>
      <c r="N241" s="202"/>
      <c r="O241" s="70"/>
      <c r="P241" s="70"/>
      <c r="Q241" s="70"/>
      <c r="R241" s="70"/>
      <c r="S241" s="70"/>
      <c r="T241" s="71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T241" s="16" t="s">
        <v>139</v>
      </c>
      <c r="AU241" s="16" t="s">
        <v>85</v>
      </c>
    </row>
    <row r="242" spans="1:65" s="13" customFormat="1">
      <c r="B242" s="203"/>
      <c r="C242" s="204"/>
      <c r="D242" s="198" t="s">
        <v>151</v>
      </c>
      <c r="E242" s="205" t="s">
        <v>1</v>
      </c>
      <c r="F242" s="206" t="s">
        <v>566</v>
      </c>
      <c r="G242" s="204"/>
      <c r="H242" s="207">
        <v>2345.52</v>
      </c>
      <c r="I242" s="208"/>
      <c r="J242" s="204"/>
      <c r="K242" s="204"/>
      <c r="L242" s="209"/>
      <c r="M242" s="210"/>
      <c r="N242" s="211"/>
      <c r="O242" s="211"/>
      <c r="P242" s="211"/>
      <c r="Q242" s="211"/>
      <c r="R242" s="211"/>
      <c r="S242" s="211"/>
      <c r="T242" s="212"/>
      <c r="AT242" s="213" t="s">
        <v>151</v>
      </c>
      <c r="AU242" s="213" t="s">
        <v>85</v>
      </c>
      <c r="AV242" s="13" t="s">
        <v>87</v>
      </c>
      <c r="AW242" s="13" t="s">
        <v>34</v>
      </c>
      <c r="AX242" s="13" t="s">
        <v>85</v>
      </c>
      <c r="AY242" s="213" t="s">
        <v>129</v>
      </c>
    </row>
    <row r="243" spans="1:65" s="2" customFormat="1" ht="33" customHeight="1">
      <c r="A243" s="33"/>
      <c r="B243" s="34"/>
      <c r="C243" s="185" t="s">
        <v>366</v>
      </c>
      <c r="D243" s="185" t="s">
        <v>132</v>
      </c>
      <c r="E243" s="186" t="s">
        <v>567</v>
      </c>
      <c r="F243" s="187" t="s">
        <v>568</v>
      </c>
      <c r="G243" s="188" t="s">
        <v>183</v>
      </c>
      <c r="H243" s="189">
        <v>304.99200000000002</v>
      </c>
      <c r="I243" s="190"/>
      <c r="J243" s="191">
        <f>ROUND(I243*H243,2)</f>
        <v>0</v>
      </c>
      <c r="K243" s="187" t="s">
        <v>136</v>
      </c>
      <c r="L243" s="38"/>
      <c r="M243" s="192" t="s">
        <v>1</v>
      </c>
      <c r="N243" s="193" t="s">
        <v>42</v>
      </c>
      <c r="O243" s="70"/>
      <c r="P243" s="194">
        <f>O243*H243</f>
        <v>0</v>
      </c>
      <c r="Q243" s="194">
        <v>0</v>
      </c>
      <c r="R243" s="194">
        <f>Q243*H243</f>
        <v>0</v>
      </c>
      <c r="S243" s="194">
        <v>0</v>
      </c>
      <c r="T243" s="195">
        <f>S243*H243</f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196" t="s">
        <v>356</v>
      </c>
      <c r="AT243" s="196" t="s">
        <v>132</v>
      </c>
      <c r="AU243" s="196" t="s">
        <v>85</v>
      </c>
      <c r="AY243" s="16" t="s">
        <v>129</v>
      </c>
      <c r="BE243" s="197">
        <f>IF(N243="základní",J243,0)</f>
        <v>0</v>
      </c>
      <c r="BF243" s="197">
        <f>IF(N243="snížená",J243,0)</f>
        <v>0</v>
      </c>
      <c r="BG243" s="197">
        <f>IF(N243="zákl. přenesená",J243,0)</f>
        <v>0</v>
      </c>
      <c r="BH243" s="197">
        <f>IF(N243="sníž. přenesená",J243,0)</f>
        <v>0</v>
      </c>
      <c r="BI243" s="197">
        <f>IF(N243="nulová",J243,0)</f>
        <v>0</v>
      </c>
      <c r="BJ243" s="16" t="s">
        <v>85</v>
      </c>
      <c r="BK243" s="197">
        <f>ROUND(I243*H243,2)</f>
        <v>0</v>
      </c>
      <c r="BL243" s="16" t="s">
        <v>356</v>
      </c>
      <c r="BM243" s="196" t="s">
        <v>569</v>
      </c>
    </row>
    <row r="244" spans="1:65" s="2" customFormat="1" ht="48.75">
      <c r="A244" s="33"/>
      <c r="B244" s="34"/>
      <c r="C244" s="35"/>
      <c r="D244" s="198" t="s">
        <v>139</v>
      </c>
      <c r="E244" s="35"/>
      <c r="F244" s="199" t="s">
        <v>570</v>
      </c>
      <c r="G244" s="35"/>
      <c r="H244" s="35"/>
      <c r="I244" s="200"/>
      <c r="J244" s="35"/>
      <c r="K244" s="35"/>
      <c r="L244" s="38"/>
      <c r="M244" s="201"/>
      <c r="N244" s="202"/>
      <c r="O244" s="70"/>
      <c r="P244" s="70"/>
      <c r="Q244" s="70"/>
      <c r="R244" s="70"/>
      <c r="S244" s="70"/>
      <c r="T244" s="71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T244" s="16" t="s">
        <v>139</v>
      </c>
      <c r="AU244" s="16" t="s">
        <v>85</v>
      </c>
    </row>
    <row r="245" spans="1:65" s="13" customFormat="1">
      <c r="B245" s="203"/>
      <c r="C245" s="204"/>
      <c r="D245" s="198" t="s">
        <v>151</v>
      </c>
      <c r="E245" s="205" t="s">
        <v>1</v>
      </c>
      <c r="F245" s="206" t="s">
        <v>571</v>
      </c>
      <c r="G245" s="204"/>
      <c r="H245" s="207">
        <v>304.99200000000002</v>
      </c>
      <c r="I245" s="208"/>
      <c r="J245" s="204"/>
      <c r="K245" s="204"/>
      <c r="L245" s="209"/>
      <c r="M245" s="210"/>
      <c r="N245" s="211"/>
      <c r="O245" s="211"/>
      <c r="P245" s="211"/>
      <c r="Q245" s="211"/>
      <c r="R245" s="211"/>
      <c r="S245" s="211"/>
      <c r="T245" s="212"/>
      <c r="AT245" s="213" t="s">
        <v>151</v>
      </c>
      <c r="AU245" s="213" t="s">
        <v>85</v>
      </c>
      <c r="AV245" s="13" t="s">
        <v>87</v>
      </c>
      <c r="AW245" s="13" t="s">
        <v>34</v>
      </c>
      <c r="AX245" s="13" t="s">
        <v>85</v>
      </c>
      <c r="AY245" s="213" t="s">
        <v>129</v>
      </c>
    </row>
    <row r="246" spans="1:65" s="2" customFormat="1" ht="24">
      <c r="A246" s="33"/>
      <c r="B246" s="34"/>
      <c r="C246" s="185" t="s">
        <v>371</v>
      </c>
      <c r="D246" s="185" t="s">
        <v>132</v>
      </c>
      <c r="E246" s="186" t="s">
        <v>572</v>
      </c>
      <c r="F246" s="187" t="s">
        <v>573</v>
      </c>
      <c r="G246" s="188" t="s">
        <v>183</v>
      </c>
      <c r="H246" s="189">
        <v>146.18899999999999</v>
      </c>
      <c r="I246" s="190"/>
      <c r="J246" s="191">
        <f>ROUND(I246*H246,2)</f>
        <v>0</v>
      </c>
      <c r="K246" s="187" t="s">
        <v>136</v>
      </c>
      <c r="L246" s="38"/>
      <c r="M246" s="192" t="s">
        <v>1</v>
      </c>
      <c r="N246" s="193" t="s">
        <v>42</v>
      </c>
      <c r="O246" s="70"/>
      <c r="P246" s="194">
        <f>O246*H246</f>
        <v>0</v>
      </c>
      <c r="Q246" s="194">
        <v>0</v>
      </c>
      <c r="R246" s="194">
        <f>Q246*H246</f>
        <v>0</v>
      </c>
      <c r="S246" s="194">
        <v>0</v>
      </c>
      <c r="T246" s="195">
        <f>S246*H246</f>
        <v>0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196" t="s">
        <v>356</v>
      </c>
      <c r="AT246" s="196" t="s">
        <v>132</v>
      </c>
      <c r="AU246" s="196" t="s">
        <v>85</v>
      </c>
      <c r="AY246" s="16" t="s">
        <v>129</v>
      </c>
      <c r="BE246" s="197">
        <f>IF(N246="základní",J246,0)</f>
        <v>0</v>
      </c>
      <c r="BF246" s="197">
        <f>IF(N246="snížená",J246,0)</f>
        <v>0</v>
      </c>
      <c r="BG246" s="197">
        <f>IF(N246="zákl. přenesená",J246,0)</f>
        <v>0</v>
      </c>
      <c r="BH246" s="197">
        <f>IF(N246="sníž. přenesená",J246,0)</f>
        <v>0</v>
      </c>
      <c r="BI246" s="197">
        <f>IF(N246="nulová",J246,0)</f>
        <v>0</v>
      </c>
      <c r="BJ246" s="16" t="s">
        <v>85</v>
      </c>
      <c r="BK246" s="197">
        <f>ROUND(I246*H246,2)</f>
        <v>0</v>
      </c>
      <c r="BL246" s="16" t="s">
        <v>356</v>
      </c>
      <c r="BM246" s="196" t="s">
        <v>574</v>
      </c>
    </row>
    <row r="247" spans="1:65" s="2" customFormat="1" ht="48.75">
      <c r="A247" s="33"/>
      <c r="B247" s="34"/>
      <c r="C247" s="35"/>
      <c r="D247" s="198" t="s">
        <v>139</v>
      </c>
      <c r="E247" s="35"/>
      <c r="F247" s="199" t="s">
        <v>575</v>
      </c>
      <c r="G247" s="35"/>
      <c r="H247" s="35"/>
      <c r="I247" s="200"/>
      <c r="J247" s="35"/>
      <c r="K247" s="35"/>
      <c r="L247" s="38"/>
      <c r="M247" s="201"/>
      <c r="N247" s="202"/>
      <c r="O247" s="70"/>
      <c r="P247" s="70"/>
      <c r="Q247" s="70"/>
      <c r="R247" s="70"/>
      <c r="S247" s="70"/>
      <c r="T247" s="71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T247" s="16" t="s">
        <v>139</v>
      </c>
      <c r="AU247" s="16" t="s">
        <v>85</v>
      </c>
    </row>
    <row r="248" spans="1:65" s="13" customFormat="1">
      <c r="B248" s="203"/>
      <c r="C248" s="204"/>
      <c r="D248" s="198" t="s">
        <v>151</v>
      </c>
      <c r="E248" s="205" t="s">
        <v>1</v>
      </c>
      <c r="F248" s="206" t="s">
        <v>576</v>
      </c>
      <c r="G248" s="204"/>
      <c r="H248" s="207">
        <v>146.18899999999999</v>
      </c>
      <c r="I248" s="208"/>
      <c r="J248" s="204"/>
      <c r="K248" s="204"/>
      <c r="L248" s="209"/>
      <c r="M248" s="236"/>
      <c r="N248" s="237"/>
      <c r="O248" s="237"/>
      <c r="P248" s="237"/>
      <c r="Q248" s="237"/>
      <c r="R248" s="237"/>
      <c r="S248" s="237"/>
      <c r="T248" s="238"/>
      <c r="AT248" s="213" t="s">
        <v>151</v>
      </c>
      <c r="AU248" s="213" t="s">
        <v>85</v>
      </c>
      <c r="AV248" s="13" t="s">
        <v>87</v>
      </c>
      <c r="AW248" s="13" t="s">
        <v>34</v>
      </c>
      <c r="AX248" s="13" t="s">
        <v>85</v>
      </c>
      <c r="AY248" s="213" t="s">
        <v>129</v>
      </c>
    </row>
    <row r="249" spans="1:65" s="2" customFormat="1" ht="6.95" customHeight="1">
      <c r="A249" s="33"/>
      <c r="B249" s="53"/>
      <c r="C249" s="54"/>
      <c r="D249" s="54"/>
      <c r="E249" s="54"/>
      <c r="F249" s="54"/>
      <c r="G249" s="54"/>
      <c r="H249" s="54"/>
      <c r="I249" s="54"/>
      <c r="J249" s="54"/>
      <c r="K249" s="54"/>
      <c r="L249" s="38"/>
      <c r="M249" s="33"/>
      <c r="O249" s="33"/>
      <c r="P249" s="33"/>
      <c r="Q249" s="33"/>
      <c r="R249" s="33"/>
      <c r="S249" s="33"/>
      <c r="T249" s="3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</row>
  </sheetData>
  <sheetProtection algorithmName="SHA-512" hashValue="i/fNuLaJNTc/OL2Da0dkV1Wnb7X/x29jEMr7MkshdT8YWgaYZe41yZ1MCVLG0ajWXEgzkNZzV54fRswDAtAsFA==" saltValue="CbZy6QQ4EGE07WP4EG1j9fn+pZ78j6y/JLf0sBkJInvZpklmpPxOE/wYCemB838K62WNxFSim8tXrhrIPnipWQ==" spinCount="100000" sheet="1" objects="1" scenarios="1" formatColumns="0" formatRows="0" autoFilter="0"/>
  <autoFilter ref="C118:K248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2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4"/>
      <c r="M2" s="244"/>
      <c r="N2" s="244"/>
      <c r="O2" s="244"/>
      <c r="P2" s="244"/>
      <c r="Q2" s="244"/>
      <c r="R2" s="244"/>
      <c r="S2" s="244"/>
      <c r="T2" s="244"/>
      <c r="U2" s="244"/>
      <c r="V2" s="244"/>
      <c r="AT2" s="16" t="s">
        <v>93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87</v>
      </c>
    </row>
    <row r="4" spans="1:46" s="1" customFormat="1" ht="24.95" customHeight="1">
      <c r="B4" s="19"/>
      <c r="D4" s="109" t="s">
        <v>103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88" t="str">
        <f>'Rekapitulace stavby'!K6</f>
        <v>Oprava trati v úseku Svatoňovice - Budišov nad Budišovkou 1. etapa</v>
      </c>
      <c r="F7" s="289"/>
      <c r="G7" s="289"/>
      <c r="H7" s="289"/>
      <c r="L7" s="19"/>
    </row>
    <row r="8" spans="1:46" s="2" customFormat="1" ht="12" customHeight="1">
      <c r="A8" s="33"/>
      <c r="B8" s="38"/>
      <c r="C8" s="33"/>
      <c r="D8" s="111" t="s">
        <v>104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90" t="s">
        <v>577</v>
      </c>
      <c r="F9" s="291"/>
      <c r="G9" s="291"/>
      <c r="H9" s="291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27. 4. 2021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">
        <v>27</v>
      </c>
      <c r="F15" s="33"/>
      <c r="G15" s="33"/>
      <c r="H15" s="33"/>
      <c r="I15" s="111" t="s">
        <v>28</v>
      </c>
      <c r="J15" s="112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30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92" t="str">
        <f>'Rekapitulace stavby'!E14</f>
        <v>Vyplň údaj</v>
      </c>
      <c r="F18" s="293"/>
      <c r="G18" s="293"/>
      <c r="H18" s="293"/>
      <c r="I18" s="111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32</v>
      </c>
      <c r="E20" s="33"/>
      <c r="F20" s="33"/>
      <c r="G20" s="33"/>
      <c r="H20" s="33"/>
      <c r="I20" s="111" t="s">
        <v>25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tr">
        <f>IF('Rekapitulace stavby'!E17="","",'Rekapitulace stavby'!E17)</f>
        <v xml:space="preserve"> </v>
      </c>
      <c r="F21" s="33"/>
      <c r="G21" s="33"/>
      <c r="H21" s="33"/>
      <c r="I21" s="111" t="s">
        <v>28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35</v>
      </c>
      <c r="E23" s="33"/>
      <c r="F23" s="33"/>
      <c r="G23" s="33"/>
      <c r="H23" s="33"/>
      <c r="I23" s="111" t="s">
        <v>25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tr">
        <f>IF('Rekapitulace stavby'!E20="","",'Rekapitulace stavby'!E20)</f>
        <v xml:space="preserve"> </v>
      </c>
      <c r="F24" s="33"/>
      <c r="G24" s="33"/>
      <c r="H24" s="33"/>
      <c r="I24" s="111" t="s">
        <v>28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36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94" t="s">
        <v>1</v>
      </c>
      <c r="F27" s="294"/>
      <c r="G27" s="294"/>
      <c r="H27" s="294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37</v>
      </c>
      <c r="E30" s="33"/>
      <c r="F30" s="33"/>
      <c r="G30" s="33"/>
      <c r="H30" s="33"/>
      <c r="I30" s="33"/>
      <c r="J30" s="119">
        <f>ROUND(J119,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39</v>
      </c>
      <c r="G32" s="33"/>
      <c r="H32" s="33"/>
      <c r="I32" s="120" t="s">
        <v>38</v>
      </c>
      <c r="J32" s="120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41</v>
      </c>
      <c r="E33" s="111" t="s">
        <v>42</v>
      </c>
      <c r="F33" s="122">
        <f>ROUND((SUM(BE119:BE171)),  2)</f>
        <v>0</v>
      </c>
      <c r="G33" s="33"/>
      <c r="H33" s="33"/>
      <c r="I33" s="123">
        <v>0.21</v>
      </c>
      <c r="J33" s="122">
        <f>ROUND(((SUM(BE119:BE171))*I33),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43</v>
      </c>
      <c r="F34" s="122">
        <f>ROUND((SUM(BF119:BF171)),  2)</f>
        <v>0</v>
      </c>
      <c r="G34" s="33"/>
      <c r="H34" s="33"/>
      <c r="I34" s="123">
        <v>0.15</v>
      </c>
      <c r="J34" s="122">
        <f>ROUND(((SUM(BF119:BF171))*I34),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44</v>
      </c>
      <c r="F35" s="122">
        <f>ROUND((SUM(BG119:BG171)),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45</v>
      </c>
      <c r="F36" s="122">
        <f>ROUND((SUM(BH119:BH171)),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46</v>
      </c>
      <c r="F37" s="122">
        <f>ROUND((SUM(BI119:BI171)),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47</v>
      </c>
      <c r="E39" s="126"/>
      <c r="F39" s="126"/>
      <c r="G39" s="127" t="s">
        <v>48</v>
      </c>
      <c r="H39" s="128" t="s">
        <v>49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1" t="s">
        <v>50</v>
      </c>
      <c r="E50" s="132"/>
      <c r="F50" s="132"/>
      <c r="G50" s="131" t="s">
        <v>51</v>
      </c>
      <c r="H50" s="132"/>
      <c r="I50" s="132"/>
      <c r="J50" s="132"/>
      <c r="K50" s="132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33" t="s">
        <v>52</v>
      </c>
      <c r="E61" s="134"/>
      <c r="F61" s="135" t="s">
        <v>53</v>
      </c>
      <c r="G61" s="133" t="s">
        <v>52</v>
      </c>
      <c r="H61" s="134"/>
      <c r="I61" s="134"/>
      <c r="J61" s="136" t="s">
        <v>53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31" t="s">
        <v>54</v>
      </c>
      <c r="E65" s="137"/>
      <c r="F65" s="137"/>
      <c r="G65" s="131" t="s">
        <v>55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33" t="s">
        <v>52</v>
      </c>
      <c r="E76" s="134"/>
      <c r="F76" s="135" t="s">
        <v>53</v>
      </c>
      <c r="G76" s="133" t="s">
        <v>52</v>
      </c>
      <c r="H76" s="134"/>
      <c r="I76" s="134"/>
      <c r="J76" s="136" t="s">
        <v>53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106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86" t="str">
        <f>E7</f>
        <v>Oprava trati v úseku Svatoňovice - Budišov nad Budišovkou 1. etapa</v>
      </c>
      <c r="F85" s="287"/>
      <c r="G85" s="287"/>
      <c r="H85" s="287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104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69" t="str">
        <f>E9</f>
        <v>SO 03 - Zřízení BK v dopravně Svatoňovice</v>
      </c>
      <c r="F87" s="285"/>
      <c r="G87" s="285"/>
      <c r="H87" s="285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PS Suchdol</v>
      </c>
      <c r="G89" s="35"/>
      <c r="H89" s="35"/>
      <c r="I89" s="28" t="s">
        <v>22</v>
      </c>
      <c r="J89" s="65" t="str">
        <f>IF(J12="","",J12)</f>
        <v>27. 4. 2021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>Správa železnic, státní organizace, OŘ Ostrava</v>
      </c>
      <c r="G91" s="35"/>
      <c r="H91" s="35"/>
      <c r="I91" s="28" t="s">
        <v>32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28" t="s">
        <v>35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107</v>
      </c>
      <c r="D94" s="143"/>
      <c r="E94" s="143"/>
      <c r="F94" s="143"/>
      <c r="G94" s="143"/>
      <c r="H94" s="143"/>
      <c r="I94" s="143"/>
      <c r="J94" s="144" t="s">
        <v>108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5" t="s">
        <v>109</v>
      </c>
      <c r="D96" s="35"/>
      <c r="E96" s="35"/>
      <c r="F96" s="35"/>
      <c r="G96" s="35"/>
      <c r="H96" s="35"/>
      <c r="I96" s="35"/>
      <c r="J96" s="83">
        <f>J119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110</v>
      </c>
    </row>
    <row r="97" spans="1:31" s="9" customFormat="1" ht="24.95" customHeight="1">
      <c r="B97" s="146"/>
      <c r="C97" s="147"/>
      <c r="D97" s="148" t="s">
        <v>111</v>
      </c>
      <c r="E97" s="149"/>
      <c r="F97" s="149"/>
      <c r="G97" s="149"/>
      <c r="H97" s="149"/>
      <c r="I97" s="149"/>
      <c r="J97" s="150">
        <f>J120</f>
        <v>0</v>
      </c>
      <c r="K97" s="147"/>
      <c r="L97" s="151"/>
    </row>
    <row r="98" spans="1:31" s="10" customFormat="1" ht="19.899999999999999" customHeight="1">
      <c r="B98" s="152"/>
      <c r="C98" s="153"/>
      <c r="D98" s="154" t="s">
        <v>112</v>
      </c>
      <c r="E98" s="155"/>
      <c r="F98" s="155"/>
      <c r="G98" s="155"/>
      <c r="H98" s="155"/>
      <c r="I98" s="155"/>
      <c r="J98" s="156">
        <f>J121</f>
        <v>0</v>
      </c>
      <c r="K98" s="153"/>
      <c r="L98" s="157"/>
    </row>
    <row r="99" spans="1:31" s="9" customFormat="1" ht="24.95" customHeight="1">
      <c r="B99" s="146"/>
      <c r="C99" s="147"/>
      <c r="D99" s="148" t="s">
        <v>113</v>
      </c>
      <c r="E99" s="149"/>
      <c r="F99" s="149"/>
      <c r="G99" s="149"/>
      <c r="H99" s="149"/>
      <c r="I99" s="149"/>
      <c r="J99" s="150">
        <f>J163</f>
        <v>0</v>
      </c>
      <c r="K99" s="147"/>
      <c r="L99" s="151"/>
    </row>
    <row r="100" spans="1:31" s="2" customFormat="1" ht="21.75" customHeight="1">
      <c r="A100" s="33"/>
      <c r="B100" s="34"/>
      <c r="C100" s="35"/>
      <c r="D100" s="35"/>
      <c r="E100" s="35"/>
      <c r="F100" s="35"/>
      <c r="G100" s="35"/>
      <c r="H100" s="35"/>
      <c r="I100" s="35"/>
      <c r="J100" s="35"/>
      <c r="K100" s="35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31" s="2" customFormat="1" ht="6.95" customHeight="1">
      <c r="A101" s="33"/>
      <c r="B101" s="53"/>
      <c r="C101" s="54"/>
      <c r="D101" s="54"/>
      <c r="E101" s="54"/>
      <c r="F101" s="54"/>
      <c r="G101" s="54"/>
      <c r="H101" s="54"/>
      <c r="I101" s="54"/>
      <c r="J101" s="54"/>
      <c r="K101" s="54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5" spans="1:31" s="2" customFormat="1" ht="6.95" customHeight="1">
      <c r="A105" s="33"/>
      <c r="B105" s="55"/>
      <c r="C105" s="56"/>
      <c r="D105" s="56"/>
      <c r="E105" s="56"/>
      <c r="F105" s="56"/>
      <c r="G105" s="56"/>
      <c r="H105" s="56"/>
      <c r="I105" s="56"/>
      <c r="J105" s="56"/>
      <c r="K105" s="56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24.95" customHeight="1">
      <c r="A106" s="33"/>
      <c r="B106" s="34"/>
      <c r="C106" s="22" t="s">
        <v>114</v>
      </c>
      <c r="D106" s="35"/>
      <c r="E106" s="35"/>
      <c r="F106" s="35"/>
      <c r="G106" s="35"/>
      <c r="H106" s="35"/>
      <c r="I106" s="35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5" customHeight="1">
      <c r="A107" s="33"/>
      <c r="B107" s="34"/>
      <c r="C107" s="35"/>
      <c r="D107" s="35"/>
      <c r="E107" s="35"/>
      <c r="F107" s="35"/>
      <c r="G107" s="35"/>
      <c r="H107" s="35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16</v>
      </c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286" t="str">
        <f>E7</f>
        <v>Oprava trati v úseku Svatoňovice - Budišov nad Budišovkou 1. etapa</v>
      </c>
      <c r="F109" s="287"/>
      <c r="G109" s="287"/>
      <c r="H109" s="287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104</v>
      </c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269" t="str">
        <f>E9</f>
        <v>SO 03 - Zřízení BK v dopravně Svatoňovice</v>
      </c>
      <c r="F111" s="285"/>
      <c r="G111" s="285"/>
      <c r="H111" s="28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20</v>
      </c>
      <c r="D113" s="35"/>
      <c r="E113" s="35"/>
      <c r="F113" s="26" t="str">
        <f>F12</f>
        <v>PS Suchdol</v>
      </c>
      <c r="G113" s="35"/>
      <c r="H113" s="35"/>
      <c r="I113" s="28" t="s">
        <v>22</v>
      </c>
      <c r="J113" s="65" t="str">
        <f>IF(J12="","",J12)</f>
        <v>27. 4. 2021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2" customHeight="1">
      <c r="A115" s="33"/>
      <c r="B115" s="34"/>
      <c r="C115" s="28" t="s">
        <v>24</v>
      </c>
      <c r="D115" s="35"/>
      <c r="E115" s="35"/>
      <c r="F115" s="26" t="str">
        <f>E15</f>
        <v>Správa železnic, státní organizace, OŘ Ostrava</v>
      </c>
      <c r="G115" s="35"/>
      <c r="H115" s="35"/>
      <c r="I115" s="28" t="s">
        <v>32</v>
      </c>
      <c r="J115" s="31" t="str">
        <f>E21</f>
        <v xml:space="preserve"> 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2" customHeight="1">
      <c r="A116" s="33"/>
      <c r="B116" s="34"/>
      <c r="C116" s="28" t="s">
        <v>30</v>
      </c>
      <c r="D116" s="35"/>
      <c r="E116" s="35"/>
      <c r="F116" s="26" t="str">
        <f>IF(E18="","",E18)</f>
        <v>Vyplň údaj</v>
      </c>
      <c r="G116" s="35"/>
      <c r="H116" s="35"/>
      <c r="I116" s="28" t="s">
        <v>35</v>
      </c>
      <c r="J116" s="31" t="str">
        <f>E24</f>
        <v xml:space="preserve"> 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0.35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11" customFormat="1" ht="29.25" customHeight="1">
      <c r="A118" s="158"/>
      <c r="B118" s="159"/>
      <c r="C118" s="160" t="s">
        <v>115</v>
      </c>
      <c r="D118" s="161" t="s">
        <v>62</v>
      </c>
      <c r="E118" s="161" t="s">
        <v>58</v>
      </c>
      <c r="F118" s="161" t="s">
        <v>59</v>
      </c>
      <c r="G118" s="161" t="s">
        <v>116</v>
      </c>
      <c r="H118" s="161" t="s">
        <v>117</v>
      </c>
      <c r="I118" s="161" t="s">
        <v>118</v>
      </c>
      <c r="J118" s="161" t="s">
        <v>108</v>
      </c>
      <c r="K118" s="162" t="s">
        <v>119</v>
      </c>
      <c r="L118" s="163"/>
      <c r="M118" s="74" t="s">
        <v>1</v>
      </c>
      <c r="N118" s="75" t="s">
        <v>41</v>
      </c>
      <c r="O118" s="75" t="s">
        <v>120</v>
      </c>
      <c r="P118" s="75" t="s">
        <v>121</v>
      </c>
      <c r="Q118" s="75" t="s">
        <v>122</v>
      </c>
      <c r="R118" s="75" t="s">
        <v>123</v>
      </c>
      <c r="S118" s="75" t="s">
        <v>124</v>
      </c>
      <c r="T118" s="76" t="s">
        <v>125</v>
      </c>
      <c r="U118" s="158"/>
      <c r="V118" s="158"/>
      <c r="W118" s="158"/>
      <c r="X118" s="158"/>
      <c r="Y118" s="158"/>
      <c r="Z118" s="158"/>
      <c r="AA118" s="158"/>
      <c r="AB118" s="158"/>
      <c r="AC118" s="158"/>
      <c r="AD118" s="158"/>
      <c r="AE118" s="158"/>
    </row>
    <row r="119" spans="1:65" s="2" customFormat="1" ht="22.9" customHeight="1">
      <c r="A119" s="33"/>
      <c r="B119" s="34"/>
      <c r="C119" s="81" t="s">
        <v>126</v>
      </c>
      <c r="D119" s="35"/>
      <c r="E119" s="35"/>
      <c r="F119" s="35"/>
      <c r="G119" s="35"/>
      <c r="H119" s="35"/>
      <c r="I119" s="35"/>
      <c r="J119" s="164">
        <f>BK119</f>
        <v>0</v>
      </c>
      <c r="K119" s="35"/>
      <c r="L119" s="38"/>
      <c r="M119" s="77"/>
      <c r="N119" s="165"/>
      <c r="O119" s="78"/>
      <c r="P119" s="166">
        <f>P120+P163</f>
        <v>0</v>
      </c>
      <c r="Q119" s="78"/>
      <c r="R119" s="166">
        <f>R120+R163</f>
        <v>1.9536</v>
      </c>
      <c r="S119" s="78"/>
      <c r="T119" s="167">
        <f>T120+T163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76</v>
      </c>
      <c r="AU119" s="16" t="s">
        <v>110</v>
      </c>
      <c r="BK119" s="168">
        <f>BK120+BK163</f>
        <v>0</v>
      </c>
    </row>
    <row r="120" spans="1:65" s="12" customFormat="1" ht="25.9" customHeight="1">
      <c r="B120" s="169"/>
      <c r="C120" s="170"/>
      <c r="D120" s="171" t="s">
        <v>76</v>
      </c>
      <c r="E120" s="172" t="s">
        <v>127</v>
      </c>
      <c r="F120" s="172" t="s">
        <v>128</v>
      </c>
      <c r="G120" s="170"/>
      <c r="H120" s="170"/>
      <c r="I120" s="173"/>
      <c r="J120" s="174">
        <f>BK120</f>
        <v>0</v>
      </c>
      <c r="K120" s="170"/>
      <c r="L120" s="175"/>
      <c r="M120" s="176"/>
      <c r="N120" s="177"/>
      <c r="O120" s="177"/>
      <c r="P120" s="178">
        <f>P121</f>
        <v>0</v>
      </c>
      <c r="Q120" s="177"/>
      <c r="R120" s="178">
        <f>R121</f>
        <v>1.9536</v>
      </c>
      <c r="S120" s="177"/>
      <c r="T120" s="179">
        <f>T121</f>
        <v>0</v>
      </c>
      <c r="AR120" s="180" t="s">
        <v>85</v>
      </c>
      <c r="AT120" s="181" t="s">
        <v>76</v>
      </c>
      <c r="AU120" s="181" t="s">
        <v>77</v>
      </c>
      <c r="AY120" s="180" t="s">
        <v>129</v>
      </c>
      <c r="BK120" s="182">
        <f>BK121</f>
        <v>0</v>
      </c>
    </row>
    <row r="121" spans="1:65" s="12" customFormat="1" ht="22.9" customHeight="1">
      <c r="B121" s="169"/>
      <c r="C121" s="170"/>
      <c r="D121" s="171" t="s">
        <v>76</v>
      </c>
      <c r="E121" s="183" t="s">
        <v>130</v>
      </c>
      <c r="F121" s="183" t="s">
        <v>131</v>
      </c>
      <c r="G121" s="170"/>
      <c r="H121" s="170"/>
      <c r="I121" s="173"/>
      <c r="J121" s="184">
        <f>BK121</f>
        <v>0</v>
      </c>
      <c r="K121" s="170"/>
      <c r="L121" s="175"/>
      <c r="M121" s="176"/>
      <c r="N121" s="177"/>
      <c r="O121" s="177"/>
      <c r="P121" s="178">
        <f>SUM(P122:P162)</f>
        <v>0</v>
      </c>
      <c r="Q121" s="177"/>
      <c r="R121" s="178">
        <f>SUM(R122:R162)</f>
        <v>1.9536</v>
      </c>
      <c r="S121" s="177"/>
      <c r="T121" s="179">
        <f>SUM(T122:T162)</f>
        <v>0</v>
      </c>
      <c r="AR121" s="180" t="s">
        <v>85</v>
      </c>
      <c r="AT121" s="181" t="s">
        <v>76</v>
      </c>
      <c r="AU121" s="181" t="s">
        <v>85</v>
      </c>
      <c r="AY121" s="180" t="s">
        <v>129</v>
      </c>
      <c r="BK121" s="182">
        <f>SUM(BK122:BK162)</f>
        <v>0</v>
      </c>
    </row>
    <row r="122" spans="1:65" s="2" customFormat="1" ht="16.5" customHeight="1">
      <c r="A122" s="33"/>
      <c r="B122" s="34"/>
      <c r="C122" s="185" t="s">
        <v>85</v>
      </c>
      <c r="D122" s="185" t="s">
        <v>132</v>
      </c>
      <c r="E122" s="186" t="s">
        <v>166</v>
      </c>
      <c r="F122" s="187" t="s">
        <v>167</v>
      </c>
      <c r="G122" s="188" t="s">
        <v>168</v>
      </c>
      <c r="H122" s="189">
        <v>28</v>
      </c>
      <c r="I122" s="190"/>
      <c r="J122" s="191">
        <f>ROUND(I122*H122,2)</f>
        <v>0</v>
      </c>
      <c r="K122" s="187" t="s">
        <v>136</v>
      </c>
      <c r="L122" s="38"/>
      <c r="M122" s="192" t="s">
        <v>1</v>
      </c>
      <c r="N122" s="193" t="s">
        <v>42</v>
      </c>
      <c r="O122" s="70"/>
      <c r="P122" s="194">
        <f>O122*H122</f>
        <v>0</v>
      </c>
      <c r="Q122" s="194">
        <v>0</v>
      </c>
      <c r="R122" s="194">
        <f>Q122*H122</f>
        <v>0</v>
      </c>
      <c r="S122" s="194">
        <v>0</v>
      </c>
      <c r="T122" s="195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96" t="s">
        <v>137</v>
      </c>
      <c r="AT122" s="196" t="s">
        <v>132</v>
      </c>
      <c r="AU122" s="196" t="s">
        <v>87</v>
      </c>
      <c r="AY122" s="16" t="s">
        <v>129</v>
      </c>
      <c r="BE122" s="197">
        <f>IF(N122="základní",J122,0)</f>
        <v>0</v>
      </c>
      <c r="BF122" s="197">
        <f>IF(N122="snížená",J122,0)</f>
        <v>0</v>
      </c>
      <c r="BG122" s="197">
        <f>IF(N122="zákl. přenesená",J122,0)</f>
        <v>0</v>
      </c>
      <c r="BH122" s="197">
        <f>IF(N122="sníž. přenesená",J122,0)</f>
        <v>0</v>
      </c>
      <c r="BI122" s="197">
        <f>IF(N122="nulová",J122,0)</f>
        <v>0</v>
      </c>
      <c r="BJ122" s="16" t="s">
        <v>85</v>
      </c>
      <c r="BK122" s="197">
        <f>ROUND(I122*H122,2)</f>
        <v>0</v>
      </c>
      <c r="BL122" s="16" t="s">
        <v>137</v>
      </c>
      <c r="BM122" s="196" t="s">
        <v>578</v>
      </c>
    </row>
    <row r="123" spans="1:65" s="2" customFormat="1" ht="29.25">
      <c r="A123" s="33"/>
      <c r="B123" s="34"/>
      <c r="C123" s="35"/>
      <c r="D123" s="198" t="s">
        <v>139</v>
      </c>
      <c r="E123" s="35"/>
      <c r="F123" s="199" t="s">
        <v>170</v>
      </c>
      <c r="G123" s="35"/>
      <c r="H123" s="35"/>
      <c r="I123" s="200"/>
      <c r="J123" s="35"/>
      <c r="K123" s="35"/>
      <c r="L123" s="38"/>
      <c r="M123" s="201"/>
      <c r="N123" s="202"/>
      <c r="O123" s="70"/>
      <c r="P123" s="70"/>
      <c r="Q123" s="70"/>
      <c r="R123" s="70"/>
      <c r="S123" s="70"/>
      <c r="T123" s="71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139</v>
      </c>
      <c r="AU123" s="16" t="s">
        <v>87</v>
      </c>
    </row>
    <row r="124" spans="1:65" s="2" customFormat="1" ht="16.5" customHeight="1">
      <c r="A124" s="33"/>
      <c r="B124" s="34"/>
      <c r="C124" s="185" t="s">
        <v>87</v>
      </c>
      <c r="D124" s="185" t="s">
        <v>132</v>
      </c>
      <c r="E124" s="186" t="s">
        <v>174</v>
      </c>
      <c r="F124" s="187" t="s">
        <v>175</v>
      </c>
      <c r="G124" s="188" t="s">
        <v>176</v>
      </c>
      <c r="H124" s="189">
        <v>44</v>
      </c>
      <c r="I124" s="190"/>
      <c r="J124" s="191">
        <f>ROUND(I124*H124,2)</f>
        <v>0</v>
      </c>
      <c r="K124" s="187" t="s">
        <v>136</v>
      </c>
      <c r="L124" s="38"/>
      <c r="M124" s="192" t="s">
        <v>1</v>
      </c>
      <c r="N124" s="193" t="s">
        <v>42</v>
      </c>
      <c r="O124" s="70"/>
      <c r="P124" s="194">
        <f>O124*H124</f>
        <v>0</v>
      </c>
      <c r="Q124" s="194">
        <v>0</v>
      </c>
      <c r="R124" s="194">
        <f>Q124*H124</f>
        <v>0</v>
      </c>
      <c r="S124" s="194">
        <v>0</v>
      </c>
      <c r="T124" s="195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96" t="s">
        <v>137</v>
      </c>
      <c r="AT124" s="196" t="s">
        <v>132</v>
      </c>
      <c r="AU124" s="196" t="s">
        <v>87</v>
      </c>
      <c r="AY124" s="16" t="s">
        <v>129</v>
      </c>
      <c r="BE124" s="197">
        <f>IF(N124="základní",J124,0)</f>
        <v>0</v>
      </c>
      <c r="BF124" s="197">
        <f>IF(N124="snížená",J124,0)</f>
        <v>0</v>
      </c>
      <c r="BG124" s="197">
        <f>IF(N124="zákl. přenesená",J124,0)</f>
        <v>0</v>
      </c>
      <c r="BH124" s="197">
        <f>IF(N124="sníž. přenesená",J124,0)</f>
        <v>0</v>
      </c>
      <c r="BI124" s="197">
        <f>IF(N124="nulová",J124,0)</f>
        <v>0</v>
      </c>
      <c r="BJ124" s="16" t="s">
        <v>85</v>
      </c>
      <c r="BK124" s="197">
        <f>ROUND(I124*H124,2)</f>
        <v>0</v>
      </c>
      <c r="BL124" s="16" t="s">
        <v>137</v>
      </c>
      <c r="BM124" s="196" t="s">
        <v>579</v>
      </c>
    </row>
    <row r="125" spans="1:65" s="2" customFormat="1" ht="19.5">
      <c r="A125" s="33"/>
      <c r="B125" s="34"/>
      <c r="C125" s="35"/>
      <c r="D125" s="198" t="s">
        <v>139</v>
      </c>
      <c r="E125" s="35"/>
      <c r="F125" s="199" t="s">
        <v>178</v>
      </c>
      <c r="G125" s="35"/>
      <c r="H125" s="35"/>
      <c r="I125" s="200"/>
      <c r="J125" s="35"/>
      <c r="K125" s="35"/>
      <c r="L125" s="38"/>
      <c r="M125" s="201"/>
      <c r="N125" s="202"/>
      <c r="O125" s="70"/>
      <c r="P125" s="70"/>
      <c r="Q125" s="70"/>
      <c r="R125" s="70"/>
      <c r="S125" s="70"/>
      <c r="T125" s="71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139</v>
      </c>
      <c r="AU125" s="16" t="s">
        <v>87</v>
      </c>
    </row>
    <row r="126" spans="1:65" s="2" customFormat="1" ht="21.75" customHeight="1">
      <c r="A126" s="33"/>
      <c r="B126" s="34"/>
      <c r="C126" s="185" t="s">
        <v>145</v>
      </c>
      <c r="D126" s="185" t="s">
        <v>132</v>
      </c>
      <c r="E126" s="186" t="s">
        <v>580</v>
      </c>
      <c r="F126" s="187" t="s">
        <v>581</v>
      </c>
      <c r="G126" s="188" t="s">
        <v>213</v>
      </c>
      <c r="H126" s="189">
        <v>19.2</v>
      </c>
      <c r="I126" s="190"/>
      <c r="J126" s="191">
        <f>ROUND(I126*H126,2)</f>
        <v>0</v>
      </c>
      <c r="K126" s="187" t="s">
        <v>136</v>
      </c>
      <c r="L126" s="38"/>
      <c r="M126" s="192" t="s">
        <v>1</v>
      </c>
      <c r="N126" s="193" t="s">
        <v>42</v>
      </c>
      <c r="O126" s="70"/>
      <c r="P126" s="194">
        <f>O126*H126</f>
        <v>0</v>
      </c>
      <c r="Q126" s="194">
        <v>0</v>
      </c>
      <c r="R126" s="194">
        <f>Q126*H126</f>
        <v>0</v>
      </c>
      <c r="S126" s="194">
        <v>0</v>
      </c>
      <c r="T126" s="195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96" t="s">
        <v>137</v>
      </c>
      <c r="AT126" s="196" t="s">
        <v>132</v>
      </c>
      <c r="AU126" s="196" t="s">
        <v>87</v>
      </c>
      <c r="AY126" s="16" t="s">
        <v>129</v>
      </c>
      <c r="BE126" s="197">
        <f>IF(N126="základní",J126,0)</f>
        <v>0</v>
      </c>
      <c r="BF126" s="197">
        <f>IF(N126="snížená",J126,0)</f>
        <v>0</v>
      </c>
      <c r="BG126" s="197">
        <f>IF(N126="zákl. přenesená",J126,0)</f>
        <v>0</v>
      </c>
      <c r="BH126" s="197">
        <f>IF(N126="sníž. přenesená",J126,0)</f>
        <v>0</v>
      </c>
      <c r="BI126" s="197">
        <f>IF(N126="nulová",J126,0)</f>
        <v>0</v>
      </c>
      <c r="BJ126" s="16" t="s">
        <v>85</v>
      </c>
      <c r="BK126" s="197">
        <f>ROUND(I126*H126,2)</f>
        <v>0</v>
      </c>
      <c r="BL126" s="16" t="s">
        <v>137</v>
      </c>
      <c r="BM126" s="196" t="s">
        <v>582</v>
      </c>
    </row>
    <row r="127" spans="1:65" s="2" customFormat="1" ht="39">
      <c r="A127" s="33"/>
      <c r="B127" s="34"/>
      <c r="C127" s="35"/>
      <c r="D127" s="198" t="s">
        <v>139</v>
      </c>
      <c r="E127" s="35"/>
      <c r="F127" s="199" t="s">
        <v>583</v>
      </c>
      <c r="G127" s="35"/>
      <c r="H127" s="35"/>
      <c r="I127" s="200"/>
      <c r="J127" s="35"/>
      <c r="K127" s="35"/>
      <c r="L127" s="38"/>
      <c r="M127" s="201"/>
      <c r="N127" s="202"/>
      <c r="O127" s="70"/>
      <c r="P127" s="70"/>
      <c r="Q127" s="70"/>
      <c r="R127" s="70"/>
      <c r="S127" s="70"/>
      <c r="T127" s="71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139</v>
      </c>
      <c r="AU127" s="16" t="s">
        <v>87</v>
      </c>
    </row>
    <row r="128" spans="1:65" s="2" customFormat="1" ht="16.5" customHeight="1">
      <c r="A128" s="33"/>
      <c r="B128" s="34"/>
      <c r="C128" s="185" t="s">
        <v>137</v>
      </c>
      <c r="D128" s="185" t="s">
        <v>132</v>
      </c>
      <c r="E128" s="186" t="s">
        <v>584</v>
      </c>
      <c r="F128" s="187" t="s">
        <v>585</v>
      </c>
      <c r="G128" s="188" t="s">
        <v>213</v>
      </c>
      <c r="H128" s="189">
        <v>43</v>
      </c>
      <c r="I128" s="190"/>
      <c r="J128" s="191">
        <f>ROUND(I128*H128,2)</f>
        <v>0</v>
      </c>
      <c r="K128" s="187" t="s">
        <v>136</v>
      </c>
      <c r="L128" s="38"/>
      <c r="M128" s="192" t="s">
        <v>1</v>
      </c>
      <c r="N128" s="193" t="s">
        <v>42</v>
      </c>
      <c r="O128" s="70"/>
      <c r="P128" s="194">
        <f>O128*H128</f>
        <v>0</v>
      </c>
      <c r="Q128" s="194">
        <v>0</v>
      </c>
      <c r="R128" s="194">
        <f>Q128*H128</f>
        <v>0</v>
      </c>
      <c r="S128" s="194">
        <v>0</v>
      </c>
      <c r="T128" s="195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96" t="s">
        <v>137</v>
      </c>
      <c r="AT128" s="196" t="s">
        <v>132</v>
      </c>
      <c r="AU128" s="196" t="s">
        <v>87</v>
      </c>
      <c r="AY128" s="16" t="s">
        <v>129</v>
      </c>
      <c r="BE128" s="197">
        <f>IF(N128="základní",J128,0)</f>
        <v>0</v>
      </c>
      <c r="BF128" s="197">
        <f>IF(N128="snížená",J128,0)</f>
        <v>0</v>
      </c>
      <c r="BG128" s="197">
        <f>IF(N128="zákl. přenesená",J128,0)</f>
        <v>0</v>
      </c>
      <c r="BH128" s="197">
        <f>IF(N128="sníž. přenesená",J128,0)</f>
        <v>0</v>
      </c>
      <c r="BI128" s="197">
        <f>IF(N128="nulová",J128,0)</f>
        <v>0</v>
      </c>
      <c r="BJ128" s="16" t="s">
        <v>85</v>
      </c>
      <c r="BK128" s="197">
        <f>ROUND(I128*H128,2)</f>
        <v>0</v>
      </c>
      <c r="BL128" s="16" t="s">
        <v>137</v>
      </c>
      <c r="BM128" s="196" t="s">
        <v>586</v>
      </c>
    </row>
    <row r="129" spans="1:65" s="2" customFormat="1" ht="39">
      <c r="A129" s="33"/>
      <c r="B129" s="34"/>
      <c r="C129" s="35"/>
      <c r="D129" s="198" t="s">
        <v>139</v>
      </c>
      <c r="E129" s="35"/>
      <c r="F129" s="199" t="s">
        <v>587</v>
      </c>
      <c r="G129" s="35"/>
      <c r="H129" s="35"/>
      <c r="I129" s="200"/>
      <c r="J129" s="35"/>
      <c r="K129" s="35"/>
      <c r="L129" s="38"/>
      <c r="M129" s="201"/>
      <c r="N129" s="202"/>
      <c r="O129" s="70"/>
      <c r="P129" s="70"/>
      <c r="Q129" s="70"/>
      <c r="R129" s="70"/>
      <c r="S129" s="70"/>
      <c r="T129" s="71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139</v>
      </c>
      <c r="AU129" s="16" t="s">
        <v>87</v>
      </c>
    </row>
    <row r="130" spans="1:65" s="13" customFormat="1">
      <c r="B130" s="203"/>
      <c r="C130" s="204"/>
      <c r="D130" s="198" t="s">
        <v>151</v>
      </c>
      <c r="E130" s="205" t="s">
        <v>1</v>
      </c>
      <c r="F130" s="206" t="s">
        <v>588</v>
      </c>
      <c r="G130" s="204"/>
      <c r="H130" s="207">
        <v>43</v>
      </c>
      <c r="I130" s="208"/>
      <c r="J130" s="204"/>
      <c r="K130" s="204"/>
      <c r="L130" s="209"/>
      <c r="M130" s="210"/>
      <c r="N130" s="211"/>
      <c r="O130" s="211"/>
      <c r="P130" s="211"/>
      <c r="Q130" s="211"/>
      <c r="R130" s="211"/>
      <c r="S130" s="211"/>
      <c r="T130" s="212"/>
      <c r="AT130" s="213" t="s">
        <v>151</v>
      </c>
      <c r="AU130" s="213" t="s">
        <v>87</v>
      </c>
      <c r="AV130" s="13" t="s">
        <v>87</v>
      </c>
      <c r="AW130" s="13" t="s">
        <v>34</v>
      </c>
      <c r="AX130" s="13" t="s">
        <v>85</v>
      </c>
      <c r="AY130" s="213" t="s">
        <v>129</v>
      </c>
    </row>
    <row r="131" spans="1:65" s="2" customFormat="1" ht="16.5" customHeight="1">
      <c r="A131" s="33"/>
      <c r="B131" s="34"/>
      <c r="C131" s="185" t="s">
        <v>130</v>
      </c>
      <c r="D131" s="185" t="s">
        <v>132</v>
      </c>
      <c r="E131" s="186" t="s">
        <v>589</v>
      </c>
      <c r="F131" s="187" t="s">
        <v>590</v>
      </c>
      <c r="G131" s="188" t="s">
        <v>213</v>
      </c>
      <c r="H131" s="189">
        <v>43.2</v>
      </c>
      <c r="I131" s="190"/>
      <c r="J131" s="191">
        <f>ROUND(I131*H131,2)</f>
        <v>0</v>
      </c>
      <c r="K131" s="187" t="s">
        <v>136</v>
      </c>
      <c r="L131" s="38"/>
      <c r="M131" s="192" t="s">
        <v>1</v>
      </c>
      <c r="N131" s="193" t="s">
        <v>42</v>
      </c>
      <c r="O131" s="70"/>
      <c r="P131" s="194">
        <f>O131*H131</f>
        <v>0</v>
      </c>
      <c r="Q131" s="194">
        <v>0</v>
      </c>
      <c r="R131" s="194">
        <f>Q131*H131</f>
        <v>0</v>
      </c>
      <c r="S131" s="194">
        <v>0</v>
      </c>
      <c r="T131" s="195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96" t="s">
        <v>137</v>
      </c>
      <c r="AT131" s="196" t="s">
        <v>132</v>
      </c>
      <c r="AU131" s="196" t="s">
        <v>87</v>
      </c>
      <c r="AY131" s="16" t="s">
        <v>129</v>
      </c>
      <c r="BE131" s="197">
        <f>IF(N131="základní",J131,0)</f>
        <v>0</v>
      </c>
      <c r="BF131" s="197">
        <f>IF(N131="snížená",J131,0)</f>
        <v>0</v>
      </c>
      <c r="BG131" s="197">
        <f>IF(N131="zákl. přenesená",J131,0)</f>
        <v>0</v>
      </c>
      <c r="BH131" s="197">
        <f>IF(N131="sníž. přenesená",J131,0)</f>
        <v>0</v>
      </c>
      <c r="BI131" s="197">
        <f>IF(N131="nulová",J131,0)</f>
        <v>0</v>
      </c>
      <c r="BJ131" s="16" t="s">
        <v>85</v>
      </c>
      <c r="BK131" s="197">
        <f>ROUND(I131*H131,2)</f>
        <v>0</v>
      </c>
      <c r="BL131" s="16" t="s">
        <v>137</v>
      </c>
      <c r="BM131" s="196" t="s">
        <v>591</v>
      </c>
    </row>
    <row r="132" spans="1:65" s="2" customFormat="1" ht="39">
      <c r="A132" s="33"/>
      <c r="B132" s="34"/>
      <c r="C132" s="35"/>
      <c r="D132" s="198" t="s">
        <v>139</v>
      </c>
      <c r="E132" s="35"/>
      <c r="F132" s="199" t="s">
        <v>592</v>
      </c>
      <c r="G132" s="35"/>
      <c r="H132" s="35"/>
      <c r="I132" s="200"/>
      <c r="J132" s="35"/>
      <c r="K132" s="35"/>
      <c r="L132" s="38"/>
      <c r="M132" s="201"/>
      <c r="N132" s="202"/>
      <c r="O132" s="70"/>
      <c r="P132" s="70"/>
      <c r="Q132" s="70"/>
      <c r="R132" s="70"/>
      <c r="S132" s="70"/>
      <c r="T132" s="71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139</v>
      </c>
      <c r="AU132" s="16" t="s">
        <v>87</v>
      </c>
    </row>
    <row r="133" spans="1:65" s="13" customFormat="1">
      <c r="B133" s="203"/>
      <c r="C133" s="204"/>
      <c r="D133" s="198" t="s">
        <v>151</v>
      </c>
      <c r="E133" s="205" t="s">
        <v>1</v>
      </c>
      <c r="F133" s="206" t="s">
        <v>593</v>
      </c>
      <c r="G133" s="204"/>
      <c r="H133" s="207">
        <v>43.2</v>
      </c>
      <c r="I133" s="208"/>
      <c r="J133" s="204"/>
      <c r="K133" s="204"/>
      <c r="L133" s="209"/>
      <c r="M133" s="210"/>
      <c r="N133" s="211"/>
      <c r="O133" s="211"/>
      <c r="P133" s="211"/>
      <c r="Q133" s="211"/>
      <c r="R133" s="211"/>
      <c r="S133" s="211"/>
      <c r="T133" s="212"/>
      <c r="AT133" s="213" t="s">
        <v>151</v>
      </c>
      <c r="AU133" s="213" t="s">
        <v>87</v>
      </c>
      <c r="AV133" s="13" t="s">
        <v>87</v>
      </c>
      <c r="AW133" s="13" t="s">
        <v>34</v>
      </c>
      <c r="AX133" s="13" t="s">
        <v>85</v>
      </c>
      <c r="AY133" s="213" t="s">
        <v>129</v>
      </c>
    </row>
    <row r="134" spans="1:65" s="2" customFormat="1" ht="16.5" customHeight="1">
      <c r="A134" s="33"/>
      <c r="B134" s="34"/>
      <c r="C134" s="185" t="s">
        <v>173</v>
      </c>
      <c r="D134" s="185" t="s">
        <v>132</v>
      </c>
      <c r="E134" s="186" t="s">
        <v>594</v>
      </c>
      <c r="F134" s="187" t="s">
        <v>595</v>
      </c>
      <c r="G134" s="188" t="s">
        <v>213</v>
      </c>
      <c r="H134" s="189">
        <v>8.4</v>
      </c>
      <c r="I134" s="190"/>
      <c r="J134" s="191">
        <f>ROUND(I134*H134,2)</f>
        <v>0</v>
      </c>
      <c r="K134" s="187" t="s">
        <v>136</v>
      </c>
      <c r="L134" s="38"/>
      <c r="M134" s="192" t="s">
        <v>1</v>
      </c>
      <c r="N134" s="193" t="s">
        <v>42</v>
      </c>
      <c r="O134" s="70"/>
      <c r="P134" s="194">
        <f>O134*H134</f>
        <v>0</v>
      </c>
      <c r="Q134" s="194">
        <v>0</v>
      </c>
      <c r="R134" s="194">
        <f>Q134*H134</f>
        <v>0</v>
      </c>
      <c r="S134" s="194">
        <v>0</v>
      </c>
      <c r="T134" s="195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96" t="s">
        <v>137</v>
      </c>
      <c r="AT134" s="196" t="s">
        <v>132</v>
      </c>
      <c r="AU134" s="196" t="s">
        <v>87</v>
      </c>
      <c r="AY134" s="16" t="s">
        <v>129</v>
      </c>
      <c r="BE134" s="197">
        <f>IF(N134="základní",J134,0)</f>
        <v>0</v>
      </c>
      <c r="BF134" s="197">
        <f>IF(N134="snížená",J134,0)</f>
        <v>0</v>
      </c>
      <c r="BG134" s="197">
        <f>IF(N134="zákl. přenesená",J134,0)</f>
        <v>0</v>
      </c>
      <c r="BH134" s="197">
        <f>IF(N134="sníž. přenesená",J134,0)</f>
        <v>0</v>
      </c>
      <c r="BI134" s="197">
        <f>IF(N134="nulová",J134,0)</f>
        <v>0</v>
      </c>
      <c r="BJ134" s="16" t="s">
        <v>85</v>
      </c>
      <c r="BK134" s="197">
        <f>ROUND(I134*H134,2)</f>
        <v>0</v>
      </c>
      <c r="BL134" s="16" t="s">
        <v>137</v>
      </c>
      <c r="BM134" s="196" t="s">
        <v>596</v>
      </c>
    </row>
    <row r="135" spans="1:65" s="2" customFormat="1" ht="39">
      <c r="A135" s="33"/>
      <c r="B135" s="34"/>
      <c r="C135" s="35"/>
      <c r="D135" s="198" t="s">
        <v>139</v>
      </c>
      <c r="E135" s="35"/>
      <c r="F135" s="199" t="s">
        <v>597</v>
      </c>
      <c r="G135" s="35"/>
      <c r="H135" s="35"/>
      <c r="I135" s="200"/>
      <c r="J135" s="35"/>
      <c r="K135" s="35"/>
      <c r="L135" s="38"/>
      <c r="M135" s="201"/>
      <c r="N135" s="202"/>
      <c r="O135" s="70"/>
      <c r="P135" s="70"/>
      <c r="Q135" s="70"/>
      <c r="R135" s="70"/>
      <c r="S135" s="70"/>
      <c r="T135" s="71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139</v>
      </c>
      <c r="AU135" s="16" t="s">
        <v>87</v>
      </c>
    </row>
    <row r="136" spans="1:65" s="13" customFormat="1">
      <c r="B136" s="203"/>
      <c r="C136" s="204"/>
      <c r="D136" s="198" t="s">
        <v>151</v>
      </c>
      <c r="E136" s="205" t="s">
        <v>1</v>
      </c>
      <c r="F136" s="206" t="s">
        <v>598</v>
      </c>
      <c r="G136" s="204"/>
      <c r="H136" s="207">
        <v>8.4</v>
      </c>
      <c r="I136" s="208"/>
      <c r="J136" s="204"/>
      <c r="K136" s="204"/>
      <c r="L136" s="209"/>
      <c r="M136" s="210"/>
      <c r="N136" s="211"/>
      <c r="O136" s="211"/>
      <c r="P136" s="211"/>
      <c r="Q136" s="211"/>
      <c r="R136" s="211"/>
      <c r="S136" s="211"/>
      <c r="T136" s="212"/>
      <c r="AT136" s="213" t="s">
        <v>151</v>
      </c>
      <c r="AU136" s="213" t="s">
        <v>87</v>
      </c>
      <c r="AV136" s="13" t="s">
        <v>87</v>
      </c>
      <c r="AW136" s="13" t="s">
        <v>34</v>
      </c>
      <c r="AX136" s="13" t="s">
        <v>85</v>
      </c>
      <c r="AY136" s="213" t="s">
        <v>129</v>
      </c>
    </row>
    <row r="137" spans="1:65" s="2" customFormat="1" ht="16.5" customHeight="1">
      <c r="A137" s="33"/>
      <c r="B137" s="34"/>
      <c r="C137" s="185" t="s">
        <v>180</v>
      </c>
      <c r="D137" s="185" t="s">
        <v>132</v>
      </c>
      <c r="E137" s="186" t="s">
        <v>599</v>
      </c>
      <c r="F137" s="187" t="s">
        <v>600</v>
      </c>
      <c r="G137" s="188" t="s">
        <v>213</v>
      </c>
      <c r="H137" s="189">
        <v>8.1999999999999993</v>
      </c>
      <c r="I137" s="190"/>
      <c r="J137" s="191">
        <f>ROUND(I137*H137,2)</f>
        <v>0</v>
      </c>
      <c r="K137" s="187" t="s">
        <v>136</v>
      </c>
      <c r="L137" s="38"/>
      <c r="M137" s="192" t="s">
        <v>1</v>
      </c>
      <c r="N137" s="193" t="s">
        <v>42</v>
      </c>
      <c r="O137" s="70"/>
      <c r="P137" s="194">
        <f>O137*H137</f>
        <v>0</v>
      </c>
      <c r="Q137" s="194">
        <v>0</v>
      </c>
      <c r="R137" s="194">
        <f>Q137*H137</f>
        <v>0</v>
      </c>
      <c r="S137" s="194">
        <v>0</v>
      </c>
      <c r="T137" s="195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96" t="s">
        <v>137</v>
      </c>
      <c r="AT137" s="196" t="s">
        <v>132</v>
      </c>
      <c r="AU137" s="196" t="s">
        <v>87</v>
      </c>
      <c r="AY137" s="16" t="s">
        <v>129</v>
      </c>
      <c r="BE137" s="197">
        <f>IF(N137="základní",J137,0)</f>
        <v>0</v>
      </c>
      <c r="BF137" s="197">
        <f>IF(N137="snížená",J137,0)</f>
        <v>0</v>
      </c>
      <c r="BG137" s="197">
        <f>IF(N137="zákl. přenesená",J137,0)</f>
        <v>0</v>
      </c>
      <c r="BH137" s="197">
        <f>IF(N137="sníž. přenesená",J137,0)</f>
        <v>0</v>
      </c>
      <c r="BI137" s="197">
        <f>IF(N137="nulová",J137,0)</f>
        <v>0</v>
      </c>
      <c r="BJ137" s="16" t="s">
        <v>85</v>
      </c>
      <c r="BK137" s="197">
        <f>ROUND(I137*H137,2)</f>
        <v>0</v>
      </c>
      <c r="BL137" s="16" t="s">
        <v>137</v>
      </c>
      <c r="BM137" s="196" t="s">
        <v>601</v>
      </c>
    </row>
    <row r="138" spans="1:65" s="2" customFormat="1" ht="39">
      <c r="A138" s="33"/>
      <c r="B138" s="34"/>
      <c r="C138" s="35"/>
      <c r="D138" s="198" t="s">
        <v>139</v>
      </c>
      <c r="E138" s="35"/>
      <c r="F138" s="199" t="s">
        <v>602</v>
      </c>
      <c r="G138" s="35"/>
      <c r="H138" s="35"/>
      <c r="I138" s="200"/>
      <c r="J138" s="35"/>
      <c r="K138" s="35"/>
      <c r="L138" s="38"/>
      <c r="M138" s="201"/>
      <c r="N138" s="202"/>
      <c r="O138" s="70"/>
      <c r="P138" s="70"/>
      <c r="Q138" s="70"/>
      <c r="R138" s="70"/>
      <c r="S138" s="70"/>
      <c r="T138" s="71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139</v>
      </c>
      <c r="AU138" s="16" t="s">
        <v>87</v>
      </c>
    </row>
    <row r="139" spans="1:65" s="13" customFormat="1">
      <c r="B139" s="203"/>
      <c r="C139" s="204"/>
      <c r="D139" s="198" t="s">
        <v>151</v>
      </c>
      <c r="E139" s="205" t="s">
        <v>1</v>
      </c>
      <c r="F139" s="206" t="s">
        <v>603</v>
      </c>
      <c r="G139" s="204"/>
      <c r="H139" s="207">
        <v>8.1999999999999993</v>
      </c>
      <c r="I139" s="208"/>
      <c r="J139" s="204"/>
      <c r="K139" s="204"/>
      <c r="L139" s="209"/>
      <c r="M139" s="210"/>
      <c r="N139" s="211"/>
      <c r="O139" s="211"/>
      <c r="P139" s="211"/>
      <c r="Q139" s="211"/>
      <c r="R139" s="211"/>
      <c r="S139" s="211"/>
      <c r="T139" s="212"/>
      <c r="AT139" s="213" t="s">
        <v>151</v>
      </c>
      <c r="AU139" s="213" t="s">
        <v>87</v>
      </c>
      <c r="AV139" s="13" t="s">
        <v>87</v>
      </c>
      <c r="AW139" s="13" t="s">
        <v>34</v>
      </c>
      <c r="AX139" s="13" t="s">
        <v>85</v>
      </c>
      <c r="AY139" s="213" t="s">
        <v>129</v>
      </c>
    </row>
    <row r="140" spans="1:65" s="2" customFormat="1" ht="16.5" customHeight="1">
      <c r="A140" s="33"/>
      <c r="B140" s="34"/>
      <c r="C140" s="185" t="s">
        <v>187</v>
      </c>
      <c r="D140" s="185" t="s">
        <v>132</v>
      </c>
      <c r="E140" s="186" t="s">
        <v>604</v>
      </c>
      <c r="F140" s="187" t="s">
        <v>605</v>
      </c>
      <c r="G140" s="188" t="s">
        <v>606</v>
      </c>
      <c r="H140" s="189">
        <v>710</v>
      </c>
      <c r="I140" s="190"/>
      <c r="J140" s="191">
        <f>ROUND(I140*H140,2)</f>
        <v>0</v>
      </c>
      <c r="K140" s="187" t="s">
        <v>136</v>
      </c>
      <c r="L140" s="38"/>
      <c r="M140" s="192" t="s">
        <v>1</v>
      </c>
      <c r="N140" s="193" t="s">
        <v>42</v>
      </c>
      <c r="O140" s="70"/>
      <c r="P140" s="194">
        <f>O140*H140</f>
        <v>0</v>
      </c>
      <c r="Q140" s="194">
        <v>0</v>
      </c>
      <c r="R140" s="194">
        <f>Q140*H140</f>
        <v>0</v>
      </c>
      <c r="S140" s="194">
        <v>0</v>
      </c>
      <c r="T140" s="195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96" t="s">
        <v>137</v>
      </c>
      <c r="AT140" s="196" t="s">
        <v>132</v>
      </c>
      <c r="AU140" s="196" t="s">
        <v>87</v>
      </c>
      <c r="AY140" s="16" t="s">
        <v>129</v>
      </c>
      <c r="BE140" s="197">
        <f>IF(N140="základní",J140,0)</f>
        <v>0</v>
      </c>
      <c r="BF140" s="197">
        <f>IF(N140="snížená",J140,0)</f>
        <v>0</v>
      </c>
      <c r="BG140" s="197">
        <f>IF(N140="zákl. přenesená",J140,0)</f>
        <v>0</v>
      </c>
      <c r="BH140" s="197">
        <f>IF(N140="sníž. přenesená",J140,0)</f>
        <v>0</v>
      </c>
      <c r="BI140" s="197">
        <f>IF(N140="nulová",J140,0)</f>
        <v>0</v>
      </c>
      <c r="BJ140" s="16" t="s">
        <v>85</v>
      </c>
      <c r="BK140" s="197">
        <f>ROUND(I140*H140,2)</f>
        <v>0</v>
      </c>
      <c r="BL140" s="16" t="s">
        <v>137</v>
      </c>
      <c r="BM140" s="196" t="s">
        <v>607</v>
      </c>
    </row>
    <row r="141" spans="1:65" s="2" customFormat="1" ht="29.25">
      <c r="A141" s="33"/>
      <c r="B141" s="34"/>
      <c r="C141" s="35"/>
      <c r="D141" s="198" t="s">
        <v>139</v>
      </c>
      <c r="E141" s="35"/>
      <c r="F141" s="199" t="s">
        <v>608</v>
      </c>
      <c r="G141" s="35"/>
      <c r="H141" s="35"/>
      <c r="I141" s="200"/>
      <c r="J141" s="35"/>
      <c r="K141" s="35"/>
      <c r="L141" s="38"/>
      <c r="M141" s="201"/>
      <c r="N141" s="202"/>
      <c r="O141" s="70"/>
      <c r="P141" s="70"/>
      <c r="Q141" s="70"/>
      <c r="R141" s="70"/>
      <c r="S141" s="70"/>
      <c r="T141" s="71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139</v>
      </c>
      <c r="AU141" s="16" t="s">
        <v>87</v>
      </c>
    </row>
    <row r="142" spans="1:65" s="13" customFormat="1">
      <c r="B142" s="203"/>
      <c r="C142" s="204"/>
      <c r="D142" s="198" t="s">
        <v>151</v>
      </c>
      <c r="E142" s="205" t="s">
        <v>1</v>
      </c>
      <c r="F142" s="206" t="s">
        <v>609</v>
      </c>
      <c r="G142" s="204"/>
      <c r="H142" s="207">
        <v>710</v>
      </c>
      <c r="I142" s="208"/>
      <c r="J142" s="204"/>
      <c r="K142" s="204"/>
      <c r="L142" s="209"/>
      <c r="M142" s="210"/>
      <c r="N142" s="211"/>
      <c r="O142" s="211"/>
      <c r="P142" s="211"/>
      <c r="Q142" s="211"/>
      <c r="R142" s="211"/>
      <c r="S142" s="211"/>
      <c r="T142" s="212"/>
      <c r="AT142" s="213" t="s">
        <v>151</v>
      </c>
      <c r="AU142" s="213" t="s">
        <v>87</v>
      </c>
      <c r="AV142" s="13" t="s">
        <v>87</v>
      </c>
      <c r="AW142" s="13" t="s">
        <v>34</v>
      </c>
      <c r="AX142" s="13" t="s">
        <v>85</v>
      </c>
      <c r="AY142" s="213" t="s">
        <v>129</v>
      </c>
    </row>
    <row r="143" spans="1:65" s="2" customFormat="1" ht="16.5" customHeight="1">
      <c r="A143" s="33"/>
      <c r="B143" s="34"/>
      <c r="C143" s="185" t="s">
        <v>193</v>
      </c>
      <c r="D143" s="185" t="s">
        <v>132</v>
      </c>
      <c r="E143" s="186" t="s">
        <v>610</v>
      </c>
      <c r="F143" s="187" t="s">
        <v>611</v>
      </c>
      <c r="G143" s="188" t="s">
        <v>243</v>
      </c>
      <c r="H143" s="189">
        <v>4</v>
      </c>
      <c r="I143" s="190"/>
      <c r="J143" s="191">
        <f>ROUND(I143*H143,2)</f>
        <v>0</v>
      </c>
      <c r="K143" s="187" t="s">
        <v>136</v>
      </c>
      <c r="L143" s="38"/>
      <c r="M143" s="192" t="s">
        <v>1</v>
      </c>
      <c r="N143" s="193" t="s">
        <v>42</v>
      </c>
      <c r="O143" s="70"/>
      <c r="P143" s="194">
        <f>O143*H143</f>
        <v>0</v>
      </c>
      <c r="Q143" s="194">
        <v>0</v>
      </c>
      <c r="R143" s="194">
        <f>Q143*H143</f>
        <v>0</v>
      </c>
      <c r="S143" s="194">
        <v>0</v>
      </c>
      <c r="T143" s="195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96" t="s">
        <v>137</v>
      </c>
      <c r="AT143" s="196" t="s">
        <v>132</v>
      </c>
      <c r="AU143" s="196" t="s">
        <v>87</v>
      </c>
      <c r="AY143" s="16" t="s">
        <v>129</v>
      </c>
      <c r="BE143" s="197">
        <f>IF(N143="základní",J143,0)</f>
        <v>0</v>
      </c>
      <c r="BF143" s="197">
        <f>IF(N143="snížená",J143,0)</f>
        <v>0</v>
      </c>
      <c r="BG143" s="197">
        <f>IF(N143="zákl. přenesená",J143,0)</f>
        <v>0</v>
      </c>
      <c r="BH143" s="197">
        <f>IF(N143="sníž. přenesená",J143,0)</f>
        <v>0</v>
      </c>
      <c r="BI143" s="197">
        <f>IF(N143="nulová",J143,0)</f>
        <v>0</v>
      </c>
      <c r="BJ143" s="16" t="s">
        <v>85</v>
      </c>
      <c r="BK143" s="197">
        <f>ROUND(I143*H143,2)</f>
        <v>0</v>
      </c>
      <c r="BL143" s="16" t="s">
        <v>137</v>
      </c>
      <c r="BM143" s="196" t="s">
        <v>612</v>
      </c>
    </row>
    <row r="144" spans="1:65" s="2" customFormat="1" ht="39">
      <c r="A144" s="33"/>
      <c r="B144" s="34"/>
      <c r="C144" s="35"/>
      <c r="D144" s="198" t="s">
        <v>139</v>
      </c>
      <c r="E144" s="35"/>
      <c r="F144" s="199" t="s">
        <v>613</v>
      </c>
      <c r="G144" s="35"/>
      <c r="H144" s="35"/>
      <c r="I144" s="200"/>
      <c r="J144" s="35"/>
      <c r="K144" s="35"/>
      <c r="L144" s="38"/>
      <c r="M144" s="201"/>
      <c r="N144" s="202"/>
      <c r="O144" s="70"/>
      <c r="P144" s="70"/>
      <c r="Q144" s="70"/>
      <c r="R144" s="70"/>
      <c r="S144" s="70"/>
      <c r="T144" s="71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139</v>
      </c>
      <c r="AU144" s="16" t="s">
        <v>87</v>
      </c>
    </row>
    <row r="145" spans="1:65" s="2" customFormat="1" ht="16.5" customHeight="1">
      <c r="A145" s="33"/>
      <c r="B145" s="34"/>
      <c r="C145" s="185" t="s">
        <v>200</v>
      </c>
      <c r="D145" s="185" t="s">
        <v>132</v>
      </c>
      <c r="E145" s="186" t="s">
        <v>241</v>
      </c>
      <c r="F145" s="187" t="s">
        <v>242</v>
      </c>
      <c r="G145" s="188" t="s">
        <v>243</v>
      </c>
      <c r="H145" s="189">
        <v>20</v>
      </c>
      <c r="I145" s="190"/>
      <c r="J145" s="191">
        <f>ROUND(I145*H145,2)</f>
        <v>0</v>
      </c>
      <c r="K145" s="187" t="s">
        <v>136</v>
      </c>
      <c r="L145" s="38"/>
      <c r="M145" s="192" t="s">
        <v>1</v>
      </c>
      <c r="N145" s="193" t="s">
        <v>42</v>
      </c>
      <c r="O145" s="70"/>
      <c r="P145" s="194">
        <f>O145*H145</f>
        <v>0</v>
      </c>
      <c r="Q145" s="194">
        <v>0</v>
      </c>
      <c r="R145" s="194">
        <f>Q145*H145</f>
        <v>0</v>
      </c>
      <c r="S145" s="194">
        <v>0</v>
      </c>
      <c r="T145" s="195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96" t="s">
        <v>137</v>
      </c>
      <c r="AT145" s="196" t="s">
        <v>132</v>
      </c>
      <c r="AU145" s="196" t="s">
        <v>87</v>
      </c>
      <c r="AY145" s="16" t="s">
        <v>129</v>
      </c>
      <c r="BE145" s="197">
        <f>IF(N145="základní",J145,0)</f>
        <v>0</v>
      </c>
      <c r="BF145" s="197">
        <f>IF(N145="snížená",J145,0)</f>
        <v>0</v>
      </c>
      <c r="BG145" s="197">
        <f>IF(N145="zákl. přenesená",J145,0)</f>
        <v>0</v>
      </c>
      <c r="BH145" s="197">
        <f>IF(N145="sníž. přenesená",J145,0)</f>
        <v>0</v>
      </c>
      <c r="BI145" s="197">
        <f>IF(N145="nulová",J145,0)</f>
        <v>0</v>
      </c>
      <c r="BJ145" s="16" t="s">
        <v>85</v>
      </c>
      <c r="BK145" s="197">
        <f>ROUND(I145*H145,2)</f>
        <v>0</v>
      </c>
      <c r="BL145" s="16" t="s">
        <v>137</v>
      </c>
      <c r="BM145" s="196" t="s">
        <v>614</v>
      </c>
    </row>
    <row r="146" spans="1:65" s="2" customFormat="1" ht="39">
      <c r="A146" s="33"/>
      <c r="B146" s="34"/>
      <c r="C146" s="35"/>
      <c r="D146" s="198" t="s">
        <v>139</v>
      </c>
      <c r="E146" s="35"/>
      <c r="F146" s="199" t="s">
        <v>245</v>
      </c>
      <c r="G146" s="35"/>
      <c r="H146" s="35"/>
      <c r="I146" s="200"/>
      <c r="J146" s="35"/>
      <c r="K146" s="35"/>
      <c r="L146" s="38"/>
      <c r="M146" s="201"/>
      <c r="N146" s="202"/>
      <c r="O146" s="70"/>
      <c r="P146" s="70"/>
      <c r="Q146" s="70"/>
      <c r="R146" s="70"/>
      <c r="S146" s="70"/>
      <c r="T146" s="71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139</v>
      </c>
      <c r="AU146" s="16" t="s">
        <v>87</v>
      </c>
    </row>
    <row r="147" spans="1:65" s="2" customFormat="1" ht="16.5" customHeight="1">
      <c r="A147" s="33"/>
      <c r="B147" s="34"/>
      <c r="C147" s="185" t="s">
        <v>205</v>
      </c>
      <c r="D147" s="185" t="s">
        <v>132</v>
      </c>
      <c r="E147" s="186" t="s">
        <v>615</v>
      </c>
      <c r="F147" s="187" t="s">
        <v>616</v>
      </c>
      <c r="G147" s="188" t="s">
        <v>213</v>
      </c>
      <c r="H147" s="189">
        <v>75.66</v>
      </c>
      <c r="I147" s="190"/>
      <c r="J147" s="191">
        <f>ROUND(I147*H147,2)</f>
        <v>0</v>
      </c>
      <c r="K147" s="187" t="s">
        <v>136</v>
      </c>
      <c r="L147" s="38"/>
      <c r="M147" s="192" t="s">
        <v>1</v>
      </c>
      <c r="N147" s="193" t="s">
        <v>42</v>
      </c>
      <c r="O147" s="70"/>
      <c r="P147" s="194">
        <f>O147*H147</f>
        <v>0</v>
      </c>
      <c r="Q147" s="194">
        <v>0</v>
      </c>
      <c r="R147" s="194">
        <f>Q147*H147</f>
        <v>0</v>
      </c>
      <c r="S147" s="194">
        <v>0</v>
      </c>
      <c r="T147" s="195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96" t="s">
        <v>137</v>
      </c>
      <c r="AT147" s="196" t="s">
        <v>132</v>
      </c>
      <c r="AU147" s="196" t="s">
        <v>87</v>
      </c>
      <c r="AY147" s="16" t="s">
        <v>129</v>
      </c>
      <c r="BE147" s="197">
        <f>IF(N147="základní",J147,0)</f>
        <v>0</v>
      </c>
      <c r="BF147" s="197">
        <f>IF(N147="snížená",J147,0)</f>
        <v>0</v>
      </c>
      <c r="BG147" s="197">
        <f>IF(N147="zákl. přenesená",J147,0)</f>
        <v>0</v>
      </c>
      <c r="BH147" s="197">
        <f>IF(N147="sníž. přenesená",J147,0)</f>
        <v>0</v>
      </c>
      <c r="BI147" s="197">
        <f>IF(N147="nulová",J147,0)</f>
        <v>0</v>
      </c>
      <c r="BJ147" s="16" t="s">
        <v>85</v>
      </c>
      <c r="BK147" s="197">
        <f>ROUND(I147*H147,2)</f>
        <v>0</v>
      </c>
      <c r="BL147" s="16" t="s">
        <v>137</v>
      </c>
      <c r="BM147" s="196" t="s">
        <v>617</v>
      </c>
    </row>
    <row r="148" spans="1:65" s="2" customFormat="1" ht="19.5">
      <c r="A148" s="33"/>
      <c r="B148" s="34"/>
      <c r="C148" s="35"/>
      <c r="D148" s="198" t="s">
        <v>139</v>
      </c>
      <c r="E148" s="35"/>
      <c r="F148" s="199" t="s">
        <v>618</v>
      </c>
      <c r="G148" s="35"/>
      <c r="H148" s="35"/>
      <c r="I148" s="200"/>
      <c r="J148" s="35"/>
      <c r="K148" s="35"/>
      <c r="L148" s="38"/>
      <c r="M148" s="201"/>
      <c r="N148" s="202"/>
      <c r="O148" s="70"/>
      <c r="P148" s="70"/>
      <c r="Q148" s="70"/>
      <c r="R148" s="70"/>
      <c r="S148" s="70"/>
      <c r="T148" s="71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139</v>
      </c>
      <c r="AU148" s="16" t="s">
        <v>87</v>
      </c>
    </row>
    <row r="149" spans="1:65" s="13" customFormat="1">
      <c r="B149" s="203"/>
      <c r="C149" s="204"/>
      <c r="D149" s="198" t="s">
        <v>151</v>
      </c>
      <c r="E149" s="205" t="s">
        <v>1</v>
      </c>
      <c r="F149" s="206" t="s">
        <v>237</v>
      </c>
      <c r="G149" s="204"/>
      <c r="H149" s="207">
        <v>75.66</v>
      </c>
      <c r="I149" s="208"/>
      <c r="J149" s="204"/>
      <c r="K149" s="204"/>
      <c r="L149" s="209"/>
      <c r="M149" s="210"/>
      <c r="N149" s="211"/>
      <c r="O149" s="211"/>
      <c r="P149" s="211"/>
      <c r="Q149" s="211"/>
      <c r="R149" s="211"/>
      <c r="S149" s="211"/>
      <c r="T149" s="212"/>
      <c r="AT149" s="213" t="s">
        <v>151</v>
      </c>
      <c r="AU149" s="213" t="s">
        <v>87</v>
      </c>
      <c r="AV149" s="13" t="s">
        <v>87</v>
      </c>
      <c r="AW149" s="13" t="s">
        <v>34</v>
      </c>
      <c r="AX149" s="13" t="s">
        <v>85</v>
      </c>
      <c r="AY149" s="213" t="s">
        <v>129</v>
      </c>
    </row>
    <row r="150" spans="1:65" s="2" customFormat="1" ht="16.5" customHeight="1">
      <c r="A150" s="33"/>
      <c r="B150" s="34"/>
      <c r="C150" s="185" t="s">
        <v>210</v>
      </c>
      <c r="D150" s="185" t="s">
        <v>132</v>
      </c>
      <c r="E150" s="186" t="s">
        <v>619</v>
      </c>
      <c r="F150" s="187" t="s">
        <v>620</v>
      </c>
      <c r="G150" s="188" t="s">
        <v>213</v>
      </c>
      <c r="H150" s="189">
        <v>75.66</v>
      </c>
      <c r="I150" s="190"/>
      <c r="J150" s="191">
        <f>ROUND(I150*H150,2)</f>
        <v>0</v>
      </c>
      <c r="K150" s="187" t="s">
        <v>136</v>
      </c>
      <c r="L150" s="38"/>
      <c r="M150" s="192" t="s">
        <v>1</v>
      </c>
      <c r="N150" s="193" t="s">
        <v>42</v>
      </c>
      <c r="O150" s="70"/>
      <c r="P150" s="194">
        <f>O150*H150</f>
        <v>0</v>
      </c>
      <c r="Q150" s="194">
        <v>0</v>
      </c>
      <c r="R150" s="194">
        <f>Q150*H150</f>
        <v>0</v>
      </c>
      <c r="S150" s="194">
        <v>0</v>
      </c>
      <c r="T150" s="195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96" t="s">
        <v>137</v>
      </c>
      <c r="AT150" s="196" t="s">
        <v>132</v>
      </c>
      <c r="AU150" s="196" t="s">
        <v>87</v>
      </c>
      <c r="AY150" s="16" t="s">
        <v>129</v>
      </c>
      <c r="BE150" s="197">
        <f>IF(N150="základní",J150,0)</f>
        <v>0</v>
      </c>
      <c r="BF150" s="197">
        <f>IF(N150="snížená",J150,0)</f>
        <v>0</v>
      </c>
      <c r="BG150" s="197">
        <f>IF(N150="zákl. přenesená",J150,0)</f>
        <v>0</v>
      </c>
      <c r="BH150" s="197">
        <f>IF(N150="sníž. přenesená",J150,0)</f>
        <v>0</v>
      </c>
      <c r="BI150" s="197">
        <f>IF(N150="nulová",J150,0)</f>
        <v>0</v>
      </c>
      <c r="BJ150" s="16" t="s">
        <v>85</v>
      </c>
      <c r="BK150" s="197">
        <f>ROUND(I150*H150,2)</f>
        <v>0</v>
      </c>
      <c r="BL150" s="16" t="s">
        <v>137</v>
      </c>
      <c r="BM150" s="196" t="s">
        <v>621</v>
      </c>
    </row>
    <row r="151" spans="1:65" s="2" customFormat="1" ht="19.5">
      <c r="A151" s="33"/>
      <c r="B151" s="34"/>
      <c r="C151" s="35"/>
      <c r="D151" s="198" t="s">
        <v>139</v>
      </c>
      <c r="E151" s="35"/>
      <c r="F151" s="199" t="s">
        <v>622</v>
      </c>
      <c r="G151" s="35"/>
      <c r="H151" s="35"/>
      <c r="I151" s="200"/>
      <c r="J151" s="35"/>
      <c r="K151" s="35"/>
      <c r="L151" s="38"/>
      <c r="M151" s="201"/>
      <c r="N151" s="202"/>
      <c r="O151" s="70"/>
      <c r="P151" s="70"/>
      <c r="Q151" s="70"/>
      <c r="R151" s="70"/>
      <c r="S151" s="70"/>
      <c r="T151" s="71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139</v>
      </c>
      <c r="AU151" s="16" t="s">
        <v>87</v>
      </c>
    </row>
    <row r="152" spans="1:65" s="13" customFormat="1">
      <c r="B152" s="203"/>
      <c r="C152" s="204"/>
      <c r="D152" s="198" t="s">
        <v>151</v>
      </c>
      <c r="E152" s="205" t="s">
        <v>1</v>
      </c>
      <c r="F152" s="206" t="s">
        <v>237</v>
      </c>
      <c r="G152" s="204"/>
      <c r="H152" s="207">
        <v>75.66</v>
      </c>
      <c r="I152" s="208"/>
      <c r="J152" s="204"/>
      <c r="K152" s="204"/>
      <c r="L152" s="209"/>
      <c r="M152" s="210"/>
      <c r="N152" s="211"/>
      <c r="O152" s="211"/>
      <c r="P152" s="211"/>
      <c r="Q152" s="211"/>
      <c r="R152" s="211"/>
      <c r="S152" s="211"/>
      <c r="T152" s="212"/>
      <c r="AT152" s="213" t="s">
        <v>151</v>
      </c>
      <c r="AU152" s="213" t="s">
        <v>87</v>
      </c>
      <c r="AV152" s="13" t="s">
        <v>87</v>
      </c>
      <c r="AW152" s="13" t="s">
        <v>34</v>
      </c>
      <c r="AX152" s="13" t="s">
        <v>85</v>
      </c>
      <c r="AY152" s="213" t="s">
        <v>129</v>
      </c>
    </row>
    <row r="153" spans="1:65" s="2" customFormat="1" ht="21.75" customHeight="1">
      <c r="A153" s="33"/>
      <c r="B153" s="34"/>
      <c r="C153" s="185" t="s">
        <v>216</v>
      </c>
      <c r="D153" s="185" t="s">
        <v>132</v>
      </c>
      <c r="E153" s="186" t="s">
        <v>623</v>
      </c>
      <c r="F153" s="187" t="s">
        <v>624</v>
      </c>
      <c r="G153" s="188" t="s">
        <v>213</v>
      </c>
      <c r="H153" s="189">
        <v>358</v>
      </c>
      <c r="I153" s="190"/>
      <c r="J153" s="191">
        <f>ROUND(I153*H153,2)</f>
        <v>0</v>
      </c>
      <c r="K153" s="187" t="s">
        <v>136</v>
      </c>
      <c r="L153" s="38"/>
      <c r="M153" s="192" t="s">
        <v>1</v>
      </c>
      <c r="N153" s="193" t="s">
        <v>42</v>
      </c>
      <c r="O153" s="70"/>
      <c r="P153" s="194">
        <f>O153*H153</f>
        <v>0</v>
      </c>
      <c r="Q153" s="194">
        <v>0</v>
      </c>
      <c r="R153" s="194">
        <f>Q153*H153</f>
        <v>0</v>
      </c>
      <c r="S153" s="194">
        <v>0</v>
      </c>
      <c r="T153" s="195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96" t="s">
        <v>137</v>
      </c>
      <c r="AT153" s="196" t="s">
        <v>132</v>
      </c>
      <c r="AU153" s="196" t="s">
        <v>87</v>
      </c>
      <c r="AY153" s="16" t="s">
        <v>129</v>
      </c>
      <c r="BE153" s="197">
        <f>IF(N153="základní",J153,0)</f>
        <v>0</v>
      </c>
      <c r="BF153" s="197">
        <f>IF(N153="snížená",J153,0)</f>
        <v>0</v>
      </c>
      <c r="BG153" s="197">
        <f>IF(N153="zákl. přenesená",J153,0)</f>
        <v>0</v>
      </c>
      <c r="BH153" s="197">
        <f>IF(N153="sníž. přenesená",J153,0)</f>
        <v>0</v>
      </c>
      <c r="BI153" s="197">
        <f>IF(N153="nulová",J153,0)</f>
        <v>0</v>
      </c>
      <c r="BJ153" s="16" t="s">
        <v>85</v>
      </c>
      <c r="BK153" s="197">
        <f>ROUND(I153*H153,2)</f>
        <v>0</v>
      </c>
      <c r="BL153" s="16" t="s">
        <v>137</v>
      </c>
      <c r="BM153" s="196" t="s">
        <v>625</v>
      </c>
    </row>
    <row r="154" spans="1:65" s="2" customFormat="1" ht="29.25">
      <c r="A154" s="33"/>
      <c r="B154" s="34"/>
      <c r="C154" s="35"/>
      <c r="D154" s="198" t="s">
        <v>139</v>
      </c>
      <c r="E154" s="35"/>
      <c r="F154" s="199" t="s">
        <v>626</v>
      </c>
      <c r="G154" s="35"/>
      <c r="H154" s="35"/>
      <c r="I154" s="200"/>
      <c r="J154" s="35"/>
      <c r="K154" s="35"/>
      <c r="L154" s="38"/>
      <c r="M154" s="201"/>
      <c r="N154" s="202"/>
      <c r="O154" s="70"/>
      <c r="P154" s="70"/>
      <c r="Q154" s="70"/>
      <c r="R154" s="70"/>
      <c r="S154" s="70"/>
      <c r="T154" s="71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139</v>
      </c>
      <c r="AU154" s="16" t="s">
        <v>87</v>
      </c>
    </row>
    <row r="155" spans="1:65" s="13" customFormat="1">
      <c r="B155" s="203"/>
      <c r="C155" s="204"/>
      <c r="D155" s="198" t="s">
        <v>151</v>
      </c>
      <c r="E155" s="205" t="s">
        <v>1</v>
      </c>
      <c r="F155" s="206" t="s">
        <v>627</v>
      </c>
      <c r="G155" s="204"/>
      <c r="H155" s="207">
        <v>358</v>
      </c>
      <c r="I155" s="208"/>
      <c r="J155" s="204"/>
      <c r="K155" s="204"/>
      <c r="L155" s="209"/>
      <c r="M155" s="210"/>
      <c r="N155" s="211"/>
      <c r="O155" s="211"/>
      <c r="P155" s="211"/>
      <c r="Q155" s="211"/>
      <c r="R155" s="211"/>
      <c r="S155" s="211"/>
      <c r="T155" s="212"/>
      <c r="AT155" s="213" t="s">
        <v>151</v>
      </c>
      <c r="AU155" s="213" t="s">
        <v>87</v>
      </c>
      <c r="AV155" s="13" t="s">
        <v>87</v>
      </c>
      <c r="AW155" s="13" t="s">
        <v>34</v>
      </c>
      <c r="AX155" s="13" t="s">
        <v>85</v>
      </c>
      <c r="AY155" s="213" t="s">
        <v>129</v>
      </c>
    </row>
    <row r="156" spans="1:65" s="2" customFormat="1" ht="21.75" customHeight="1">
      <c r="A156" s="33"/>
      <c r="B156" s="34"/>
      <c r="C156" s="185" t="s">
        <v>221</v>
      </c>
      <c r="D156" s="185" t="s">
        <v>132</v>
      </c>
      <c r="E156" s="186" t="s">
        <v>628</v>
      </c>
      <c r="F156" s="187" t="s">
        <v>629</v>
      </c>
      <c r="G156" s="188" t="s">
        <v>213</v>
      </c>
      <c r="H156" s="189">
        <v>358</v>
      </c>
      <c r="I156" s="190"/>
      <c r="J156" s="191">
        <f>ROUND(I156*H156,2)</f>
        <v>0</v>
      </c>
      <c r="K156" s="187" t="s">
        <v>136</v>
      </c>
      <c r="L156" s="38"/>
      <c r="M156" s="192" t="s">
        <v>1</v>
      </c>
      <c r="N156" s="193" t="s">
        <v>42</v>
      </c>
      <c r="O156" s="70"/>
      <c r="P156" s="194">
        <f>O156*H156</f>
        <v>0</v>
      </c>
      <c r="Q156" s="194">
        <v>0</v>
      </c>
      <c r="R156" s="194">
        <f>Q156*H156</f>
        <v>0</v>
      </c>
      <c r="S156" s="194">
        <v>0</v>
      </c>
      <c r="T156" s="195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96" t="s">
        <v>137</v>
      </c>
      <c r="AT156" s="196" t="s">
        <v>132</v>
      </c>
      <c r="AU156" s="196" t="s">
        <v>87</v>
      </c>
      <c r="AY156" s="16" t="s">
        <v>129</v>
      </c>
      <c r="BE156" s="197">
        <f>IF(N156="základní",J156,0)</f>
        <v>0</v>
      </c>
      <c r="BF156" s="197">
        <f>IF(N156="snížená",J156,0)</f>
        <v>0</v>
      </c>
      <c r="BG156" s="197">
        <f>IF(N156="zákl. přenesená",J156,0)</f>
        <v>0</v>
      </c>
      <c r="BH156" s="197">
        <f>IF(N156="sníž. přenesená",J156,0)</f>
        <v>0</v>
      </c>
      <c r="BI156" s="197">
        <f>IF(N156="nulová",J156,0)</f>
        <v>0</v>
      </c>
      <c r="BJ156" s="16" t="s">
        <v>85</v>
      </c>
      <c r="BK156" s="197">
        <f>ROUND(I156*H156,2)</f>
        <v>0</v>
      </c>
      <c r="BL156" s="16" t="s">
        <v>137</v>
      </c>
      <c r="BM156" s="196" t="s">
        <v>630</v>
      </c>
    </row>
    <row r="157" spans="1:65" s="2" customFormat="1" ht="29.25">
      <c r="A157" s="33"/>
      <c r="B157" s="34"/>
      <c r="C157" s="35"/>
      <c r="D157" s="198" t="s">
        <v>139</v>
      </c>
      <c r="E157" s="35"/>
      <c r="F157" s="199" t="s">
        <v>631</v>
      </c>
      <c r="G157" s="35"/>
      <c r="H157" s="35"/>
      <c r="I157" s="200"/>
      <c r="J157" s="35"/>
      <c r="K157" s="35"/>
      <c r="L157" s="38"/>
      <c r="M157" s="201"/>
      <c r="N157" s="202"/>
      <c r="O157" s="70"/>
      <c r="P157" s="70"/>
      <c r="Q157" s="70"/>
      <c r="R157" s="70"/>
      <c r="S157" s="70"/>
      <c r="T157" s="71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139</v>
      </c>
      <c r="AU157" s="16" t="s">
        <v>87</v>
      </c>
    </row>
    <row r="158" spans="1:65" s="13" customFormat="1">
      <c r="B158" s="203"/>
      <c r="C158" s="204"/>
      <c r="D158" s="198" t="s">
        <v>151</v>
      </c>
      <c r="E158" s="205" t="s">
        <v>1</v>
      </c>
      <c r="F158" s="206" t="s">
        <v>627</v>
      </c>
      <c r="G158" s="204"/>
      <c r="H158" s="207">
        <v>358</v>
      </c>
      <c r="I158" s="208"/>
      <c r="J158" s="204"/>
      <c r="K158" s="204"/>
      <c r="L158" s="209"/>
      <c r="M158" s="210"/>
      <c r="N158" s="211"/>
      <c r="O158" s="211"/>
      <c r="P158" s="211"/>
      <c r="Q158" s="211"/>
      <c r="R158" s="211"/>
      <c r="S158" s="211"/>
      <c r="T158" s="212"/>
      <c r="AT158" s="213" t="s">
        <v>151</v>
      </c>
      <c r="AU158" s="213" t="s">
        <v>87</v>
      </c>
      <c r="AV158" s="13" t="s">
        <v>87</v>
      </c>
      <c r="AW158" s="13" t="s">
        <v>34</v>
      </c>
      <c r="AX158" s="13" t="s">
        <v>85</v>
      </c>
      <c r="AY158" s="213" t="s">
        <v>129</v>
      </c>
    </row>
    <row r="159" spans="1:65" s="2" customFormat="1" ht="16.5" customHeight="1">
      <c r="A159" s="33"/>
      <c r="B159" s="34"/>
      <c r="C159" s="226" t="s">
        <v>8</v>
      </c>
      <c r="D159" s="226" t="s">
        <v>297</v>
      </c>
      <c r="E159" s="227" t="s">
        <v>632</v>
      </c>
      <c r="F159" s="228" t="s">
        <v>633</v>
      </c>
      <c r="G159" s="229" t="s">
        <v>176</v>
      </c>
      <c r="H159" s="230">
        <v>1480</v>
      </c>
      <c r="I159" s="231"/>
      <c r="J159" s="232">
        <f>ROUND(I159*H159,2)</f>
        <v>0</v>
      </c>
      <c r="K159" s="228" t="s">
        <v>136</v>
      </c>
      <c r="L159" s="233"/>
      <c r="M159" s="234" t="s">
        <v>1</v>
      </c>
      <c r="N159" s="235" t="s">
        <v>42</v>
      </c>
      <c r="O159" s="70"/>
      <c r="P159" s="194">
        <f>O159*H159</f>
        <v>0</v>
      </c>
      <c r="Q159" s="194">
        <v>1.23E-3</v>
      </c>
      <c r="R159" s="194">
        <f>Q159*H159</f>
        <v>1.8204</v>
      </c>
      <c r="S159" s="194">
        <v>0</v>
      </c>
      <c r="T159" s="195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96" t="s">
        <v>300</v>
      </c>
      <c r="AT159" s="196" t="s">
        <v>297</v>
      </c>
      <c r="AU159" s="196" t="s">
        <v>87</v>
      </c>
      <c r="AY159" s="16" t="s">
        <v>129</v>
      </c>
      <c r="BE159" s="197">
        <f>IF(N159="základní",J159,0)</f>
        <v>0</v>
      </c>
      <c r="BF159" s="197">
        <f>IF(N159="snížená",J159,0)</f>
        <v>0</v>
      </c>
      <c r="BG159" s="197">
        <f>IF(N159="zákl. přenesená",J159,0)</f>
        <v>0</v>
      </c>
      <c r="BH159" s="197">
        <f>IF(N159="sníž. přenesená",J159,0)</f>
        <v>0</v>
      </c>
      <c r="BI159" s="197">
        <f>IF(N159="nulová",J159,0)</f>
        <v>0</v>
      </c>
      <c r="BJ159" s="16" t="s">
        <v>85</v>
      </c>
      <c r="BK159" s="197">
        <f>ROUND(I159*H159,2)</f>
        <v>0</v>
      </c>
      <c r="BL159" s="16" t="s">
        <v>300</v>
      </c>
      <c r="BM159" s="196" t="s">
        <v>634</v>
      </c>
    </row>
    <row r="160" spans="1:65" s="2" customFormat="1">
      <c r="A160" s="33"/>
      <c r="B160" s="34"/>
      <c r="C160" s="35"/>
      <c r="D160" s="198" t="s">
        <v>139</v>
      </c>
      <c r="E160" s="35"/>
      <c r="F160" s="199" t="s">
        <v>633</v>
      </c>
      <c r="G160" s="35"/>
      <c r="H160" s="35"/>
      <c r="I160" s="200"/>
      <c r="J160" s="35"/>
      <c r="K160" s="35"/>
      <c r="L160" s="38"/>
      <c r="M160" s="201"/>
      <c r="N160" s="202"/>
      <c r="O160" s="70"/>
      <c r="P160" s="70"/>
      <c r="Q160" s="70"/>
      <c r="R160" s="70"/>
      <c r="S160" s="70"/>
      <c r="T160" s="71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6" t="s">
        <v>139</v>
      </c>
      <c r="AU160" s="16" t="s">
        <v>87</v>
      </c>
    </row>
    <row r="161" spans="1:65" s="2" customFormat="1" ht="16.5" customHeight="1">
      <c r="A161" s="33"/>
      <c r="B161" s="34"/>
      <c r="C161" s="226" t="s">
        <v>232</v>
      </c>
      <c r="D161" s="226" t="s">
        <v>297</v>
      </c>
      <c r="E161" s="227" t="s">
        <v>328</v>
      </c>
      <c r="F161" s="228" t="s">
        <v>329</v>
      </c>
      <c r="G161" s="229" t="s">
        <v>176</v>
      </c>
      <c r="H161" s="230">
        <v>740</v>
      </c>
      <c r="I161" s="231"/>
      <c r="J161" s="232">
        <f>ROUND(I161*H161,2)</f>
        <v>0</v>
      </c>
      <c r="K161" s="228" t="s">
        <v>136</v>
      </c>
      <c r="L161" s="233"/>
      <c r="M161" s="234" t="s">
        <v>1</v>
      </c>
      <c r="N161" s="235" t="s">
        <v>42</v>
      </c>
      <c r="O161" s="70"/>
      <c r="P161" s="194">
        <f>O161*H161</f>
        <v>0</v>
      </c>
      <c r="Q161" s="194">
        <v>1.8000000000000001E-4</v>
      </c>
      <c r="R161" s="194">
        <f>Q161*H161</f>
        <v>0.13320000000000001</v>
      </c>
      <c r="S161" s="194">
        <v>0</v>
      </c>
      <c r="T161" s="195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96" t="s">
        <v>300</v>
      </c>
      <c r="AT161" s="196" t="s">
        <v>297</v>
      </c>
      <c r="AU161" s="196" t="s">
        <v>87</v>
      </c>
      <c r="AY161" s="16" t="s">
        <v>129</v>
      </c>
      <c r="BE161" s="197">
        <f>IF(N161="základní",J161,0)</f>
        <v>0</v>
      </c>
      <c r="BF161" s="197">
        <f>IF(N161="snížená",J161,0)</f>
        <v>0</v>
      </c>
      <c r="BG161" s="197">
        <f>IF(N161="zákl. přenesená",J161,0)</f>
        <v>0</v>
      </c>
      <c r="BH161" s="197">
        <f>IF(N161="sníž. přenesená",J161,0)</f>
        <v>0</v>
      </c>
      <c r="BI161" s="197">
        <f>IF(N161="nulová",J161,0)</f>
        <v>0</v>
      </c>
      <c r="BJ161" s="16" t="s">
        <v>85</v>
      </c>
      <c r="BK161" s="197">
        <f>ROUND(I161*H161,2)</f>
        <v>0</v>
      </c>
      <c r="BL161" s="16" t="s">
        <v>300</v>
      </c>
      <c r="BM161" s="196" t="s">
        <v>635</v>
      </c>
    </row>
    <row r="162" spans="1:65" s="2" customFormat="1">
      <c r="A162" s="33"/>
      <c r="B162" s="34"/>
      <c r="C162" s="35"/>
      <c r="D162" s="198" t="s">
        <v>139</v>
      </c>
      <c r="E162" s="35"/>
      <c r="F162" s="199" t="s">
        <v>329</v>
      </c>
      <c r="G162" s="35"/>
      <c r="H162" s="35"/>
      <c r="I162" s="200"/>
      <c r="J162" s="35"/>
      <c r="K162" s="35"/>
      <c r="L162" s="38"/>
      <c r="M162" s="201"/>
      <c r="N162" s="202"/>
      <c r="O162" s="70"/>
      <c r="P162" s="70"/>
      <c r="Q162" s="70"/>
      <c r="R162" s="70"/>
      <c r="S162" s="70"/>
      <c r="T162" s="71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6" t="s">
        <v>139</v>
      </c>
      <c r="AU162" s="16" t="s">
        <v>87</v>
      </c>
    </row>
    <row r="163" spans="1:65" s="12" customFormat="1" ht="25.9" customHeight="1">
      <c r="B163" s="169"/>
      <c r="C163" s="170"/>
      <c r="D163" s="171" t="s">
        <v>76</v>
      </c>
      <c r="E163" s="172" t="s">
        <v>351</v>
      </c>
      <c r="F163" s="172" t="s">
        <v>352</v>
      </c>
      <c r="G163" s="170"/>
      <c r="H163" s="170"/>
      <c r="I163" s="173"/>
      <c r="J163" s="174">
        <f>BK163</f>
        <v>0</v>
      </c>
      <c r="K163" s="170"/>
      <c r="L163" s="175"/>
      <c r="M163" s="176"/>
      <c r="N163" s="177"/>
      <c r="O163" s="177"/>
      <c r="P163" s="178">
        <f>SUM(P164:P171)</f>
        <v>0</v>
      </c>
      <c r="Q163" s="177"/>
      <c r="R163" s="178">
        <f>SUM(R164:R171)</f>
        <v>0</v>
      </c>
      <c r="S163" s="177"/>
      <c r="T163" s="179">
        <f>SUM(T164:T171)</f>
        <v>0</v>
      </c>
      <c r="AR163" s="180" t="s">
        <v>137</v>
      </c>
      <c r="AT163" s="181" t="s">
        <v>76</v>
      </c>
      <c r="AU163" s="181" t="s">
        <v>77</v>
      </c>
      <c r="AY163" s="180" t="s">
        <v>129</v>
      </c>
      <c r="BK163" s="182">
        <f>SUM(BK164:BK171)</f>
        <v>0</v>
      </c>
    </row>
    <row r="164" spans="1:65" s="2" customFormat="1" ht="16.5" customHeight="1">
      <c r="A164" s="33"/>
      <c r="B164" s="34"/>
      <c r="C164" s="185" t="s">
        <v>238</v>
      </c>
      <c r="D164" s="185" t="s">
        <v>132</v>
      </c>
      <c r="E164" s="186" t="s">
        <v>367</v>
      </c>
      <c r="F164" s="187" t="s">
        <v>368</v>
      </c>
      <c r="G164" s="188" t="s">
        <v>183</v>
      </c>
      <c r="H164" s="189">
        <v>0.13300000000000001</v>
      </c>
      <c r="I164" s="190"/>
      <c r="J164" s="191">
        <f>ROUND(I164*H164,2)</f>
        <v>0</v>
      </c>
      <c r="K164" s="187" t="s">
        <v>136</v>
      </c>
      <c r="L164" s="38"/>
      <c r="M164" s="192" t="s">
        <v>1</v>
      </c>
      <c r="N164" s="193" t="s">
        <v>42</v>
      </c>
      <c r="O164" s="70"/>
      <c r="P164" s="194">
        <f>O164*H164</f>
        <v>0</v>
      </c>
      <c r="Q164" s="194">
        <v>0</v>
      </c>
      <c r="R164" s="194">
        <f>Q164*H164</f>
        <v>0</v>
      </c>
      <c r="S164" s="194">
        <v>0</v>
      </c>
      <c r="T164" s="195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96" t="s">
        <v>356</v>
      </c>
      <c r="AT164" s="196" t="s">
        <v>132</v>
      </c>
      <c r="AU164" s="196" t="s">
        <v>85</v>
      </c>
      <c r="AY164" s="16" t="s">
        <v>129</v>
      </c>
      <c r="BE164" s="197">
        <f>IF(N164="základní",J164,0)</f>
        <v>0</v>
      </c>
      <c r="BF164" s="197">
        <f>IF(N164="snížená",J164,0)</f>
        <v>0</v>
      </c>
      <c r="BG164" s="197">
        <f>IF(N164="zákl. přenesená",J164,0)</f>
        <v>0</v>
      </c>
      <c r="BH164" s="197">
        <f>IF(N164="sníž. přenesená",J164,0)</f>
        <v>0</v>
      </c>
      <c r="BI164" s="197">
        <f>IF(N164="nulová",J164,0)</f>
        <v>0</v>
      </c>
      <c r="BJ164" s="16" t="s">
        <v>85</v>
      </c>
      <c r="BK164" s="197">
        <f>ROUND(I164*H164,2)</f>
        <v>0</v>
      </c>
      <c r="BL164" s="16" t="s">
        <v>356</v>
      </c>
      <c r="BM164" s="196" t="s">
        <v>636</v>
      </c>
    </row>
    <row r="165" spans="1:65" s="2" customFormat="1" ht="29.25">
      <c r="A165" s="33"/>
      <c r="B165" s="34"/>
      <c r="C165" s="35"/>
      <c r="D165" s="198" t="s">
        <v>139</v>
      </c>
      <c r="E165" s="35"/>
      <c r="F165" s="199" t="s">
        <v>370</v>
      </c>
      <c r="G165" s="35"/>
      <c r="H165" s="35"/>
      <c r="I165" s="200"/>
      <c r="J165" s="35"/>
      <c r="K165" s="35"/>
      <c r="L165" s="38"/>
      <c r="M165" s="201"/>
      <c r="N165" s="202"/>
      <c r="O165" s="70"/>
      <c r="P165" s="70"/>
      <c r="Q165" s="70"/>
      <c r="R165" s="70"/>
      <c r="S165" s="70"/>
      <c r="T165" s="71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6" t="s">
        <v>139</v>
      </c>
      <c r="AU165" s="16" t="s">
        <v>85</v>
      </c>
    </row>
    <row r="166" spans="1:65" s="2" customFormat="1" ht="36">
      <c r="A166" s="33"/>
      <c r="B166" s="34"/>
      <c r="C166" s="185" t="s">
        <v>240</v>
      </c>
      <c r="D166" s="185" t="s">
        <v>132</v>
      </c>
      <c r="E166" s="186" t="s">
        <v>372</v>
      </c>
      <c r="F166" s="187" t="s">
        <v>373</v>
      </c>
      <c r="G166" s="188" t="s">
        <v>176</v>
      </c>
      <c r="H166" s="189">
        <v>1</v>
      </c>
      <c r="I166" s="190"/>
      <c r="J166" s="191">
        <f>ROUND(I166*H166,2)</f>
        <v>0</v>
      </c>
      <c r="K166" s="187" t="s">
        <v>136</v>
      </c>
      <c r="L166" s="38"/>
      <c r="M166" s="192" t="s">
        <v>1</v>
      </c>
      <c r="N166" s="193" t="s">
        <v>42</v>
      </c>
      <c r="O166" s="70"/>
      <c r="P166" s="194">
        <f>O166*H166</f>
        <v>0</v>
      </c>
      <c r="Q166" s="194">
        <v>0</v>
      </c>
      <c r="R166" s="194">
        <f>Q166*H166</f>
        <v>0</v>
      </c>
      <c r="S166" s="194">
        <v>0</v>
      </c>
      <c r="T166" s="195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96" t="s">
        <v>356</v>
      </c>
      <c r="AT166" s="196" t="s">
        <v>132</v>
      </c>
      <c r="AU166" s="196" t="s">
        <v>85</v>
      </c>
      <c r="AY166" s="16" t="s">
        <v>129</v>
      </c>
      <c r="BE166" s="197">
        <f>IF(N166="základní",J166,0)</f>
        <v>0</v>
      </c>
      <c r="BF166" s="197">
        <f>IF(N166="snížená",J166,0)</f>
        <v>0</v>
      </c>
      <c r="BG166" s="197">
        <f>IF(N166="zákl. přenesená",J166,0)</f>
        <v>0</v>
      </c>
      <c r="BH166" s="197">
        <f>IF(N166="sníž. přenesená",J166,0)</f>
        <v>0</v>
      </c>
      <c r="BI166" s="197">
        <f>IF(N166="nulová",J166,0)</f>
        <v>0</v>
      </c>
      <c r="BJ166" s="16" t="s">
        <v>85</v>
      </c>
      <c r="BK166" s="197">
        <f>ROUND(I166*H166,2)</f>
        <v>0</v>
      </c>
      <c r="BL166" s="16" t="s">
        <v>356</v>
      </c>
      <c r="BM166" s="196" t="s">
        <v>637</v>
      </c>
    </row>
    <row r="167" spans="1:65" s="2" customFormat="1" ht="39">
      <c r="A167" s="33"/>
      <c r="B167" s="34"/>
      <c r="C167" s="35"/>
      <c r="D167" s="198" t="s">
        <v>139</v>
      </c>
      <c r="E167" s="35"/>
      <c r="F167" s="199" t="s">
        <v>375</v>
      </c>
      <c r="G167" s="35"/>
      <c r="H167" s="35"/>
      <c r="I167" s="200"/>
      <c r="J167" s="35"/>
      <c r="K167" s="35"/>
      <c r="L167" s="38"/>
      <c r="M167" s="201"/>
      <c r="N167" s="202"/>
      <c r="O167" s="70"/>
      <c r="P167" s="70"/>
      <c r="Q167" s="70"/>
      <c r="R167" s="70"/>
      <c r="S167" s="70"/>
      <c r="T167" s="71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6" t="s">
        <v>139</v>
      </c>
      <c r="AU167" s="16" t="s">
        <v>85</v>
      </c>
    </row>
    <row r="168" spans="1:65" s="13" customFormat="1">
      <c r="B168" s="203"/>
      <c r="C168" s="204"/>
      <c r="D168" s="198" t="s">
        <v>151</v>
      </c>
      <c r="E168" s="205" t="s">
        <v>1</v>
      </c>
      <c r="F168" s="206" t="s">
        <v>638</v>
      </c>
      <c r="G168" s="204"/>
      <c r="H168" s="207">
        <v>1</v>
      </c>
      <c r="I168" s="208"/>
      <c r="J168" s="204"/>
      <c r="K168" s="204"/>
      <c r="L168" s="209"/>
      <c r="M168" s="210"/>
      <c r="N168" s="211"/>
      <c r="O168" s="211"/>
      <c r="P168" s="211"/>
      <c r="Q168" s="211"/>
      <c r="R168" s="211"/>
      <c r="S168" s="211"/>
      <c r="T168" s="212"/>
      <c r="AT168" s="213" t="s">
        <v>151</v>
      </c>
      <c r="AU168" s="213" t="s">
        <v>85</v>
      </c>
      <c r="AV168" s="13" t="s">
        <v>87</v>
      </c>
      <c r="AW168" s="13" t="s">
        <v>34</v>
      </c>
      <c r="AX168" s="13" t="s">
        <v>85</v>
      </c>
      <c r="AY168" s="213" t="s">
        <v>129</v>
      </c>
    </row>
    <row r="169" spans="1:65" s="2" customFormat="1" ht="36">
      <c r="A169" s="33"/>
      <c r="B169" s="34"/>
      <c r="C169" s="185" t="s">
        <v>246</v>
      </c>
      <c r="D169" s="185" t="s">
        <v>132</v>
      </c>
      <c r="E169" s="186" t="s">
        <v>639</v>
      </c>
      <c r="F169" s="187" t="s">
        <v>640</v>
      </c>
      <c r="G169" s="188" t="s">
        <v>176</v>
      </c>
      <c r="H169" s="189">
        <v>1</v>
      </c>
      <c r="I169" s="190"/>
      <c r="J169" s="191">
        <f>ROUND(I169*H169,2)</f>
        <v>0</v>
      </c>
      <c r="K169" s="187" t="s">
        <v>136</v>
      </c>
      <c r="L169" s="38"/>
      <c r="M169" s="192" t="s">
        <v>1</v>
      </c>
      <c r="N169" s="193" t="s">
        <v>42</v>
      </c>
      <c r="O169" s="70"/>
      <c r="P169" s="194">
        <f>O169*H169</f>
        <v>0</v>
      </c>
      <c r="Q169" s="194">
        <v>0</v>
      </c>
      <c r="R169" s="194">
        <f>Q169*H169</f>
        <v>0</v>
      </c>
      <c r="S169" s="194">
        <v>0</v>
      </c>
      <c r="T169" s="195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96" t="s">
        <v>356</v>
      </c>
      <c r="AT169" s="196" t="s">
        <v>132</v>
      </c>
      <c r="AU169" s="196" t="s">
        <v>85</v>
      </c>
      <c r="AY169" s="16" t="s">
        <v>129</v>
      </c>
      <c r="BE169" s="197">
        <f>IF(N169="základní",J169,0)</f>
        <v>0</v>
      </c>
      <c r="BF169" s="197">
        <f>IF(N169="snížená",J169,0)</f>
        <v>0</v>
      </c>
      <c r="BG169" s="197">
        <f>IF(N169="zákl. přenesená",J169,0)</f>
        <v>0</v>
      </c>
      <c r="BH169" s="197">
        <f>IF(N169="sníž. přenesená",J169,0)</f>
        <v>0</v>
      </c>
      <c r="BI169" s="197">
        <f>IF(N169="nulová",J169,0)</f>
        <v>0</v>
      </c>
      <c r="BJ169" s="16" t="s">
        <v>85</v>
      </c>
      <c r="BK169" s="197">
        <f>ROUND(I169*H169,2)</f>
        <v>0</v>
      </c>
      <c r="BL169" s="16" t="s">
        <v>356</v>
      </c>
      <c r="BM169" s="196" t="s">
        <v>641</v>
      </c>
    </row>
    <row r="170" spans="1:65" s="2" customFormat="1" ht="39">
      <c r="A170" s="33"/>
      <c r="B170" s="34"/>
      <c r="C170" s="35"/>
      <c r="D170" s="198" t="s">
        <v>139</v>
      </c>
      <c r="E170" s="35"/>
      <c r="F170" s="199" t="s">
        <v>642</v>
      </c>
      <c r="G170" s="35"/>
      <c r="H170" s="35"/>
      <c r="I170" s="200"/>
      <c r="J170" s="35"/>
      <c r="K170" s="35"/>
      <c r="L170" s="38"/>
      <c r="M170" s="201"/>
      <c r="N170" s="202"/>
      <c r="O170" s="70"/>
      <c r="P170" s="70"/>
      <c r="Q170" s="70"/>
      <c r="R170" s="70"/>
      <c r="S170" s="70"/>
      <c r="T170" s="71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6" t="s">
        <v>139</v>
      </c>
      <c r="AU170" s="16" t="s">
        <v>85</v>
      </c>
    </row>
    <row r="171" spans="1:65" s="13" customFormat="1">
      <c r="B171" s="203"/>
      <c r="C171" s="204"/>
      <c r="D171" s="198" t="s">
        <v>151</v>
      </c>
      <c r="E171" s="205" t="s">
        <v>1</v>
      </c>
      <c r="F171" s="206" t="s">
        <v>643</v>
      </c>
      <c r="G171" s="204"/>
      <c r="H171" s="207">
        <v>1</v>
      </c>
      <c r="I171" s="208"/>
      <c r="J171" s="204"/>
      <c r="K171" s="204"/>
      <c r="L171" s="209"/>
      <c r="M171" s="236"/>
      <c r="N171" s="237"/>
      <c r="O171" s="237"/>
      <c r="P171" s="237"/>
      <c r="Q171" s="237"/>
      <c r="R171" s="237"/>
      <c r="S171" s="237"/>
      <c r="T171" s="238"/>
      <c r="AT171" s="213" t="s">
        <v>151</v>
      </c>
      <c r="AU171" s="213" t="s">
        <v>85</v>
      </c>
      <c r="AV171" s="13" t="s">
        <v>87</v>
      </c>
      <c r="AW171" s="13" t="s">
        <v>34</v>
      </c>
      <c r="AX171" s="13" t="s">
        <v>85</v>
      </c>
      <c r="AY171" s="213" t="s">
        <v>129</v>
      </c>
    </row>
    <row r="172" spans="1:65" s="2" customFormat="1" ht="6.95" customHeight="1">
      <c r="A172" s="33"/>
      <c r="B172" s="53"/>
      <c r="C172" s="54"/>
      <c r="D172" s="54"/>
      <c r="E172" s="54"/>
      <c r="F172" s="54"/>
      <c r="G172" s="54"/>
      <c r="H172" s="54"/>
      <c r="I172" s="54"/>
      <c r="J172" s="54"/>
      <c r="K172" s="54"/>
      <c r="L172" s="38"/>
      <c r="M172" s="33"/>
      <c r="O172" s="33"/>
      <c r="P172" s="33"/>
      <c r="Q172" s="33"/>
      <c r="R172" s="33"/>
      <c r="S172" s="33"/>
      <c r="T172" s="33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</row>
  </sheetData>
  <sheetProtection algorithmName="SHA-512" hashValue="uRaWaYq4ADdB2f/dyHHSILkBo0mAE9/xn+p1qGpzPdaHjY6X9q1sj5VyICMNyvyXgObePYBcU7QcDVJ7hb6NbA==" saltValue="FTRPhzX8ecItTJ524jjZFkjpnCs+yHt/OO3lozuZQJfdfKIVNn5fuF2W3EeriHSl/wx37OT9/rLrY7uKAo2VNA==" spinCount="100000" sheet="1" objects="1" scenarios="1" formatColumns="0" formatRows="0" autoFilter="0"/>
  <autoFilter ref="C118:K171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9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4"/>
      <c r="M2" s="244"/>
      <c r="N2" s="244"/>
      <c r="O2" s="244"/>
      <c r="P2" s="244"/>
      <c r="Q2" s="244"/>
      <c r="R2" s="244"/>
      <c r="S2" s="244"/>
      <c r="T2" s="244"/>
      <c r="U2" s="244"/>
      <c r="V2" s="244"/>
      <c r="AT2" s="16" t="s">
        <v>96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87</v>
      </c>
    </row>
    <row r="4" spans="1:46" s="1" customFormat="1" ht="24.95" customHeight="1">
      <c r="B4" s="19"/>
      <c r="D4" s="109" t="s">
        <v>103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88" t="str">
        <f>'Rekapitulace stavby'!K6</f>
        <v>Oprava trati v úseku Svatoňovice - Budišov nad Budišovkou 1. etapa</v>
      </c>
      <c r="F7" s="289"/>
      <c r="G7" s="289"/>
      <c r="H7" s="289"/>
      <c r="L7" s="19"/>
    </row>
    <row r="8" spans="1:46" s="2" customFormat="1" ht="12" customHeight="1">
      <c r="A8" s="33"/>
      <c r="B8" s="38"/>
      <c r="C8" s="33"/>
      <c r="D8" s="111" t="s">
        <v>104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90" t="s">
        <v>644</v>
      </c>
      <c r="F9" s="291"/>
      <c r="G9" s="291"/>
      <c r="H9" s="291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27. 4. 2021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">
        <v>27</v>
      </c>
      <c r="F15" s="33"/>
      <c r="G15" s="33"/>
      <c r="H15" s="33"/>
      <c r="I15" s="111" t="s">
        <v>28</v>
      </c>
      <c r="J15" s="112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30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92" t="str">
        <f>'Rekapitulace stavby'!E14</f>
        <v>Vyplň údaj</v>
      </c>
      <c r="F18" s="293"/>
      <c r="G18" s="293"/>
      <c r="H18" s="293"/>
      <c r="I18" s="111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32</v>
      </c>
      <c r="E20" s="33"/>
      <c r="F20" s="33"/>
      <c r="G20" s="33"/>
      <c r="H20" s="33"/>
      <c r="I20" s="111" t="s">
        <v>25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tr">
        <f>IF('Rekapitulace stavby'!E17="","",'Rekapitulace stavby'!E17)</f>
        <v xml:space="preserve"> </v>
      </c>
      <c r="F21" s="33"/>
      <c r="G21" s="33"/>
      <c r="H21" s="33"/>
      <c r="I21" s="111" t="s">
        <v>28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35</v>
      </c>
      <c r="E23" s="33"/>
      <c r="F23" s="33"/>
      <c r="G23" s="33"/>
      <c r="H23" s="33"/>
      <c r="I23" s="111" t="s">
        <v>25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tr">
        <f>IF('Rekapitulace stavby'!E20="","",'Rekapitulace stavby'!E20)</f>
        <v xml:space="preserve"> </v>
      </c>
      <c r="F24" s="33"/>
      <c r="G24" s="33"/>
      <c r="H24" s="33"/>
      <c r="I24" s="111" t="s">
        <v>28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36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94" t="s">
        <v>1</v>
      </c>
      <c r="F27" s="294"/>
      <c r="G27" s="294"/>
      <c r="H27" s="294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37</v>
      </c>
      <c r="E30" s="33"/>
      <c r="F30" s="33"/>
      <c r="G30" s="33"/>
      <c r="H30" s="33"/>
      <c r="I30" s="33"/>
      <c r="J30" s="119">
        <f>ROUND(J119,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39</v>
      </c>
      <c r="G32" s="33"/>
      <c r="H32" s="33"/>
      <c r="I32" s="120" t="s">
        <v>38</v>
      </c>
      <c r="J32" s="120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41</v>
      </c>
      <c r="E33" s="111" t="s">
        <v>42</v>
      </c>
      <c r="F33" s="122">
        <f>ROUND((SUM(BE119:BE228)),  2)</f>
        <v>0</v>
      </c>
      <c r="G33" s="33"/>
      <c r="H33" s="33"/>
      <c r="I33" s="123">
        <v>0.21</v>
      </c>
      <c r="J33" s="122">
        <f>ROUND(((SUM(BE119:BE228))*I33),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43</v>
      </c>
      <c r="F34" s="122">
        <f>ROUND((SUM(BF119:BF228)),  2)</f>
        <v>0</v>
      </c>
      <c r="G34" s="33"/>
      <c r="H34" s="33"/>
      <c r="I34" s="123">
        <v>0.15</v>
      </c>
      <c r="J34" s="122">
        <f>ROUND(((SUM(BF119:BF228))*I34),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44</v>
      </c>
      <c r="F35" s="122">
        <f>ROUND((SUM(BG119:BG228)),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45</v>
      </c>
      <c r="F36" s="122">
        <f>ROUND((SUM(BH119:BH228)),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46</v>
      </c>
      <c r="F37" s="122">
        <f>ROUND((SUM(BI119:BI228)),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47</v>
      </c>
      <c r="E39" s="126"/>
      <c r="F39" s="126"/>
      <c r="G39" s="127" t="s">
        <v>48</v>
      </c>
      <c r="H39" s="128" t="s">
        <v>49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1" t="s">
        <v>50</v>
      </c>
      <c r="E50" s="132"/>
      <c r="F50" s="132"/>
      <c r="G50" s="131" t="s">
        <v>51</v>
      </c>
      <c r="H50" s="132"/>
      <c r="I50" s="132"/>
      <c r="J50" s="132"/>
      <c r="K50" s="132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33" t="s">
        <v>52</v>
      </c>
      <c r="E61" s="134"/>
      <c r="F61" s="135" t="s">
        <v>53</v>
      </c>
      <c r="G61" s="133" t="s">
        <v>52</v>
      </c>
      <c r="H61" s="134"/>
      <c r="I61" s="134"/>
      <c r="J61" s="136" t="s">
        <v>53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31" t="s">
        <v>54</v>
      </c>
      <c r="E65" s="137"/>
      <c r="F65" s="137"/>
      <c r="G65" s="131" t="s">
        <v>55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33" t="s">
        <v>52</v>
      </c>
      <c r="E76" s="134"/>
      <c r="F76" s="135" t="s">
        <v>53</v>
      </c>
      <c r="G76" s="133" t="s">
        <v>52</v>
      </c>
      <c r="H76" s="134"/>
      <c r="I76" s="134"/>
      <c r="J76" s="136" t="s">
        <v>53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106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86" t="str">
        <f>E7</f>
        <v>Oprava trati v úseku Svatoňovice - Budišov nad Budišovkou 1. etapa</v>
      </c>
      <c r="F85" s="287"/>
      <c r="G85" s="287"/>
      <c r="H85" s="287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104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69" t="str">
        <f>E9</f>
        <v>SO 04 - Oprava železničního přejezdu P 6746 v km 34,384</v>
      </c>
      <c r="F87" s="285"/>
      <c r="G87" s="285"/>
      <c r="H87" s="285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PS Suchdol</v>
      </c>
      <c r="G89" s="35"/>
      <c r="H89" s="35"/>
      <c r="I89" s="28" t="s">
        <v>22</v>
      </c>
      <c r="J89" s="65" t="str">
        <f>IF(J12="","",J12)</f>
        <v>27. 4. 2021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>Správa železnic, státní organizace, OŘ Ostrava</v>
      </c>
      <c r="G91" s="35"/>
      <c r="H91" s="35"/>
      <c r="I91" s="28" t="s">
        <v>32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28" t="s">
        <v>35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107</v>
      </c>
      <c r="D94" s="143"/>
      <c r="E94" s="143"/>
      <c r="F94" s="143"/>
      <c r="G94" s="143"/>
      <c r="H94" s="143"/>
      <c r="I94" s="143"/>
      <c r="J94" s="144" t="s">
        <v>108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5" t="s">
        <v>109</v>
      </c>
      <c r="D96" s="35"/>
      <c r="E96" s="35"/>
      <c r="F96" s="35"/>
      <c r="G96" s="35"/>
      <c r="H96" s="35"/>
      <c r="I96" s="35"/>
      <c r="J96" s="83">
        <f>J119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110</v>
      </c>
    </row>
    <row r="97" spans="1:31" s="9" customFormat="1" ht="24.95" customHeight="1">
      <c r="B97" s="146"/>
      <c r="C97" s="147"/>
      <c r="D97" s="148" t="s">
        <v>111</v>
      </c>
      <c r="E97" s="149"/>
      <c r="F97" s="149"/>
      <c r="G97" s="149"/>
      <c r="H97" s="149"/>
      <c r="I97" s="149"/>
      <c r="J97" s="150">
        <f>J120</f>
        <v>0</v>
      </c>
      <c r="K97" s="147"/>
      <c r="L97" s="151"/>
    </row>
    <row r="98" spans="1:31" s="10" customFormat="1" ht="19.899999999999999" customHeight="1">
      <c r="B98" s="152"/>
      <c r="C98" s="153"/>
      <c r="D98" s="154" t="s">
        <v>112</v>
      </c>
      <c r="E98" s="155"/>
      <c r="F98" s="155"/>
      <c r="G98" s="155"/>
      <c r="H98" s="155"/>
      <c r="I98" s="155"/>
      <c r="J98" s="156">
        <f>J121</f>
        <v>0</v>
      </c>
      <c r="K98" s="153"/>
      <c r="L98" s="157"/>
    </row>
    <row r="99" spans="1:31" s="9" customFormat="1" ht="24.95" customHeight="1">
      <c r="B99" s="146"/>
      <c r="C99" s="147"/>
      <c r="D99" s="148" t="s">
        <v>113</v>
      </c>
      <c r="E99" s="149"/>
      <c r="F99" s="149"/>
      <c r="G99" s="149"/>
      <c r="H99" s="149"/>
      <c r="I99" s="149"/>
      <c r="J99" s="150">
        <f>J208</f>
        <v>0</v>
      </c>
      <c r="K99" s="147"/>
      <c r="L99" s="151"/>
    </row>
    <row r="100" spans="1:31" s="2" customFormat="1" ht="21.75" customHeight="1">
      <c r="A100" s="33"/>
      <c r="B100" s="34"/>
      <c r="C100" s="35"/>
      <c r="D100" s="35"/>
      <c r="E100" s="35"/>
      <c r="F100" s="35"/>
      <c r="G100" s="35"/>
      <c r="H100" s="35"/>
      <c r="I100" s="35"/>
      <c r="J100" s="35"/>
      <c r="K100" s="35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31" s="2" customFormat="1" ht="6.95" customHeight="1">
      <c r="A101" s="33"/>
      <c r="B101" s="53"/>
      <c r="C101" s="54"/>
      <c r="D101" s="54"/>
      <c r="E101" s="54"/>
      <c r="F101" s="54"/>
      <c r="G101" s="54"/>
      <c r="H101" s="54"/>
      <c r="I101" s="54"/>
      <c r="J101" s="54"/>
      <c r="K101" s="54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5" spans="1:31" s="2" customFormat="1" ht="6.95" customHeight="1">
      <c r="A105" s="33"/>
      <c r="B105" s="55"/>
      <c r="C105" s="56"/>
      <c r="D105" s="56"/>
      <c r="E105" s="56"/>
      <c r="F105" s="56"/>
      <c r="G105" s="56"/>
      <c r="H105" s="56"/>
      <c r="I105" s="56"/>
      <c r="J105" s="56"/>
      <c r="K105" s="56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24.95" customHeight="1">
      <c r="A106" s="33"/>
      <c r="B106" s="34"/>
      <c r="C106" s="22" t="s">
        <v>114</v>
      </c>
      <c r="D106" s="35"/>
      <c r="E106" s="35"/>
      <c r="F106" s="35"/>
      <c r="G106" s="35"/>
      <c r="H106" s="35"/>
      <c r="I106" s="35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5" customHeight="1">
      <c r="A107" s="33"/>
      <c r="B107" s="34"/>
      <c r="C107" s="35"/>
      <c r="D107" s="35"/>
      <c r="E107" s="35"/>
      <c r="F107" s="35"/>
      <c r="G107" s="35"/>
      <c r="H107" s="35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16</v>
      </c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286" t="str">
        <f>E7</f>
        <v>Oprava trati v úseku Svatoňovice - Budišov nad Budišovkou 1. etapa</v>
      </c>
      <c r="F109" s="287"/>
      <c r="G109" s="287"/>
      <c r="H109" s="287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104</v>
      </c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269" t="str">
        <f>E9</f>
        <v>SO 04 - Oprava železničního přejezdu P 6746 v km 34,384</v>
      </c>
      <c r="F111" s="285"/>
      <c r="G111" s="285"/>
      <c r="H111" s="28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20</v>
      </c>
      <c r="D113" s="35"/>
      <c r="E113" s="35"/>
      <c r="F113" s="26" t="str">
        <f>F12</f>
        <v>PS Suchdol</v>
      </c>
      <c r="G113" s="35"/>
      <c r="H113" s="35"/>
      <c r="I113" s="28" t="s">
        <v>22</v>
      </c>
      <c r="J113" s="65" t="str">
        <f>IF(J12="","",J12)</f>
        <v>27. 4. 2021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2" customHeight="1">
      <c r="A115" s="33"/>
      <c r="B115" s="34"/>
      <c r="C115" s="28" t="s">
        <v>24</v>
      </c>
      <c r="D115" s="35"/>
      <c r="E115" s="35"/>
      <c r="F115" s="26" t="str">
        <f>E15</f>
        <v>Správa železnic, státní organizace, OŘ Ostrava</v>
      </c>
      <c r="G115" s="35"/>
      <c r="H115" s="35"/>
      <c r="I115" s="28" t="s">
        <v>32</v>
      </c>
      <c r="J115" s="31" t="str">
        <f>E21</f>
        <v xml:space="preserve"> 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2" customHeight="1">
      <c r="A116" s="33"/>
      <c r="B116" s="34"/>
      <c r="C116" s="28" t="s">
        <v>30</v>
      </c>
      <c r="D116" s="35"/>
      <c r="E116" s="35"/>
      <c r="F116" s="26" t="str">
        <f>IF(E18="","",E18)</f>
        <v>Vyplň údaj</v>
      </c>
      <c r="G116" s="35"/>
      <c r="H116" s="35"/>
      <c r="I116" s="28" t="s">
        <v>35</v>
      </c>
      <c r="J116" s="31" t="str">
        <f>E24</f>
        <v xml:space="preserve"> 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0.35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11" customFormat="1" ht="29.25" customHeight="1">
      <c r="A118" s="158"/>
      <c r="B118" s="159"/>
      <c r="C118" s="160" t="s">
        <v>115</v>
      </c>
      <c r="D118" s="161" t="s">
        <v>62</v>
      </c>
      <c r="E118" s="161" t="s">
        <v>58</v>
      </c>
      <c r="F118" s="161" t="s">
        <v>59</v>
      </c>
      <c r="G118" s="161" t="s">
        <v>116</v>
      </c>
      <c r="H118" s="161" t="s">
        <v>117</v>
      </c>
      <c r="I118" s="161" t="s">
        <v>118</v>
      </c>
      <c r="J118" s="161" t="s">
        <v>108</v>
      </c>
      <c r="K118" s="162" t="s">
        <v>119</v>
      </c>
      <c r="L118" s="163"/>
      <c r="M118" s="74" t="s">
        <v>1</v>
      </c>
      <c r="N118" s="75" t="s">
        <v>41</v>
      </c>
      <c r="O118" s="75" t="s">
        <v>120</v>
      </c>
      <c r="P118" s="75" t="s">
        <v>121</v>
      </c>
      <c r="Q118" s="75" t="s">
        <v>122</v>
      </c>
      <c r="R118" s="75" t="s">
        <v>123</v>
      </c>
      <c r="S118" s="75" t="s">
        <v>124</v>
      </c>
      <c r="T118" s="76" t="s">
        <v>125</v>
      </c>
      <c r="U118" s="158"/>
      <c r="V118" s="158"/>
      <c r="W118" s="158"/>
      <c r="X118" s="158"/>
      <c r="Y118" s="158"/>
      <c r="Z118" s="158"/>
      <c r="AA118" s="158"/>
      <c r="AB118" s="158"/>
      <c r="AC118" s="158"/>
      <c r="AD118" s="158"/>
      <c r="AE118" s="158"/>
    </row>
    <row r="119" spans="1:65" s="2" customFormat="1" ht="22.9" customHeight="1">
      <c r="A119" s="33"/>
      <c r="B119" s="34"/>
      <c r="C119" s="81" t="s">
        <v>126</v>
      </c>
      <c r="D119" s="35"/>
      <c r="E119" s="35"/>
      <c r="F119" s="35"/>
      <c r="G119" s="35"/>
      <c r="H119" s="35"/>
      <c r="I119" s="35"/>
      <c r="J119" s="164">
        <f>BK119</f>
        <v>0</v>
      </c>
      <c r="K119" s="35"/>
      <c r="L119" s="38"/>
      <c r="M119" s="77"/>
      <c r="N119" s="165"/>
      <c r="O119" s="78"/>
      <c r="P119" s="166">
        <f>P120+P208</f>
        <v>0</v>
      </c>
      <c r="Q119" s="78"/>
      <c r="R119" s="166">
        <f>R120+R208</f>
        <v>13.902411000000001</v>
      </c>
      <c r="S119" s="78"/>
      <c r="T119" s="167">
        <f>T120+T208</f>
        <v>2.2425000000000002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76</v>
      </c>
      <c r="AU119" s="16" t="s">
        <v>110</v>
      </c>
      <c r="BK119" s="168">
        <f>BK120+BK208</f>
        <v>0</v>
      </c>
    </row>
    <row r="120" spans="1:65" s="12" customFormat="1" ht="25.9" customHeight="1">
      <c r="B120" s="169"/>
      <c r="C120" s="170"/>
      <c r="D120" s="171" t="s">
        <v>76</v>
      </c>
      <c r="E120" s="172" t="s">
        <v>127</v>
      </c>
      <c r="F120" s="172" t="s">
        <v>128</v>
      </c>
      <c r="G120" s="170"/>
      <c r="H120" s="170"/>
      <c r="I120" s="173"/>
      <c r="J120" s="174">
        <f>BK120</f>
        <v>0</v>
      </c>
      <c r="K120" s="170"/>
      <c r="L120" s="175"/>
      <c r="M120" s="176"/>
      <c r="N120" s="177"/>
      <c r="O120" s="177"/>
      <c r="P120" s="178">
        <f>P121</f>
        <v>0</v>
      </c>
      <c r="Q120" s="177"/>
      <c r="R120" s="178">
        <f>R121</f>
        <v>13.902411000000001</v>
      </c>
      <c r="S120" s="177"/>
      <c r="T120" s="179">
        <f>T121</f>
        <v>2.2425000000000002</v>
      </c>
      <c r="AR120" s="180" t="s">
        <v>85</v>
      </c>
      <c r="AT120" s="181" t="s">
        <v>76</v>
      </c>
      <c r="AU120" s="181" t="s">
        <v>77</v>
      </c>
      <c r="AY120" s="180" t="s">
        <v>129</v>
      </c>
      <c r="BK120" s="182">
        <f>BK121</f>
        <v>0</v>
      </c>
    </row>
    <row r="121" spans="1:65" s="12" customFormat="1" ht="22.9" customHeight="1">
      <c r="B121" s="169"/>
      <c r="C121" s="170"/>
      <c r="D121" s="171" t="s">
        <v>76</v>
      </c>
      <c r="E121" s="183" t="s">
        <v>130</v>
      </c>
      <c r="F121" s="183" t="s">
        <v>131</v>
      </c>
      <c r="G121" s="170"/>
      <c r="H121" s="170"/>
      <c r="I121" s="173"/>
      <c r="J121" s="184">
        <f>BK121</f>
        <v>0</v>
      </c>
      <c r="K121" s="170"/>
      <c r="L121" s="175"/>
      <c r="M121" s="176"/>
      <c r="N121" s="177"/>
      <c r="O121" s="177"/>
      <c r="P121" s="178">
        <f>SUM(P122:P207)</f>
        <v>0</v>
      </c>
      <c r="Q121" s="177"/>
      <c r="R121" s="178">
        <f>SUM(R122:R207)</f>
        <v>13.902411000000001</v>
      </c>
      <c r="S121" s="177"/>
      <c r="T121" s="179">
        <f>SUM(T122:T207)</f>
        <v>2.2425000000000002</v>
      </c>
      <c r="AR121" s="180" t="s">
        <v>85</v>
      </c>
      <c r="AT121" s="181" t="s">
        <v>76</v>
      </c>
      <c r="AU121" s="181" t="s">
        <v>85</v>
      </c>
      <c r="AY121" s="180" t="s">
        <v>129</v>
      </c>
      <c r="BK121" s="182">
        <f>SUM(BK122:BK207)</f>
        <v>0</v>
      </c>
    </row>
    <row r="122" spans="1:65" s="2" customFormat="1" ht="16.5" customHeight="1">
      <c r="A122" s="33"/>
      <c r="B122" s="34"/>
      <c r="C122" s="185" t="s">
        <v>85</v>
      </c>
      <c r="D122" s="185" t="s">
        <v>132</v>
      </c>
      <c r="E122" s="186" t="s">
        <v>645</v>
      </c>
      <c r="F122" s="187" t="s">
        <v>646</v>
      </c>
      <c r="G122" s="188" t="s">
        <v>196</v>
      </c>
      <c r="H122" s="189">
        <v>2</v>
      </c>
      <c r="I122" s="190"/>
      <c r="J122" s="191">
        <f>ROUND(I122*H122,2)</f>
        <v>0</v>
      </c>
      <c r="K122" s="187" t="s">
        <v>136</v>
      </c>
      <c r="L122" s="38"/>
      <c r="M122" s="192" t="s">
        <v>1</v>
      </c>
      <c r="N122" s="193" t="s">
        <v>42</v>
      </c>
      <c r="O122" s="70"/>
      <c r="P122" s="194">
        <f>O122*H122</f>
        <v>0</v>
      </c>
      <c r="Q122" s="194">
        <v>0</v>
      </c>
      <c r="R122" s="194">
        <f>Q122*H122</f>
        <v>0</v>
      </c>
      <c r="S122" s="194">
        <v>0</v>
      </c>
      <c r="T122" s="195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96" t="s">
        <v>137</v>
      </c>
      <c r="AT122" s="196" t="s">
        <v>132</v>
      </c>
      <c r="AU122" s="196" t="s">
        <v>87</v>
      </c>
      <c r="AY122" s="16" t="s">
        <v>129</v>
      </c>
      <c r="BE122" s="197">
        <f>IF(N122="základní",J122,0)</f>
        <v>0</v>
      </c>
      <c r="BF122" s="197">
        <f>IF(N122="snížená",J122,0)</f>
        <v>0</v>
      </c>
      <c r="BG122" s="197">
        <f>IF(N122="zákl. přenesená",J122,0)</f>
        <v>0</v>
      </c>
      <c r="BH122" s="197">
        <f>IF(N122="sníž. přenesená",J122,0)</f>
        <v>0</v>
      </c>
      <c r="BI122" s="197">
        <f>IF(N122="nulová",J122,0)</f>
        <v>0</v>
      </c>
      <c r="BJ122" s="16" t="s">
        <v>85</v>
      </c>
      <c r="BK122" s="197">
        <f>ROUND(I122*H122,2)</f>
        <v>0</v>
      </c>
      <c r="BL122" s="16" t="s">
        <v>137</v>
      </c>
      <c r="BM122" s="196" t="s">
        <v>647</v>
      </c>
    </row>
    <row r="123" spans="1:65" s="2" customFormat="1" ht="19.5">
      <c r="A123" s="33"/>
      <c r="B123" s="34"/>
      <c r="C123" s="35"/>
      <c r="D123" s="198" t="s">
        <v>139</v>
      </c>
      <c r="E123" s="35"/>
      <c r="F123" s="199" t="s">
        <v>648</v>
      </c>
      <c r="G123" s="35"/>
      <c r="H123" s="35"/>
      <c r="I123" s="200"/>
      <c r="J123" s="35"/>
      <c r="K123" s="35"/>
      <c r="L123" s="38"/>
      <c r="M123" s="201"/>
      <c r="N123" s="202"/>
      <c r="O123" s="70"/>
      <c r="P123" s="70"/>
      <c r="Q123" s="70"/>
      <c r="R123" s="70"/>
      <c r="S123" s="70"/>
      <c r="T123" s="71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139</v>
      </c>
      <c r="AU123" s="16" t="s">
        <v>87</v>
      </c>
    </row>
    <row r="124" spans="1:65" s="13" customFormat="1">
      <c r="B124" s="203"/>
      <c r="C124" s="204"/>
      <c r="D124" s="198" t="s">
        <v>151</v>
      </c>
      <c r="E124" s="205" t="s">
        <v>1</v>
      </c>
      <c r="F124" s="206" t="s">
        <v>649</v>
      </c>
      <c r="G124" s="204"/>
      <c r="H124" s="207">
        <v>2</v>
      </c>
      <c r="I124" s="208"/>
      <c r="J124" s="204"/>
      <c r="K124" s="204"/>
      <c r="L124" s="209"/>
      <c r="M124" s="210"/>
      <c r="N124" s="211"/>
      <c r="O124" s="211"/>
      <c r="P124" s="211"/>
      <c r="Q124" s="211"/>
      <c r="R124" s="211"/>
      <c r="S124" s="211"/>
      <c r="T124" s="212"/>
      <c r="AT124" s="213" t="s">
        <v>151</v>
      </c>
      <c r="AU124" s="213" t="s">
        <v>87</v>
      </c>
      <c r="AV124" s="13" t="s">
        <v>87</v>
      </c>
      <c r="AW124" s="13" t="s">
        <v>34</v>
      </c>
      <c r="AX124" s="13" t="s">
        <v>85</v>
      </c>
      <c r="AY124" s="213" t="s">
        <v>129</v>
      </c>
    </row>
    <row r="125" spans="1:65" s="2" customFormat="1" ht="16.5" customHeight="1">
      <c r="A125" s="33"/>
      <c r="B125" s="34"/>
      <c r="C125" s="185" t="s">
        <v>87</v>
      </c>
      <c r="D125" s="185" t="s">
        <v>132</v>
      </c>
      <c r="E125" s="186" t="s">
        <v>650</v>
      </c>
      <c r="F125" s="187" t="s">
        <v>651</v>
      </c>
      <c r="G125" s="188" t="s">
        <v>213</v>
      </c>
      <c r="H125" s="189">
        <v>4.8</v>
      </c>
      <c r="I125" s="190"/>
      <c r="J125" s="191">
        <f>ROUND(I125*H125,2)</f>
        <v>0</v>
      </c>
      <c r="K125" s="187" t="s">
        <v>136</v>
      </c>
      <c r="L125" s="38"/>
      <c r="M125" s="192" t="s">
        <v>1</v>
      </c>
      <c r="N125" s="193" t="s">
        <v>42</v>
      </c>
      <c r="O125" s="70"/>
      <c r="P125" s="194">
        <f>O125*H125</f>
        <v>0</v>
      </c>
      <c r="Q125" s="194">
        <v>0</v>
      </c>
      <c r="R125" s="194">
        <f>Q125*H125</f>
        <v>0</v>
      </c>
      <c r="S125" s="194">
        <v>0</v>
      </c>
      <c r="T125" s="195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96" t="s">
        <v>137</v>
      </c>
      <c r="AT125" s="196" t="s">
        <v>132</v>
      </c>
      <c r="AU125" s="196" t="s">
        <v>87</v>
      </c>
      <c r="AY125" s="16" t="s">
        <v>129</v>
      </c>
      <c r="BE125" s="197">
        <f>IF(N125="základní",J125,0)</f>
        <v>0</v>
      </c>
      <c r="BF125" s="197">
        <f>IF(N125="snížená",J125,0)</f>
        <v>0</v>
      </c>
      <c r="BG125" s="197">
        <f>IF(N125="zákl. přenesená",J125,0)</f>
        <v>0</v>
      </c>
      <c r="BH125" s="197">
        <f>IF(N125="sníž. přenesená",J125,0)</f>
        <v>0</v>
      </c>
      <c r="BI125" s="197">
        <f>IF(N125="nulová",J125,0)</f>
        <v>0</v>
      </c>
      <c r="BJ125" s="16" t="s">
        <v>85</v>
      </c>
      <c r="BK125" s="197">
        <f>ROUND(I125*H125,2)</f>
        <v>0</v>
      </c>
      <c r="BL125" s="16" t="s">
        <v>137</v>
      </c>
      <c r="BM125" s="196" t="s">
        <v>652</v>
      </c>
    </row>
    <row r="126" spans="1:65" s="2" customFormat="1" ht="19.5">
      <c r="A126" s="33"/>
      <c r="B126" s="34"/>
      <c r="C126" s="35"/>
      <c r="D126" s="198" t="s">
        <v>139</v>
      </c>
      <c r="E126" s="35"/>
      <c r="F126" s="199" t="s">
        <v>653</v>
      </c>
      <c r="G126" s="35"/>
      <c r="H126" s="35"/>
      <c r="I126" s="200"/>
      <c r="J126" s="35"/>
      <c r="K126" s="35"/>
      <c r="L126" s="38"/>
      <c r="M126" s="201"/>
      <c r="N126" s="202"/>
      <c r="O126" s="70"/>
      <c r="P126" s="70"/>
      <c r="Q126" s="70"/>
      <c r="R126" s="70"/>
      <c r="S126" s="70"/>
      <c r="T126" s="71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139</v>
      </c>
      <c r="AU126" s="16" t="s">
        <v>87</v>
      </c>
    </row>
    <row r="127" spans="1:65" s="2" customFormat="1" ht="16.5" customHeight="1">
      <c r="A127" s="33"/>
      <c r="B127" s="34"/>
      <c r="C127" s="185" t="s">
        <v>145</v>
      </c>
      <c r="D127" s="185" t="s">
        <v>132</v>
      </c>
      <c r="E127" s="186" t="s">
        <v>654</v>
      </c>
      <c r="F127" s="187" t="s">
        <v>655</v>
      </c>
      <c r="G127" s="188" t="s">
        <v>213</v>
      </c>
      <c r="H127" s="189">
        <v>4.5999999999999996</v>
      </c>
      <c r="I127" s="190"/>
      <c r="J127" s="191">
        <f>ROUND(I127*H127,2)</f>
        <v>0</v>
      </c>
      <c r="K127" s="187" t="s">
        <v>136</v>
      </c>
      <c r="L127" s="38"/>
      <c r="M127" s="192" t="s">
        <v>1</v>
      </c>
      <c r="N127" s="193" t="s">
        <v>42</v>
      </c>
      <c r="O127" s="70"/>
      <c r="P127" s="194">
        <f>O127*H127</f>
        <v>0</v>
      </c>
      <c r="Q127" s="194">
        <v>0</v>
      </c>
      <c r="R127" s="194">
        <f>Q127*H127</f>
        <v>0</v>
      </c>
      <c r="S127" s="194">
        <v>0</v>
      </c>
      <c r="T127" s="195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96" t="s">
        <v>137</v>
      </c>
      <c r="AT127" s="196" t="s">
        <v>132</v>
      </c>
      <c r="AU127" s="196" t="s">
        <v>87</v>
      </c>
      <c r="AY127" s="16" t="s">
        <v>129</v>
      </c>
      <c r="BE127" s="197">
        <f>IF(N127="základní",J127,0)</f>
        <v>0</v>
      </c>
      <c r="BF127" s="197">
        <f>IF(N127="snížená",J127,0)</f>
        <v>0</v>
      </c>
      <c r="BG127" s="197">
        <f>IF(N127="zákl. přenesená",J127,0)</f>
        <v>0</v>
      </c>
      <c r="BH127" s="197">
        <f>IF(N127="sníž. přenesená",J127,0)</f>
        <v>0</v>
      </c>
      <c r="BI127" s="197">
        <f>IF(N127="nulová",J127,0)</f>
        <v>0</v>
      </c>
      <c r="BJ127" s="16" t="s">
        <v>85</v>
      </c>
      <c r="BK127" s="197">
        <f>ROUND(I127*H127,2)</f>
        <v>0</v>
      </c>
      <c r="BL127" s="16" t="s">
        <v>137</v>
      </c>
      <c r="BM127" s="196" t="s">
        <v>656</v>
      </c>
    </row>
    <row r="128" spans="1:65" s="2" customFormat="1">
      <c r="A128" s="33"/>
      <c r="B128" s="34"/>
      <c r="C128" s="35"/>
      <c r="D128" s="198" t="s">
        <v>139</v>
      </c>
      <c r="E128" s="35"/>
      <c r="F128" s="199" t="s">
        <v>657</v>
      </c>
      <c r="G128" s="35"/>
      <c r="H128" s="35"/>
      <c r="I128" s="200"/>
      <c r="J128" s="35"/>
      <c r="K128" s="35"/>
      <c r="L128" s="38"/>
      <c r="M128" s="201"/>
      <c r="N128" s="202"/>
      <c r="O128" s="70"/>
      <c r="P128" s="70"/>
      <c r="Q128" s="70"/>
      <c r="R128" s="70"/>
      <c r="S128" s="70"/>
      <c r="T128" s="71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139</v>
      </c>
      <c r="AU128" s="16" t="s">
        <v>87</v>
      </c>
    </row>
    <row r="129" spans="1:65" s="2" customFormat="1" ht="16.5" customHeight="1">
      <c r="A129" s="33"/>
      <c r="B129" s="34"/>
      <c r="C129" s="185" t="s">
        <v>137</v>
      </c>
      <c r="D129" s="185" t="s">
        <v>132</v>
      </c>
      <c r="E129" s="186" t="s">
        <v>658</v>
      </c>
      <c r="F129" s="187" t="s">
        <v>659</v>
      </c>
      <c r="G129" s="188" t="s">
        <v>196</v>
      </c>
      <c r="H129" s="189">
        <v>20.7</v>
      </c>
      <c r="I129" s="190"/>
      <c r="J129" s="191">
        <f>ROUND(I129*H129,2)</f>
        <v>0</v>
      </c>
      <c r="K129" s="187" t="s">
        <v>136</v>
      </c>
      <c r="L129" s="38"/>
      <c r="M129" s="192" t="s">
        <v>1</v>
      </c>
      <c r="N129" s="193" t="s">
        <v>42</v>
      </c>
      <c r="O129" s="70"/>
      <c r="P129" s="194">
        <f>O129*H129</f>
        <v>0</v>
      </c>
      <c r="Q129" s="194">
        <v>0</v>
      </c>
      <c r="R129" s="194">
        <f>Q129*H129</f>
        <v>0</v>
      </c>
      <c r="S129" s="194">
        <v>0</v>
      </c>
      <c r="T129" s="195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96" t="s">
        <v>137</v>
      </c>
      <c r="AT129" s="196" t="s">
        <v>132</v>
      </c>
      <c r="AU129" s="196" t="s">
        <v>87</v>
      </c>
      <c r="AY129" s="16" t="s">
        <v>129</v>
      </c>
      <c r="BE129" s="197">
        <f>IF(N129="základní",J129,0)</f>
        <v>0</v>
      </c>
      <c r="BF129" s="197">
        <f>IF(N129="snížená",J129,0)</f>
        <v>0</v>
      </c>
      <c r="BG129" s="197">
        <f>IF(N129="zákl. přenesená",J129,0)</f>
        <v>0</v>
      </c>
      <c r="BH129" s="197">
        <f>IF(N129="sníž. přenesená",J129,0)</f>
        <v>0</v>
      </c>
      <c r="BI129" s="197">
        <f>IF(N129="nulová",J129,0)</f>
        <v>0</v>
      </c>
      <c r="BJ129" s="16" t="s">
        <v>85</v>
      </c>
      <c r="BK129" s="197">
        <f>ROUND(I129*H129,2)</f>
        <v>0</v>
      </c>
      <c r="BL129" s="16" t="s">
        <v>137</v>
      </c>
      <c r="BM129" s="196" t="s">
        <v>660</v>
      </c>
    </row>
    <row r="130" spans="1:65" s="2" customFormat="1" ht="19.5">
      <c r="A130" s="33"/>
      <c r="B130" s="34"/>
      <c r="C130" s="35"/>
      <c r="D130" s="198" t="s">
        <v>139</v>
      </c>
      <c r="E130" s="35"/>
      <c r="F130" s="199" t="s">
        <v>661</v>
      </c>
      <c r="G130" s="35"/>
      <c r="H130" s="35"/>
      <c r="I130" s="200"/>
      <c r="J130" s="35"/>
      <c r="K130" s="35"/>
      <c r="L130" s="38"/>
      <c r="M130" s="201"/>
      <c r="N130" s="202"/>
      <c r="O130" s="70"/>
      <c r="P130" s="70"/>
      <c r="Q130" s="70"/>
      <c r="R130" s="70"/>
      <c r="S130" s="70"/>
      <c r="T130" s="71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139</v>
      </c>
      <c r="AU130" s="16" t="s">
        <v>87</v>
      </c>
    </row>
    <row r="131" spans="1:65" s="13" customFormat="1">
      <c r="B131" s="203"/>
      <c r="C131" s="204"/>
      <c r="D131" s="198" t="s">
        <v>151</v>
      </c>
      <c r="E131" s="205" t="s">
        <v>1</v>
      </c>
      <c r="F131" s="206" t="s">
        <v>662</v>
      </c>
      <c r="G131" s="204"/>
      <c r="H131" s="207">
        <v>20.7</v>
      </c>
      <c r="I131" s="208"/>
      <c r="J131" s="204"/>
      <c r="K131" s="204"/>
      <c r="L131" s="209"/>
      <c r="M131" s="210"/>
      <c r="N131" s="211"/>
      <c r="O131" s="211"/>
      <c r="P131" s="211"/>
      <c r="Q131" s="211"/>
      <c r="R131" s="211"/>
      <c r="S131" s="211"/>
      <c r="T131" s="212"/>
      <c r="AT131" s="213" t="s">
        <v>151</v>
      </c>
      <c r="AU131" s="213" t="s">
        <v>87</v>
      </c>
      <c r="AV131" s="13" t="s">
        <v>87</v>
      </c>
      <c r="AW131" s="13" t="s">
        <v>34</v>
      </c>
      <c r="AX131" s="13" t="s">
        <v>85</v>
      </c>
      <c r="AY131" s="213" t="s">
        <v>129</v>
      </c>
    </row>
    <row r="132" spans="1:65" s="2" customFormat="1" ht="16.5" customHeight="1">
      <c r="A132" s="33"/>
      <c r="B132" s="34"/>
      <c r="C132" s="185" t="s">
        <v>130</v>
      </c>
      <c r="D132" s="185" t="s">
        <v>132</v>
      </c>
      <c r="E132" s="186" t="s">
        <v>663</v>
      </c>
      <c r="F132" s="187" t="s">
        <v>664</v>
      </c>
      <c r="G132" s="188" t="s">
        <v>196</v>
      </c>
      <c r="H132" s="189">
        <v>6.9</v>
      </c>
      <c r="I132" s="190"/>
      <c r="J132" s="191">
        <f>ROUND(I132*H132,2)</f>
        <v>0</v>
      </c>
      <c r="K132" s="187" t="s">
        <v>1</v>
      </c>
      <c r="L132" s="38"/>
      <c r="M132" s="192" t="s">
        <v>1</v>
      </c>
      <c r="N132" s="193" t="s">
        <v>42</v>
      </c>
      <c r="O132" s="70"/>
      <c r="P132" s="194">
        <f>O132*H132</f>
        <v>0</v>
      </c>
      <c r="Q132" s="194">
        <v>0</v>
      </c>
      <c r="R132" s="194">
        <f>Q132*H132</f>
        <v>0</v>
      </c>
      <c r="S132" s="194">
        <v>0.32500000000000001</v>
      </c>
      <c r="T132" s="195">
        <f>S132*H132</f>
        <v>2.2425000000000002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96" t="s">
        <v>137</v>
      </c>
      <c r="AT132" s="196" t="s">
        <v>132</v>
      </c>
      <c r="AU132" s="196" t="s">
        <v>87</v>
      </c>
      <c r="AY132" s="16" t="s">
        <v>129</v>
      </c>
      <c r="BE132" s="197">
        <f>IF(N132="základní",J132,0)</f>
        <v>0</v>
      </c>
      <c r="BF132" s="197">
        <f>IF(N132="snížená",J132,0)</f>
        <v>0</v>
      </c>
      <c r="BG132" s="197">
        <f>IF(N132="zákl. přenesená",J132,0)</f>
        <v>0</v>
      </c>
      <c r="BH132" s="197">
        <f>IF(N132="sníž. přenesená",J132,0)</f>
        <v>0</v>
      </c>
      <c r="BI132" s="197">
        <f>IF(N132="nulová",J132,0)</f>
        <v>0</v>
      </c>
      <c r="BJ132" s="16" t="s">
        <v>85</v>
      </c>
      <c r="BK132" s="197">
        <f>ROUND(I132*H132,2)</f>
        <v>0</v>
      </c>
      <c r="BL132" s="16" t="s">
        <v>137</v>
      </c>
      <c r="BM132" s="196" t="s">
        <v>665</v>
      </c>
    </row>
    <row r="133" spans="1:65" s="2" customFormat="1" ht="19.5">
      <c r="A133" s="33"/>
      <c r="B133" s="34"/>
      <c r="C133" s="35"/>
      <c r="D133" s="198" t="s">
        <v>139</v>
      </c>
      <c r="E133" s="35"/>
      <c r="F133" s="199" t="s">
        <v>666</v>
      </c>
      <c r="G133" s="35"/>
      <c r="H133" s="35"/>
      <c r="I133" s="200"/>
      <c r="J133" s="35"/>
      <c r="K133" s="35"/>
      <c r="L133" s="38"/>
      <c r="M133" s="201"/>
      <c r="N133" s="202"/>
      <c r="O133" s="70"/>
      <c r="P133" s="70"/>
      <c r="Q133" s="70"/>
      <c r="R133" s="70"/>
      <c r="S133" s="70"/>
      <c r="T133" s="71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139</v>
      </c>
      <c r="AU133" s="16" t="s">
        <v>87</v>
      </c>
    </row>
    <row r="134" spans="1:65" s="13" customFormat="1">
      <c r="B134" s="203"/>
      <c r="C134" s="204"/>
      <c r="D134" s="198" t="s">
        <v>151</v>
      </c>
      <c r="E134" s="205" t="s">
        <v>1</v>
      </c>
      <c r="F134" s="206" t="s">
        <v>667</v>
      </c>
      <c r="G134" s="204"/>
      <c r="H134" s="207">
        <v>6.9</v>
      </c>
      <c r="I134" s="208"/>
      <c r="J134" s="204"/>
      <c r="K134" s="204"/>
      <c r="L134" s="209"/>
      <c r="M134" s="210"/>
      <c r="N134" s="211"/>
      <c r="O134" s="211"/>
      <c r="P134" s="211"/>
      <c r="Q134" s="211"/>
      <c r="R134" s="211"/>
      <c r="S134" s="211"/>
      <c r="T134" s="212"/>
      <c r="AT134" s="213" t="s">
        <v>151</v>
      </c>
      <c r="AU134" s="213" t="s">
        <v>87</v>
      </c>
      <c r="AV134" s="13" t="s">
        <v>87</v>
      </c>
      <c r="AW134" s="13" t="s">
        <v>34</v>
      </c>
      <c r="AX134" s="13" t="s">
        <v>85</v>
      </c>
      <c r="AY134" s="213" t="s">
        <v>129</v>
      </c>
    </row>
    <row r="135" spans="1:65" s="2" customFormat="1" ht="16.5" customHeight="1">
      <c r="A135" s="33"/>
      <c r="B135" s="34"/>
      <c r="C135" s="185" t="s">
        <v>173</v>
      </c>
      <c r="D135" s="185" t="s">
        <v>132</v>
      </c>
      <c r="E135" s="186" t="s">
        <v>410</v>
      </c>
      <c r="F135" s="187" t="s">
        <v>411</v>
      </c>
      <c r="G135" s="188" t="s">
        <v>148</v>
      </c>
      <c r="H135" s="189">
        <v>12.75</v>
      </c>
      <c r="I135" s="190"/>
      <c r="J135" s="191">
        <f>ROUND(I135*H135,2)</f>
        <v>0</v>
      </c>
      <c r="K135" s="187" t="s">
        <v>136</v>
      </c>
      <c r="L135" s="38"/>
      <c r="M135" s="192" t="s">
        <v>1</v>
      </c>
      <c r="N135" s="193" t="s">
        <v>42</v>
      </c>
      <c r="O135" s="70"/>
      <c r="P135" s="194">
        <f>O135*H135</f>
        <v>0</v>
      </c>
      <c r="Q135" s="194">
        <v>0</v>
      </c>
      <c r="R135" s="194">
        <f>Q135*H135</f>
        <v>0</v>
      </c>
      <c r="S135" s="194">
        <v>0</v>
      </c>
      <c r="T135" s="195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96" t="s">
        <v>137</v>
      </c>
      <c r="AT135" s="196" t="s">
        <v>132</v>
      </c>
      <c r="AU135" s="196" t="s">
        <v>87</v>
      </c>
      <c r="AY135" s="16" t="s">
        <v>129</v>
      </c>
      <c r="BE135" s="197">
        <f>IF(N135="základní",J135,0)</f>
        <v>0</v>
      </c>
      <c r="BF135" s="197">
        <f>IF(N135="snížená",J135,0)</f>
        <v>0</v>
      </c>
      <c r="BG135" s="197">
        <f>IF(N135="zákl. přenesená",J135,0)</f>
        <v>0</v>
      </c>
      <c r="BH135" s="197">
        <f>IF(N135="sníž. přenesená",J135,0)</f>
        <v>0</v>
      </c>
      <c r="BI135" s="197">
        <f>IF(N135="nulová",J135,0)</f>
        <v>0</v>
      </c>
      <c r="BJ135" s="16" t="s">
        <v>85</v>
      </c>
      <c r="BK135" s="197">
        <f>ROUND(I135*H135,2)</f>
        <v>0</v>
      </c>
      <c r="BL135" s="16" t="s">
        <v>137</v>
      </c>
      <c r="BM135" s="196" t="s">
        <v>668</v>
      </c>
    </row>
    <row r="136" spans="1:65" s="2" customFormat="1" ht="19.5">
      <c r="A136" s="33"/>
      <c r="B136" s="34"/>
      <c r="C136" s="35"/>
      <c r="D136" s="198" t="s">
        <v>139</v>
      </c>
      <c r="E136" s="35"/>
      <c r="F136" s="199" t="s">
        <v>413</v>
      </c>
      <c r="G136" s="35"/>
      <c r="H136" s="35"/>
      <c r="I136" s="200"/>
      <c r="J136" s="35"/>
      <c r="K136" s="35"/>
      <c r="L136" s="38"/>
      <c r="M136" s="201"/>
      <c r="N136" s="202"/>
      <c r="O136" s="70"/>
      <c r="P136" s="70"/>
      <c r="Q136" s="70"/>
      <c r="R136" s="70"/>
      <c r="S136" s="70"/>
      <c r="T136" s="71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139</v>
      </c>
      <c r="AU136" s="16" t="s">
        <v>87</v>
      </c>
    </row>
    <row r="137" spans="1:65" s="13" customFormat="1">
      <c r="B137" s="203"/>
      <c r="C137" s="204"/>
      <c r="D137" s="198" t="s">
        <v>151</v>
      </c>
      <c r="E137" s="205" t="s">
        <v>1</v>
      </c>
      <c r="F137" s="206" t="s">
        <v>669</v>
      </c>
      <c r="G137" s="204"/>
      <c r="H137" s="207">
        <v>0.69</v>
      </c>
      <c r="I137" s="208"/>
      <c r="J137" s="204"/>
      <c r="K137" s="204"/>
      <c r="L137" s="209"/>
      <c r="M137" s="210"/>
      <c r="N137" s="211"/>
      <c r="O137" s="211"/>
      <c r="P137" s="211"/>
      <c r="Q137" s="211"/>
      <c r="R137" s="211"/>
      <c r="S137" s="211"/>
      <c r="T137" s="212"/>
      <c r="AT137" s="213" t="s">
        <v>151</v>
      </c>
      <c r="AU137" s="213" t="s">
        <v>87</v>
      </c>
      <c r="AV137" s="13" t="s">
        <v>87</v>
      </c>
      <c r="AW137" s="13" t="s">
        <v>34</v>
      </c>
      <c r="AX137" s="13" t="s">
        <v>77</v>
      </c>
      <c r="AY137" s="213" t="s">
        <v>129</v>
      </c>
    </row>
    <row r="138" spans="1:65" s="13" customFormat="1">
      <c r="B138" s="203"/>
      <c r="C138" s="204"/>
      <c r="D138" s="198" t="s">
        <v>151</v>
      </c>
      <c r="E138" s="205" t="s">
        <v>1</v>
      </c>
      <c r="F138" s="206" t="s">
        <v>670</v>
      </c>
      <c r="G138" s="204"/>
      <c r="H138" s="207">
        <v>7.56</v>
      </c>
      <c r="I138" s="208"/>
      <c r="J138" s="204"/>
      <c r="K138" s="204"/>
      <c r="L138" s="209"/>
      <c r="M138" s="210"/>
      <c r="N138" s="211"/>
      <c r="O138" s="211"/>
      <c r="P138" s="211"/>
      <c r="Q138" s="211"/>
      <c r="R138" s="211"/>
      <c r="S138" s="211"/>
      <c r="T138" s="212"/>
      <c r="AT138" s="213" t="s">
        <v>151</v>
      </c>
      <c r="AU138" s="213" t="s">
        <v>87</v>
      </c>
      <c r="AV138" s="13" t="s">
        <v>87</v>
      </c>
      <c r="AW138" s="13" t="s">
        <v>34</v>
      </c>
      <c r="AX138" s="13" t="s">
        <v>77</v>
      </c>
      <c r="AY138" s="213" t="s">
        <v>129</v>
      </c>
    </row>
    <row r="139" spans="1:65" s="13" customFormat="1">
      <c r="B139" s="203"/>
      <c r="C139" s="204"/>
      <c r="D139" s="198" t="s">
        <v>151</v>
      </c>
      <c r="E139" s="205" t="s">
        <v>1</v>
      </c>
      <c r="F139" s="206" t="s">
        <v>671</v>
      </c>
      <c r="G139" s="204"/>
      <c r="H139" s="207">
        <v>4.5</v>
      </c>
      <c r="I139" s="208"/>
      <c r="J139" s="204"/>
      <c r="K139" s="204"/>
      <c r="L139" s="209"/>
      <c r="M139" s="210"/>
      <c r="N139" s="211"/>
      <c r="O139" s="211"/>
      <c r="P139" s="211"/>
      <c r="Q139" s="211"/>
      <c r="R139" s="211"/>
      <c r="S139" s="211"/>
      <c r="T139" s="212"/>
      <c r="AT139" s="213" t="s">
        <v>151</v>
      </c>
      <c r="AU139" s="213" t="s">
        <v>87</v>
      </c>
      <c r="AV139" s="13" t="s">
        <v>87</v>
      </c>
      <c r="AW139" s="13" t="s">
        <v>34</v>
      </c>
      <c r="AX139" s="13" t="s">
        <v>77</v>
      </c>
      <c r="AY139" s="213" t="s">
        <v>129</v>
      </c>
    </row>
    <row r="140" spans="1:65" s="14" customFormat="1">
      <c r="B140" s="214"/>
      <c r="C140" s="215"/>
      <c r="D140" s="198" t="s">
        <v>151</v>
      </c>
      <c r="E140" s="216" t="s">
        <v>1</v>
      </c>
      <c r="F140" s="217" t="s">
        <v>162</v>
      </c>
      <c r="G140" s="215"/>
      <c r="H140" s="218">
        <v>12.75</v>
      </c>
      <c r="I140" s="219"/>
      <c r="J140" s="215"/>
      <c r="K140" s="215"/>
      <c r="L140" s="220"/>
      <c r="M140" s="221"/>
      <c r="N140" s="222"/>
      <c r="O140" s="222"/>
      <c r="P140" s="222"/>
      <c r="Q140" s="222"/>
      <c r="R140" s="222"/>
      <c r="S140" s="222"/>
      <c r="T140" s="223"/>
      <c r="AT140" s="224" t="s">
        <v>151</v>
      </c>
      <c r="AU140" s="224" t="s">
        <v>87</v>
      </c>
      <c r="AV140" s="14" t="s">
        <v>137</v>
      </c>
      <c r="AW140" s="14" t="s">
        <v>34</v>
      </c>
      <c r="AX140" s="14" t="s">
        <v>85</v>
      </c>
      <c r="AY140" s="224" t="s">
        <v>129</v>
      </c>
    </row>
    <row r="141" spans="1:65" s="2" customFormat="1" ht="16.5" customHeight="1">
      <c r="A141" s="33"/>
      <c r="B141" s="34"/>
      <c r="C141" s="185" t="s">
        <v>180</v>
      </c>
      <c r="D141" s="185" t="s">
        <v>132</v>
      </c>
      <c r="E141" s="186" t="s">
        <v>478</v>
      </c>
      <c r="F141" s="187" t="s">
        <v>479</v>
      </c>
      <c r="G141" s="188" t="s">
        <v>148</v>
      </c>
      <c r="H141" s="189">
        <v>0.3</v>
      </c>
      <c r="I141" s="190"/>
      <c r="J141" s="191">
        <f>ROUND(I141*H141,2)</f>
        <v>0</v>
      </c>
      <c r="K141" s="187" t="s">
        <v>136</v>
      </c>
      <c r="L141" s="38"/>
      <c r="M141" s="192" t="s">
        <v>1</v>
      </c>
      <c r="N141" s="193" t="s">
        <v>42</v>
      </c>
      <c r="O141" s="70"/>
      <c r="P141" s="194">
        <f>O141*H141</f>
        <v>0</v>
      </c>
      <c r="Q141" s="194">
        <v>0</v>
      </c>
      <c r="R141" s="194">
        <f>Q141*H141</f>
        <v>0</v>
      </c>
      <c r="S141" s="194">
        <v>0</v>
      </c>
      <c r="T141" s="195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96" t="s">
        <v>137</v>
      </c>
      <c r="AT141" s="196" t="s">
        <v>132</v>
      </c>
      <c r="AU141" s="196" t="s">
        <v>87</v>
      </c>
      <c r="AY141" s="16" t="s">
        <v>129</v>
      </c>
      <c r="BE141" s="197">
        <f>IF(N141="základní",J141,0)</f>
        <v>0</v>
      </c>
      <c r="BF141" s="197">
        <f>IF(N141="snížená",J141,0)</f>
        <v>0</v>
      </c>
      <c r="BG141" s="197">
        <f>IF(N141="zákl. přenesená",J141,0)</f>
        <v>0</v>
      </c>
      <c r="BH141" s="197">
        <f>IF(N141="sníž. přenesená",J141,0)</f>
        <v>0</v>
      </c>
      <c r="BI141" s="197">
        <f>IF(N141="nulová",J141,0)</f>
        <v>0</v>
      </c>
      <c r="BJ141" s="16" t="s">
        <v>85</v>
      </c>
      <c r="BK141" s="197">
        <f>ROUND(I141*H141,2)</f>
        <v>0</v>
      </c>
      <c r="BL141" s="16" t="s">
        <v>137</v>
      </c>
      <c r="BM141" s="196" t="s">
        <v>672</v>
      </c>
    </row>
    <row r="142" spans="1:65" s="2" customFormat="1" ht="19.5">
      <c r="A142" s="33"/>
      <c r="B142" s="34"/>
      <c r="C142" s="35"/>
      <c r="D142" s="198" t="s">
        <v>139</v>
      </c>
      <c r="E142" s="35"/>
      <c r="F142" s="199" t="s">
        <v>481</v>
      </c>
      <c r="G142" s="35"/>
      <c r="H142" s="35"/>
      <c r="I142" s="200"/>
      <c r="J142" s="35"/>
      <c r="K142" s="35"/>
      <c r="L142" s="38"/>
      <c r="M142" s="201"/>
      <c r="N142" s="202"/>
      <c r="O142" s="70"/>
      <c r="P142" s="70"/>
      <c r="Q142" s="70"/>
      <c r="R142" s="70"/>
      <c r="S142" s="70"/>
      <c r="T142" s="71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139</v>
      </c>
      <c r="AU142" s="16" t="s">
        <v>87</v>
      </c>
    </row>
    <row r="143" spans="1:65" s="13" customFormat="1">
      <c r="B143" s="203"/>
      <c r="C143" s="204"/>
      <c r="D143" s="198" t="s">
        <v>151</v>
      </c>
      <c r="E143" s="205" t="s">
        <v>1</v>
      </c>
      <c r="F143" s="206" t="s">
        <v>673</v>
      </c>
      <c r="G143" s="204"/>
      <c r="H143" s="207">
        <v>0.3</v>
      </c>
      <c r="I143" s="208"/>
      <c r="J143" s="204"/>
      <c r="K143" s="204"/>
      <c r="L143" s="209"/>
      <c r="M143" s="210"/>
      <c r="N143" s="211"/>
      <c r="O143" s="211"/>
      <c r="P143" s="211"/>
      <c r="Q143" s="211"/>
      <c r="R143" s="211"/>
      <c r="S143" s="211"/>
      <c r="T143" s="212"/>
      <c r="AT143" s="213" t="s">
        <v>151</v>
      </c>
      <c r="AU143" s="213" t="s">
        <v>87</v>
      </c>
      <c r="AV143" s="13" t="s">
        <v>87</v>
      </c>
      <c r="AW143" s="13" t="s">
        <v>34</v>
      </c>
      <c r="AX143" s="13" t="s">
        <v>85</v>
      </c>
      <c r="AY143" s="213" t="s">
        <v>129</v>
      </c>
    </row>
    <row r="144" spans="1:65" s="2" customFormat="1" ht="16.5" customHeight="1">
      <c r="A144" s="33"/>
      <c r="B144" s="34"/>
      <c r="C144" s="185" t="s">
        <v>187</v>
      </c>
      <c r="D144" s="185" t="s">
        <v>132</v>
      </c>
      <c r="E144" s="186" t="s">
        <v>674</v>
      </c>
      <c r="F144" s="187" t="s">
        <v>675</v>
      </c>
      <c r="G144" s="188" t="s">
        <v>213</v>
      </c>
      <c r="H144" s="189">
        <v>5</v>
      </c>
      <c r="I144" s="190"/>
      <c r="J144" s="191">
        <f>ROUND(I144*H144,2)</f>
        <v>0</v>
      </c>
      <c r="K144" s="187" t="s">
        <v>136</v>
      </c>
      <c r="L144" s="38"/>
      <c r="M144" s="192" t="s">
        <v>1</v>
      </c>
      <c r="N144" s="193" t="s">
        <v>42</v>
      </c>
      <c r="O144" s="70"/>
      <c r="P144" s="194">
        <f>O144*H144</f>
        <v>0</v>
      </c>
      <c r="Q144" s="194">
        <v>0</v>
      </c>
      <c r="R144" s="194">
        <f>Q144*H144</f>
        <v>0</v>
      </c>
      <c r="S144" s="194">
        <v>0</v>
      </c>
      <c r="T144" s="195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96" t="s">
        <v>137</v>
      </c>
      <c r="AT144" s="196" t="s">
        <v>132</v>
      </c>
      <c r="AU144" s="196" t="s">
        <v>87</v>
      </c>
      <c r="AY144" s="16" t="s">
        <v>129</v>
      </c>
      <c r="BE144" s="197">
        <f>IF(N144="základní",J144,0)</f>
        <v>0</v>
      </c>
      <c r="BF144" s="197">
        <f>IF(N144="snížená",J144,0)</f>
        <v>0</v>
      </c>
      <c r="BG144" s="197">
        <f>IF(N144="zákl. přenesená",J144,0)</f>
        <v>0</v>
      </c>
      <c r="BH144" s="197">
        <f>IF(N144="sníž. přenesená",J144,0)</f>
        <v>0</v>
      </c>
      <c r="BI144" s="197">
        <f>IF(N144="nulová",J144,0)</f>
        <v>0</v>
      </c>
      <c r="BJ144" s="16" t="s">
        <v>85</v>
      </c>
      <c r="BK144" s="197">
        <f>ROUND(I144*H144,2)</f>
        <v>0</v>
      </c>
      <c r="BL144" s="16" t="s">
        <v>137</v>
      </c>
      <c r="BM144" s="196" t="s">
        <v>676</v>
      </c>
    </row>
    <row r="145" spans="1:65" s="2" customFormat="1" ht="29.25">
      <c r="A145" s="33"/>
      <c r="B145" s="34"/>
      <c r="C145" s="35"/>
      <c r="D145" s="198" t="s">
        <v>139</v>
      </c>
      <c r="E145" s="35"/>
      <c r="F145" s="199" t="s">
        <v>677</v>
      </c>
      <c r="G145" s="35"/>
      <c r="H145" s="35"/>
      <c r="I145" s="200"/>
      <c r="J145" s="35"/>
      <c r="K145" s="35"/>
      <c r="L145" s="38"/>
      <c r="M145" s="201"/>
      <c r="N145" s="202"/>
      <c r="O145" s="70"/>
      <c r="P145" s="70"/>
      <c r="Q145" s="70"/>
      <c r="R145" s="70"/>
      <c r="S145" s="70"/>
      <c r="T145" s="71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6" t="s">
        <v>139</v>
      </c>
      <c r="AU145" s="16" t="s">
        <v>87</v>
      </c>
    </row>
    <row r="146" spans="1:65" s="2" customFormat="1" ht="16.5" customHeight="1">
      <c r="A146" s="33"/>
      <c r="B146" s="34"/>
      <c r="C146" s="226" t="s">
        <v>193</v>
      </c>
      <c r="D146" s="226" t="s">
        <v>297</v>
      </c>
      <c r="E146" s="227" t="s">
        <v>678</v>
      </c>
      <c r="F146" s="228" t="s">
        <v>679</v>
      </c>
      <c r="G146" s="229" t="s">
        <v>176</v>
      </c>
      <c r="H146" s="230">
        <v>5</v>
      </c>
      <c r="I146" s="231"/>
      <c r="J146" s="232">
        <f>ROUND(I146*H146,2)</f>
        <v>0</v>
      </c>
      <c r="K146" s="228" t="s">
        <v>136</v>
      </c>
      <c r="L146" s="233"/>
      <c r="M146" s="234" t="s">
        <v>1</v>
      </c>
      <c r="N146" s="235" t="s">
        <v>42</v>
      </c>
      <c r="O146" s="70"/>
      <c r="P146" s="194">
        <f>O146*H146</f>
        <v>0</v>
      </c>
      <c r="Q146" s="194">
        <v>7.8E-2</v>
      </c>
      <c r="R146" s="194">
        <f>Q146*H146</f>
        <v>0.39</v>
      </c>
      <c r="S146" s="194">
        <v>0</v>
      </c>
      <c r="T146" s="195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96" t="s">
        <v>300</v>
      </c>
      <c r="AT146" s="196" t="s">
        <v>297</v>
      </c>
      <c r="AU146" s="196" t="s">
        <v>87</v>
      </c>
      <c r="AY146" s="16" t="s">
        <v>129</v>
      </c>
      <c r="BE146" s="197">
        <f>IF(N146="základní",J146,0)</f>
        <v>0</v>
      </c>
      <c r="BF146" s="197">
        <f>IF(N146="snížená",J146,0)</f>
        <v>0</v>
      </c>
      <c r="BG146" s="197">
        <f>IF(N146="zákl. přenesená",J146,0)</f>
        <v>0</v>
      </c>
      <c r="BH146" s="197">
        <f>IF(N146="sníž. přenesená",J146,0)</f>
        <v>0</v>
      </c>
      <c r="BI146" s="197">
        <f>IF(N146="nulová",J146,0)</f>
        <v>0</v>
      </c>
      <c r="BJ146" s="16" t="s">
        <v>85</v>
      </c>
      <c r="BK146" s="197">
        <f>ROUND(I146*H146,2)</f>
        <v>0</v>
      </c>
      <c r="BL146" s="16" t="s">
        <v>300</v>
      </c>
      <c r="BM146" s="196" t="s">
        <v>680</v>
      </c>
    </row>
    <row r="147" spans="1:65" s="2" customFormat="1">
      <c r="A147" s="33"/>
      <c r="B147" s="34"/>
      <c r="C147" s="35"/>
      <c r="D147" s="198" t="s">
        <v>139</v>
      </c>
      <c r="E147" s="35"/>
      <c r="F147" s="199" t="s">
        <v>679</v>
      </c>
      <c r="G147" s="35"/>
      <c r="H147" s="35"/>
      <c r="I147" s="200"/>
      <c r="J147" s="35"/>
      <c r="K147" s="35"/>
      <c r="L147" s="38"/>
      <c r="M147" s="201"/>
      <c r="N147" s="202"/>
      <c r="O147" s="70"/>
      <c r="P147" s="70"/>
      <c r="Q147" s="70"/>
      <c r="R147" s="70"/>
      <c r="S147" s="70"/>
      <c r="T147" s="71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139</v>
      </c>
      <c r="AU147" s="16" t="s">
        <v>87</v>
      </c>
    </row>
    <row r="148" spans="1:65" s="2" customFormat="1" ht="16.5" customHeight="1">
      <c r="A148" s="33"/>
      <c r="B148" s="34"/>
      <c r="C148" s="226" t="s">
        <v>200</v>
      </c>
      <c r="D148" s="226" t="s">
        <v>297</v>
      </c>
      <c r="E148" s="227" t="s">
        <v>443</v>
      </c>
      <c r="F148" s="228" t="s">
        <v>444</v>
      </c>
      <c r="G148" s="229" t="s">
        <v>148</v>
      </c>
      <c r="H148" s="230">
        <v>0.25</v>
      </c>
      <c r="I148" s="231"/>
      <c r="J148" s="232">
        <f>ROUND(I148*H148,2)</f>
        <v>0</v>
      </c>
      <c r="K148" s="228" t="s">
        <v>136</v>
      </c>
      <c r="L148" s="233"/>
      <c r="M148" s="234" t="s">
        <v>1</v>
      </c>
      <c r="N148" s="235" t="s">
        <v>42</v>
      </c>
      <c r="O148" s="70"/>
      <c r="P148" s="194">
        <f>O148*H148</f>
        <v>0</v>
      </c>
      <c r="Q148" s="194">
        <v>2.4289999999999998</v>
      </c>
      <c r="R148" s="194">
        <f>Q148*H148</f>
        <v>0.60724999999999996</v>
      </c>
      <c r="S148" s="194">
        <v>0</v>
      </c>
      <c r="T148" s="195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96" t="s">
        <v>300</v>
      </c>
      <c r="AT148" s="196" t="s">
        <v>297</v>
      </c>
      <c r="AU148" s="196" t="s">
        <v>87</v>
      </c>
      <c r="AY148" s="16" t="s">
        <v>129</v>
      </c>
      <c r="BE148" s="197">
        <f>IF(N148="základní",J148,0)</f>
        <v>0</v>
      </c>
      <c r="BF148" s="197">
        <f>IF(N148="snížená",J148,0)</f>
        <v>0</v>
      </c>
      <c r="BG148" s="197">
        <f>IF(N148="zákl. přenesená",J148,0)</f>
        <v>0</v>
      </c>
      <c r="BH148" s="197">
        <f>IF(N148="sníž. přenesená",J148,0)</f>
        <v>0</v>
      </c>
      <c r="BI148" s="197">
        <f>IF(N148="nulová",J148,0)</f>
        <v>0</v>
      </c>
      <c r="BJ148" s="16" t="s">
        <v>85</v>
      </c>
      <c r="BK148" s="197">
        <f>ROUND(I148*H148,2)</f>
        <v>0</v>
      </c>
      <c r="BL148" s="16" t="s">
        <v>300</v>
      </c>
      <c r="BM148" s="196" t="s">
        <v>681</v>
      </c>
    </row>
    <row r="149" spans="1:65" s="2" customFormat="1">
      <c r="A149" s="33"/>
      <c r="B149" s="34"/>
      <c r="C149" s="35"/>
      <c r="D149" s="198" t="s">
        <v>139</v>
      </c>
      <c r="E149" s="35"/>
      <c r="F149" s="199" t="s">
        <v>444</v>
      </c>
      <c r="G149" s="35"/>
      <c r="H149" s="35"/>
      <c r="I149" s="200"/>
      <c r="J149" s="35"/>
      <c r="K149" s="35"/>
      <c r="L149" s="38"/>
      <c r="M149" s="201"/>
      <c r="N149" s="202"/>
      <c r="O149" s="70"/>
      <c r="P149" s="70"/>
      <c r="Q149" s="70"/>
      <c r="R149" s="70"/>
      <c r="S149" s="70"/>
      <c r="T149" s="71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T149" s="16" t="s">
        <v>139</v>
      </c>
      <c r="AU149" s="16" t="s">
        <v>87</v>
      </c>
    </row>
    <row r="150" spans="1:65" s="13" customFormat="1">
      <c r="B150" s="203"/>
      <c r="C150" s="204"/>
      <c r="D150" s="198" t="s">
        <v>151</v>
      </c>
      <c r="E150" s="205" t="s">
        <v>1</v>
      </c>
      <c r="F150" s="206" t="s">
        <v>682</v>
      </c>
      <c r="G150" s="204"/>
      <c r="H150" s="207">
        <v>0.25</v>
      </c>
      <c r="I150" s="208"/>
      <c r="J150" s="204"/>
      <c r="K150" s="204"/>
      <c r="L150" s="209"/>
      <c r="M150" s="210"/>
      <c r="N150" s="211"/>
      <c r="O150" s="211"/>
      <c r="P150" s="211"/>
      <c r="Q150" s="211"/>
      <c r="R150" s="211"/>
      <c r="S150" s="211"/>
      <c r="T150" s="212"/>
      <c r="AT150" s="213" t="s">
        <v>151</v>
      </c>
      <c r="AU150" s="213" t="s">
        <v>87</v>
      </c>
      <c r="AV150" s="13" t="s">
        <v>87</v>
      </c>
      <c r="AW150" s="13" t="s">
        <v>34</v>
      </c>
      <c r="AX150" s="13" t="s">
        <v>85</v>
      </c>
      <c r="AY150" s="213" t="s">
        <v>129</v>
      </c>
    </row>
    <row r="151" spans="1:65" s="2" customFormat="1" ht="16.5" customHeight="1">
      <c r="A151" s="33"/>
      <c r="B151" s="34"/>
      <c r="C151" s="185" t="s">
        <v>205</v>
      </c>
      <c r="D151" s="185" t="s">
        <v>132</v>
      </c>
      <c r="E151" s="186" t="s">
        <v>410</v>
      </c>
      <c r="F151" s="187" t="s">
        <v>411</v>
      </c>
      <c r="G151" s="188" t="s">
        <v>148</v>
      </c>
      <c r="H151" s="189">
        <v>1.7210000000000001</v>
      </c>
      <c r="I151" s="190"/>
      <c r="J151" s="191">
        <f>ROUND(I151*H151,2)</f>
        <v>0</v>
      </c>
      <c r="K151" s="187" t="s">
        <v>136</v>
      </c>
      <c r="L151" s="38"/>
      <c r="M151" s="192" t="s">
        <v>1</v>
      </c>
      <c r="N151" s="193" t="s">
        <v>42</v>
      </c>
      <c r="O151" s="70"/>
      <c r="P151" s="194">
        <f>O151*H151</f>
        <v>0</v>
      </c>
      <c r="Q151" s="194">
        <v>0</v>
      </c>
      <c r="R151" s="194">
        <f>Q151*H151</f>
        <v>0</v>
      </c>
      <c r="S151" s="194">
        <v>0</v>
      </c>
      <c r="T151" s="195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96" t="s">
        <v>137</v>
      </c>
      <c r="AT151" s="196" t="s">
        <v>132</v>
      </c>
      <c r="AU151" s="196" t="s">
        <v>87</v>
      </c>
      <c r="AY151" s="16" t="s">
        <v>129</v>
      </c>
      <c r="BE151" s="197">
        <f>IF(N151="základní",J151,0)</f>
        <v>0</v>
      </c>
      <c r="BF151" s="197">
        <f>IF(N151="snížená",J151,0)</f>
        <v>0</v>
      </c>
      <c r="BG151" s="197">
        <f>IF(N151="zákl. přenesená",J151,0)</f>
        <v>0</v>
      </c>
      <c r="BH151" s="197">
        <f>IF(N151="sníž. přenesená",J151,0)</f>
        <v>0</v>
      </c>
      <c r="BI151" s="197">
        <f>IF(N151="nulová",J151,0)</f>
        <v>0</v>
      </c>
      <c r="BJ151" s="16" t="s">
        <v>85</v>
      </c>
      <c r="BK151" s="197">
        <f>ROUND(I151*H151,2)</f>
        <v>0</v>
      </c>
      <c r="BL151" s="16" t="s">
        <v>137</v>
      </c>
      <c r="BM151" s="196" t="s">
        <v>683</v>
      </c>
    </row>
    <row r="152" spans="1:65" s="2" customFormat="1" ht="19.5">
      <c r="A152" s="33"/>
      <c r="B152" s="34"/>
      <c r="C152" s="35"/>
      <c r="D152" s="198" t="s">
        <v>139</v>
      </c>
      <c r="E152" s="35"/>
      <c r="F152" s="199" t="s">
        <v>413</v>
      </c>
      <c r="G152" s="35"/>
      <c r="H152" s="35"/>
      <c r="I152" s="200"/>
      <c r="J152" s="35"/>
      <c r="K152" s="35"/>
      <c r="L152" s="38"/>
      <c r="M152" s="201"/>
      <c r="N152" s="202"/>
      <c r="O152" s="70"/>
      <c r="P152" s="70"/>
      <c r="Q152" s="70"/>
      <c r="R152" s="70"/>
      <c r="S152" s="70"/>
      <c r="T152" s="71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6" t="s">
        <v>139</v>
      </c>
      <c r="AU152" s="16" t="s">
        <v>87</v>
      </c>
    </row>
    <row r="153" spans="1:65" s="13" customFormat="1">
      <c r="B153" s="203"/>
      <c r="C153" s="204"/>
      <c r="D153" s="198" t="s">
        <v>151</v>
      </c>
      <c r="E153" s="205" t="s">
        <v>1</v>
      </c>
      <c r="F153" s="206" t="s">
        <v>684</v>
      </c>
      <c r="G153" s="204"/>
      <c r="H153" s="207">
        <v>1.7210000000000001</v>
      </c>
      <c r="I153" s="208"/>
      <c r="J153" s="204"/>
      <c r="K153" s="204"/>
      <c r="L153" s="209"/>
      <c r="M153" s="210"/>
      <c r="N153" s="211"/>
      <c r="O153" s="211"/>
      <c r="P153" s="211"/>
      <c r="Q153" s="211"/>
      <c r="R153" s="211"/>
      <c r="S153" s="211"/>
      <c r="T153" s="212"/>
      <c r="AT153" s="213" t="s">
        <v>151</v>
      </c>
      <c r="AU153" s="213" t="s">
        <v>87</v>
      </c>
      <c r="AV153" s="13" t="s">
        <v>87</v>
      </c>
      <c r="AW153" s="13" t="s">
        <v>34</v>
      </c>
      <c r="AX153" s="13" t="s">
        <v>85</v>
      </c>
      <c r="AY153" s="213" t="s">
        <v>129</v>
      </c>
    </row>
    <row r="154" spans="1:65" s="2" customFormat="1" ht="16.5" customHeight="1">
      <c r="A154" s="33"/>
      <c r="B154" s="34"/>
      <c r="C154" s="185" t="s">
        <v>210</v>
      </c>
      <c r="D154" s="185" t="s">
        <v>132</v>
      </c>
      <c r="E154" s="186" t="s">
        <v>434</v>
      </c>
      <c r="F154" s="187" t="s">
        <v>435</v>
      </c>
      <c r="G154" s="188" t="s">
        <v>213</v>
      </c>
      <c r="H154" s="189">
        <v>5.0999999999999996</v>
      </c>
      <c r="I154" s="190"/>
      <c r="J154" s="191">
        <f>ROUND(I154*H154,2)</f>
        <v>0</v>
      </c>
      <c r="K154" s="187" t="s">
        <v>136</v>
      </c>
      <c r="L154" s="38"/>
      <c r="M154" s="192" t="s">
        <v>1</v>
      </c>
      <c r="N154" s="193" t="s">
        <v>42</v>
      </c>
      <c r="O154" s="70"/>
      <c r="P154" s="194">
        <f>O154*H154</f>
        <v>0</v>
      </c>
      <c r="Q154" s="194">
        <v>0</v>
      </c>
      <c r="R154" s="194">
        <f>Q154*H154</f>
        <v>0</v>
      </c>
      <c r="S154" s="194">
        <v>0</v>
      </c>
      <c r="T154" s="195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96" t="s">
        <v>137</v>
      </c>
      <c r="AT154" s="196" t="s">
        <v>132</v>
      </c>
      <c r="AU154" s="196" t="s">
        <v>87</v>
      </c>
      <c r="AY154" s="16" t="s">
        <v>129</v>
      </c>
      <c r="BE154" s="197">
        <f>IF(N154="základní",J154,0)</f>
        <v>0</v>
      </c>
      <c r="BF154" s="197">
        <f>IF(N154="snížená",J154,0)</f>
        <v>0</v>
      </c>
      <c r="BG154" s="197">
        <f>IF(N154="zákl. přenesená",J154,0)</f>
        <v>0</v>
      </c>
      <c r="BH154" s="197">
        <f>IF(N154="sníž. přenesená",J154,0)</f>
        <v>0</v>
      </c>
      <c r="BI154" s="197">
        <f>IF(N154="nulová",J154,0)</f>
        <v>0</v>
      </c>
      <c r="BJ154" s="16" t="s">
        <v>85</v>
      </c>
      <c r="BK154" s="197">
        <f>ROUND(I154*H154,2)</f>
        <v>0</v>
      </c>
      <c r="BL154" s="16" t="s">
        <v>137</v>
      </c>
      <c r="BM154" s="196" t="s">
        <v>685</v>
      </c>
    </row>
    <row r="155" spans="1:65" s="2" customFormat="1" ht="29.25">
      <c r="A155" s="33"/>
      <c r="B155" s="34"/>
      <c r="C155" s="35"/>
      <c r="D155" s="198" t="s">
        <v>139</v>
      </c>
      <c r="E155" s="35"/>
      <c r="F155" s="199" t="s">
        <v>437</v>
      </c>
      <c r="G155" s="35"/>
      <c r="H155" s="35"/>
      <c r="I155" s="200"/>
      <c r="J155" s="35"/>
      <c r="K155" s="35"/>
      <c r="L155" s="38"/>
      <c r="M155" s="201"/>
      <c r="N155" s="202"/>
      <c r="O155" s="70"/>
      <c r="P155" s="70"/>
      <c r="Q155" s="70"/>
      <c r="R155" s="70"/>
      <c r="S155" s="70"/>
      <c r="T155" s="71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6" t="s">
        <v>139</v>
      </c>
      <c r="AU155" s="16" t="s">
        <v>87</v>
      </c>
    </row>
    <row r="156" spans="1:65" s="2" customFormat="1" ht="16.5" customHeight="1">
      <c r="A156" s="33"/>
      <c r="B156" s="34"/>
      <c r="C156" s="226" t="s">
        <v>216</v>
      </c>
      <c r="D156" s="226" t="s">
        <v>297</v>
      </c>
      <c r="E156" s="227" t="s">
        <v>686</v>
      </c>
      <c r="F156" s="228" t="s">
        <v>687</v>
      </c>
      <c r="G156" s="229" t="s">
        <v>176</v>
      </c>
      <c r="H156" s="230">
        <v>17</v>
      </c>
      <c r="I156" s="231"/>
      <c r="J156" s="232">
        <f>ROUND(I156*H156,2)</f>
        <v>0</v>
      </c>
      <c r="K156" s="228" t="s">
        <v>136</v>
      </c>
      <c r="L156" s="233"/>
      <c r="M156" s="234" t="s">
        <v>1</v>
      </c>
      <c r="N156" s="235" t="s">
        <v>42</v>
      </c>
      <c r="O156" s="70"/>
      <c r="P156" s="194">
        <f>O156*H156</f>
        <v>0</v>
      </c>
      <c r="Q156" s="194">
        <v>4.3999999999999997E-2</v>
      </c>
      <c r="R156" s="194">
        <f>Q156*H156</f>
        <v>0.748</v>
      </c>
      <c r="S156" s="194">
        <v>0</v>
      </c>
      <c r="T156" s="195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96" t="s">
        <v>300</v>
      </c>
      <c r="AT156" s="196" t="s">
        <v>297</v>
      </c>
      <c r="AU156" s="196" t="s">
        <v>87</v>
      </c>
      <c r="AY156" s="16" t="s">
        <v>129</v>
      </c>
      <c r="BE156" s="197">
        <f>IF(N156="základní",J156,0)</f>
        <v>0</v>
      </c>
      <c r="BF156" s="197">
        <f>IF(N156="snížená",J156,0)</f>
        <v>0</v>
      </c>
      <c r="BG156" s="197">
        <f>IF(N156="zákl. přenesená",J156,0)</f>
        <v>0</v>
      </c>
      <c r="BH156" s="197">
        <f>IF(N156="sníž. přenesená",J156,0)</f>
        <v>0</v>
      </c>
      <c r="BI156" s="197">
        <f>IF(N156="nulová",J156,0)</f>
        <v>0</v>
      </c>
      <c r="BJ156" s="16" t="s">
        <v>85</v>
      </c>
      <c r="BK156" s="197">
        <f>ROUND(I156*H156,2)</f>
        <v>0</v>
      </c>
      <c r="BL156" s="16" t="s">
        <v>300</v>
      </c>
      <c r="BM156" s="196" t="s">
        <v>688</v>
      </c>
    </row>
    <row r="157" spans="1:65" s="2" customFormat="1">
      <c r="A157" s="33"/>
      <c r="B157" s="34"/>
      <c r="C157" s="35"/>
      <c r="D157" s="198" t="s">
        <v>139</v>
      </c>
      <c r="E157" s="35"/>
      <c r="F157" s="199" t="s">
        <v>687</v>
      </c>
      <c r="G157" s="35"/>
      <c r="H157" s="35"/>
      <c r="I157" s="200"/>
      <c r="J157" s="35"/>
      <c r="K157" s="35"/>
      <c r="L157" s="38"/>
      <c r="M157" s="201"/>
      <c r="N157" s="202"/>
      <c r="O157" s="70"/>
      <c r="P157" s="70"/>
      <c r="Q157" s="70"/>
      <c r="R157" s="70"/>
      <c r="S157" s="70"/>
      <c r="T157" s="71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139</v>
      </c>
      <c r="AU157" s="16" t="s">
        <v>87</v>
      </c>
    </row>
    <row r="158" spans="1:65" s="2" customFormat="1" ht="16.5" customHeight="1">
      <c r="A158" s="33"/>
      <c r="B158" s="34"/>
      <c r="C158" s="226" t="s">
        <v>221</v>
      </c>
      <c r="D158" s="226" t="s">
        <v>297</v>
      </c>
      <c r="E158" s="227" t="s">
        <v>443</v>
      </c>
      <c r="F158" s="228" t="s">
        <v>444</v>
      </c>
      <c r="G158" s="229" t="s">
        <v>148</v>
      </c>
      <c r="H158" s="230">
        <v>0.76500000000000001</v>
      </c>
      <c r="I158" s="231"/>
      <c r="J158" s="232">
        <f>ROUND(I158*H158,2)</f>
        <v>0</v>
      </c>
      <c r="K158" s="228" t="s">
        <v>136</v>
      </c>
      <c r="L158" s="233"/>
      <c r="M158" s="234" t="s">
        <v>1</v>
      </c>
      <c r="N158" s="235" t="s">
        <v>42</v>
      </c>
      <c r="O158" s="70"/>
      <c r="P158" s="194">
        <f>O158*H158</f>
        <v>0</v>
      </c>
      <c r="Q158" s="194">
        <v>2.4289999999999998</v>
      </c>
      <c r="R158" s="194">
        <f>Q158*H158</f>
        <v>1.858185</v>
      </c>
      <c r="S158" s="194">
        <v>0</v>
      </c>
      <c r="T158" s="195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96" t="s">
        <v>300</v>
      </c>
      <c r="AT158" s="196" t="s">
        <v>297</v>
      </c>
      <c r="AU158" s="196" t="s">
        <v>87</v>
      </c>
      <c r="AY158" s="16" t="s">
        <v>129</v>
      </c>
      <c r="BE158" s="197">
        <f>IF(N158="základní",J158,0)</f>
        <v>0</v>
      </c>
      <c r="BF158" s="197">
        <f>IF(N158="snížená",J158,0)</f>
        <v>0</v>
      </c>
      <c r="BG158" s="197">
        <f>IF(N158="zákl. přenesená",J158,0)</f>
        <v>0</v>
      </c>
      <c r="BH158" s="197">
        <f>IF(N158="sníž. přenesená",J158,0)</f>
        <v>0</v>
      </c>
      <c r="BI158" s="197">
        <f>IF(N158="nulová",J158,0)</f>
        <v>0</v>
      </c>
      <c r="BJ158" s="16" t="s">
        <v>85</v>
      </c>
      <c r="BK158" s="197">
        <f>ROUND(I158*H158,2)</f>
        <v>0</v>
      </c>
      <c r="BL158" s="16" t="s">
        <v>300</v>
      </c>
      <c r="BM158" s="196" t="s">
        <v>689</v>
      </c>
    </row>
    <row r="159" spans="1:65" s="2" customFormat="1">
      <c r="A159" s="33"/>
      <c r="B159" s="34"/>
      <c r="C159" s="35"/>
      <c r="D159" s="198" t="s">
        <v>139</v>
      </c>
      <c r="E159" s="35"/>
      <c r="F159" s="199" t="s">
        <v>444</v>
      </c>
      <c r="G159" s="35"/>
      <c r="H159" s="35"/>
      <c r="I159" s="200"/>
      <c r="J159" s="35"/>
      <c r="K159" s="35"/>
      <c r="L159" s="38"/>
      <c r="M159" s="201"/>
      <c r="N159" s="202"/>
      <c r="O159" s="70"/>
      <c r="P159" s="70"/>
      <c r="Q159" s="70"/>
      <c r="R159" s="70"/>
      <c r="S159" s="70"/>
      <c r="T159" s="71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6" t="s">
        <v>139</v>
      </c>
      <c r="AU159" s="16" t="s">
        <v>87</v>
      </c>
    </row>
    <row r="160" spans="1:65" s="13" customFormat="1">
      <c r="B160" s="203"/>
      <c r="C160" s="204"/>
      <c r="D160" s="198" t="s">
        <v>151</v>
      </c>
      <c r="E160" s="205" t="s">
        <v>1</v>
      </c>
      <c r="F160" s="206" t="s">
        <v>690</v>
      </c>
      <c r="G160" s="204"/>
      <c r="H160" s="207">
        <v>0.76500000000000001</v>
      </c>
      <c r="I160" s="208"/>
      <c r="J160" s="204"/>
      <c r="K160" s="204"/>
      <c r="L160" s="209"/>
      <c r="M160" s="210"/>
      <c r="N160" s="211"/>
      <c r="O160" s="211"/>
      <c r="P160" s="211"/>
      <c r="Q160" s="211"/>
      <c r="R160" s="211"/>
      <c r="S160" s="211"/>
      <c r="T160" s="212"/>
      <c r="AT160" s="213" t="s">
        <v>151</v>
      </c>
      <c r="AU160" s="213" t="s">
        <v>87</v>
      </c>
      <c r="AV160" s="13" t="s">
        <v>87</v>
      </c>
      <c r="AW160" s="13" t="s">
        <v>34</v>
      </c>
      <c r="AX160" s="13" t="s">
        <v>85</v>
      </c>
      <c r="AY160" s="213" t="s">
        <v>129</v>
      </c>
    </row>
    <row r="161" spans="1:65" s="2" customFormat="1" ht="16.5" customHeight="1">
      <c r="A161" s="33"/>
      <c r="B161" s="34"/>
      <c r="C161" s="185" t="s">
        <v>8</v>
      </c>
      <c r="D161" s="185" t="s">
        <v>132</v>
      </c>
      <c r="E161" s="186" t="s">
        <v>691</v>
      </c>
      <c r="F161" s="187" t="s">
        <v>692</v>
      </c>
      <c r="G161" s="188" t="s">
        <v>213</v>
      </c>
      <c r="H161" s="189">
        <v>9</v>
      </c>
      <c r="I161" s="190"/>
      <c r="J161" s="191">
        <f>ROUND(I161*H161,2)</f>
        <v>0</v>
      </c>
      <c r="K161" s="187" t="s">
        <v>136</v>
      </c>
      <c r="L161" s="38"/>
      <c r="M161" s="192" t="s">
        <v>1</v>
      </c>
      <c r="N161" s="193" t="s">
        <v>42</v>
      </c>
      <c r="O161" s="70"/>
      <c r="P161" s="194">
        <f>O161*H161</f>
        <v>0</v>
      </c>
      <c r="Q161" s="194">
        <v>0</v>
      </c>
      <c r="R161" s="194">
        <f>Q161*H161</f>
        <v>0</v>
      </c>
      <c r="S161" s="194">
        <v>0</v>
      </c>
      <c r="T161" s="195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96" t="s">
        <v>137</v>
      </c>
      <c r="AT161" s="196" t="s">
        <v>132</v>
      </c>
      <c r="AU161" s="196" t="s">
        <v>87</v>
      </c>
      <c r="AY161" s="16" t="s">
        <v>129</v>
      </c>
      <c r="BE161" s="197">
        <f>IF(N161="základní",J161,0)</f>
        <v>0</v>
      </c>
      <c r="BF161" s="197">
        <f>IF(N161="snížená",J161,0)</f>
        <v>0</v>
      </c>
      <c r="BG161" s="197">
        <f>IF(N161="zákl. přenesená",J161,0)</f>
        <v>0</v>
      </c>
      <c r="BH161" s="197">
        <f>IF(N161="sníž. přenesená",J161,0)</f>
        <v>0</v>
      </c>
      <c r="BI161" s="197">
        <f>IF(N161="nulová",J161,0)</f>
        <v>0</v>
      </c>
      <c r="BJ161" s="16" t="s">
        <v>85</v>
      </c>
      <c r="BK161" s="197">
        <f>ROUND(I161*H161,2)</f>
        <v>0</v>
      </c>
      <c r="BL161" s="16" t="s">
        <v>137</v>
      </c>
      <c r="BM161" s="196" t="s">
        <v>693</v>
      </c>
    </row>
    <row r="162" spans="1:65" s="2" customFormat="1" ht="19.5">
      <c r="A162" s="33"/>
      <c r="B162" s="34"/>
      <c r="C162" s="35"/>
      <c r="D162" s="198" t="s">
        <v>139</v>
      </c>
      <c r="E162" s="35"/>
      <c r="F162" s="199" t="s">
        <v>694</v>
      </c>
      <c r="G162" s="35"/>
      <c r="H162" s="35"/>
      <c r="I162" s="200"/>
      <c r="J162" s="35"/>
      <c r="K162" s="35"/>
      <c r="L162" s="38"/>
      <c r="M162" s="201"/>
      <c r="N162" s="202"/>
      <c r="O162" s="70"/>
      <c r="P162" s="70"/>
      <c r="Q162" s="70"/>
      <c r="R162" s="70"/>
      <c r="S162" s="70"/>
      <c r="T162" s="71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6" t="s">
        <v>139</v>
      </c>
      <c r="AU162" s="16" t="s">
        <v>87</v>
      </c>
    </row>
    <row r="163" spans="1:65" s="2" customFormat="1" ht="16.5" customHeight="1">
      <c r="A163" s="33"/>
      <c r="B163" s="34"/>
      <c r="C163" s="185" t="s">
        <v>232</v>
      </c>
      <c r="D163" s="185" t="s">
        <v>132</v>
      </c>
      <c r="E163" s="186" t="s">
        <v>281</v>
      </c>
      <c r="F163" s="187" t="s">
        <v>282</v>
      </c>
      <c r="G163" s="188" t="s">
        <v>196</v>
      </c>
      <c r="H163" s="189">
        <v>4.5</v>
      </c>
      <c r="I163" s="190"/>
      <c r="J163" s="191">
        <f>ROUND(I163*H163,2)</f>
        <v>0</v>
      </c>
      <c r="K163" s="187" t="s">
        <v>136</v>
      </c>
      <c r="L163" s="38"/>
      <c r="M163" s="192" t="s">
        <v>1</v>
      </c>
      <c r="N163" s="193" t="s">
        <v>42</v>
      </c>
      <c r="O163" s="70"/>
      <c r="P163" s="194">
        <f>O163*H163</f>
        <v>0</v>
      </c>
      <c r="Q163" s="194">
        <v>0</v>
      </c>
      <c r="R163" s="194">
        <f>Q163*H163</f>
        <v>0</v>
      </c>
      <c r="S163" s="194">
        <v>0</v>
      </c>
      <c r="T163" s="195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96" t="s">
        <v>137</v>
      </c>
      <c r="AT163" s="196" t="s">
        <v>132</v>
      </c>
      <c r="AU163" s="196" t="s">
        <v>87</v>
      </c>
      <c r="AY163" s="16" t="s">
        <v>129</v>
      </c>
      <c r="BE163" s="197">
        <f>IF(N163="základní",J163,0)</f>
        <v>0</v>
      </c>
      <c r="BF163" s="197">
        <f>IF(N163="snížená",J163,0)</f>
        <v>0</v>
      </c>
      <c r="BG163" s="197">
        <f>IF(N163="zákl. přenesená",J163,0)</f>
        <v>0</v>
      </c>
      <c r="BH163" s="197">
        <f>IF(N163="sníž. přenesená",J163,0)</f>
        <v>0</v>
      </c>
      <c r="BI163" s="197">
        <f>IF(N163="nulová",J163,0)</f>
        <v>0</v>
      </c>
      <c r="BJ163" s="16" t="s">
        <v>85</v>
      </c>
      <c r="BK163" s="197">
        <f>ROUND(I163*H163,2)</f>
        <v>0</v>
      </c>
      <c r="BL163" s="16" t="s">
        <v>137</v>
      </c>
      <c r="BM163" s="196" t="s">
        <v>695</v>
      </c>
    </row>
    <row r="164" spans="1:65" s="2" customFormat="1" ht="19.5">
      <c r="A164" s="33"/>
      <c r="B164" s="34"/>
      <c r="C164" s="35"/>
      <c r="D164" s="198" t="s">
        <v>139</v>
      </c>
      <c r="E164" s="35"/>
      <c r="F164" s="199" t="s">
        <v>284</v>
      </c>
      <c r="G164" s="35"/>
      <c r="H164" s="35"/>
      <c r="I164" s="200"/>
      <c r="J164" s="35"/>
      <c r="K164" s="35"/>
      <c r="L164" s="38"/>
      <c r="M164" s="201"/>
      <c r="N164" s="202"/>
      <c r="O164" s="70"/>
      <c r="P164" s="70"/>
      <c r="Q164" s="70"/>
      <c r="R164" s="70"/>
      <c r="S164" s="70"/>
      <c r="T164" s="71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6" t="s">
        <v>139</v>
      </c>
      <c r="AU164" s="16" t="s">
        <v>87</v>
      </c>
    </row>
    <row r="165" spans="1:65" s="13" customFormat="1">
      <c r="B165" s="203"/>
      <c r="C165" s="204"/>
      <c r="D165" s="198" t="s">
        <v>151</v>
      </c>
      <c r="E165" s="205" t="s">
        <v>1</v>
      </c>
      <c r="F165" s="206" t="s">
        <v>696</v>
      </c>
      <c r="G165" s="204"/>
      <c r="H165" s="207">
        <v>4.5</v>
      </c>
      <c r="I165" s="208"/>
      <c r="J165" s="204"/>
      <c r="K165" s="204"/>
      <c r="L165" s="209"/>
      <c r="M165" s="210"/>
      <c r="N165" s="211"/>
      <c r="O165" s="211"/>
      <c r="P165" s="211"/>
      <c r="Q165" s="211"/>
      <c r="R165" s="211"/>
      <c r="S165" s="211"/>
      <c r="T165" s="212"/>
      <c r="AT165" s="213" t="s">
        <v>151</v>
      </c>
      <c r="AU165" s="213" t="s">
        <v>87</v>
      </c>
      <c r="AV165" s="13" t="s">
        <v>87</v>
      </c>
      <c r="AW165" s="13" t="s">
        <v>34</v>
      </c>
      <c r="AX165" s="13" t="s">
        <v>85</v>
      </c>
      <c r="AY165" s="213" t="s">
        <v>129</v>
      </c>
    </row>
    <row r="166" spans="1:65" s="2" customFormat="1" ht="16.5" customHeight="1">
      <c r="A166" s="33"/>
      <c r="B166" s="34"/>
      <c r="C166" s="185" t="s">
        <v>238</v>
      </c>
      <c r="D166" s="185" t="s">
        <v>132</v>
      </c>
      <c r="E166" s="186" t="s">
        <v>697</v>
      </c>
      <c r="F166" s="187" t="s">
        <v>698</v>
      </c>
      <c r="G166" s="188" t="s">
        <v>213</v>
      </c>
      <c r="H166" s="189">
        <v>5.4</v>
      </c>
      <c r="I166" s="190"/>
      <c r="J166" s="191">
        <f>ROUND(I166*H166,2)</f>
        <v>0</v>
      </c>
      <c r="K166" s="187" t="s">
        <v>136</v>
      </c>
      <c r="L166" s="38"/>
      <c r="M166" s="192" t="s">
        <v>1</v>
      </c>
      <c r="N166" s="193" t="s">
        <v>42</v>
      </c>
      <c r="O166" s="70"/>
      <c r="P166" s="194">
        <f>O166*H166</f>
        <v>0</v>
      </c>
      <c r="Q166" s="194">
        <v>0</v>
      </c>
      <c r="R166" s="194">
        <f>Q166*H166</f>
        <v>0</v>
      </c>
      <c r="S166" s="194">
        <v>0</v>
      </c>
      <c r="T166" s="195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96" t="s">
        <v>137</v>
      </c>
      <c r="AT166" s="196" t="s">
        <v>132</v>
      </c>
      <c r="AU166" s="196" t="s">
        <v>87</v>
      </c>
      <c r="AY166" s="16" t="s">
        <v>129</v>
      </c>
      <c r="BE166" s="197">
        <f>IF(N166="základní",J166,0)</f>
        <v>0</v>
      </c>
      <c r="BF166" s="197">
        <f>IF(N166="snížená",J166,0)</f>
        <v>0</v>
      </c>
      <c r="BG166" s="197">
        <f>IF(N166="zákl. přenesená",J166,0)</f>
        <v>0</v>
      </c>
      <c r="BH166" s="197">
        <f>IF(N166="sníž. přenesená",J166,0)</f>
        <v>0</v>
      </c>
      <c r="BI166" s="197">
        <f>IF(N166="nulová",J166,0)</f>
        <v>0</v>
      </c>
      <c r="BJ166" s="16" t="s">
        <v>85</v>
      </c>
      <c r="BK166" s="197">
        <f>ROUND(I166*H166,2)</f>
        <v>0</v>
      </c>
      <c r="BL166" s="16" t="s">
        <v>137</v>
      </c>
      <c r="BM166" s="196" t="s">
        <v>699</v>
      </c>
    </row>
    <row r="167" spans="1:65" s="2" customFormat="1" ht="19.5">
      <c r="A167" s="33"/>
      <c r="B167" s="34"/>
      <c r="C167" s="35"/>
      <c r="D167" s="198" t="s">
        <v>139</v>
      </c>
      <c r="E167" s="35"/>
      <c r="F167" s="199" t="s">
        <v>700</v>
      </c>
      <c r="G167" s="35"/>
      <c r="H167" s="35"/>
      <c r="I167" s="200"/>
      <c r="J167" s="35"/>
      <c r="K167" s="35"/>
      <c r="L167" s="38"/>
      <c r="M167" s="201"/>
      <c r="N167" s="202"/>
      <c r="O167" s="70"/>
      <c r="P167" s="70"/>
      <c r="Q167" s="70"/>
      <c r="R167" s="70"/>
      <c r="S167" s="70"/>
      <c r="T167" s="71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6" t="s">
        <v>139</v>
      </c>
      <c r="AU167" s="16" t="s">
        <v>87</v>
      </c>
    </row>
    <row r="168" spans="1:65" s="2" customFormat="1" ht="16.5" customHeight="1">
      <c r="A168" s="33"/>
      <c r="B168" s="34"/>
      <c r="C168" s="226" t="s">
        <v>240</v>
      </c>
      <c r="D168" s="226" t="s">
        <v>297</v>
      </c>
      <c r="E168" s="227" t="s">
        <v>701</v>
      </c>
      <c r="F168" s="228" t="s">
        <v>702</v>
      </c>
      <c r="G168" s="229" t="s">
        <v>176</v>
      </c>
      <c r="H168" s="230">
        <v>1</v>
      </c>
      <c r="I168" s="231"/>
      <c r="J168" s="232">
        <f>ROUND(I168*H168,2)</f>
        <v>0</v>
      </c>
      <c r="K168" s="228" t="s">
        <v>136</v>
      </c>
      <c r="L168" s="233"/>
      <c r="M168" s="234" t="s">
        <v>1</v>
      </c>
      <c r="N168" s="235" t="s">
        <v>42</v>
      </c>
      <c r="O168" s="70"/>
      <c r="P168" s="194">
        <f>O168*H168</f>
        <v>0</v>
      </c>
      <c r="Q168" s="194">
        <v>1.52</v>
      </c>
      <c r="R168" s="194">
        <f>Q168*H168</f>
        <v>1.52</v>
      </c>
      <c r="S168" s="194">
        <v>0</v>
      </c>
      <c r="T168" s="195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96" t="s">
        <v>300</v>
      </c>
      <c r="AT168" s="196" t="s">
        <v>297</v>
      </c>
      <c r="AU168" s="196" t="s">
        <v>87</v>
      </c>
      <c r="AY168" s="16" t="s">
        <v>129</v>
      </c>
      <c r="BE168" s="197">
        <f>IF(N168="základní",J168,0)</f>
        <v>0</v>
      </c>
      <c r="BF168" s="197">
        <f>IF(N168="snížená",J168,0)</f>
        <v>0</v>
      </c>
      <c r="BG168" s="197">
        <f>IF(N168="zákl. přenesená",J168,0)</f>
        <v>0</v>
      </c>
      <c r="BH168" s="197">
        <f>IF(N168="sníž. přenesená",J168,0)</f>
        <v>0</v>
      </c>
      <c r="BI168" s="197">
        <f>IF(N168="nulová",J168,0)</f>
        <v>0</v>
      </c>
      <c r="BJ168" s="16" t="s">
        <v>85</v>
      </c>
      <c r="BK168" s="197">
        <f>ROUND(I168*H168,2)</f>
        <v>0</v>
      </c>
      <c r="BL168" s="16" t="s">
        <v>300</v>
      </c>
      <c r="BM168" s="196" t="s">
        <v>703</v>
      </c>
    </row>
    <row r="169" spans="1:65" s="2" customFormat="1">
      <c r="A169" s="33"/>
      <c r="B169" s="34"/>
      <c r="C169" s="35"/>
      <c r="D169" s="198" t="s">
        <v>139</v>
      </c>
      <c r="E169" s="35"/>
      <c r="F169" s="199" t="s">
        <v>702</v>
      </c>
      <c r="G169" s="35"/>
      <c r="H169" s="35"/>
      <c r="I169" s="200"/>
      <c r="J169" s="35"/>
      <c r="K169" s="35"/>
      <c r="L169" s="38"/>
      <c r="M169" s="201"/>
      <c r="N169" s="202"/>
      <c r="O169" s="70"/>
      <c r="P169" s="70"/>
      <c r="Q169" s="70"/>
      <c r="R169" s="70"/>
      <c r="S169" s="70"/>
      <c r="T169" s="71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T169" s="16" t="s">
        <v>139</v>
      </c>
      <c r="AU169" s="16" t="s">
        <v>87</v>
      </c>
    </row>
    <row r="170" spans="1:65" s="2" customFormat="1" ht="21.75" customHeight="1">
      <c r="A170" s="33"/>
      <c r="B170" s="34"/>
      <c r="C170" s="185" t="s">
        <v>246</v>
      </c>
      <c r="D170" s="185" t="s">
        <v>132</v>
      </c>
      <c r="E170" s="186" t="s">
        <v>704</v>
      </c>
      <c r="F170" s="187" t="s">
        <v>705</v>
      </c>
      <c r="G170" s="188" t="s">
        <v>196</v>
      </c>
      <c r="H170" s="189">
        <v>19.8</v>
      </c>
      <c r="I170" s="190"/>
      <c r="J170" s="191">
        <f>ROUND(I170*H170,2)</f>
        <v>0</v>
      </c>
      <c r="K170" s="187" t="s">
        <v>136</v>
      </c>
      <c r="L170" s="38"/>
      <c r="M170" s="192" t="s">
        <v>1</v>
      </c>
      <c r="N170" s="193" t="s">
        <v>42</v>
      </c>
      <c r="O170" s="70"/>
      <c r="P170" s="194">
        <f>O170*H170</f>
        <v>0</v>
      </c>
      <c r="Q170" s="194">
        <v>0</v>
      </c>
      <c r="R170" s="194">
        <f>Q170*H170</f>
        <v>0</v>
      </c>
      <c r="S170" s="194">
        <v>0</v>
      </c>
      <c r="T170" s="195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96" t="s">
        <v>137</v>
      </c>
      <c r="AT170" s="196" t="s">
        <v>132</v>
      </c>
      <c r="AU170" s="196" t="s">
        <v>87</v>
      </c>
      <c r="AY170" s="16" t="s">
        <v>129</v>
      </c>
      <c r="BE170" s="197">
        <f>IF(N170="základní",J170,0)</f>
        <v>0</v>
      </c>
      <c r="BF170" s="197">
        <f>IF(N170="snížená",J170,0)</f>
        <v>0</v>
      </c>
      <c r="BG170" s="197">
        <f>IF(N170="zákl. přenesená",J170,0)</f>
        <v>0</v>
      </c>
      <c r="BH170" s="197">
        <f>IF(N170="sníž. přenesená",J170,0)</f>
        <v>0</v>
      </c>
      <c r="BI170" s="197">
        <f>IF(N170="nulová",J170,0)</f>
        <v>0</v>
      </c>
      <c r="BJ170" s="16" t="s">
        <v>85</v>
      </c>
      <c r="BK170" s="197">
        <f>ROUND(I170*H170,2)</f>
        <v>0</v>
      </c>
      <c r="BL170" s="16" t="s">
        <v>137</v>
      </c>
      <c r="BM170" s="196" t="s">
        <v>706</v>
      </c>
    </row>
    <row r="171" spans="1:65" s="2" customFormat="1" ht="29.25">
      <c r="A171" s="33"/>
      <c r="B171" s="34"/>
      <c r="C171" s="35"/>
      <c r="D171" s="198" t="s">
        <v>139</v>
      </c>
      <c r="E171" s="35"/>
      <c r="F171" s="199" t="s">
        <v>707</v>
      </c>
      <c r="G171" s="35"/>
      <c r="H171" s="35"/>
      <c r="I171" s="200"/>
      <c r="J171" s="35"/>
      <c r="K171" s="35"/>
      <c r="L171" s="38"/>
      <c r="M171" s="201"/>
      <c r="N171" s="202"/>
      <c r="O171" s="70"/>
      <c r="P171" s="70"/>
      <c r="Q171" s="70"/>
      <c r="R171" s="70"/>
      <c r="S171" s="70"/>
      <c r="T171" s="71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T171" s="16" t="s">
        <v>139</v>
      </c>
      <c r="AU171" s="16" t="s">
        <v>87</v>
      </c>
    </row>
    <row r="172" spans="1:65" s="13" customFormat="1">
      <c r="B172" s="203"/>
      <c r="C172" s="204"/>
      <c r="D172" s="198" t="s">
        <v>151</v>
      </c>
      <c r="E172" s="205" t="s">
        <v>1</v>
      </c>
      <c r="F172" s="206" t="s">
        <v>708</v>
      </c>
      <c r="G172" s="204"/>
      <c r="H172" s="207">
        <v>19.8</v>
      </c>
      <c r="I172" s="208"/>
      <c r="J172" s="204"/>
      <c r="K172" s="204"/>
      <c r="L172" s="209"/>
      <c r="M172" s="210"/>
      <c r="N172" s="211"/>
      <c r="O172" s="211"/>
      <c r="P172" s="211"/>
      <c r="Q172" s="211"/>
      <c r="R172" s="211"/>
      <c r="S172" s="211"/>
      <c r="T172" s="212"/>
      <c r="AT172" s="213" t="s">
        <v>151</v>
      </c>
      <c r="AU172" s="213" t="s">
        <v>87</v>
      </c>
      <c r="AV172" s="13" t="s">
        <v>87</v>
      </c>
      <c r="AW172" s="13" t="s">
        <v>34</v>
      </c>
      <c r="AX172" s="13" t="s">
        <v>85</v>
      </c>
      <c r="AY172" s="213" t="s">
        <v>129</v>
      </c>
    </row>
    <row r="173" spans="1:65" s="2" customFormat="1" ht="16.5" customHeight="1">
      <c r="A173" s="33"/>
      <c r="B173" s="34"/>
      <c r="C173" s="226" t="s">
        <v>251</v>
      </c>
      <c r="D173" s="226" t="s">
        <v>297</v>
      </c>
      <c r="E173" s="227" t="s">
        <v>709</v>
      </c>
      <c r="F173" s="228" t="s">
        <v>710</v>
      </c>
      <c r="G173" s="229" t="s">
        <v>183</v>
      </c>
      <c r="H173" s="230">
        <v>2.3759999999999999</v>
      </c>
      <c r="I173" s="231"/>
      <c r="J173" s="232">
        <f>ROUND(I173*H173,2)</f>
        <v>0</v>
      </c>
      <c r="K173" s="228" t="s">
        <v>136</v>
      </c>
      <c r="L173" s="233"/>
      <c r="M173" s="234" t="s">
        <v>1</v>
      </c>
      <c r="N173" s="235" t="s">
        <v>42</v>
      </c>
      <c r="O173" s="70"/>
      <c r="P173" s="194">
        <f>O173*H173</f>
        <v>0</v>
      </c>
      <c r="Q173" s="194">
        <v>1</v>
      </c>
      <c r="R173" s="194">
        <f>Q173*H173</f>
        <v>2.3759999999999999</v>
      </c>
      <c r="S173" s="194">
        <v>0</v>
      </c>
      <c r="T173" s="195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96" t="s">
        <v>300</v>
      </c>
      <c r="AT173" s="196" t="s">
        <v>297</v>
      </c>
      <c r="AU173" s="196" t="s">
        <v>87</v>
      </c>
      <c r="AY173" s="16" t="s">
        <v>129</v>
      </c>
      <c r="BE173" s="197">
        <f>IF(N173="základní",J173,0)</f>
        <v>0</v>
      </c>
      <c r="BF173" s="197">
        <f>IF(N173="snížená",J173,0)</f>
        <v>0</v>
      </c>
      <c r="BG173" s="197">
        <f>IF(N173="zákl. přenesená",J173,0)</f>
        <v>0</v>
      </c>
      <c r="BH173" s="197">
        <f>IF(N173="sníž. přenesená",J173,0)</f>
        <v>0</v>
      </c>
      <c r="BI173" s="197">
        <f>IF(N173="nulová",J173,0)</f>
        <v>0</v>
      </c>
      <c r="BJ173" s="16" t="s">
        <v>85</v>
      </c>
      <c r="BK173" s="197">
        <f>ROUND(I173*H173,2)</f>
        <v>0</v>
      </c>
      <c r="BL173" s="16" t="s">
        <v>300</v>
      </c>
      <c r="BM173" s="196" t="s">
        <v>711</v>
      </c>
    </row>
    <row r="174" spans="1:65" s="2" customFormat="1">
      <c r="A174" s="33"/>
      <c r="B174" s="34"/>
      <c r="C174" s="35"/>
      <c r="D174" s="198" t="s">
        <v>139</v>
      </c>
      <c r="E174" s="35"/>
      <c r="F174" s="199" t="s">
        <v>710</v>
      </c>
      <c r="G174" s="35"/>
      <c r="H174" s="35"/>
      <c r="I174" s="200"/>
      <c r="J174" s="35"/>
      <c r="K174" s="35"/>
      <c r="L174" s="38"/>
      <c r="M174" s="201"/>
      <c r="N174" s="202"/>
      <c r="O174" s="70"/>
      <c r="P174" s="70"/>
      <c r="Q174" s="70"/>
      <c r="R174" s="70"/>
      <c r="S174" s="70"/>
      <c r="T174" s="71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6" t="s">
        <v>139</v>
      </c>
      <c r="AU174" s="16" t="s">
        <v>87</v>
      </c>
    </row>
    <row r="175" spans="1:65" s="2" customFormat="1" ht="16.5" customHeight="1">
      <c r="A175" s="33"/>
      <c r="B175" s="34"/>
      <c r="C175" s="226" t="s">
        <v>7</v>
      </c>
      <c r="D175" s="226" t="s">
        <v>297</v>
      </c>
      <c r="E175" s="227" t="s">
        <v>712</v>
      </c>
      <c r="F175" s="228" t="s">
        <v>713</v>
      </c>
      <c r="G175" s="229" t="s">
        <v>183</v>
      </c>
      <c r="H175" s="230">
        <v>2.3759999999999999</v>
      </c>
      <c r="I175" s="231"/>
      <c r="J175" s="232">
        <f>ROUND(I175*H175,2)</f>
        <v>0</v>
      </c>
      <c r="K175" s="228" t="s">
        <v>136</v>
      </c>
      <c r="L175" s="233"/>
      <c r="M175" s="234" t="s">
        <v>1</v>
      </c>
      <c r="N175" s="235" t="s">
        <v>42</v>
      </c>
      <c r="O175" s="70"/>
      <c r="P175" s="194">
        <f>O175*H175</f>
        <v>0</v>
      </c>
      <c r="Q175" s="194">
        <v>1</v>
      </c>
      <c r="R175" s="194">
        <f>Q175*H175</f>
        <v>2.3759999999999999</v>
      </c>
      <c r="S175" s="194">
        <v>0</v>
      </c>
      <c r="T175" s="195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96" t="s">
        <v>300</v>
      </c>
      <c r="AT175" s="196" t="s">
        <v>297</v>
      </c>
      <c r="AU175" s="196" t="s">
        <v>87</v>
      </c>
      <c r="AY175" s="16" t="s">
        <v>129</v>
      </c>
      <c r="BE175" s="197">
        <f>IF(N175="základní",J175,0)</f>
        <v>0</v>
      </c>
      <c r="BF175" s="197">
        <f>IF(N175="snížená",J175,0)</f>
        <v>0</v>
      </c>
      <c r="BG175" s="197">
        <f>IF(N175="zákl. přenesená",J175,0)</f>
        <v>0</v>
      </c>
      <c r="BH175" s="197">
        <f>IF(N175="sníž. přenesená",J175,0)</f>
        <v>0</v>
      </c>
      <c r="BI175" s="197">
        <f>IF(N175="nulová",J175,0)</f>
        <v>0</v>
      </c>
      <c r="BJ175" s="16" t="s">
        <v>85</v>
      </c>
      <c r="BK175" s="197">
        <f>ROUND(I175*H175,2)</f>
        <v>0</v>
      </c>
      <c r="BL175" s="16" t="s">
        <v>300</v>
      </c>
      <c r="BM175" s="196" t="s">
        <v>714</v>
      </c>
    </row>
    <row r="176" spans="1:65" s="2" customFormat="1">
      <c r="A176" s="33"/>
      <c r="B176" s="34"/>
      <c r="C176" s="35"/>
      <c r="D176" s="198" t="s">
        <v>139</v>
      </c>
      <c r="E176" s="35"/>
      <c r="F176" s="199" t="s">
        <v>713</v>
      </c>
      <c r="G176" s="35"/>
      <c r="H176" s="35"/>
      <c r="I176" s="200"/>
      <c r="J176" s="35"/>
      <c r="K176" s="35"/>
      <c r="L176" s="38"/>
      <c r="M176" s="201"/>
      <c r="N176" s="202"/>
      <c r="O176" s="70"/>
      <c r="P176" s="70"/>
      <c r="Q176" s="70"/>
      <c r="R176" s="70"/>
      <c r="S176" s="70"/>
      <c r="T176" s="71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T176" s="16" t="s">
        <v>139</v>
      </c>
      <c r="AU176" s="16" t="s">
        <v>87</v>
      </c>
    </row>
    <row r="177" spans="1:65" s="2" customFormat="1" ht="16.5" customHeight="1">
      <c r="A177" s="33"/>
      <c r="B177" s="34"/>
      <c r="C177" s="226" t="s">
        <v>261</v>
      </c>
      <c r="D177" s="226" t="s">
        <v>297</v>
      </c>
      <c r="E177" s="227" t="s">
        <v>715</v>
      </c>
      <c r="F177" s="228" t="s">
        <v>716</v>
      </c>
      <c r="G177" s="229" t="s">
        <v>183</v>
      </c>
      <c r="H177" s="230">
        <v>2.3759999999999999</v>
      </c>
      <c r="I177" s="231"/>
      <c r="J177" s="232">
        <f>ROUND(I177*H177,2)</f>
        <v>0</v>
      </c>
      <c r="K177" s="228" t="s">
        <v>136</v>
      </c>
      <c r="L177" s="233"/>
      <c r="M177" s="234" t="s">
        <v>1</v>
      </c>
      <c r="N177" s="235" t="s">
        <v>42</v>
      </c>
      <c r="O177" s="70"/>
      <c r="P177" s="194">
        <f>O177*H177</f>
        <v>0</v>
      </c>
      <c r="Q177" s="194">
        <v>1</v>
      </c>
      <c r="R177" s="194">
        <f>Q177*H177</f>
        <v>2.3759999999999999</v>
      </c>
      <c r="S177" s="194">
        <v>0</v>
      </c>
      <c r="T177" s="195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96" t="s">
        <v>300</v>
      </c>
      <c r="AT177" s="196" t="s">
        <v>297</v>
      </c>
      <c r="AU177" s="196" t="s">
        <v>87</v>
      </c>
      <c r="AY177" s="16" t="s">
        <v>129</v>
      </c>
      <c r="BE177" s="197">
        <f>IF(N177="základní",J177,0)</f>
        <v>0</v>
      </c>
      <c r="BF177" s="197">
        <f>IF(N177="snížená",J177,0)</f>
        <v>0</v>
      </c>
      <c r="BG177" s="197">
        <f>IF(N177="zákl. přenesená",J177,0)</f>
        <v>0</v>
      </c>
      <c r="BH177" s="197">
        <f>IF(N177="sníž. přenesená",J177,0)</f>
        <v>0</v>
      </c>
      <c r="BI177" s="197">
        <f>IF(N177="nulová",J177,0)</f>
        <v>0</v>
      </c>
      <c r="BJ177" s="16" t="s">
        <v>85</v>
      </c>
      <c r="BK177" s="197">
        <f>ROUND(I177*H177,2)</f>
        <v>0</v>
      </c>
      <c r="BL177" s="16" t="s">
        <v>300</v>
      </c>
      <c r="BM177" s="196" t="s">
        <v>717</v>
      </c>
    </row>
    <row r="178" spans="1:65" s="2" customFormat="1">
      <c r="A178" s="33"/>
      <c r="B178" s="34"/>
      <c r="C178" s="35"/>
      <c r="D178" s="198" t="s">
        <v>139</v>
      </c>
      <c r="E178" s="35"/>
      <c r="F178" s="199" t="s">
        <v>716</v>
      </c>
      <c r="G178" s="35"/>
      <c r="H178" s="35"/>
      <c r="I178" s="200"/>
      <c r="J178" s="35"/>
      <c r="K178" s="35"/>
      <c r="L178" s="38"/>
      <c r="M178" s="201"/>
      <c r="N178" s="202"/>
      <c r="O178" s="70"/>
      <c r="P178" s="70"/>
      <c r="Q178" s="70"/>
      <c r="R178" s="70"/>
      <c r="S178" s="70"/>
      <c r="T178" s="71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6" t="s">
        <v>139</v>
      </c>
      <c r="AU178" s="16" t="s">
        <v>87</v>
      </c>
    </row>
    <row r="179" spans="1:65" s="2" customFormat="1" ht="16.5" customHeight="1">
      <c r="A179" s="33"/>
      <c r="B179" s="34"/>
      <c r="C179" s="226" t="s">
        <v>267</v>
      </c>
      <c r="D179" s="226" t="s">
        <v>297</v>
      </c>
      <c r="E179" s="227" t="s">
        <v>718</v>
      </c>
      <c r="F179" s="228" t="s">
        <v>719</v>
      </c>
      <c r="G179" s="229" t="s">
        <v>213</v>
      </c>
      <c r="H179" s="230">
        <v>22.8</v>
      </c>
      <c r="I179" s="231"/>
      <c r="J179" s="232">
        <f>ROUND(I179*H179,2)</f>
        <v>0</v>
      </c>
      <c r="K179" s="228" t="s">
        <v>136</v>
      </c>
      <c r="L179" s="233"/>
      <c r="M179" s="234" t="s">
        <v>1</v>
      </c>
      <c r="N179" s="235" t="s">
        <v>42</v>
      </c>
      <c r="O179" s="70"/>
      <c r="P179" s="194">
        <f>O179*H179</f>
        <v>0</v>
      </c>
      <c r="Q179" s="194">
        <v>0</v>
      </c>
      <c r="R179" s="194">
        <f>Q179*H179</f>
        <v>0</v>
      </c>
      <c r="S179" s="194">
        <v>0</v>
      </c>
      <c r="T179" s="195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96" t="s">
        <v>300</v>
      </c>
      <c r="AT179" s="196" t="s">
        <v>297</v>
      </c>
      <c r="AU179" s="196" t="s">
        <v>87</v>
      </c>
      <c r="AY179" s="16" t="s">
        <v>129</v>
      </c>
      <c r="BE179" s="197">
        <f>IF(N179="základní",J179,0)</f>
        <v>0</v>
      </c>
      <c r="BF179" s="197">
        <f>IF(N179="snížená",J179,0)</f>
        <v>0</v>
      </c>
      <c r="BG179" s="197">
        <f>IF(N179="zákl. přenesená",J179,0)</f>
        <v>0</v>
      </c>
      <c r="BH179" s="197">
        <f>IF(N179="sníž. přenesená",J179,0)</f>
        <v>0</v>
      </c>
      <c r="BI179" s="197">
        <f>IF(N179="nulová",J179,0)</f>
        <v>0</v>
      </c>
      <c r="BJ179" s="16" t="s">
        <v>85</v>
      </c>
      <c r="BK179" s="197">
        <f>ROUND(I179*H179,2)</f>
        <v>0</v>
      </c>
      <c r="BL179" s="16" t="s">
        <v>300</v>
      </c>
      <c r="BM179" s="196" t="s">
        <v>720</v>
      </c>
    </row>
    <row r="180" spans="1:65" s="2" customFormat="1">
      <c r="A180" s="33"/>
      <c r="B180" s="34"/>
      <c r="C180" s="35"/>
      <c r="D180" s="198" t="s">
        <v>139</v>
      </c>
      <c r="E180" s="35"/>
      <c r="F180" s="199" t="s">
        <v>719</v>
      </c>
      <c r="G180" s="35"/>
      <c r="H180" s="35"/>
      <c r="I180" s="200"/>
      <c r="J180" s="35"/>
      <c r="K180" s="35"/>
      <c r="L180" s="38"/>
      <c r="M180" s="201"/>
      <c r="N180" s="202"/>
      <c r="O180" s="70"/>
      <c r="P180" s="70"/>
      <c r="Q180" s="70"/>
      <c r="R180" s="70"/>
      <c r="S180" s="70"/>
      <c r="T180" s="71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6" t="s">
        <v>139</v>
      </c>
      <c r="AU180" s="16" t="s">
        <v>87</v>
      </c>
    </row>
    <row r="181" spans="1:65" s="2" customFormat="1" ht="16.5" customHeight="1">
      <c r="A181" s="33"/>
      <c r="B181" s="34"/>
      <c r="C181" s="185" t="s">
        <v>273</v>
      </c>
      <c r="D181" s="185" t="s">
        <v>132</v>
      </c>
      <c r="E181" s="186" t="s">
        <v>721</v>
      </c>
      <c r="F181" s="187" t="s">
        <v>722</v>
      </c>
      <c r="G181" s="188" t="s">
        <v>196</v>
      </c>
      <c r="H181" s="189">
        <v>4.6500000000000004</v>
      </c>
      <c r="I181" s="190"/>
      <c r="J181" s="191">
        <f>ROUND(I181*H181,2)</f>
        <v>0</v>
      </c>
      <c r="K181" s="187" t="s">
        <v>136</v>
      </c>
      <c r="L181" s="38"/>
      <c r="M181" s="192" t="s">
        <v>1</v>
      </c>
      <c r="N181" s="193" t="s">
        <v>42</v>
      </c>
      <c r="O181" s="70"/>
      <c r="P181" s="194">
        <f>O181*H181</f>
        <v>0</v>
      </c>
      <c r="Q181" s="194">
        <v>0</v>
      </c>
      <c r="R181" s="194">
        <f>Q181*H181</f>
        <v>0</v>
      </c>
      <c r="S181" s="194">
        <v>0</v>
      </c>
      <c r="T181" s="195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96" t="s">
        <v>137</v>
      </c>
      <c r="AT181" s="196" t="s">
        <v>132</v>
      </c>
      <c r="AU181" s="196" t="s">
        <v>87</v>
      </c>
      <c r="AY181" s="16" t="s">
        <v>129</v>
      </c>
      <c r="BE181" s="197">
        <f>IF(N181="základní",J181,0)</f>
        <v>0</v>
      </c>
      <c r="BF181" s="197">
        <f>IF(N181="snížená",J181,0)</f>
        <v>0</v>
      </c>
      <c r="BG181" s="197">
        <f>IF(N181="zákl. přenesená",J181,0)</f>
        <v>0</v>
      </c>
      <c r="BH181" s="197">
        <f>IF(N181="sníž. přenesená",J181,0)</f>
        <v>0</v>
      </c>
      <c r="BI181" s="197">
        <f>IF(N181="nulová",J181,0)</f>
        <v>0</v>
      </c>
      <c r="BJ181" s="16" t="s">
        <v>85</v>
      </c>
      <c r="BK181" s="197">
        <f>ROUND(I181*H181,2)</f>
        <v>0</v>
      </c>
      <c r="BL181" s="16" t="s">
        <v>137</v>
      </c>
      <c r="BM181" s="196" t="s">
        <v>723</v>
      </c>
    </row>
    <row r="182" spans="1:65" s="2" customFormat="1" ht="19.5">
      <c r="A182" s="33"/>
      <c r="B182" s="34"/>
      <c r="C182" s="35"/>
      <c r="D182" s="198" t="s">
        <v>139</v>
      </c>
      <c r="E182" s="35"/>
      <c r="F182" s="199" t="s">
        <v>724</v>
      </c>
      <c r="G182" s="35"/>
      <c r="H182" s="35"/>
      <c r="I182" s="200"/>
      <c r="J182" s="35"/>
      <c r="K182" s="35"/>
      <c r="L182" s="38"/>
      <c r="M182" s="201"/>
      <c r="N182" s="202"/>
      <c r="O182" s="70"/>
      <c r="P182" s="70"/>
      <c r="Q182" s="70"/>
      <c r="R182" s="70"/>
      <c r="S182" s="70"/>
      <c r="T182" s="71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T182" s="16" t="s">
        <v>139</v>
      </c>
      <c r="AU182" s="16" t="s">
        <v>87</v>
      </c>
    </row>
    <row r="183" spans="1:65" s="13" customFormat="1">
      <c r="B183" s="203"/>
      <c r="C183" s="204"/>
      <c r="D183" s="198" t="s">
        <v>151</v>
      </c>
      <c r="E183" s="205" t="s">
        <v>1</v>
      </c>
      <c r="F183" s="206" t="s">
        <v>725</v>
      </c>
      <c r="G183" s="204"/>
      <c r="H183" s="207">
        <v>4.6500000000000004</v>
      </c>
      <c r="I183" s="208"/>
      <c r="J183" s="204"/>
      <c r="K183" s="204"/>
      <c r="L183" s="209"/>
      <c r="M183" s="210"/>
      <c r="N183" s="211"/>
      <c r="O183" s="211"/>
      <c r="P183" s="211"/>
      <c r="Q183" s="211"/>
      <c r="R183" s="211"/>
      <c r="S183" s="211"/>
      <c r="T183" s="212"/>
      <c r="AT183" s="213" t="s">
        <v>151</v>
      </c>
      <c r="AU183" s="213" t="s">
        <v>87</v>
      </c>
      <c r="AV183" s="13" t="s">
        <v>87</v>
      </c>
      <c r="AW183" s="13" t="s">
        <v>34</v>
      </c>
      <c r="AX183" s="13" t="s">
        <v>85</v>
      </c>
      <c r="AY183" s="213" t="s">
        <v>129</v>
      </c>
    </row>
    <row r="184" spans="1:65" s="2" customFormat="1" ht="16.5" customHeight="1">
      <c r="A184" s="33"/>
      <c r="B184" s="34"/>
      <c r="C184" s="226" t="s">
        <v>278</v>
      </c>
      <c r="D184" s="226" t="s">
        <v>297</v>
      </c>
      <c r="E184" s="227" t="s">
        <v>726</v>
      </c>
      <c r="F184" s="228" t="s">
        <v>727</v>
      </c>
      <c r="G184" s="229" t="s">
        <v>183</v>
      </c>
      <c r="H184" s="230">
        <v>1.256</v>
      </c>
      <c r="I184" s="231"/>
      <c r="J184" s="232">
        <f>ROUND(I184*H184,2)</f>
        <v>0</v>
      </c>
      <c r="K184" s="228" t="s">
        <v>136</v>
      </c>
      <c r="L184" s="233"/>
      <c r="M184" s="234" t="s">
        <v>1</v>
      </c>
      <c r="N184" s="235" t="s">
        <v>42</v>
      </c>
      <c r="O184" s="70"/>
      <c r="P184" s="194">
        <f>O184*H184</f>
        <v>0</v>
      </c>
      <c r="Q184" s="194">
        <v>1</v>
      </c>
      <c r="R184" s="194">
        <f>Q184*H184</f>
        <v>1.256</v>
      </c>
      <c r="S184" s="194">
        <v>0</v>
      </c>
      <c r="T184" s="195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96" t="s">
        <v>300</v>
      </c>
      <c r="AT184" s="196" t="s">
        <v>297</v>
      </c>
      <c r="AU184" s="196" t="s">
        <v>87</v>
      </c>
      <c r="AY184" s="16" t="s">
        <v>129</v>
      </c>
      <c r="BE184" s="197">
        <f>IF(N184="základní",J184,0)</f>
        <v>0</v>
      </c>
      <c r="BF184" s="197">
        <f>IF(N184="snížená",J184,0)</f>
        <v>0</v>
      </c>
      <c r="BG184" s="197">
        <f>IF(N184="zákl. přenesená",J184,0)</f>
        <v>0</v>
      </c>
      <c r="BH184" s="197">
        <f>IF(N184="sníž. přenesená",J184,0)</f>
        <v>0</v>
      </c>
      <c r="BI184" s="197">
        <f>IF(N184="nulová",J184,0)</f>
        <v>0</v>
      </c>
      <c r="BJ184" s="16" t="s">
        <v>85</v>
      </c>
      <c r="BK184" s="197">
        <f>ROUND(I184*H184,2)</f>
        <v>0</v>
      </c>
      <c r="BL184" s="16" t="s">
        <v>300</v>
      </c>
      <c r="BM184" s="196" t="s">
        <v>728</v>
      </c>
    </row>
    <row r="185" spans="1:65" s="2" customFormat="1">
      <c r="A185" s="33"/>
      <c r="B185" s="34"/>
      <c r="C185" s="35"/>
      <c r="D185" s="198" t="s">
        <v>139</v>
      </c>
      <c r="E185" s="35"/>
      <c r="F185" s="199" t="s">
        <v>727</v>
      </c>
      <c r="G185" s="35"/>
      <c r="H185" s="35"/>
      <c r="I185" s="200"/>
      <c r="J185" s="35"/>
      <c r="K185" s="35"/>
      <c r="L185" s="38"/>
      <c r="M185" s="201"/>
      <c r="N185" s="202"/>
      <c r="O185" s="70"/>
      <c r="P185" s="70"/>
      <c r="Q185" s="70"/>
      <c r="R185" s="70"/>
      <c r="S185" s="70"/>
      <c r="T185" s="71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T185" s="16" t="s">
        <v>139</v>
      </c>
      <c r="AU185" s="16" t="s">
        <v>87</v>
      </c>
    </row>
    <row r="186" spans="1:65" s="13" customFormat="1">
      <c r="B186" s="203"/>
      <c r="C186" s="204"/>
      <c r="D186" s="198" t="s">
        <v>151</v>
      </c>
      <c r="E186" s="205" t="s">
        <v>1</v>
      </c>
      <c r="F186" s="206" t="s">
        <v>729</v>
      </c>
      <c r="G186" s="204"/>
      <c r="H186" s="207">
        <v>1.256</v>
      </c>
      <c r="I186" s="208"/>
      <c r="J186" s="204"/>
      <c r="K186" s="204"/>
      <c r="L186" s="209"/>
      <c r="M186" s="210"/>
      <c r="N186" s="211"/>
      <c r="O186" s="211"/>
      <c r="P186" s="211"/>
      <c r="Q186" s="211"/>
      <c r="R186" s="211"/>
      <c r="S186" s="211"/>
      <c r="T186" s="212"/>
      <c r="AT186" s="213" t="s">
        <v>151</v>
      </c>
      <c r="AU186" s="213" t="s">
        <v>87</v>
      </c>
      <c r="AV186" s="13" t="s">
        <v>87</v>
      </c>
      <c r="AW186" s="13" t="s">
        <v>34</v>
      </c>
      <c r="AX186" s="13" t="s">
        <v>85</v>
      </c>
      <c r="AY186" s="213" t="s">
        <v>129</v>
      </c>
    </row>
    <row r="187" spans="1:65" s="2" customFormat="1" ht="16.5" customHeight="1">
      <c r="A187" s="33"/>
      <c r="B187" s="34"/>
      <c r="C187" s="185" t="s">
        <v>280</v>
      </c>
      <c r="D187" s="185" t="s">
        <v>132</v>
      </c>
      <c r="E187" s="186" t="s">
        <v>730</v>
      </c>
      <c r="F187" s="187" t="s">
        <v>731</v>
      </c>
      <c r="G187" s="188" t="s">
        <v>176</v>
      </c>
      <c r="H187" s="189">
        <v>2</v>
      </c>
      <c r="I187" s="190"/>
      <c r="J187" s="191">
        <f>ROUND(I187*H187,2)</f>
        <v>0</v>
      </c>
      <c r="K187" s="187" t="s">
        <v>136</v>
      </c>
      <c r="L187" s="38"/>
      <c r="M187" s="192" t="s">
        <v>1</v>
      </c>
      <c r="N187" s="193" t="s">
        <v>42</v>
      </c>
      <c r="O187" s="70"/>
      <c r="P187" s="194">
        <f>O187*H187</f>
        <v>0</v>
      </c>
      <c r="Q187" s="194">
        <v>0</v>
      </c>
      <c r="R187" s="194">
        <f>Q187*H187</f>
        <v>0</v>
      </c>
      <c r="S187" s="194">
        <v>0</v>
      </c>
      <c r="T187" s="195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96" t="s">
        <v>137</v>
      </c>
      <c r="AT187" s="196" t="s">
        <v>132</v>
      </c>
      <c r="AU187" s="196" t="s">
        <v>87</v>
      </c>
      <c r="AY187" s="16" t="s">
        <v>129</v>
      </c>
      <c r="BE187" s="197">
        <f>IF(N187="základní",J187,0)</f>
        <v>0</v>
      </c>
      <c r="BF187" s="197">
        <f>IF(N187="snížená",J187,0)</f>
        <v>0</v>
      </c>
      <c r="BG187" s="197">
        <f>IF(N187="zákl. přenesená",J187,0)</f>
        <v>0</v>
      </c>
      <c r="BH187" s="197">
        <f>IF(N187="sníž. přenesená",J187,0)</f>
        <v>0</v>
      </c>
      <c r="BI187" s="197">
        <f>IF(N187="nulová",J187,0)</f>
        <v>0</v>
      </c>
      <c r="BJ187" s="16" t="s">
        <v>85</v>
      </c>
      <c r="BK187" s="197">
        <f>ROUND(I187*H187,2)</f>
        <v>0</v>
      </c>
      <c r="BL187" s="16" t="s">
        <v>137</v>
      </c>
      <c r="BM187" s="196" t="s">
        <v>732</v>
      </c>
    </row>
    <row r="188" spans="1:65" s="2" customFormat="1" ht="19.5">
      <c r="A188" s="33"/>
      <c r="B188" s="34"/>
      <c r="C188" s="35"/>
      <c r="D188" s="198" t="s">
        <v>139</v>
      </c>
      <c r="E188" s="35"/>
      <c r="F188" s="199" t="s">
        <v>733</v>
      </c>
      <c r="G188" s="35"/>
      <c r="H188" s="35"/>
      <c r="I188" s="200"/>
      <c r="J188" s="35"/>
      <c r="K188" s="35"/>
      <c r="L188" s="38"/>
      <c r="M188" s="201"/>
      <c r="N188" s="202"/>
      <c r="O188" s="70"/>
      <c r="P188" s="70"/>
      <c r="Q188" s="70"/>
      <c r="R188" s="70"/>
      <c r="S188" s="70"/>
      <c r="T188" s="71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T188" s="16" t="s">
        <v>139</v>
      </c>
      <c r="AU188" s="16" t="s">
        <v>87</v>
      </c>
    </row>
    <row r="189" spans="1:65" s="2" customFormat="1" ht="16.5" customHeight="1">
      <c r="A189" s="33"/>
      <c r="B189" s="34"/>
      <c r="C189" s="185" t="s">
        <v>286</v>
      </c>
      <c r="D189" s="185" t="s">
        <v>132</v>
      </c>
      <c r="E189" s="186" t="s">
        <v>734</v>
      </c>
      <c r="F189" s="187" t="s">
        <v>735</v>
      </c>
      <c r="G189" s="188" t="s">
        <v>176</v>
      </c>
      <c r="H189" s="189">
        <v>2</v>
      </c>
      <c r="I189" s="190"/>
      <c r="J189" s="191">
        <f>ROUND(I189*H189,2)</f>
        <v>0</v>
      </c>
      <c r="K189" s="187" t="s">
        <v>136</v>
      </c>
      <c r="L189" s="38"/>
      <c r="M189" s="192" t="s">
        <v>1</v>
      </c>
      <c r="N189" s="193" t="s">
        <v>42</v>
      </c>
      <c r="O189" s="70"/>
      <c r="P189" s="194">
        <f>O189*H189</f>
        <v>0</v>
      </c>
      <c r="Q189" s="194">
        <v>0</v>
      </c>
      <c r="R189" s="194">
        <f>Q189*H189</f>
        <v>0</v>
      </c>
      <c r="S189" s="194">
        <v>0</v>
      </c>
      <c r="T189" s="195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96" t="s">
        <v>137</v>
      </c>
      <c r="AT189" s="196" t="s">
        <v>132</v>
      </c>
      <c r="AU189" s="196" t="s">
        <v>87</v>
      </c>
      <c r="AY189" s="16" t="s">
        <v>129</v>
      </c>
      <c r="BE189" s="197">
        <f>IF(N189="základní",J189,0)</f>
        <v>0</v>
      </c>
      <c r="BF189" s="197">
        <f>IF(N189="snížená",J189,0)</f>
        <v>0</v>
      </c>
      <c r="BG189" s="197">
        <f>IF(N189="zákl. přenesená",J189,0)</f>
        <v>0</v>
      </c>
      <c r="BH189" s="197">
        <f>IF(N189="sníž. přenesená",J189,0)</f>
        <v>0</v>
      </c>
      <c r="BI189" s="197">
        <f>IF(N189="nulová",J189,0)</f>
        <v>0</v>
      </c>
      <c r="BJ189" s="16" t="s">
        <v>85</v>
      </c>
      <c r="BK189" s="197">
        <f>ROUND(I189*H189,2)</f>
        <v>0</v>
      </c>
      <c r="BL189" s="16" t="s">
        <v>137</v>
      </c>
      <c r="BM189" s="196" t="s">
        <v>736</v>
      </c>
    </row>
    <row r="190" spans="1:65" s="2" customFormat="1" ht="19.5">
      <c r="A190" s="33"/>
      <c r="B190" s="34"/>
      <c r="C190" s="35"/>
      <c r="D190" s="198" t="s">
        <v>139</v>
      </c>
      <c r="E190" s="35"/>
      <c r="F190" s="199" t="s">
        <v>737</v>
      </c>
      <c r="G190" s="35"/>
      <c r="H190" s="35"/>
      <c r="I190" s="200"/>
      <c r="J190" s="35"/>
      <c r="K190" s="35"/>
      <c r="L190" s="38"/>
      <c r="M190" s="201"/>
      <c r="N190" s="202"/>
      <c r="O190" s="70"/>
      <c r="P190" s="70"/>
      <c r="Q190" s="70"/>
      <c r="R190" s="70"/>
      <c r="S190" s="70"/>
      <c r="T190" s="71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T190" s="16" t="s">
        <v>139</v>
      </c>
      <c r="AU190" s="16" t="s">
        <v>87</v>
      </c>
    </row>
    <row r="191" spans="1:65" s="2" customFormat="1" ht="16.5" customHeight="1">
      <c r="A191" s="33"/>
      <c r="B191" s="34"/>
      <c r="C191" s="185" t="s">
        <v>291</v>
      </c>
      <c r="D191" s="185" t="s">
        <v>132</v>
      </c>
      <c r="E191" s="186" t="s">
        <v>738</v>
      </c>
      <c r="F191" s="187" t="s">
        <v>739</v>
      </c>
      <c r="G191" s="188" t="s">
        <v>176</v>
      </c>
      <c r="H191" s="189">
        <v>2</v>
      </c>
      <c r="I191" s="190"/>
      <c r="J191" s="191">
        <f>ROUND(I191*H191,2)</f>
        <v>0</v>
      </c>
      <c r="K191" s="187" t="s">
        <v>136</v>
      </c>
      <c r="L191" s="38"/>
      <c r="M191" s="192" t="s">
        <v>1</v>
      </c>
      <c r="N191" s="193" t="s">
        <v>42</v>
      </c>
      <c r="O191" s="70"/>
      <c r="P191" s="194">
        <f>O191*H191</f>
        <v>0</v>
      </c>
      <c r="Q191" s="194">
        <v>0</v>
      </c>
      <c r="R191" s="194">
        <f>Q191*H191</f>
        <v>0</v>
      </c>
      <c r="S191" s="194">
        <v>0</v>
      </c>
      <c r="T191" s="195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96" t="s">
        <v>137</v>
      </c>
      <c r="AT191" s="196" t="s">
        <v>132</v>
      </c>
      <c r="AU191" s="196" t="s">
        <v>87</v>
      </c>
      <c r="AY191" s="16" t="s">
        <v>129</v>
      </c>
      <c r="BE191" s="197">
        <f>IF(N191="základní",J191,0)</f>
        <v>0</v>
      </c>
      <c r="BF191" s="197">
        <f>IF(N191="snížená",J191,0)</f>
        <v>0</v>
      </c>
      <c r="BG191" s="197">
        <f>IF(N191="zákl. přenesená",J191,0)</f>
        <v>0</v>
      </c>
      <c r="BH191" s="197">
        <f>IF(N191="sníž. přenesená",J191,0)</f>
        <v>0</v>
      </c>
      <c r="BI191" s="197">
        <f>IF(N191="nulová",J191,0)</f>
        <v>0</v>
      </c>
      <c r="BJ191" s="16" t="s">
        <v>85</v>
      </c>
      <c r="BK191" s="197">
        <f>ROUND(I191*H191,2)</f>
        <v>0</v>
      </c>
      <c r="BL191" s="16" t="s">
        <v>137</v>
      </c>
      <c r="BM191" s="196" t="s">
        <v>740</v>
      </c>
    </row>
    <row r="192" spans="1:65" s="2" customFormat="1" ht="19.5">
      <c r="A192" s="33"/>
      <c r="B192" s="34"/>
      <c r="C192" s="35"/>
      <c r="D192" s="198" t="s">
        <v>139</v>
      </c>
      <c r="E192" s="35"/>
      <c r="F192" s="199" t="s">
        <v>741</v>
      </c>
      <c r="G192" s="35"/>
      <c r="H192" s="35"/>
      <c r="I192" s="200"/>
      <c r="J192" s="35"/>
      <c r="K192" s="35"/>
      <c r="L192" s="38"/>
      <c r="M192" s="201"/>
      <c r="N192" s="202"/>
      <c r="O192" s="70"/>
      <c r="P192" s="70"/>
      <c r="Q192" s="70"/>
      <c r="R192" s="70"/>
      <c r="S192" s="70"/>
      <c r="T192" s="71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T192" s="16" t="s">
        <v>139</v>
      </c>
      <c r="AU192" s="16" t="s">
        <v>87</v>
      </c>
    </row>
    <row r="193" spans="1:65" s="2" customFormat="1" ht="16.5" customHeight="1">
      <c r="A193" s="33"/>
      <c r="B193" s="34"/>
      <c r="C193" s="185" t="s">
        <v>296</v>
      </c>
      <c r="D193" s="185" t="s">
        <v>132</v>
      </c>
      <c r="E193" s="186" t="s">
        <v>742</v>
      </c>
      <c r="F193" s="187" t="s">
        <v>743</v>
      </c>
      <c r="G193" s="188" t="s">
        <v>176</v>
      </c>
      <c r="H193" s="189">
        <v>2</v>
      </c>
      <c r="I193" s="190"/>
      <c r="J193" s="191">
        <f>ROUND(I193*H193,2)</f>
        <v>0</v>
      </c>
      <c r="K193" s="187" t="s">
        <v>136</v>
      </c>
      <c r="L193" s="38"/>
      <c r="M193" s="192" t="s">
        <v>1</v>
      </c>
      <c r="N193" s="193" t="s">
        <v>42</v>
      </c>
      <c r="O193" s="70"/>
      <c r="P193" s="194">
        <f>O193*H193</f>
        <v>0</v>
      </c>
      <c r="Q193" s="194">
        <v>0</v>
      </c>
      <c r="R193" s="194">
        <f>Q193*H193</f>
        <v>0</v>
      </c>
      <c r="S193" s="194">
        <v>0</v>
      </c>
      <c r="T193" s="195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96" t="s">
        <v>137</v>
      </c>
      <c r="AT193" s="196" t="s">
        <v>132</v>
      </c>
      <c r="AU193" s="196" t="s">
        <v>87</v>
      </c>
      <c r="AY193" s="16" t="s">
        <v>129</v>
      </c>
      <c r="BE193" s="197">
        <f>IF(N193="základní",J193,0)</f>
        <v>0</v>
      </c>
      <c r="BF193" s="197">
        <f>IF(N193="snížená",J193,0)</f>
        <v>0</v>
      </c>
      <c r="BG193" s="197">
        <f>IF(N193="zákl. přenesená",J193,0)</f>
        <v>0</v>
      </c>
      <c r="BH193" s="197">
        <f>IF(N193="sníž. přenesená",J193,0)</f>
        <v>0</v>
      </c>
      <c r="BI193" s="197">
        <f>IF(N193="nulová",J193,0)</f>
        <v>0</v>
      </c>
      <c r="BJ193" s="16" t="s">
        <v>85</v>
      </c>
      <c r="BK193" s="197">
        <f>ROUND(I193*H193,2)</f>
        <v>0</v>
      </c>
      <c r="BL193" s="16" t="s">
        <v>137</v>
      </c>
      <c r="BM193" s="196" t="s">
        <v>744</v>
      </c>
    </row>
    <row r="194" spans="1:65" s="2" customFormat="1" ht="19.5">
      <c r="A194" s="33"/>
      <c r="B194" s="34"/>
      <c r="C194" s="35"/>
      <c r="D194" s="198" t="s">
        <v>139</v>
      </c>
      <c r="E194" s="35"/>
      <c r="F194" s="199" t="s">
        <v>745</v>
      </c>
      <c r="G194" s="35"/>
      <c r="H194" s="35"/>
      <c r="I194" s="200"/>
      <c r="J194" s="35"/>
      <c r="K194" s="35"/>
      <c r="L194" s="38"/>
      <c r="M194" s="201"/>
      <c r="N194" s="202"/>
      <c r="O194" s="70"/>
      <c r="P194" s="70"/>
      <c r="Q194" s="70"/>
      <c r="R194" s="70"/>
      <c r="S194" s="70"/>
      <c r="T194" s="71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T194" s="16" t="s">
        <v>139</v>
      </c>
      <c r="AU194" s="16" t="s">
        <v>87</v>
      </c>
    </row>
    <row r="195" spans="1:65" s="2" customFormat="1" ht="16.5" customHeight="1">
      <c r="A195" s="33"/>
      <c r="B195" s="34"/>
      <c r="C195" s="226" t="s">
        <v>303</v>
      </c>
      <c r="D195" s="226" t="s">
        <v>297</v>
      </c>
      <c r="E195" s="227" t="s">
        <v>746</v>
      </c>
      <c r="F195" s="228" t="s">
        <v>747</v>
      </c>
      <c r="G195" s="229" t="s">
        <v>176</v>
      </c>
      <c r="H195" s="230">
        <v>2</v>
      </c>
      <c r="I195" s="231"/>
      <c r="J195" s="232">
        <f>ROUND(I195*H195,2)</f>
        <v>0</v>
      </c>
      <c r="K195" s="228" t="s">
        <v>136</v>
      </c>
      <c r="L195" s="233"/>
      <c r="M195" s="234" t="s">
        <v>1</v>
      </c>
      <c r="N195" s="235" t="s">
        <v>42</v>
      </c>
      <c r="O195" s="70"/>
      <c r="P195" s="194">
        <f>O195*H195</f>
        <v>0</v>
      </c>
      <c r="Q195" s="194">
        <v>3.0000000000000001E-3</v>
      </c>
      <c r="R195" s="194">
        <f>Q195*H195</f>
        <v>6.0000000000000001E-3</v>
      </c>
      <c r="S195" s="194">
        <v>0</v>
      </c>
      <c r="T195" s="195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96" t="s">
        <v>300</v>
      </c>
      <c r="AT195" s="196" t="s">
        <v>297</v>
      </c>
      <c r="AU195" s="196" t="s">
        <v>87</v>
      </c>
      <c r="AY195" s="16" t="s">
        <v>129</v>
      </c>
      <c r="BE195" s="197">
        <f>IF(N195="základní",J195,0)</f>
        <v>0</v>
      </c>
      <c r="BF195" s="197">
        <f>IF(N195="snížená",J195,0)</f>
        <v>0</v>
      </c>
      <c r="BG195" s="197">
        <f>IF(N195="zákl. přenesená",J195,0)</f>
        <v>0</v>
      </c>
      <c r="BH195" s="197">
        <f>IF(N195="sníž. přenesená",J195,0)</f>
        <v>0</v>
      </c>
      <c r="BI195" s="197">
        <f>IF(N195="nulová",J195,0)</f>
        <v>0</v>
      </c>
      <c r="BJ195" s="16" t="s">
        <v>85</v>
      </c>
      <c r="BK195" s="197">
        <f>ROUND(I195*H195,2)</f>
        <v>0</v>
      </c>
      <c r="BL195" s="16" t="s">
        <v>300</v>
      </c>
      <c r="BM195" s="196" t="s">
        <v>748</v>
      </c>
    </row>
    <row r="196" spans="1:65" s="2" customFormat="1">
      <c r="A196" s="33"/>
      <c r="B196" s="34"/>
      <c r="C196" s="35"/>
      <c r="D196" s="198" t="s">
        <v>139</v>
      </c>
      <c r="E196" s="35"/>
      <c r="F196" s="199" t="s">
        <v>747</v>
      </c>
      <c r="G196" s="35"/>
      <c r="H196" s="35"/>
      <c r="I196" s="200"/>
      <c r="J196" s="35"/>
      <c r="K196" s="35"/>
      <c r="L196" s="38"/>
      <c r="M196" s="201"/>
      <c r="N196" s="202"/>
      <c r="O196" s="70"/>
      <c r="P196" s="70"/>
      <c r="Q196" s="70"/>
      <c r="R196" s="70"/>
      <c r="S196" s="70"/>
      <c r="T196" s="71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T196" s="16" t="s">
        <v>139</v>
      </c>
      <c r="AU196" s="16" t="s">
        <v>87</v>
      </c>
    </row>
    <row r="197" spans="1:65" s="2" customFormat="1" ht="16.5" customHeight="1">
      <c r="A197" s="33"/>
      <c r="B197" s="34"/>
      <c r="C197" s="226" t="s">
        <v>307</v>
      </c>
      <c r="D197" s="226" t="s">
        <v>297</v>
      </c>
      <c r="E197" s="227" t="s">
        <v>749</v>
      </c>
      <c r="F197" s="228" t="s">
        <v>750</v>
      </c>
      <c r="G197" s="229" t="s">
        <v>176</v>
      </c>
      <c r="H197" s="230">
        <v>2</v>
      </c>
      <c r="I197" s="231"/>
      <c r="J197" s="232">
        <f>ROUND(I197*H197,2)</f>
        <v>0</v>
      </c>
      <c r="K197" s="228" t="s">
        <v>136</v>
      </c>
      <c r="L197" s="233"/>
      <c r="M197" s="234" t="s">
        <v>1</v>
      </c>
      <c r="N197" s="235" t="s">
        <v>42</v>
      </c>
      <c r="O197" s="70"/>
      <c r="P197" s="194">
        <f>O197*H197</f>
        <v>0</v>
      </c>
      <c r="Q197" s="194">
        <v>6.1999999999999998E-3</v>
      </c>
      <c r="R197" s="194">
        <f>Q197*H197</f>
        <v>1.24E-2</v>
      </c>
      <c r="S197" s="194">
        <v>0</v>
      </c>
      <c r="T197" s="195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96" t="s">
        <v>300</v>
      </c>
      <c r="AT197" s="196" t="s">
        <v>297</v>
      </c>
      <c r="AU197" s="196" t="s">
        <v>87</v>
      </c>
      <c r="AY197" s="16" t="s">
        <v>129</v>
      </c>
      <c r="BE197" s="197">
        <f>IF(N197="základní",J197,0)</f>
        <v>0</v>
      </c>
      <c r="BF197" s="197">
        <f>IF(N197="snížená",J197,0)</f>
        <v>0</v>
      </c>
      <c r="BG197" s="197">
        <f>IF(N197="zákl. přenesená",J197,0)</f>
        <v>0</v>
      </c>
      <c r="BH197" s="197">
        <f>IF(N197="sníž. přenesená",J197,0)</f>
        <v>0</v>
      </c>
      <c r="BI197" s="197">
        <f>IF(N197="nulová",J197,0)</f>
        <v>0</v>
      </c>
      <c r="BJ197" s="16" t="s">
        <v>85</v>
      </c>
      <c r="BK197" s="197">
        <f>ROUND(I197*H197,2)</f>
        <v>0</v>
      </c>
      <c r="BL197" s="16" t="s">
        <v>300</v>
      </c>
      <c r="BM197" s="196" t="s">
        <v>751</v>
      </c>
    </row>
    <row r="198" spans="1:65" s="2" customFormat="1">
      <c r="A198" s="33"/>
      <c r="B198" s="34"/>
      <c r="C198" s="35"/>
      <c r="D198" s="198" t="s">
        <v>139</v>
      </c>
      <c r="E198" s="35"/>
      <c r="F198" s="199" t="s">
        <v>750</v>
      </c>
      <c r="G198" s="35"/>
      <c r="H198" s="35"/>
      <c r="I198" s="200"/>
      <c r="J198" s="35"/>
      <c r="K198" s="35"/>
      <c r="L198" s="38"/>
      <c r="M198" s="201"/>
      <c r="N198" s="202"/>
      <c r="O198" s="70"/>
      <c r="P198" s="70"/>
      <c r="Q198" s="70"/>
      <c r="R198" s="70"/>
      <c r="S198" s="70"/>
      <c r="T198" s="71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T198" s="16" t="s">
        <v>139</v>
      </c>
      <c r="AU198" s="16" t="s">
        <v>87</v>
      </c>
    </row>
    <row r="199" spans="1:65" s="2" customFormat="1" ht="16.5" customHeight="1">
      <c r="A199" s="33"/>
      <c r="B199" s="34"/>
      <c r="C199" s="226" t="s">
        <v>311</v>
      </c>
      <c r="D199" s="226" t="s">
        <v>297</v>
      </c>
      <c r="E199" s="227" t="s">
        <v>752</v>
      </c>
      <c r="F199" s="228" t="s">
        <v>753</v>
      </c>
      <c r="G199" s="229" t="s">
        <v>176</v>
      </c>
      <c r="H199" s="230">
        <v>8</v>
      </c>
      <c r="I199" s="231"/>
      <c r="J199" s="232">
        <f>ROUND(I199*H199,2)</f>
        <v>0</v>
      </c>
      <c r="K199" s="228" t="s">
        <v>136</v>
      </c>
      <c r="L199" s="233"/>
      <c r="M199" s="234" t="s">
        <v>1</v>
      </c>
      <c r="N199" s="235" t="s">
        <v>42</v>
      </c>
      <c r="O199" s="70"/>
      <c r="P199" s="194">
        <f>O199*H199</f>
        <v>0</v>
      </c>
      <c r="Q199" s="194">
        <v>1.4999999999999999E-4</v>
      </c>
      <c r="R199" s="194">
        <f>Q199*H199</f>
        <v>1.1999999999999999E-3</v>
      </c>
      <c r="S199" s="194">
        <v>0</v>
      </c>
      <c r="T199" s="195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196" t="s">
        <v>300</v>
      </c>
      <c r="AT199" s="196" t="s">
        <v>297</v>
      </c>
      <c r="AU199" s="196" t="s">
        <v>87</v>
      </c>
      <c r="AY199" s="16" t="s">
        <v>129</v>
      </c>
      <c r="BE199" s="197">
        <f>IF(N199="základní",J199,0)</f>
        <v>0</v>
      </c>
      <c r="BF199" s="197">
        <f>IF(N199="snížená",J199,0)</f>
        <v>0</v>
      </c>
      <c r="BG199" s="197">
        <f>IF(N199="zákl. přenesená",J199,0)</f>
        <v>0</v>
      </c>
      <c r="BH199" s="197">
        <f>IF(N199="sníž. přenesená",J199,0)</f>
        <v>0</v>
      </c>
      <c r="BI199" s="197">
        <f>IF(N199="nulová",J199,0)</f>
        <v>0</v>
      </c>
      <c r="BJ199" s="16" t="s">
        <v>85</v>
      </c>
      <c r="BK199" s="197">
        <f>ROUND(I199*H199,2)</f>
        <v>0</v>
      </c>
      <c r="BL199" s="16" t="s">
        <v>300</v>
      </c>
      <c r="BM199" s="196" t="s">
        <v>754</v>
      </c>
    </row>
    <row r="200" spans="1:65" s="2" customFormat="1">
      <c r="A200" s="33"/>
      <c r="B200" s="34"/>
      <c r="C200" s="35"/>
      <c r="D200" s="198" t="s">
        <v>139</v>
      </c>
      <c r="E200" s="35"/>
      <c r="F200" s="199" t="s">
        <v>753</v>
      </c>
      <c r="G200" s="35"/>
      <c r="H200" s="35"/>
      <c r="I200" s="200"/>
      <c r="J200" s="35"/>
      <c r="K200" s="35"/>
      <c r="L200" s="38"/>
      <c r="M200" s="201"/>
      <c r="N200" s="202"/>
      <c r="O200" s="70"/>
      <c r="P200" s="70"/>
      <c r="Q200" s="70"/>
      <c r="R200" s="70"/>
      <c r="S200" s="70"/>
      <c r="T200" s="71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T200" s="16" t="s">
        <v>139</v>
      </c>
      <c r="AU200" s="16" t="s">
        <v>87</v>
      </c>
    </row>
    <row r="201" spans="1:65" s="2" customFormat="1" ht="16.5" customHeight="1">
      <c r="A201" s="33"/>
      <c r="B201" s="34"/>
      <c r="C201" s="226" t="s">
        <v>315</v>
      </c>
      <c r="D201" s="226" t="s">
        <v>297</v>
      </c>
      <c r="E201" s="227" t="s">
        <v>755</v>
      </c>
      <c r="F201" s="228" t="s">
        <v>756</v>
      </c>
      <c r="G201" s="229" t="s">
        <v>213</v>
      </c>
      <c r="H201" s="230">
        <v>8</v>
      </c>
      <c r="I201" s="231"/>
      <c r="J201" s="232">
        <f>ROUND(I201*H201,2)</f>
        <v>0</v>
      </c>
      <c r="K201" s="228" t="s">
        <v>136</v>
      </c>
      <c r="L201" s="233"/>
      <c r="M201" s="234" t="s">
        <v>1</v>
      </c>
      <c r="N201" s="235" t="s">
        <v>42</v>
      </c>
      <c r="O201" s="70"/>
      <c r="P201" s="194">
        <f>O201*H201</f>
        <v>0</v>
      </c>
      <c r="Q201" s="194">
        <v>3.2000000000000002E-3</v>
      </c>
      <c r="R201" s="194">
        <f>Q201*H201</f>
        <v>2.5600000000000001E-2</v>
      </c>
      <c r="S201" s="194">
        <v>0</v>
      </c>
      <c r="T201" s="195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96" t="s">
        <v>300</v>
      </c>
      <c r="AT201" s="196" t="s">
        <v>297</v>
      </c>
      <c r="AU201" s="196" t="s">
        <v>87</v>
      </c>
      <c r="AY201" s="16" t="s">
        <v>129</v>
      </c>
      <c r="BE201" s="197">
        <f>IF(N201="základní",J201,0)</f>
        <v>0</v>
      </c>
      <c r="BF201" s="197">
        <f>IF(N201="snížená",J201,0)</f>
        <v>0</v>
      </c>
      <c r="BG201" s="197">
        <f>IF(N201="zákl. přenesená",J201,0)</f>
        <v>0</v>
      </c>
      <c r="BH201" s="197">
        <f>IF(N201="sníž. přenesená",J201,0)</f>
        <v>0</v>
      </c>
      <c r="BI201" s="197">
        <f>IF(N201="nulová",J201,0)</f>
        <v>0</v>
      </c>
      <c r="BJ201" s="16" t="s">
        <v>85</v>
      </c>
      <c r="BK201" s="197">
        <f>ROUND(I201*H201,2)</f>
        <v>0</v>
      </c>
      <c r="BL201" s="16" t="s">
        <v>300</v>
      </c>
      <c r="BM201" s="196" t="s">
        <v>757</v>
      </c>
    </row>
    <row r="202" spans="1:65" s="2" customFormat="1">
      <c r="A202" s="33"/>
      <c r="B202" s="34"/>
      <c r="C202" s="35"/>
      <c r="D202" s="198" t="s">
        <v>139</v>
      </c>
      <c r="E202" s="35"/>
      <c r="F202" s="199" t="s">
        <v>756</v>
      </c>
      <c r="G202" s="35"/>
      <c r="H202" s="35"/>
      <c r="I202" s="200"/>
      <c r="J202" s="35"/>
      <c r="K202" s="35"/>
      <c r="L202" s="38"/>
      <c r="M202" s="201"/>
      <c r="N202" s="202"/>
      <c r="O202" s="70"/>
      <c r="P202" s="70"/>
      <c r="Q202" s="70"/>
      <c r="R202" s="70"/>
      <c r="S202" s="70"/>
      <c r="T202" s="71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T202" s="16" t="s">
        <v>139</v>
      </c>
      <c r="AU202" s="16" t="s">
        <v>87</v>
      </c>
    </row>
    <row r="203" spans="1:65" s="13" customFormat="1">
      <c r="B203" s="203"/>
      <c r="C203" s="204"/>
      <c r="D203" s="198" t="s">
        <v>151</v>
      </c>
      <c r="E203" s="205" t="s">
        <v>1</v>
      </c>
      <c r="F203" s="206" t="s">
        <v>758</v>
      </c>
      <c r="G203" s="204"/>
      <c r="H203" s="207">
        <v>8</v>
      </c>
      <c r="I203" s="208"/>
      <c r="J203" s="204"/>
      <c r="K203" s="204"/>
      <c r="L203" s="209"/>
      <c r="M203" s="210"/>
      <c r="N203" s="211"/>
      <c r="O203" s="211"/>
      <c r="P203" s="211"/>
      <c r="Q203" s="211"/>
      <c r="R203" s="211"/>
      <c r="S203" s="211"/>
      <c r="T203" s="212"/>
      <c r="AT203" s="213" t="s">
        <v>151</v>
      </c>
      <c r="AU203" s="213" t="s">
        <v>87</v>
      </c>
      <c r="AV203" s="13" t="s">
        <v>87</v>
      </c>
      <c r="AW203" s="13" t="s">
        <v>34</v>
      </c>
      <c r="AX203" s="13" t="s">
        <v>85</v>
      </c>
      <c r="AY203" s="213" t="s">
        <v>129</v>
      </c>
    </row>
    <row r="204" spans="1:65" s="2" customFormat="1" ht="16.5" customHeight="1">
      <c r="A204" s="33"/>
      <c r="B204" s="34"/>
      <c r="C204" s="226" t="s">
        <v>319</v>
      </c>
      <c r="D204" s="226" t="s">
        <v>297</v>
      </c>
      <c r="E204" s="227" t="s">
        <v>759</v>
      </c>
      <c r="F204" s="228" t="s">
        <v>760</v>
      </c>
      <c r="G204" s="229" t="s">
        <v>176</v>
      </c>
      <c r="H204" s="230">
        <v>2</v>
      </c>
      <c r="I204" s="231"/>
      <c r="J204" s="232">
        <f>ROUND(I204*H204,2)</f>
        <v>0</v>
      </c>
      <c r="K204" s="228" t="s">
        <v>136</v>
      </c>
      <c r="L204" s="233"/>
      <c r="M204" s="234" t="s">
        <v>1</v>
      </c>
      <c r="N204" s="235" t="s">
        <v>42</v>
      </c>
      <c r="O204" s="70"/>
      <c r="P204" s="194">
        <f>O204*H204</f>
        <v>0</v>
      </c>
      <c r="Q204" s="194">
        <v>0</v>
      </c>
      <c r="R204" s="194">
        <f>Q204*H204</f>
        <v>0</v>
      </c>
      <c r="S204" s="194">
        <v>0</v>
      </c>
      <c r="T204" s="195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196" t="s">
        <v>300</v>
      </c>
      <c r="AT204" s="196" t="s">
        <v>297</v>
      </c>
      <c r="AU204" s="196" t="s">
        <v>87</v>
      </c>
      <c r="AY204" s="16" t="s">
        <v>129</v>
      </c>
      <c r="BE204" s="197">
        <f>IF(N204="základní",J204,0)</f>
        <v>0</v>
      </c>
      <c r="BF204" s="197">
        <f>IF(N204="snížená",J204,0)</f>
        <v>0</v>
      </c>
      <c r="BG204" s="197">
        <f>IF(N204="zákl. přenesená",J204,0)</f>
        <v>0</v>
      </c>
      <c r="BH204" s="197">
        <f>IF(N204="sníž. přenesená",J204,0)</f>
        <v>0</v>
      </c>
      <c r="BI204" s="197">
        <f>IF(N204="nulová",J204,0)</f>
        <v>0</v>
      </c>
      <c r="BJ204" s="16" t="s">
        <v>85</v>
      </c>
      <c r="BK204" s="197">
        <f>ROUND(I204*H204,2)</f>
        <v>0</v>
      </c>
      <c r="BL204" s="16" t="s">
        <v>300</v>
      </c>
      <c r="BM204" s="196" t="s">
        <v>761</v>
      </c>
    </row>
    <row r="205" spans="1:65" s="2" customFormat="1">
      <c r="A205" s="33"/>
      <c r="B205" s="34"/>
      <c r="C205" s="35"/>
      <c r="D205" s="198" t="s">
        <v>139</v>
      </c>
      <c r="E205" s="35"/>
      <c r="F205" s="199" t="s">
        <v>760</v>
      </c>
      <c r="G205" s="35"/>
      <c r="H205" s="35"/>
      <c r="I205" s="200"/>
      <c r="J205" s="35"/>
      <c r="K205" s="35"/>
      <c r="L205" s="38"/>
      <c r="M205" s="201"/>
      <c r="N205" s="202"/>
      <c r="O205" s="70"/>
      <c r="P205" s="70"/>
      <c r="Q205" s="70"/>
      <c r="R205" s="70"/>
      <c r="S205" s="70"/>
      <c r="T205" s="71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T205" s="16" t="s">
        <v>139</v>
      </c>
      <c r="AU205" s="16" t="s">
        <v>87</v>
      </c>
    </row>
    <row r="206" spans="1:65" s="2" customFormat="1" ht="16.5" customHeight="1">
      <c r="A206" s="33"/>
      <c r="B206" s="34"/>
      <c r="C206" s="226" t="s">
        <v>323</v>
      </c>
      <c r="D206" s="226" t="s">
        <v>297</v>
      </c>
      <c r="E206" s="227" t="s">
        <v>443</v>
      </c>
      <c r="F206" s="228" t="s">
        <v>444</v>
      </c>
      <c r="G206" s="229" t="s">
        <v>148</v>
      </c>
      <c r="H206" s="230">
        <v>0.14399999999999999</v>
      </c>
      <c r="I206" s="231"/>
      <c r="J206" s="232">
        <f>ROUND(I206*H206,2)</f>
        <v>0</v>
      </c>
      <c r="K206" s="228" t="s">
        <v>136</v>
      </c>
      <c r="L206" s="233"/>
      <c r="M206" s="234" t="s">
        <v>1</v>
      </c>
      <c r="N206" s="235" t="s">
        <v>42</v>
      </c>
      <c r="O206" s="70"/>
      <c r="P206" s="194">
        <f>O206*H206</f>
        <v>0</v>
      </c>
      <c r="Q206" s="194">
        <v>2.4289999999999998</v>
      </c>
      <c r="R206" s="194">
        <f>Q206*H206</f>
        <v>0.34977599999999998</v>
      </c>
      <c r="S206" s="194">
        <v>0</v>
      </c>
      <c r="T206" s="195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196" t="s">
        <v>300</v>
      </c>
      <c r="AT206" s="196" t="s">
        <v>297</v>
      </c>
      <c r="AU206" s="196" t="s">
        <v>87</v>
      </c>
      <c r="AY206" s="16" t="s">
        <v>129</v>
      </c>
      <c r="BE206" s="197">
        <f>IF(N206="základní",J206,0)</f>
        <v>0</v>
      </c>
      <c r="BF206" s="197">
        <f>IF(N206="snížená",J206,0)</f>
        <v>0</v>
      </c>
      <c r="BG206" s="197">
        <f>IF(N206="zákl. přenesená",J206,0)</f>
        <v>0</v>
      </c>
      <c r="BH206" s="197">
        <f>IF(N206="sníž. přenesená",J206,0)</f>
        <v>0</v>
      </c>
      <c r="BI206" s="197">
        <f>IF(N206="nulová",J206,0)</f>
        <v>0</v>
      </c>
      <c r="BJ206" s="16" t="s">
        <v>85</v>
      </c>
      <c r="BK206" s="197">
        <f>ROUND(I206*H206,2)</f>
        <v>0</v>
      </c>
      <c r="BL206" s="16" t="s">
        <v>300</v>
      </c>
      <c r="BM206" s="196" t="s">
        <v>762</v>
      </c>
    </row>
    <row r="207" spans="1:65" s="2" customFormat="1">
      <c r="A207" s="33"/>
      <c r="B207" s="34"/>
      <c r="C207" s="35"/>
      <c r="D207" s="198" t="s">
        <v>139</v>
      </c>
      <c r="E207" s="35"/>
      <c r="F207" s="199" t="s">
        <v>444</v>
      </c>
      <c r="G207" s="35"/>
      <c r="H207" s="35"/>
      <c r="I207" s="200"/>
      <c r="J207" s="35"/>
      <c r="K207" s="35"/>
      <c r="L207" s="38"/>
      <c r="M207" s="201"/>
      <c r="N207" s="202"/>
      <c r="O207" s="70"/>
      <c r="P207" s="70"/>
      <c r="Q207" s="70"/>
      <c r="R207" s="70"/>
      <c r="S207" s="70"/>
      <c r="T207" s="71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T207" s="16" t="s">
        <v>139</v>
      </c>
      <c r="AU207" s="16" t="s">
        <v>87</v>
      </c>
    </row>
    <row r="208" spans="1:65" s="12" customFormat="1" ht="25.9" customHeight="1">
      <c r="B208" s="169"/>
      <c r="C208" s="170"/>
      <c r="D208" s="171" t="s">
        <v>76</v>
      </c>
      <c r="E208" s="172" t="s">
        <v>351</v>
      </c>
      <c r="F208" s="172" t="s">
        <v>352</v>
      </c>
      <c r="G208" s="170"/>
      <c r="H208" s="170"/>
      <c r="I208" s="173"/>
      <c r="J208" s="174">
        <f>BK208</f>
        <v>0</v>
      </c>
      <c r="K208" s="170"/>
      <c r="L208" s="175"/>
      <c r="M208" s="176"/>
      <c r="N208" s="177"/>
      <c r="O208" s="177"/>
      <c r="P208" s="178">
        <f>SUM(P209:P228)</f>
        <v>0</v>
      </c>
      <c r="Q208" s="177"/>
      <c r="R208" s="178">
        <f>SUM(R209:R228)</f>
        <v>0</v>
      </c>
      <c r="S208" s="177"/>
      <c r="T208" s="179">
        <f>SUM(T209:T228)</f>
        <v>0</v>
      </c>
      <c r="AR208" s="180" t="s">
        <v>137</v>
      </c>
      <c r="AT208" s="181" t="s">
        <v>76</v>
      </c>
      <c r="AU208" s="181" t="s">
        <v>77</v>
      </c>
      <c r="AY208" s="180" t="s">
        <v>129</v>
      </c>
      <c r="BK208" s="182">
        <f>SUM(BK209:BK228)</f>
        <v>0</v>
      </c>
    </row>
    <row r="209" spans="1:65" s="2" customFormat="1" ht="36">
      <c r="A209" s="33"/>
      <c r="B209" s="34"/>
      <c r="C209" s="185" t="s">
        <v>327</v>
      </c>
      <c r="D209" s="185" t="s">
        <v>132</v>
      </c>
      <c r="E209" s="186" t="s">
        <v>763</v>
      </c>
      <c r="F209" s="187" t="s">
        <v>764</v>
      </c>
      <c r="G209" s="188" t="s">
        <v>176</v>
      </c>
      <c r="H209" s="189">
        <v>1</v>
      </c>
      <c r="I209" s="190"/>
      <c r="J209" s="191">
        <f>ROUND(I209*H209,2)</f>
        <v>0</v>
      </c>
      <c r="K209" s="187" t="s">
        <v>136</v>
      </c>
      <c r="L209" s="38"/>
      <c r="M209" s="192" t="s">
        <v>1</v>
      </c>
      <c r="N209" s="193" t="s">
        <v>42</v>
      </c>
      <c r="O209" s="70"/>
      <c r="P209" s="194">
        <f>O209*H209</f>
        <v>0</v>
      </c>
      <c r="Q209" s="194">
        <v>0</v>
      </c>
      <c r="R209" s="194">
        <f>Q209*H209</f>
        <v>0</v>
      </c>
      <c r="S209" s="194">
        <v>0</v>
      </c>
      <c r="T209" s="195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96" t="s">
        <v>356</v>
      </c>
      <c r="AT209" s="196" t="s">
        <v>132</v>
      </c>
      <c r="AU209" s="196" t="s">
        <v>85</v>
      </c>
      <c r="AY209" s="16" t="s">
        <v>129</v>
      </c>
      <c r="BE209" s="197">
        <f>IF(N209="základní",J209,0)</f>
        <v>0</v>
      </c>
      <c r="BF209" s="197">
        <f>IF(N209="snížená",J209,0)</f>
        <v>0</v>
      </c>
      <c r="BG209" s="197">
        <f>IF(N209="zákl. přenesená",J209,0)</f>
        <v>0</v>
      </c>
      <c r="BH209" s="197">
        <f>IF(N209="sníž. přenesená",J209,0)</f>
        <v>0</v>
      </c>
      <c r="BI209" s="197">
        <f>IF(N209="nulová",J209,0)</f>
        <v>0</v>
      </c>
      <c r="BJ209" s="16" t="s">
        <v>85</v>
      </c>
      <c r="BK209" s="197">
        <f>ROUND(I209*H209,2)</f>
        <v>0</v>
      </c>
      <c r="BL209" s="16" t="s">
        <v>356</v>
      </c>
      <c r="BM209" s="196" t="s">
        <v>765</v>
      </c>
    </row>
    <row r="210" spans="1:65" s="2" customFormat="1" ht="39">
      <c r="A210" s="33"/>
      <c r="B210" s="34"/>
      <c r="C210" s="35"/>
      <c r="D210" s="198" t="s">
        <v>139</v>
      </c>
      <c r="E210" s="35"/>
      <c r="F210" s="199" t="s">
        <v>766</v>
      </c>
      <c r="G210" s="35"/>
      <c r="H210" s="35"/>
      <c r="I210" s="200"/>
      <c r="J210" s="35"/>
      <c r="K210" s="35"/>
      <c r="L210" s="38"/>
      <c r="M210" s="201"/>
      <c r="N210" s="202"/>
      <c r="O210" s="70"/>
      <c r="P210" s="70"/>
      <c r="Q210" s="70"/>
      <c r="R210" s="70"/>
      <c r="S210" s="70"/>
      <c r="T210" s="71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T210" s="16" t="s">
        <v>139</v>
      </c>
      <c r="AU210" s="16" t="s">
        <v>85</v>
      </c>
    </row>
    <row r="211" spans="1:65" s="13" customFormat="1">
      <c r="B211" s="203"/>
      <c r="C211" s="204"/>
      <c r="D211" s="198" t="s">
        <v>151</v>
      </c>
      <c r="E211" s="205" t="s">
        <v>1</v>
      </c>
      <c r="F211" s="206" t="s">
        <v>767</v>
      </c>
      <c r="G211" s="204"/>
      <c r="H211" s="207">
        <v>1</v>
      </c>
      <c r="I211" s="208"/>
      <c r="J211" s="204"/>
      <c r="K211" s="204"/>
      <c r="L211" s="209"/>
      <c r="M211" s="210"/>
      <c r="N211" s="211"/>
      <c r="O211" s="211"/>
      <c r="P211" s="211"/>
      <c r="Q211" s="211"/>
      <c r="R211" s="211"/>
      <c r="S211" s="211"/>
      <c r="T211" s="212"/>
      <c r="AT211" s="213" t="s">
        <v>151</v>
      </c>
      <c r="AU211" s="213" t="s">
        <v>85</v>
      </c>
      <c r="AV211" s="13" t="s">
        <v>87</v>
      </c>
      <c r="AW211" s="13" t="s">
        <v>34</v>
      </c>
      <c r="AX211" s="13" t="s">
        <v>85</v>
      </c>
      <c r="AY211" s="213" t="s">
        <v>129</v>
      </c>
    </row>
    <row r="212" spans="1:65" s="2" customFormat="1" ht="16.5" customHeight="1">
      <c r="A212" s="33"/>
      <c r="B212" s="34"/>
      <c r="C212" s="185" t="s">
        <v>331</v>
      </c>
      <c r="D212" s="185" t="s">
        <v>132</v>
      </c>
      <c r="E212" s="186" t="s">
        <v>768</v>
      </c>
      <c r="F212" s="187" t="s">
        <v>769</v>
      </c>
      <c r="G212" s="188" t="s">
        <v>183</v>
      </c>
      <c r="H212" s="189">
        <v>5.8550000000000004</v>
      </c>
      <c r="I212" s="190"/>
      <c r="J212" s="191">
        <f>ROUND(I212*H212,2)</f>
        <v>0</v>
      </c>
      <c r="K212" s="187" t="s">
        <v>136</v>
      </c>
      <c r="L212" s="38"/>
      <c r="M212" s="192" t="s">
        <v>1</v>
      </c>
      <c r="N212" s="193" t="s">
        <v>42</v>
      </c>
      <c r="O212" s="70"/>
      <c r="P212" s="194">
        <f>O212*H212</f>
        <v>0</v>
      </c>
      <c r="Q212" s="194">
        <v>0</v>
      </c>
      <c r="R212" s="194">
        <f>Q212*H212</f>
        <v>0</v>
      </c>
      <c r="S212" s="194">
        <v>0</v>
      </c>
      <c r="T212" s="195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196" t="s">
        <v>356</v>
      </c>
      <c r="AT212" s="196" t="s">
        <v>132</v>
      </c>
      <c r="AU212" s="196" t="s">
        <v>85</v>
      </c>
      <c r="AY212" s="16" t="s">
        <v>129</v>
      </c>
      <c r="BE212" s="197">
        <f>IF(N212="základní",J212,0)</f>
        <v>0</v>
      </c>
      <c r="BF212" s="197">
        <f>IF(N212="snížená",J212,0)</f>
        <v>0</v>
      </c>
      <c r="BG212" s="197">
        <f>IF(N212="zákl. přenesená",J212,0)</f>
        <v>0</v>
      </c>
      <c r="BH212" s="197">
        <f>IF(N212="sníž. přenesená",J212,0)</f>
        <v>0</v>
      </c>
      <c r="BI212" s="197">
        <f>IF(N212="nulová",J212,0)</f>
        <v>0</v>
      </c>
      <c r="BJ212" s="16" t="s">
        <v>85</v>
      </c>
      <c r="BK212" s="197">
        <f>ROUND(I212*H212,2)</f>
        <v>0</v>
      </c>
      <c r="BL212" s="16" t="s">
        <v>356</v>
      </c>
      <c r="BM212" s="196" t="s">
        <v>770</v>
      </c>
    </row>
    <row r="213" spans="1:65" s="2" customFormat="1" ht="29.25">
      <c r="A213" s="33"/>
      <c r="B213" s="34"/>
      <c r="C213" s="35"/>
      <c r="D213" s="198" t="s">
        <v>139</v>
      </c>
      <c r="E213" s="35"/>
      <c r="F213" s="199" t="s">
        <v>771</v>
      </c>
      <c r="G213" s="35"/>
      <c r="H213" s="35"/>
      <c r="I213" s="200"/>
      <c r="J213" s="35"/>
      <c r="K213" s="35"/>
      <c r="L213" s="38"/>
      <c r="M213" s="201"/>
      <c r="N213" s="202"/>
      <c r="O213" s="70"/>
      <c r="P213" s="70"/>
      <c r="Q213" s="70"/>
      <c r="R213" s="70"/>
      <c r="S213" s="70"/>
      <c r="T213" s="71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T213" s="16" t="s">
        <v>139</v>
      </c>
      <c r="AU213" s="16" t="s">
        <v>85</v>
      </c>
    </row>
    <row r="214" spans="1:65" s="13" customFormat="1">
      <c r="B214" s="203"/>
      <c r="C214" s="204"/>
      <c r="D214" s="198" t="s">
        <v>151</v>
      </c>
      <c r="E214" s="205" t="s">
        <v>1</v>
      </c>
      <c r="F214" s="206" t="s">
        <v>772</v>
      </c>
      <c r="G214" s="204"/>
      <c r="H214" s="207">
        <v>5.8550000000000004</v>
      </c>
      <c r="I214" s="208"/>
      <c r="J214" s="204"/>
      <c r="K214" s="204"/>
      <c r="L214" s="209"/>
      <c r="M214" s="210"/>
      <c r="N214" s="211"/>
      <c r="O214" s="211"/>
      <c r="P214" s="211"/>
      <c r="Q214" s="211"/>
      <c r="R214" s="211"/>
      <c r="S214" s="211"/>
      <c r="T214" s="212"/>
      <c r="AT214" s="213" t="s">
        <v>151</v>
      </c>
      <c r="AU214" s="213" t="s">
        <v>85</v>
      </c>
      <c r="AV214" s="13" t="s">
        <v>87</v>
      </c>
      <c r="AW214" s="13" t="s">
        <v>34</v>
      </c>
      <c r="AX214" s="13" t="s">
        <v>85</v>
      </c>
      <c r="AY214" s="213" t="s">
        <v>129</v>
      </c>
    </row>
    <row r="215" spans="1:65" s="2" customFormat="1" ht="16.5" customHeight="1">
      <c r="A215" s="33"/>
      <c r="B215" s="34"/>
      <c r="C215" s="185" t="s">
        <v>335</v>
      </c>
      <c r="D215" s="185" t="s">
        <v>132</v>
      </c>
      <c r="E215" s="186" t="s">
        <v>557</v>
      </c>
      <c r="F215" s="187" t="s">
        <v>558</v>
      </c>
      <c r="G215" s="188" t="s">
        <v>183</v>
      </c>
      <c r="H215" s="189">
        <v>36.372999999999998</v>
      </c>
      <c r="I215" s="190"/>
      <c r="J215" s="191">
        <f>ROUND(I215*H215,2)</f>
        <v>0</v>
      </c>
      <c r="K215" s="187" t="s">
        <v>136</v>
      </c>
      <c r="L215" s="38"/>
      <c r="M215" s="192" t="s">
        <v>1</v>
      </c>
      <c r="N215" s="193" t="s">
        <v>42</v>
      </c>
      <c r="O215" s="70"/>
      <c r="P215" s="194">
        <f>O215*H215</f>
        <v>0</v>
      </c>
      <c r="Q215" s="194">
        <v>0</v>
      </c>
      <c r="R215" s="194">
        <f>Q215*H215</f>
        <v>0</v>
      </c>
      <c r="S215" s="194">
        <v>0</v>
      </c>
      <c r="T215" s="195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196" t="s">
        <v>356</v>
      </c>
      <c r="AT215" s="196" t="s">
        <v>132</v>
      </c>
      <c r="AU215" s="196" t="s">
        <v>85</v>
      </c>
      <c r="AY215" s="16" t="s">
        <v>129</v>
      </c>
      <c r="BE215" s="197">
        <f>IF(N215="základní",J215,0)</f>
        <v>0</v>
      </c>
      <c r="BF215" s="197">
        <f>IF(N215="snížená",J215,0)</f>
        <v>0</v>
      </c>
      <c r="BG215" s="197">
        <f>IF(N215="zákl. přenesená",J215,0)</f>
        <v>0</v>
      </c>
      <c r="BH215" s="197">
        <f>IF(N215="sníž. přenesená",J215,0)</f>
        <v>0</v>
      </c>
      <c r="BI215" s="197">
        <f>IF(N215="nulová",J215,0)</f>
        <v>0</v>
      </c>
      <c r="BJ215" s="16" t="s">
        <v>85</v>
      </c>
      <c r="BK215" s="197">
        <f>ROUND(I215*H215,2)</f>
        <v>0</v>
      </c>
      <c r="BL215" s="16" t="s">
        <v>356</v>
      </c>
      <c r="BM215" s="196" t="s">
        <v>773</v>
      </c>
    </row>
    <row r="216" spans="1:65" s="2" customFormat="1" ht="29.25">
      <c r="A216" s="33"/>
      <c r="B216" s="34"/>
      <c r="C216" s="35"/>
      <c r="D216" s="198" t="s">
        <v>139</v>
      </c>
      <c r="E216" s="35"/>
      <c r="F216" s="199" t="s">
        <v>560</v>
      </c>
      <c r="G216" s="35"/>
      <c r="H216" s="35"/>
      <c r="I216" s="200"/>
      <c r="J216" s="35"/>
      <c r="K216" s="35"/>
      <c r="L216" s="38"/>
      <c r="M216" s="201"/>
      <c r="N216" s="202"/>
      <c r="O216" s="70"/>
      <c r="P216" s="70"/>
      <c r="Q216" s="70"/>
      <c r="R216" s="70"/>
      <c r="S216" s="70"/>
      <c r="T216" s="71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T216" s="16" t="s">
        <v>139</v>
      </c>
      <c r="AU216" s="16" t="s">
        <v>85</v>
      </c>
    </row>
    <row r="217" spans="1:65" s="13" customFormat="1">
      <c r="B217" s="203"/>
      <c r="C217" s="204"/>
      <c r="D217" s="198" t="s">
        <v>151</v>
      </c>
      <c r="E217" s="205" t="s">
        <v>1</v>
      </c>
      <c r="F217" s="206" t="s">
        <v>774</v>
      </c>
      <c r="G217" s="204"/>
      <c r="H217" s="207">
        <v>29.542000000000002</v>
      </c>
      <c r="I217" s="208"/>
      <c r="J217" s="204"/>
      <c r="K217" s="204"/>
      <c r="L217" s="209"/>
      <c r="M217" s="210"/>
      <c r="N217" s="211"/>
      <c r="O217" s="211"/>
      <c r="P217" s="211"/>
      <c r="Q217" s="211"/>
      <c r="R217" s="211"/>
      <c r="S217" s="211"/>
      <c r="T217" s="212"/>
      <c r="AT217" s="213" t="s">
        <v>151</v>
      </c>
      <c r="AU217" s="213" t="s">
        <v>85</v>
      </c>
      <c r="AV217" s="13" t="s">
        <v>87</v>
      </c>
      <c r="AW217" s="13" t="s">
        <v>34</v>
      </c>
      <c r="AX217" s="13" t="s">
        <v>77</v>
      </c>
      <c r="AY217" s="213" t="s">
        <v>129</v>
      </c>
    </row>
    <row r="218" spans="1:65" s="13" customFormat="1">
      <c r="B218" s="203"/>
      <c r="C218" s="204"/>
      <c r="D218" s="198" t="s">
        <v>151</v>
      </c>
      <c r="E218" s="205" t="s">
        <v>1</v>
      </c>
      <c r="F218" s="206" t="s">
        <v>775</v>
      </c>
      <c r="G218" s="204"/>
      <c r="H218" s="207">
        <v>6.8310000000000004</v>
      </c>
      <c r="I218" s="208"/>
      <c r="J218" s="204"/>
      <c r="K218" s="204"/>
      <c r="L218" s="209"/>
      <c r="M218" s="210"/>
      <c r="N218" s="211"/>
      <c r="O218" s="211"/>
      <c r="P218" s="211"/>
      <c r="Q218" s="211"/>
      <c r="R218" s="211"/>
      <c r="S218" s="211"/>
      <c r="T218" s="212"/>
      <c r="AT218" s="213" t="s">
        <v>151</v>
      </c>
      <c r="AU218" s="213" t="s">
        <v>85</v>
      </c>
      <c r="AV218" s="13" t="s">
        <v>87</v>
      </c>
      <c r="AW218" s="13" t="s">
        <v>34</v>
      </c>
      <c r="AX218" s="13" t="s">
        <v>77</v>
      </c>
      <c r="AY218" s="213" t="s">
        <v>129</v>
      </c>
    </row>
    <row r="219" spans="1:65" s="14" customFormat="1">
      <c r="B219" s="214"/>
      <c r="C219" s="215"/>
      <c r="D219" s="198" t="s">
        <v>151</v>
      </c>
      <c r="E219" s="216" t="s">
        <v>1</v>
      </c>
      <c r="F219" s="217" t="s">
        <v>162</v>
      </c>
      <c r="G219" s="215"/>
      <c r="H219" s="218">
        <v>36.373000000000005</v>
      </c>
      <c r="I219" s="219"/>
      <c r="J219" s="215"/>
      <c r="K219" s="215"/>
      <c r="L219" s="220"/>
      <c r="M219" s="221"/>
      <c r="N219" s="222"/>
      <c r="O219" s="222"/>
      <c r="P219" s="222"/>
      <c r="Q219" s="222"/>
      <c r="R219" s="222"/>
      <c r="S219" s="222"/>
      <c r="T219" s="223"/>
      <c r="AT219" s="224" t="s">
        <v>151</v>
      </c>
      <c r="AU219" s="224" t="s">
        <v>85</v>
      </c>
      <c r="AV219" s="14" t="s">
        <v>137</v>
      </c>
      <c r="AW219" s="14" t="s">
        <v>34</v>
      </c>
      <c r="AX219" s="14" t="s">
        <v>85</v>
      </c>
      <c r="AY219" s="224" t="s">
        <v>129</v>
      </c>
    </row>
    <row r="220" spans="1:65" s="2" customFormat="1" ht="33" customHeight="1">
      <c r="A220" s="33"/>
      <c r="B220" s="34"/>
      <c r="C220" s="185" t="s">
        <v>339</v>
      </c>
      <c r="D220" s="185" t="s">
        <v>132</v>
      </c>
      <c r="E220" s="186" t="s">
        <v>776</v>
      </c>
      <c r="F220" s="187" t="s">
        <v>777</v>
      </c>
      <c r="G220" s="188" t="s">
        <v>183</v>
      </c>
      <c r="H220" s="189">
        <v>42.228000000000002</v>
      </c>
      <c r="I220" s="190"/>
      <c r="J220" s="191">
        <f>ROUND(I220*H220,2)</f>
        <v>0</v>
      </c>
      <c r="K220" s="187" t="s">
        <v>136</v>
      </c>
      <c r="L220" s="38"/>
      <c r="M220" s="192" t="s">
        <v>1</v>
      </c>
      <c r="N220" s="193" t="s">
        <v>42</v>
      </c>
      <c r="O220" s="70"/>
      <c r="P220" s="194">
        <f>O220*H220</f>
        <v>0</v>
      </c>
      <c r="Q220" s="194">
        <v>0</v>
      </c>
      <c r="R220" s="194">
        <f>Q220*H220</f>
        <v>0</v>
      </c>
      <c r="S220" s="194">
        <v>0</v>
      </c>
      <c r="T220" s="195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196" t="s">
        <v>356</v>
      </c>
      <c r="AT220" s="196" t="s">
        <v>132</v>
      </c>
      <c r="AU220" s="196" t="s">
        <v>85</v>
      </c>
      <c r="AY220" s="16" t="s">
        <v>129</v>
      </c>
      <c r="BE220" s="197">
        <f>IF(N220="základní",J220,0)</f>
        <v>0</v>
      </c>
      <c r="BF220" s="197">
        <f>IF(N220="snížená",J220,0)</f>
        <v>0</v>
      </c>
      <c r="BG220" s="197">
        <f>IF(N220="zákl. přenesená",J220,0)</f>
        <v>0</v>
      </c>
      <c r="BH220" s="197">
        <f>IF(N220="sníž. přenesená",J220,0)</f>
        <v>0</v>
      </c>
      <c r="BI220" s="197">
        <f>IF(N220="nulová",J220,0)</f>
        <v>0</v>
      </c>
      <c r="BJ220" s="16" t="s">
        <v>85</v>
      </c>
      <c r="BK220" s="197">
        <f>ROUND(I220*H220,2)</f>
        <v>0</v>
      </c>
      <c r="BL220" s="16" t="s">
        <v>356</v>
      </c>
      <c r="BM220" s="196" t="s">
        <v>778</v>
      </c>
    </row>
    <row r="221" spans="1:65" s="2" customFormat="1" ht="39">
      <c r="A221" s="33"/>
      <c r="B221" s="34"/>
      <c r="C221" s="35"/>
      <c r="D221" s="198" t="s">
        <v>139</v>
      </c>
      <c r="E221" s="35"/>
      <c r="F221" s="199" t="s">
        <v>779</v>
      </c>
      <c r="G221" s="35"/>
      <c r="H221" s="35"/>
      <c r="I221" s="200"/>
      <c r="J221" s="35"/>
      <c r="K221" s="35"/>
      <c r="L221" s="38"/>
      <c r="M221" s="201"/>
      <c r="N221" s="202"/>
      <c r="O221" s="70"/>
      <c r="P221" s="70"/>
      <c r="Q221" s="70"/>
      <c r="R221" s="70"/>
      <c r="S221" s="70"/>
      <c r="T221" s="71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T221" s="16" t="s">
        <v>139</v>
      </c>
      <c r="AU221" s="16" t="s">
        <v>85</v>
      </c>
    </row>
    <row r="222" spans="1:65" s="13" customFormat="1">
      <c r="B222" s="203"/>
      <c r="C222" s="204"/>
      <c r="D222" s="198" t="s">
        <v>151</v>
      </c>
      <c r="E222" s="205" t="s">
        <v>1</v>
      </c>
      <c r="F222" s="206" t="s">
        <v>780</v>
      </c>
      <c r="G222" s="204"/>
      <c r="H222" s="207">
        <v>42.228000000000002</v>
      </c>
      <c r="I222" s="208"/>
      <c r="J222" s="204"/>
      <c r="K222" s="204"/>
      <c r="L222" s="209"/>
      <c r="M222" s="210"/>
      <c r="N222" s="211"/>
      <c r="O222" s="211"/>
      <c r="P222" s="211"/>
      <c r="Q222" s="211"/>
      <c r="R222" s="211"/>
      <c r="S222" s="211"/>
      <c r="T222" s="212"/>
      <c r="AT222" s="213" t="s">
        <v>151</v>
      </c>
      <c r="AU222" s="213" t="s">
        <v>85</v>
      </c>
      <c r="AV222" s="13" t="s">
        <v>87</v>
      </c>
      <c r="AW222" s="13" t="s">
        <v>34</v>
      </c>
      <c r="AX222" s="13" t="s">
        <v>85</v>
      </c>
      <c r="AY222" s="213" t="s">
        <v>129</v>
      </c>
    </row>
    <row r="223" spans="1:65" s="2" customFormat="1" ht="24">
      <c r="A223" s="33"/>
      <c r="B223" s="34"/>
      <c r="C223" s="185" t="s">
        <v>343</v>
      </c>
      <c r="D223" s="185" t="s">
        <v>132</v>
      </c>
      <c r="E223" s="186" t="s">
        <v>572</v>
      </c>
      <c r="F223" s="187" t="s">
        <v>573</v>
      </c>
      <c r="G223" s="188" t="s">
        <v>183</v>
      </c>
      <c r="H223" s="189">
        <v>12.382999999999999</v>
      </c>
      <c r="I223" s="190"/>
      <c r="J223" s="191">
        <f>ROUND(I223*H223,2)</f>
        <v>0</v>
      </c>
      <c r="K223" s="187" t="s">
        <v>136</v>
      </c>
      <c r="L223" s="38"/>
      <c r="M223" s="192" t="s">
        <v>1</v>
      </c>
      <c r="N223" s="193" t="s">
        <v>42</v>
      </c>
      <c r="O223" s="70"/>
      <c r="P223" s="194">
        <f>O223*H223</f>
        <v>0</v>
      </c>
      <c r="Q223" s="194">
        <v>0</v>
      </c>
      <c r="R223" s="194">
        <f>Q223*H223</f>
        <v>0</v>
      </c>
      <c r="S223" s="194">
        <v>0</v>
      </c>
      <c r="T223" s="195">
        <f>S223*H223</f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196" t="s">
        <v>356</v>
      </c>
      <c r="AT223" s="196" t="s">
        <v>132</v>
      </c>
      <c r="AU223" s="196" t="s">
        <v>85</v>
      </c>
      <c r="AY223" s="16" t="s">
        <v>129</v>
      </c>
      <c r="BE223" s="197">
        <f>IF(N223="základní",J223,0)</f>
        <v>0</v>
      </c>
      <c r="BF223" s="197">
        <f>IF(N223="snížená",J223,0)</f>
        <v>0</v>
      </c>
      <c r="BG223" s="197">
        <f>IF(N223="zákl. přenesená",J223,0)</f>
        <v>0</v>
      </c>
      <c r="BH223" s="197">
        <f>IF(N223="sníž. přenesená",J223,0)</f>
        <v>0</v>
      </c>
      <c r="BI223" s="197">
        <f>IF(N223="nulová",J223,0)</f>
        <v>0</v>
      </c>
      <c r="BJ223" s="16" t="s">
        <v>85</v>
      </c>
      <c r="BK223" s="197">
        <f>ROUND(I223*H223,2)</f>
        <v>0</v>
      </c>
      <c r="BL223" s="16" t="s">
        <v>356</v>
      </c>
      <c r="BM223" s="196" t="s">
        <v>781</v>
      </c>
    </row>
    <row r="224" spans="1:65" s="2" customFormat="1" ht="48.75">
      <c r="A224" s="33"/>
      <c r="B224" s="34"/>
      <c r="C224" s="35"/>
      <c r="D224" s="198" t="s">
        <v>139</v>
      </c>
      <c r="E224" s="35"/>
      <c r="F224" s="199" t="s">
        <v>575</v>
      </c>
      <c r="G224" s="35"/>
      <c r="H224" s="35"/>
      <c r="I224" s="200"/>
      <c r="J224" s="35"/>
      <c r="K224" s="35"/>
      <c r="L224" s="38"/>
      <c r="M224" s="201"/>
      <c r="N224" s="202"/>
      <c r="O224" s="70"/>
      <c r="P224" s="70"/>
      <c r="Q224" s="70"/>
      <c r="R224" s="70"/>
      <c r="S224" s="70"/>
      <c r="T224" s="71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T224" s="16" t="s">
        <v>139</v>
      </c>
      <c r="AU224" s="16" t="s">
        <v>85</v>
      </c>
    </row>
    <row r="225" spans="1:65" s="13" customFormat="1">
      <c r="B225" s="203"/>
      <c r="C225" s="204"/>
      <c r="D225" s="198" t="s">
        <v>151</v>
      </c>
      <c r="E225" s="205" t="s">
        <v>1</v>
      </c>
      <c r="F225" s="206" t="s">
        <v>782</v>
      </c>
      <c r="G225" s="204"/>
      <c r="H225" s="207">
        <v>12.382999999999999</v>
      </c>
      <c r="I225" s="208"/>
      <c r="J225" s="204"/>
      <c r="K225" s="204"/>
      <c r="L225" s="209"/>
      <c r="M225" s="210"/>
      <c r="N225" s="211"/>
      <c r="O225" s="211"/>
      <c r="P225" s="211"/>
      <c r="Q225" s="211"/>
      <c r="R225" s="211"/>
      <c r="S225" s="211"/>
      <c r="T225" s="212"/>
      <c r="AT225" s="213" t="s">
        <v>151</v>
      </c>
      <c r="AU225" s="213" t="s">
        <v>85</v>
      </c>
      <c r="AV225" s="13" t="s">
        <v>87</v>
      </c>
      <c r="AW225" s="13" t="s">
        <v>34</v>
      </c>
      <c r="AX225" s="13" t="s">
        <v>85</v>
      </c>
      <c r="AY225" s="213" t="s">
        <v>129</v>
      </c>
    </row>
    <row r="226" spans="1:65" s="2" customFormat="1" ht="33" customHeight="1">
      <c r="A226" s="33"/>
      <c r="B226" s="34"/>
      <c r="C226" s="185" t="s">
        <v>345</v>
      </c>
      <c r="D226" s="185" t="s">
        <v>132</v>
      </c>
      <c r="E226" s="186" t="s">
        <v>783</v>
      </c>
      <c r="F226" s="187" t="s">
        <v>784</v>
      </c>
      <c r="G226" s="188" t="s">
        <v>183</v>
      </c>
      <c r="H226" s="189">
        <v>1.52</v>
      </c>
      <c r="I226" s="190"/>
      <c r="J226" s="191">
        <f>ROUND(I226*H226,2)</f>
        <v>0</v>
      </c>
      <c r="K226" s="187" t="s">
        <v>136</v>
      </c>
      <c r="L226" s="38"/>
      <c r="M226" s="192" t="s">
        <v>1</v>
      </c>
      <c r="N226" s="193" t="s">
        <v>42</v>
      </c>
      <c r="O226" s="70"/>
      <c r="P226" s="194">
        <f>O226*H226</f>
        <v>0</v>
      </c>
      <c r="Q226" s="194">
        <v>0</v>
      </c>
      <c r="R226" s="194">
        <f>Q226*H226</f>
        <v>0</v>
      </c>
      <c r="S226" s="194">
        <v>0</v>
      </c>
      <c r="T226" s="195">
        <f>S226*H226</f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196" t="s">
        <v>356</v>
      </c>
      <c r="AT226" s="196" t="s">
        <v>132</v>
      </c>
      <c r="AU226" s="196" t="s">
        <v>85</v>
      </c>
      <c r="AY226" s="16" t="s">
        <v>129</v>
      </c>
      <c r="BE226" s="197">
        <f>IF(N226="základní",J226,0)</f>
        <v>0</v>
      </c>
      <c r="BF226" s="197">
        <f>IF(N226="snížená",J226,0)</f>
        <v>0</v>
      </c>
      <c r="BG226" s="197">
        <f>IF(N226="zákl. přenesená",J226,0)</f>
        <v>0</v>
      </c>
      <c r="BH226" s="197">
        <f>IF(N226="sníž. přenesená",J226,0)</f>
        <v>0</v>
      </c>
      <c r="BI226" s="197">
        <f>IF(N226="nulová",J226,0)</f>
        <v>0</v>
      </c>
      <c r="BJ226" s="16" t="s">
        <v>85</v>
      </c>
      <c r="BK226" s="197">
        <f>ROUND(I226*H226,2)</f>
        <v>0</v>
      </c>
      <c r="BL226" s="16" t="s">
        <v>356</v>
      </c>
      <c r="BM226" s="196" t="s">
        <v>785</v>
      </c>
    </row>
    <row r="227" spans="1:65" s="2" customFormat="1" ht="48.75">
      <c r="A227" s="33"/>
      <c r="B227" s="34"/>
      <c r="C227" s="35"/>
      <c r="D227" s="198" t="s">
        <v>139</v>
      </c>
      <c r="E227" s="35"/>
      <c r="F227" s="199" t="s">
        <v>786</v>
      </c>
      <c r="G227" s="35"/>
      <c r="H227" s="35"/>
      <c r="I227" s="200"/>
      <c r="J227" s="35"/>
      <c r="K227" s="35"/>
      <c r="L227" s="38"/>
      <c r="M227" s="201"/>
      <c r="N227" s="202"/>
      <c r="O227" s="70"/>
      <c r="P227" s="70"/>
      <c r="Q227" s="70"/>
      <c r="R227" s="70"/>
      <c r="S227" s="70"/>
      <c r="T227" s="71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T227" s="16" t="s">
        <v>139</v>
      </c>
      <c r="AU227" s="16" t="s">
        <v>85</v>
      </c>
    </row>
    <row r="228" spans="1:65" s="13" customFormat="1">
      <c r="B228" s="203"/>
      <c r="C228" s="204"/>
      <c r="D228" s="198" t="s">
        <v>151</v>
      </c>
      <c r="E228" s="205" t="s">
        <v>1</v>
      </c>
      <c r="F228" s="206" t="s">
        <v>787</v>
      </c>
      <c r="G228" s="204"/>
      <c r="H228" s="207">
        <v>1.52</v>
      </c>
      <c r="I228" s="208"/>
      <c r="J228" s="204"/>
      <c r="K228" s="204"/>
      <c r="L228" s="209"/>
      <c r="M228" s="236"/>
      <c r="N228" s="237"/>
      <c r="O228" s="237"/>
      <c r="P228" s="237"/>
      <c r="Q228" s="237"/>
      <c r="R228" s="237"/>
      <c r="S228" s="237"/>
      <c r="T228" s="238"/>
      <c r="AT228" s="213" t="s">
        <v>151</v>
      </c>
      <c r="AU228" s="213" t="s">
        <v>85</v>
      </c>
      <c r="AV228" s="13" t="s">
        <v>87</v>
      </c>
      <c r="AW228" s="13" t="s">
        <v>34</v>
      </c>
      <c r="AX228" s="13" t="s">
        <v>85</v>
      </c>
      <c r="AY228" s="213" t="s">
        <v>129</v>
      </c>
    </row>
    <row r="229" spans="1:65" s="2" customFormat="1" ht="6.95" customHeight="1">
      <c r="A229" s="33"/>
      <c r="B229" s="53"/>
      <c r="C229" s="54"/>
      <c r="D229" s="54"/>
      <c r="E229" s="54"/>
      <c r="F229" s="54"/>
      <c r="G229" s="54"/>
      <c r="H229" s="54"/>
      <c r="I229" s="54"/>
      <c r="J229" s="54"/>
      <c r="K229" s="54"/>
      <c r="L229" s="38"/>
      <c r="M229" s="33"/>
      <c r="O229" s="33"/>
      <c r="P229" s="33"/>
      <c r="Q229" s="33"/>
      <c r="R229" s="33"/>
      <c r="S229" s="33"/>
      <c r="T229" s="33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</row>
  </sheetData>
  <sheetProtection algorithmName="SHA-512" hashValue="U9LXPI+UPH+hldeJ+h4GkE6joOdp2i5Sp/bwjt2pDvXg6evWmgWm0+36M9drk9IDCiPg8QtjnDg4VP01T56d9A==" saltValue="7YXMWDv49DCZPNSRqpWwJH035mM2Ohn/vNcbJ72kYow8pE2/nmU5tmVm6se3RIXo+Neke+BJRQzAsySKolN4nA==" spinCount="100000" sheet="1" objects="1" scenarios="1" formatColumns="0" formatRows="0" autoFilter="0"/>
  <autoFilter ref="C118:K228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56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4"/>
      <c r="M2" s="244"/>
      <c r="N2" s="244"/>
      <c r="O2" s="244"/>
      <c r="P2" s="244"/>
      <c r="Q2" s="244"/>
      <c r="R2" s="244"/>
      <c r="S2" s="244"/>
      <c r="T2" s="244"/>
      <c r="U2" s="244"/>
      <c r="V2" s="244"/>
      <c r="AT2" s="16" t="s">
        <v>99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87</v>
      </c>
    </row>
    <row r="4" spans="1:46" s="1" customFormat="1" ht="24.95" customHeight="1">
      <c r="B4" s="19"/>
      <c r="D4" s="109" t="s">
        <v>103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88" t="str">
        <f>'Rekapitulace stavby'!K6</f>
        <v>Oprava trati v úseku Svatoňovice - Budišov nad Budišovkou 1. etapa</v>
      </c>
      <c r="F7" s="289"/>
      <c r="G7" s="289"/>
      <c r="H7" s="289"/>
      <c r="L7" s="19"/>
    </row>
    <row r="8" spans="1:46" s="2" customFormat="1" ht="12" customHeight="1">
      <c r="A8" s="33"/>
      <c r="B8" s="38"/>
      <c r="C8" s="33"/>
      <c r="D8" s="111" t="s">
        <v>104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90" t="s">
        <v>788</v>
      </c>
      <c r="F9" s="291"/>
      <c r="G9" s="291"/>
      <c r="H9" s="291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27. 4. 2021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">
        <v>27</v>
      </c>
      <c r="F15" s="33"/>
      <c r="G15" s="33"/>
      <c r="H15" s="33"/>
      <c r="I15" s="111" t="s">
        <v>28</v>
      </c>
      <c r="J15" s="112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30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92" t="str">
        <f>'Rekapitulace stavby'!E14</f>
        <v>Vyplň údaj</v>
      </c>
      <c r="F18" s="293"/>
      <c r="G18" s="293"/>
      <c r="H18" s="293"/>
      <c r="I18" s="111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32</v>
      </c>
      <c r="E20" s="33"/>
      <c r="F20" s="33"/>
      <c r="G20" s="33"/>
      <c r="H20" s="33"/>
      <c r="I20" s="111" t="s">
        <v>25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tr">
        <f>IF('Rekapitulace stavby'!E17="","",'Rekapitulace stavby'!E17)</f>
        <v xml:space="preserve"> </v>
      </c>
      <c r="F21" s="33"/>
      <c r="G21" s="33"/>
      <c r="H21" s="33"/>
      <c r="I21" s="111" t="s">
        <v>28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35</v>
      </c>
      <c r="E23" s="33"/>
      <c r="F23" s="33"/>
      <c r="G23" s="33"/>
      <c r="H23" s="33"/>
      <c r="I23" s="111" t="s">
        <v>25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tr">
        <f>IF('Rekapitulace stavby'!E20="","",'Rekapitulace stavby'!E20)</f>
        <v xml:space="preserve"> </v>
      </c>
      <c r="F24" s="33"/>
      <c r="G24" s="33"/>
      <c r="H24" s="33"/>
      <c r="I24" s="111" t="s">
        <v>28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36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94" t="s">
        <v>1</v>
      </c>
      <c r="F27" s="294"/>
      <c r="G27" s="294"/>
      <c r="H27" s="294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37</v>
      </c>
      <c r="E30" s="33"/>
      <c r="F30" s="33"/>
      <c r="G30" s="33"/>
      <c r="H30" s="33"/>
      <c r="I30" s="33"/>
      <c r="J30" s="119">
        <f>ROUND(J119,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39</v>
      </c>
      <c r="G32" s="33"/>
      <c r="H32" s="33"/>
      <c r="I32" s="120" t="s">
        <v>38</v>
      </c>
      <c r="J32" s="120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41</v>
      </c>
      <c r="E33" s="111" t="s">
        <v>42</v>
      </c>
      <c r="F33" s="122">
        <f>ROUND((SUM(BE119:BE255)),  2)</f>
        <v>0</v>
      </c>
      <c r="G33" s="33"/>
      <c r="H33" s="33"/>
      <c r="I33" s="123">
        <v>0.21</v>
      </c>
      <c r="J33" s="122">
        <f>ROUND(((SUM(BE119:BE255))*I33),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43</v>
      </c>
      <c r="F34" s="122">
        <f>ROUND((SUM(BF119:BF255)),  2)</f>
        <v>0</v>
      </c>
      <c r="G34" s="33"/>
      <c r="H34" s="33"/>
      <c r="I34" s="123">
        <v>0.15</v>
      </c>
      <c r="J34" s="122">
        <f>ROUND(((SUM(BF119:BF255))*I34),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44</v>
      </c>
      <c r="F35" s="122">
        <f>ROUND((SUM(BG119:BG255)),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45</v>
      </c>
      <c r="F36" s="122">
        <f>ROUND((SUM(BH119:BH255)),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46</v>
      </c>
      <c r="F37" s="122">
        <f>ROUND((SUM(BI119:BI255)),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47</v>
      </c>
      <c r="E39" s="126"/>
      <c r="F39" s="126"/>
      <c r="G39" s="127" t="s">
        <v>48</v>
      </c>
      <c r="H39" s="128" t="s">
        <v>49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1" t="s">
        <v>50</v>
      </c>
      <c r="E50" s="132"/>
      <c r="F50" s="132"/>
      <c r="G50" s="131" t="s">
        <v>51</v>
      </c>
      <c r="H50" s="132"/>
      <c r="I50" s="132"/>
      <c r="J50" s="132"/>
      <c r="K50" s="132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33" t="s">
        <v>52</v>
      </c>
      <c r="E61" s="134"/>
      <c r="F61" s="135" t="s">
        <v>53</v>
      </c>
      <c r="G61" s="133" t="s">
        <v>52</v>
      </c>
      <c r="H61" s="134"/>
      <c r="I61" s="134"/>
      <c r="J61" s="136" t="s">
        <v>53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31" t="s">
        <v>54</v>
      </c>
      <c r="E65" s="137"/>
      <c r="F65" s="137"/>
      <c r="G65" s="131" t="s">
        <v>55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33" t="s">
        <v>52</v>
      </c>
      <c r="E76" s="134"/>
      <c r="F76" s="135" t="s">
        <v>53</v>
      </c>
      <c r="G76" s="133" t="s">
        <v>52</v>
      </c>
      <c r="H76" s="134"/>
      <c r="I76" s="134"/>
      <c r="J76" s="136" t="s">
        <v>53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106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86" t="str">
        <f>E7</f>
        <v>Oprava trati v úseku Svatoňovice - Budišov nad Budišovkou 1. etapa</v>
      </c>
      <c r="F85" s="287"/>
      <c r="G85" s="287"/>
      <c r="H85" s="287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104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69" t="str">
        <f>E9</f>
        <v>SO 05 - Výstroj trati</v>
      </c>
      <c r="F87" s="285"/>
      <c r="G87" s="285"/>
      <c r="H87" s="285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PS Suchdol</v>
      </c>
      <c r="G89" s="35"/>
      <c r="H89" s="35"/>
      <c r="I89" s="28" t="s">
        <v>22</v>
      </c>
      <c r="J89" s="65" t="str">
        <f>IF(J12="","",J12)</f>
        <v>27. 4. 2021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>Správa železnic, státní organizace, OŘ Ostrava</v>
      </c>
      <c r="G91" s="35"/>
      <c r="H91" s="35"/>
      <c r="I91" s="28" t="s">
        <v>32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28" t="s">
        <v>35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107</v>
      </c>
      <c r="D94" s="143"/>
      <c r="E94" s="143"/>
      <c r="F94" s="143"/>
      <c r="G94" s="143"/>
      <c r="H94" s="143"/>
      <c r="I94" s="143"/>
      <c r="J94" s="144" t="s">
        <v>108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5" t="s">
        <v>109</v>
      </c>
      <c r="D96" s="35"/>
      <c r="E96" s="35"/>
      <c r="F96" s="35"/>
      <c r="G96" s="35"/>
      <c r="H96" s="35"/>
      <c r="I96" s="35"/>
      <c r="J96" s="83">
        <f>J119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110</v>
      </c>
    </row>
    <row r="97" spans="1:31" s="9" customFormat="1" ht="24.95" customHeight="1">
      <c r="B97" s="146"/>
      <c r="C97" s="147"/>
      <c r="D97" s="148" t="s">
        <v>111</v>
      </c>
      <c r="E97" s="149"/>
      <c r="F97" s="149"/>
      <c r="G97" s="149"/>
      <c r="H97" s="149"/>
      <c r="I97" s="149"/>
      <c r="J97" s="150">
        <f>J120</f>
        <v>0</v>
      </c>
      <c r="K97" s="147"/>
      <c r="L97" s="151"/>
    </row>
    <row r="98" spans="1:31" s="10" customFormat="1" ht="19.899999999999999" customHeight="1">
      <c r="B98" s="152"/>
      <c r="C98" s="153"/>
      <c r="D98" s="154" t="s">
        <v>112</v>
      </c>
      <c r="E98" s="155"/>
      <c r="F98" s="155"/>
      <c r="G98" s="155"/>
      <c r="H98" s="155"/>
      <c r="I98" s="155"/>
      <c r="J98" s="156">
        <f>J121</f>
        <v>0</v>
      </c>
      <c r="K98" s="153"/>
      <c r="L98" s="157"/>
    </row>
    <row r="99" spans="1:31" s="9" customFormat="1" ht="24.95" customHeight="1">
      <c r="B99" s="146"/>
      <c r="C99" s="147"/>
      <c r="D99" s="148" t="s">
        <v>113</v>
      </c>
      <c r="E99" s="149"/>
      <c r="F99" s="149"/>
      <c r="G99" s="149"/>
      <c r="H99" s="149"/>
      <c r="I99" s="149"/>
      <c r="J99" s="150">
        <f>J240</f>
        <v>0</v>
      </c>
      <c r="K99" s="147"/>
      <c r="L99" s="151"/>
    </row>
    <row r="100" spans="1:31" s="2" customFormat="1" ht="21.75" customHeight="1">
      <c r="A100" s="33"/>
      <c r="B100" s="34"/>
      <c r="C100" s="35"/>
      <c r="D100" s="35"/>
      <c r="E100" s="35"/>
      <c r="F100" s="35"/>
      <c r="G100" s="35"/>
      <c r="H100" s="35"/>
      <c r="I100" s="35"/>
      <c r="J100" s="35"/>
      <c r="K100" s="35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31" s="2" customFormat="1" ht="6.95" customHeight="1">
      <c r="A101" s="33"/>
      <c r="B101" s="53"/>
      <c r="C101" s="54"/>
      <c r="D101" s="54"/>
      <c r="E101" s="54"/>
      <c r="F101" s="54"/>
      <c r="G101" s="54"/>
      <c r="H101" s="54"/>
      <c r="I101" s="54"/>
      <c r="J101" s="54"/>
      <c r="K101" s="54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5" spans="1:31" s="2" customFormat="1" ht="6.95" customHeight="1">
      <c r="A105" s="33"/>
      <c r="B105" s="55"/>
      <c r="C105" s="56"/>
      <c r="D105" s="56"/>
      <c r="E105" s="56"/>
      <c r="F105" s="56"/>
      <c r="G105" s="56"/>
      <c r="H105" s="56"/>
      <c r="I105" s="56"/>
      <c r="J105" s="56"/>
      <c r="K105" s="56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24.95" customHeight="1">
      <c r="A106" s="33"/>
      <c r="B106" s="34"/>
      <c r="C106" s="22" t="s">
        <v>114</v>
      </c>
      <c r="D106" s="35"/>
      <c r="E106" s="35"/>
      <c r="F106" s="35"/>
      <c r="G106" s="35"/>
      <c r="H106" s="35"/>
      <c r="I106" s="35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5" customHeight="1">
      <c r="A107" s="33"/>
      <c r="B107" s="34"/>
      <c r="C107" s="35"/>
      <c r="D107" s="35"/>
      <c r="E107" s="35"/>
      <c r="F107" s="35"/>
      <c r="G107" s="35"/>
      <c r="H107" s="35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16</v>
      </c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286" t="str">
        <f>E7</f>
        <v>Oprava trati v úseku Svatoňovice - Budišov nad Budišovkou 1. etapa</v>
      </c>
      <c r="F109" s="287"/>
      <c r="G109" s="287"/>
      <c r="H109" s="287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104</v>
      </c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269" t="str">
        <f>E9</f>
        <v>SO 05 - Výstroj trati</v>
      </c>
      <c r="F111" s="285"/>
      <c r="G111" s="285"/>
      <c r="H111" s="28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20</v>
      </c>
      <c r="D113" s="35"/>
      <c r="E113" s="35"/>
      <c r="F113" s="26" t="str">
        <f>F12</f>
        <v>PS Suchdol</v>
      </c>
      <c r="G113" s="35"/>
      <c r="H113" s="35"/>
      <c r="I113" s="28" t="s">
        <v>22</v>
      </c>
      <c r="J113" s="65" t="str">
        <f>IF(J12="","",J12)</f>
        <v>27. 4. 2021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2" customHeight="1">
      <c r="A115" s="33"/>
      <c r="B115" s="34"/>
      <c r="C115" s="28" t="s">
        <v>24</v>
      </c>
      <c r="D115" s="35"/>
      <c r="E115" s="35"/>
      <c r="F115" s="26" t="str">
        <f>E15</f>
        <v>Správa železnic, státní organizace, OŘ Ostrava</v>
      </c>
      <c r="G115" s="35"/>
      <c r="H115" s="35"/>
      <c r="I115" s="28" t="s">
        <v>32</v>
      </c>
      <c r="J115" s="31" t="str">
        <f>E21</f>
        <v xml:space="preserve"> 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2" customHeight="1">
      <c r="A116" s="33"/>
      <c r="B116" s="34"/>
      <c r="C116" s="28" t="s">
        <v>30</v>
      </c>
      <c r="D116" s="35"/>
      <c r="E116" s="35"/>
      <c r="F116" s="26" t="str">
        <f>IF(E18="","",E18)</f>
        <v>Vyplň údaj</v>
      </c>
      <c r="G116" s="35"/>
      <c r="H116" s="35"/>
      <c r="I116" s="28" t="s">
        <v>35</v>
      </c>
      <c r="J116" s="31" t="str">
        <f>E24</f>
        <v xml:space="preserve"> 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0.35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11" customFormat="1" ht="29.25" customHeight="1">
      <c r="A118" s="158"/>
      <c r="B118" s="159"/>
      <c r="C118" s="160" t="s">
        <v>115</v>
      </c>
      <c r="D118" s="161" t="s">
        <v>62</v>
      </c>
      <c r="E118" s="161" t="s">
        <v>58</v>
      </c>
      <c r="F118" s="161" t="s">
        <v>59</v>
      </c>
      <c r="G118" s="161" t="s">
        <v>116</v>
      </c>
      <c r="H118" s="161" t="s">
        <v>117</v>
      </c>
      <c r="I118" s="161" t="s">
        <v>118</v>
      </c>
      <c r="J118" s="161" t="s">
        <v>108</v>
      </c>
      <c r="K118" s="162" t="s">
        <v>119</v>
      </c>
      <c r="L118" s="163"/>
      <c r="M118" s="74" t="s">
        <v>1</v>
      </c>
      <c r="N118" s="75" t="s">
        <v>41</v>
      </c>
      <c r="O118" s="75" t="s">
        <v>120</v>
      </c>
      <c r="P118" s="75" t="s">
        <v>121</v>
      </c>
      <c r="Q118" s="75" t="s">
        <v>122</v>
      </c>
      <c r="R118" s="75" t="s">
        <v>123</v>
      </c>
      <c r="S118" s="75" t="s">
        <v>124</v>
      </c>
      <c r="T118" s="76" t="s">
        <v>125</v>
      </c>
      <c r="U118" s="158"/>
      <c r="V118" s="158"/>
      <c r="W118" s="158"/>
      <c r="X118" s="158"/>
      <c r="Y118" s="158"/>
      <c r="Z118" s="158"/>
      <c r="AA118" s="158"/>
      <c r="AB118" s="158"/>
      <c r="AC118" s="158"/>
      <c r="AD118" s="158"/>
      <c r="AE118" s="158"/>
    </row>
    <row r="119" spans="1:65" s="2" customFormat="1" ht="22.9" customHeight="1">
      <c r="A119" s="33"/>
      <c r="B119" s="34"/>
      <c r="C119" s="81" t="s">
        <v>126</v>
      </c>
      <c r="D119" s="35"/>
      <c r="E119" s="35"/>
      <c r="F119" s="35"/>
      <c r="G119" s="35"/>
      <c r="H119" s="35"/>
      <c r="I119" s="35"/>
      <c r="J119" s="164">
        <f>BK119</f>
        <v>0</v>
      </c>
      <c r="K119" s="35"/>
      <c r="L119" s="38"/>
      <c r="M119" s="77"/>
      <c r="N119" s="165"/>
      <c r="O119" s="78"/>
      <c r="P119" s="166">
        <f>P120+P240</f>
        <v>0</v>
      </c>
      <c r="Q119" s="78"/>
      <c r="R119" s="166">
        <f>R120+R240</f>
        <v>8.1861369999999987</v>
      </c>
      <c r="S119" s="78"/>
      <c r="T119" s="167">
        <f>T120+T240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76</v>
      </c>
      <c r="AU119" s="16" t="s">
        <v>110</v>
      </c>
      <c r="BK119" s="168">
        <f>BK120+BK240</f>
        <v>0</v>
      </c>
    </row>
    <row r="120" spans="1:65" s="12" customFormat="1" ht="25.9" customHeight="1">
      <c r="B120" s="169"/>
      <c r="C120" s="170"/>
      <c r="D120" s="171" t="s">
        <v>76</v>
      </c>
      <c r="E120" s="172" t="s">
        <v>127</v>
      </c>
      <c r="F120" s="172" t="s">
        <v>128</v>
      </c>
      <c r="G120" s="170"/>
      <c r="H120" s="170"/>
      <c r="I120" s="173"/>
      <c r="J120" s="174">
        <f>BK120</f>
        <v>0</v>
      </c>
      <c r="K120" s="170"/>
      <c r="L120" s="175"/>
      <c r="M120" s="176"/>
      <c r="N120" s="177"/>
      <c r="O120" s="177"/>
      <c r="P120" s="178">
        <f>P121</f>
        <v>0</v>
      </c>
      <c r="Q120" s="177"/>
      <c r="R120" s="178">
        <f>R121</f>
        <v>8.1861369999999987</v>
      </c>
      <c r="S120" s="177"/>
      <c r="T120" s="179">
        <f>T121</f>
        <v>0</v>
      </c>
      <c r="AR120" s="180" t="s">
        <v>85</v>
      </c>
      <c r="AT120" s="181" t="s">
        <v>76</v>
      </c>
      <c r="AU120" s="181" t="s">
        <v>77</v>
      </c>
      <c r="AY120" s="180" t="s">
        <v>129</v>
      </c>
      <c r="BK120" s="182">
        <f>BK121</f>
        <v>0</v>
      </c>
    </row>
    <row r="121" spans="1:65" s="12" customFormat="1" ht="22.9" customHeight="1">
      <c r="B121" s="169"/>
      <c r="C121" s="170"/>
      <c r="D121" s="171" t="s">
        <v>76</v>
      </c>
      <c r="E121" s="183" t="s">
        <v>130</v>
      </c>
      <c r="F121" s="183" t="s">
        <v>131</v>
      </c>
      <c r="G121" s="170"/>
      <c r="H121" s="170"/>
      <c r="I121" s="173"/>
      <c r="J121" s="184">
        <f>BK121</f>
        <v>0</v>
      </c>
      <c r="K121" s="170"/>
      <c r="L121" s="175"/>
      <c r="M121" s="176"/>
      <c r="N121" s="177"/>
      <c r="O121" s="177"/>
      <c r="P121" s="178">
        <f>SUM(P122:P239)</f>
        <v>0</v>
      </c>
      <c r="Q121" s="177"/>
      <c r="R121" s="178">
        <f>SUM(R122:R239)</f>
        <v>8.1861369999999987</v>
      </c>
      <c r="S121" s="177"/>
      <c r="T121" s="179">
        <f>SUM(T122:T239)</f>
        <v>0</v>
      </c>
      <c r="AR121" s="180" t="s">
        <v>85</v>
      </c>
      <c r="AT121" s="181" t="s">
        <v>76</v>
      </c>
      <c r="AU121" s="181" t="s">
        <v>85</v>
      </c>
      <c r="AY121" s="180" t="s">
        <v>129</v>
      </c>
      <c r="BK121" s="182">
        <f>SUM(BK122:BK239)</f>
        <v>0</v>
      </c>
    </row>
    <row r="122" spans="1:65" s="2" customFormat="1" ht="16.5" customHeight="1">
      <c r="A122" s="33"/>
      <c r="B122" s="34"/>
      <c r="C122" s="185" t="s">
        <v>85</v>
      </c>
      <c r="D122" s="185" t="s">
        <v>132</v>
      </c>
      <c r="E122" s="186" t="s">
        <v>789</v>
      </c>
      <c r="F122" s="187" t="s">
        <v>790</v>
      </c>
      <c r="G122" s="188" t="s">
        <v>176</v>
      </c>
      <c r="H122" s="189">
        <v>2</v>
      </c>
      <c r="I122" s="190"/>
      <c r="J122" s="191">
        <f>ROUND(I122*H122,2)</f>
        <v>0</v>
      </c>
      <c r="K122" s="187" t="s">
        <v>136</v>
      </c>
      <c r="L122" s="38"/>
      <c r="M122" s="192" t="s">
        <v>1</v>
      </c>
      <c r="N122" s="193" t="s">
        <v>42</v>
      </c>
      <c r="O122" s="70"/>
      <c r="P122" s="194">
        <f>O122*H122</f>
        <v>0</v>
      </c>
      <c r="Q122" s="194">
        <v>0</v>
      </c>
      <c r="R122" s="194">
        <f>Q122*H122</f>
        <v>0</v>
      </c>
      <c r="S122" s="194">
        <v>0</v>
      </c>
      <c r="T122" s="195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96" t="s">
        <v>137</v>
      </c>
      <c r="AT122" s="196" t="s">
        <v>132</v>
      </c>
      <c r="AU122" s="196" t="s">
        <v>87</v>
      </c>
      <c r="AY122" s="16" t="s">
        <v>129</v>
      </c>
      <c r="BE122" s="197">
        <f>IF(N122="základní",J122,0)</f>
        <v>0</v>
      </c>
      <c r="BF122" s="197">
        <f>IF(N122="snížená",J122,0)</f>
        <v>0</v>
      </c>
      <c r="BG122" s="197">
        <f>IF(N122="zákl. přenesená",J122,0)</f>
        <v>0</v>
      </c>
      <c r="BH122" s="197">
        <f>IF(N122="sníž. přenesená",J122,0)</f>
        <v>0</v>
      </c>
      <c r="BI122" s="197">
        <f>IF(N122="nulová",J122,0)</f>
        <v>0</v>
      </c>
      <c r="BJ122" s="16" t="s">
        <v>85</v>
      </c>
      <c r="BK122" s="197">
        <f>ROUND(I122*H122,2)</f>
        <v>0</v>
      </c>
      <c r="BL122" s="16" t="s">
        <v>137</v>
      </c>
      <c r="BM122" s="196" t="s">
        <v>791</v>
      </c>
    </row>
    <row r="123" spans="1:65" s="2" customFormat="1" ht="19.5">
      <c r="A123" s="33"/>
      <c r="B123" s="34"/>
      <c r="C123" s="35"/>
      <c r="D123" s="198" t="s">
        <v>139</v>
      </c>
      <c r="E123" s="35"/>
      <c r="F123" s="199" t="s">
        <v>792</v>
      </c>
      <c r="G123" s="35"/>
      <c r="H123" s="35"/>
      <c r="I123" s="200"/>
      <c r="J123" s="35"/>
      <c r="K123" s="35"/>
      <c r="L123" s="38"/>
      <c r="M123" s="201"/>
      <c r="N123" s="202"/>
      <c r="O123" s="70"/>
      <c r="P123" s="70"/>
      <c r="Q123" s="70"/>
      <c r="R123" s="70"/>
      <c r="S123" s="70"/>
      <c r="T123" s="71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139</v>
      </c>
      <c r="AU123" s="16" t="s">
        <v>87</v>
      </c>
    </row>
    <row r="124" spans="1:65" s="2" customFormat="1" ht="16.5" customHeight="1">
      <c r="A124" s="33"/>
      <c r="B124" s="34"/>
      <c r="C124" s="185" t="s">
        <v>87</v>
      </c>
      <c r="D124" s="185" t="s">
        <v>132</v>
      </c>
      <c r="E124" s="186" t="s">
        <v>793</v>
      </c>
      <c r="F124" s="187" t="s">
        <v>794</v>
      </c>
      <c r="G124" s="188" t="s">
        <v>176</v>
      </c>
      <c r="H124" s="189">
        <v>2</v>
      </c>
      <c r="I124" s="190"/>
      <c r="J124" s="191">
        <f>ROUND(I124*H124,2)</f>
        <v>0</v>
      </c>
      <c r="K124" s="187" t="s">
        <v>136</v>
      </c>
      <c r="L124" s="38"/>
      <c r="M124" s="192" t="s">
        <v>1</v>
      </c>
      <c r="N124" s="193" t="s">
        <v>42</v>
      </c>
      <c r="O124" s="70"/>
      <c r="P124" s="194">
        <f>O124*H124</f>
        <v>0</v>
      </c>
      <c r="Q124" s="194">
        <v>0</v>
      </c>
      <c r="R124" s="194">
        <f>Q124*H124</f>
        <v>0</v>
      </c>
      <c r="S124" s="194">
        <v>0</v>
      </c>
      <c r="T124" s="195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96" t="s">
        <v>137</v>
      </c>
      <c r="AT124" s="196" t="s">
        <v>132</v>
      </c>
      <c r="AU124" s="196" t="s">
        <v>87</v>
      </c>
      <c r="AY124" s="16" t="s">
        <v>129</v>
      </c>
      <c r="BE124" s="197">
        <f>IF(N124="základní",J124,0)</f>
        <v>0</v>
      </c>
      <c r="BF124" s="197">
        <f>IF(N124="snížená",J124,0)</f>
        <v>0</v>
      </c>
      <c r="BG124" s="197">
        <f>IF(N124="zákl. přenesená",J124,0)</f>
        <v>0</v>
      </c>
      <c r="BH124" s="197">
        <f>IF(N124="sníž. přenesená",J124,0)</f>
        <v>0</v>
      </c>
      <c r="BI124" s="197">
        <f>IF(N124="nulová",J124,0)</f>
        <v>0</v>
      </c>
      <c r="BJ124" s="16" t="s">
        <v>85</v>
      </c>
      <c r="BK124" s="197">
        <f>ROUND(I124*H124,2)</f>
        <v>0</v>
      </c>
      <c r="BL124" s="16" t="s">
        <v>137</v>
      </c>
      <c r="BM124" s="196" t="s">
        <v>795</v>
      </c>
    </row>
    <row r="125" spans="1:65" s="2" customFormat="1" ht="19.5">
      <c r="A125" s="33"/>
      <c r="B125" s="34"/>
      <c r="C125" s="35"/>
      <c r="D125" s="198" t="s">
        <v>139</v>
      </c>
      <c r="E125" s="35"/>
      <c r="F125" s="199" t="s">
        <v>796</v>
      </c>
      <c r="G125" s="35"/>
      <c r="H125" s="35"/>
      <c r="I125" s="200"/>
      <c r="J125" s="35"/>
      <c r="K125" s="35"/>
      <c r="L125" s="38"/>
      <c r="M125" s="201"/>
      <c r="N125" s="202"/>
      <c r="O125" s="70"/>
      <c r="P125" s="70"/>
      <c r="Q125" s="70"/>
      <c r="R125" s="70"/>
      <c r="S125" s="70"/>
      <c r="T125" s="71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139</v>
      </c>
      <c r="AU125" s="16" t="s">
        <v>87</v>
      </c>
    </row>
    <row r="126" spans="1:65" s="2" customFormat="1" ht="16.5" customHeight="1">
      <c r="A126" s="33"/>
      <c r="B126" s="34"/>
      <c r="C126" s="226" t="s">
        <v>145</v>
      </c>
      <c r="D126" s="226" t="s">
        <v>297</v>
      </c>
      <c r="E126" s="227" t="s">
        <v>797</v>
      </c>
      <c r="F126" s="228" t="s">
        <v>798</v>
      </c>
      <c r="G126" s="229" t="s">
        <v>176</v>
      </c>
      <c r="H126" s="230">
        <v>2</v>
      </c>
      <c r="I126" s="231"/>
      <c r="J126" s="232">
        <f>ROUND(I126*H126,2)</f>
        <v>0</v>
      </c>
      <c r="K126" s="228" t="s">
        <v>136</v>
      </c>
      <c r="L126" s="233"/>
      <c r="M126" s="234" t="s">
        <v>1</v>
      </c>
      <c r="N126" s="235" t="s">
        <v>42</v>
      </c>
      <c r="O126" s="70"/>
      <c r="P126" s="194">
        <f>O126*H126</f>
        <v>0</v>
      </c>
      <c r="Q126" s="194">
        <v>2.5500000000000002E-3</v>
      </c>
      <c r="R126" s="194">
        <f>Q126*H126</f>
        <v>5.1000000000000004E-3</v>
      </c>
      <c r="S126" s="194">
        <v>0</v>
      </c>
      <c r="T126" s="195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96" t="s">
        <v>300</v>
      </c>
      <c r="AT126" s="196" t="s">
        <v>297</v>
      </c>
      <c r="AU126" s="196" t="s">
        <v>87</v>
      </c>
      <c r="AY126" s="16" t="s">
        <v>129</v>
      </c>
      <c r="BE126" s="197">
        <f>IF(N126="základní",J126,0)</f>
        <v>0</v>
      </c>
      <c r="BF126" s="197">
        <f>IF(N126="snížená",J126,0)</f>
        <v>0</v>
      </c>
      <c r="BG126" s="197">
        <f>IF(N126="zákl. přenesená",J126,0)</f>
        <v>0</v>
      </c>
      <c r="BH126" s="197">
        <f>IF(N126="sníž. přenesená",J126,0)</f>
        <v>0</v>
      </c>
      <c r="BI126" s="197">
        <f>IF(N126="nulová",J126,0)</f>
        <v>0</v>
      </c>
      <c r="BJ126" s="16" t="s">
        <v>85</v>
      </c>
      <c r="BK126" s="197">
        <f>ROUND(I126*H126,2)</f>
        <v>0</v>
      </c>
      <c r="BL126" s="16" t="s">
        <v>300</v>
      </c>
      <c r="BM126" s="196" t="s">
        <v>799</v>
      </c>
    </row>
    <row r="127" spans="1:65" s="2" customFormat="1">
      <c r="A127" s="33"/>
      <c r="B127" s="34"/>
      <c r="C127" s="35"/>
      <c r="D127" s="198" t="s">
        <v>139</v>
      </c>
      <c r="E127" s="35"/>
      <c r="F127" s="199" t="s">
        <v>798</v>
      </c>
      <c r="G127" s="35"/>
      <c r="H127" s="35"/>
      <c r="I127" s="200"/>
      <c r="J127" s="35"/>
      <c r="K127" s="35"/>
      <c r="L127" s="38"/>
      <c r="M127" s="201"/>
      <c r="N127" s="202"/>
      <c r="O127" s="70"/>
      <c r="P127" s="70"/>
      <c r="Q127" s="70"/>
      <c r="R127" s="70"/>
      <c r="S127" s="70"/>
      <c r="T127" s="71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139</v>
      </c>
      <c r="AU127" s="16" t="s">
        <v>87</v>
      </c>
    </row>
    <row r="128" spans="1:65" s="2" customFormat="1" ht="16.5" customHeight="1">
      <c r="A128" s="33"/>
      <c r="B128" s="34"/>
      <c r="C128" s="226" t="s">
        <v>137</v>
      </c>
      <c r="D128" s="226" t="s">
        <v>297</v>
      </c>
      <c r="E128" s="227" t="s">
        <v>752</v>
      </c>
      <c r="F128" s="228" t="s">
        <v>753</v>
      </c>
      <c r="G128" s="229" t="s">
        <v>176</v>
      </c>
      <c r="H128" s="230">
        <v>4</v>
      </c>
      <c r="I128" s="231"/>
      <c r="J128" s="232">
        <f>ROUND(I128*H128,2)</f>
        <v>0</v>
      </c>
      <c r="K128" s="228" t="s">
        <v>136</v>
      </c>
      <c r="L128" s="233"/>
      <c r="M128" s="234" t="s">
        <v>1</v>
      </c>
      <c r="N128" s="235" t="s">
        <v>42</v>
      </c>
      <c r="O128" s="70"/>
      <c r="P128" s="194">
        <f>O128*H128</f>
        <v>0</v>
      </c>
      <c r="Q128" s="194">
        <v>1.4999999999999999E-4</v>
      </c>
      <c r="R128" s="194">
        <f>Q128*H128</f>
        <v>5.9999999999999995E-4</v>
      </c>
      <c r="S128" s="194">
        <v>0</v>
      </c>
      <c r="T128" s="195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96" t="s">
        <v>300</v>
      </c>
      <c r="AT128" s="196" t="s">
        <v>297</v>
      </c>
      <c r="AU128" s="196" t="s">
        <v>87</v>
      </c>
      <c r="AY128" s="16" t="s">
        <v>129</v>
      </c>
      <c r="BE128" s="197">
        <f>IF(N128="základní",J128,0)</f>
        <v>0</v>
      </c>
      <c r="BF128" s="197">
        <f>IF(N128="snížená",J128,0)</f>
        <v>0</v>
      </c>
      <c r="BG128" s="197">
        <f>IF(N128="zákl. přenesená",J128,0)</f>
        <v>0</v>
      </c>
      <c r="BH128" s="197">
        <f>IF(N128="sníž. přenesená",J128,0)</f>
        <v>0</v>
      </c>
      <c r="BI128" s="197">
        <f>IF(N128="nulová",J128,0)</f>
        <v>0</v>
      </c>
      <c r="BJ128" s="16" t="s">
        <v>85</v>
      </c>
      <c r="BK128" s="197">
        <f>ROUND(I128*H128,2)</f>
        <v>0</v>
      </c>
      <c r="BL128" s="16" t="s">
        <v>300</v>
      </c>
      <c r="BM128" s="196" t="s">
        <v>800</v>
      </c>
    </row>
    <row r="129" spans="1:65" s="2" customFormat="1">
      <c r="A129" s="33"/>
      <c r="B129" s="34"/>
      <c r="C129" s="35"/>
      <c r="D129" s="198" t="s">
        <v>139</v>
      </c>
      <c r="E129" s="35"/>
      <c r="F129" s="199" t="s">
        <v>753</v>
      </c>
      <c r="G129" s="35"/>
      <c r="H129" s="35"/>
      <c r="I129" s="200"/>
      <c r="J129" s="35"/>
      <c r="K129" s="35"/>
      <c r="L129" s="38"/>
      <c r="M129" s="201"/>
      <c r="N129" s="202"/>
      <c r="O129" s="70"/>
      <c r="P129" s="70"/>
      <c r="Q129" s="70"/>
      <c r="R129" s="70"/>
      <c r="S129" s="70"/>
      <c r="T129" s="71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139</v>
      </c>
      <c r="AU129" s="16" t="s">
        <v>87</v>
      </c>
    </row>
    <row r="130" spans="1:65" s="2" customFormat="1" ht="16.5" customHeight="1">
      <c r="A130" s="33"/>
      <c r="B130" s="34"/>
      <c r="C130" s="226" t="s">
        <v>130</v>
      </c>
      <c r="D130" s="226" t="s">
        <v>297</v>
      </c>
      <c r="E130" s="227" t="s">
        <v>755</v>
      </c>
      <c r="F130" s="228" t="s">
        <v>756</v>
      </c>
      <c r="G130" s="229" t="s">
        <v>213</v>
      </c>
      <c r="H130" s="230">
        <v>6</v>
      </c>
      <c r="I130" s="231"/>
      <c r="J130" s="232">
        <f>ROUND(I130*H130,2)</f>
        <v>0</v>
      </c>
      <c r="K130" s="228" t="s">
        <v>136</v>
      </c>
      <c r="L130" s="233"/>
      <c r="M130" s="234" t="s">
        <v>1</v>
      </c>
      <c r="N130" s="235" t="s">
        <v>42</v>
      </c>
      <c r="O130" s="70"/>
      <c r="P130" s="194">
        <f>O130*H130</f>
        <v>0</v>
      </c>
      <c r="Q130" s="194">
        <v>3.2000000000000002E-3</v>
      </c>
      <c r="R130" s="194">
        <f>Q130*H130</f>
        <v>1.9200000000000002E-2</v>
      </c>
      <c r="S130" s="194">
        <v>0</v>
      </c>
      <c r="T130" s="195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96" t="s">
        <v>300</v>
      </c>
      <c r="AT130" s="196" t="s">
        <v>297</v>
      </c>
      <c r="AU130" s="196" t="s">
        <v>87</v>
      </c>
      <c r="AY130" s="16" t="s">
        <v>129</v>
      </c>
      <c r="BE130" s="197">
        <f>IF(N130="základní",J130,0)</f>
        <v>0</v>
      </c>
      <c r="BF130" s="197">
        <f>IF(N130="snížená",J130,0)</f>
        <v>0</v>
      </c>
      <c r="BG130" s="197">
        <f>IF(N130="zákl. přenesená",J130,0)</f>
        <v>0</v>
      </c>
      <c r="BH130" s="197">
        <f>IF(N130="sníž. přenesená",J130,0)</f>
        <v>0</v>
      </c>
      <c r="BI130" s="197">
        <f>IF(N130="nulová",J130,0)</f>
        <v>0</v>
      </c>
      <c r="BJ130" s="16" t="s">
        <v>85</v>
      </c>
      <c r="BK130" s="197">
        <f>ROUND(I130*H130,2)</f>
        <v>0</v>
      </c>
      <c r="BL130" s="16" t="s">
        <v>300</v>
      </c>
      <c r="BM130" s="196" t="s">
        <v>801</v>
      </c>
    </row>
    <row r="131" spans="1:65" s="2" customFormat="1">
      <c r="A131" s="33"/>
      <c r="B131" s="34"/>
      <c r="C131" s="35"/>
      <c r="D131" s="198" t="s">
        <v>139</v>
      </c>
      <c r="E131" s="35"/>
      <c r="F131" s="199" t="s">
        <v>756</v>
      </c>
      <c r="G131" s="35"/>
      <c r="H131" s="35"/>
      <c r="I131" s="200"/>
      <c r="J131" s="35"/>
      <c r="K131" s="35"/>
      <c r="L131" s="38"/>
      <c r="M131" s="201"/>
      <c r="N131" s="202"/>
      <c r="O131" s="70"/>
      <c r="P131" s="70"/>
      <c r="Q131" s="70"/>
      <c r="R131" s="70"/>
      <c r="S131" s="70"/>
      <c r="T131" s="71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139</v>
      </c>
      <c r="AU131" s="16" t="s">
        <v>87</v>
      </c>
    </row>
    <row r="132" spans="1:65" s="13" customFormat="1">
      <c r="B132" s="203"/>
      <c r="C132" s="204"/>
      <c r="D132" s="198" t="s">
        <v>151</v>
      </c>
      <c r="E132" s="205" t="s">
        <v>1</v>
      </c>
      <c r="F132" s="206" t="s">
        <v>802</v>
      </c>
      <c r="G132" s="204"/>
      <c r="H132" s="207">
        <v>6</v>
      </c>
      <c r="I132" s="208"/>
      <c r="J132" s="204"/>
      <c r="K132" s="204"/>
      <c r="L132" s="209"/>
      <c r="M132" s="210"/>
      <c r="N132" s="211"/>
      <c r="O132" s="211"/>
      <c r="P132" s="211"/>
      <c r="Q132" s="211"/>
      <c r="R132" s="211"/>
      <c r="S132" s="211"/>
      <c r="T132" s="212"/>
      <c r="AT132" s="213" t="s">
        <v>151</v>
      </c>
      <c r="AU132" s="213" t="s">
        <v>87</v>
      </c>
      <c r="AV132" s="13" t="s">
        <v>87</v>
      </c>
      <c r="AW132" s="13" t="s">
        <v>34</v>
      </c>
      <c r="AX132" s="13" t="s">
        <v>85</v>
      </c>
      <c r="AY132" s="213" t="s">
        <v>129</v>
      </c>
    </row>
    <row r="133" spans="1:65" s="2" customFormat="1" ht="16.5" customHeight="1">
      <c r="A133" s="33"/>
      <c r="B133" s="34"/>
      <c r="C133" s="226" t="s">
        <v>173</v>
      </c>
      <c r="D133" s="226" t="s">
        <v>297</v>
      </c>
      <c r="E133" s="227" t="s">
        <v>759</v>
      </c>
      <c r="F133" s="228" t="s">
        <v>760</v>
      </c>
      <c r="G133" s="229" t="s">
        <v>176</v>
      </c>
      <c r="H133" s="230">
        <v>2</v>
      </c>
      <c r="I133" s="231"/>
      <c r="J133" s="232">
        <f>ROUND(I133*H133,2)</f>
        <v>0</v>
      </c>
      <c r="K133" s="228" t="s">
        <v>136</v>
      </c>
      <c r="L133" s="233"/>
      <c r="M133" s="234" t="s">
        <v>1</v>
      </c>
      <c r="N133" s="235" t="s">
        <v>42</v>
      </c>
      <c r="O133" s="70"/>
      <c r="P133" s="194">
        <f>O133*H133</f>
        <v>0</v>
      </c>
      <c r="Q133" s="194">
        <v>0</v>
      </c>
      <c r="R133" s="194">
        <f>Q133*H133</f>
        <v>0</v>
      </c>
      <c r="S133" s="194">
        <v>0</v>
      </c>
      <c r="T133" s="195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96" t="s">
        <v>300</v>
      </c>
      <c r="AT133" s="196" t="s">
        <v>297</v>
      </c>
      <c r="AU133" s="196" t="s">
        <v>87</v>
      </c>
      <c r="AY133" s="16" t="s">
        <v>129</v>
      </c>
      <c r="BE133" s="197">
        <f>IF(N133="základní",J133,0)</f>
        <v>0</v>
      </c>
      <c r="BF133" s="197">
        <f>IF(N133="snížená",J133,0)</f>
        <v>0</v>
      </c>
      <c r="BG133" s="197">
        <f>IF(N133="zákl. přenesená",J133,0)</f>
        <v>0</v>
      </c>
      <c r="BH133" s="197">
        <f>IF(N133="sníž. přenesená",J133,0)</f>
        <v>0</v>
      </c>
      <c r="BI133" s="197">
        <f>IF(N133="nulová",J133,0)</f>
        <v>0</v>
      </c>
      <c r="BJ133" s="16" t="s">
        <v>85</v>
      </c>
      <c r="BK133" s="197">
        <f>ROUND(I133*H133,2)</f>
        <v>0</v>
      </c>
      <c r="BL133" s="16" t="s">
        <v>300</v>
      </c>
      <c r="BM133" s="196" t="s">
        <v>803</v>
      </c>
    </row>
    <row r="134" spans="1:65" s="2" customFormat="1">
      <c r="A134" s="33"/>
      <c r="B134" s="34"/>
      <c r="C134" s="35"/>
      <c r="D134" s="198" t="s">
        <v>139</v>
      </c>
      <c r="E134" s="35"/>
      <c r="F134" s="199" t="s">
        <v>760</v>
      </c>
      <c r="G134" s="35"/>
      <c r="H134" s="35"/>
      <c r="I134" s="200"/>
      <c r="J134" s="35"/>
      <c r="K134" s="35"/>
      <c r="L134" s="38"/>
      <c r="M134" s="201"/>
      <c r="N134" s="202"/>
      <c r="O134" s="70"/>
      <c r="P134" s="70"/>
      <c r="Q134" s="70"/>
      <c r="R134" s="70"/>
      <c r="S134" s="70"/>
      <c r="T134" s="71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139</v>
      </c>
      <c r="AU134" s="16" t="s">
        <v>87</v>
      </c>
    </row>
    <row r="135" spans="1:65" s="2" customFormat="1" ht="16.5" customHeight="1">
      <c r="A135" s="33"/>
      <c r="B135" s="34"/>
      <c r="C135" s="226" t="s">
        <v>180</v>
      </c>
      <c r="D135" s="226" t="s">
        <v>297</v>
      </c>
      <c r="E135" s="227" t="s">
        <v>443</v>
      </c>
      <c r="F135" s="228" t="s">
        <v>444</v>
      </c>
      <c r="G135" s="229" t="s">
        <v>148</v>
      </c>
      <c r="H135" s="230">
        <v>0.114</v>
      </c>
      <c r="I135" s="231"/>
      <c r="J135" s="232">
        <f>ROUND(I135*H135,2)</f>
        <v>0</v>
      </c>
      <c r="K135" s="228" t="s">
        <v>136</v>
      </c>
      <c r="L135" s="233"/>
      <c r="M135" s="234" t="s">
        <v>1</v>
      </c>
      <c r="N135" s="235" t="s">
        <v>42</v>
      </c>
      <c r="O135" s="70"/>
      <c r="P135" s="194">
        <f>O135*H135</f>
        <v>0</v>
      </c>
      <c r="Q135" s="194">
        <v>2.4289999999999998</v>
      </c>
      <c r="R135" s="194">
        <f>Q135*H135</f>
        <v>0.27690599999999999</v>
      </c>
      <c r="S135" s="194">
        <v>0</v>
      </c>
      <c r="T135" s="195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96" t="s">
        <v>300</v>
      </c>
      <c r="AT135" s="196" t="s">
        <v>297</v>
      </c>
      <c r="AU135" s="196" t="s">
        <v>87</v>
      </c>
      <c r="AY135" s="16" t="s">
        <v>129</v>
      </c>
      <c r="BE135" s="197">
        <f>IF(N135="základní",J135,0)</f>
        <v>0</v>
      </c>
      <c r="BF135" s="197">
        <f>IF(N135="snížená",J135,0)</f>
        <v>0</v>
      </c>
      <c r="BG135" s="197">
        <f>IF(N135="zákl. přenesená",J135,0)</f>
        <v>0</v>
      </c>
      <c r="BH135" s="197">
        <f>IF(N135="sníž. přenesená",J135,0)</f>
        <v>0</v>
      </c>
      <c r="BI135" s="197">
        <f>IF(N135="nulová",J135,0)</f>
        <v>0</v>
      </c>
      <c r="BJ135" s="16" t="s">
        <v>85</v>
      </c>
      <c r="BK135" s="197">
        <f>ROUND(I135*H135,2)</f>
        <v>0</v>
      </c>
      <c r="BL135" s="16" t="s">
        <v>300</v>
      </c>
      <c r="BM135" s="196" t="s">
        <v>804</v>
      </c>
    </row>
    <row r="136" spans="1:65" s="2" customFormat="1">
      <c r="A136" s="33"/>
      <c r="B136" s="34"/>
      <c r="C136" s="35"/>
      <c r="D136" s="198" t="s">
        <v>139</v>
      </c>
      <c r="E136" s="35"/>
      <c r="F136" s="199" t="s">
        <v>444</v>
      </c>
      <c r="G136" s="35"/>
      <c r="H136" s="35"/>
      <c r="I136" s="200"/>
      <c r="J136" s="35"/>
      <c r="K136" s="35"/>
      <c r="L136" s="38"/>
      <c r="M136" s="201"/>
      <c r="N136" s="202"/>
      <c r="O136" s="70"/>
      <c r="P136" s="70"/>
      <c r="Q136" s="70"/>
      <c r="R136" s="70"/>
      <c r="S136" s="70"/>
      <c r="T136" s="71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139</v>
      </c>
      <c r="AU136" s="16" t="s">
        <v>87</v>
      </c>
    </row>
    <row r="137" spans="1:65" s="13" customFormat="1">
      <c r="B137" s="203"/>
      <c r="C137" s="204"/>
      <c r="D137" s="198" t="s">
        <v>151</v>
      </c>
      <c r="E137" s="205" t="s">
        <v>1</v>
      </c>
      <c r="F137" s="206" t="s">
        <v>805</v>
      </c>
      <c r="G137" s="204"/>
      <c r="H137" s="207">
        <v>0.114</v>
      </c>
      <c r="I137" s="208"/>
      <c r="J137" s="204"/>
      <c r="K137" s="204"/>
      <c r="L137" s="209"/>
      <c r="M137" s="210"/>
      <c r="N137" s="211"/>
      <c r="O137" s="211"/>
      <c r="P137" s="211"/>
      <c r="Q137" s="211"/>
      <c r="R137" s="211"/>
      <c r="S137" s="211"/>
      <c r="T137" s="212"/>
      <c r="AT137" s="213" t="s">
        <v>151</v>
      </c>
      <c r="AU137" s="213" t="s">
        <v>87</v>
      </c>
      <c r="AV137" s="13" t="s">
        <v>87</v>
      </c>
      <c r="AW137" s="13" t="s">
        <v>34</v>
      </c>
      <c r="AX137" s="13" t="s">
        <v>85</v>
      </c>
      <c r="AY137" s="213" t="s">
        <v>129</v>
      </c>
    </row>
    <row r="138" spans="1:65" s="2" customFormat="1" ht="16.5" customHeight="1">
      <c r="A138" s="33"/>
      <c r="B138" s="34"/>
      <c r="C138" s="185" t="s">
        <v>187</v>
      </c>
      <c r="D138" s="185" t="s">
        <v>132</v>
      </c>
      <c r="E138" s="186" t="s">
        <v>806</v>
      </c>
      <c r="F138" s="187" t="s">
        <v>807</v>
      </c>
      <c r="G138" s="188" t="s">
        <v>176</v>
      </c>
      <c r="H138" s="189">
        <v>2</v>
      </c>
      <c r="I138" s="190"/>
      <c r="J138" s="191">
        <f>ROUND(I138*H138,2)</f>
        <v>0</v>
      </c>
      <c r="K138" s="187" t="s">
        <v>136</v>
      </c>
      <c r="L138" s="38"/>
      <c r="M138" s="192" t="s">
        <v>1</v>
      </c>
      <c r="N138" s="193" t="s">
        <v>42</v>
      </c>
      <c r="O138" s="70"/>
      <c r="P138" s="194">
        <f>O138*H138</f>
        <v>0</v>
      </c>
      <c r="Q138" s="194">
        <v>0</v>
      </c>
      <c r="R138" s="194">
        <f>Q138*H138</f>
        <v>0</v>
      </c>
      <c r="S138" s="194">
        <v>0</v>
      </c>
      <c r="T138" s="195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96" t="s">
        <v>137</v>
      </c>
      <c r="AT138" s="196" t="s">
        <v>132</v>
      </c>
      <c r="AU138" s="196" t="s">
        <v>87</v>
      </c>
      <c r="AY138" s="16" t="s">
        <v>129</v>
      </c>
      <c r="BE138" s="197">
        <f>IF(N138="základní",J138,0)</f>
        <v>0</v>
      </c>
      <c r="BF138" s="197">
        <f>IF(N138="snížená",J138,0)</f>
        <v>0</v>
      </c>
      <c r="BG138" s="197">
        <f>IF(N138="zákl. přenesená",J138,0)</f>
        <v>0</v>
      </c>
      <c r="BH138" s="197">
        <f>IF(N138="sníž. přenesená",J138,0)</f>
        <v>0</v>
      </c>
      <c r="BI138" s="197">
        <f>IF(N138="nulová",J138,0)</f>
        <v>0</v>
      </c>
      <c r="BJ138" s="16" t="s">
        <v>85</v>
      </c>
      <c r="BK138" s="197">
        <f>ROUND(I138*H138,2)</f>
        <v>0</v>
      </c>
      <c r="BL138" s="16" t="s">
        <v>137</v>
      </c>
      <c r="BM138" s="196" t="s">
        <v>808</v>
      </c>
    </row>
    <row r="139" spans="1:65" s="2" customFormat="1" ht="19.5">
      <c r="A139" s="33"/>
      <c r="B139" s="34"/>
      <c r="C139" s="35"/>
      <c r="D139" s="198" t="s">
        <v>139</v>
      </c>
      <c r="E139" s="35"/>
      <c r="F139" s="199" t="s">
        <v>809</v>
      </c>
      <c r="G139" s="35"/>
      <c r="H139" s="35"/>
      <c r="I139" s="200"/>
      <c r="J139" s="35"/>
      <c r="K139" s="35"/>
      <c r="L139" s="38"/>
      <c r="M139" s="201"/>
      <c r="N139" s="202"/>
      <c r="O139" s="70"/>
      <c r="P139" s="70"/>
      <c r="Q139" s="70"/>
      <c r="R139" s="70"/>
      <c r="S139" s="70"/>
      <c r="T139" s="71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139</v>
      </c>
      <c r="AU139" s="16" t="s">
        <v>87</v>
      </c>
    </row>
    <row r="140" spans="1:65" s="2" customFormat="1" ht="16.5" customHeight="1">
      <c r="A140" s="33"/>
      <c r="B140" s="34"/>
      <c r="C140" s="185" t="s">
        <v>193</v>
      </c>
      <c r="D140" s="185" t="s">
        <v>132</v>
      </c>
      <c r="E140" s="186" t="s">
        <v>810</v>
      </c>
      <c r="F140" s="187" t="s">
        <v>811</v>
      </c>
      <c r="G140" s="188" t="s">
        <v>176</v>
      </c>
      <c r="H140" s="189">
        <v>2</v>
      </c>
      <c r="I140" s="190"/>
      <c r="J140" s="191">
        <f>ROUND(I140*H140,2)</f>
        <v>0</v>
      </c>
      <c r="K140" s="187" t="s">
        <v>136</v>
      </c>
      <c r="L140" s="38"/>
      <c r="M140" s="192" t="s">
        <v>1</v>
      </c>
      <c r="N140" s="193" t="s">
        <v>42</v>
      </c>
      <c r="O140" s="70"/>
      <c r="P140" s="194">
        <f>O140*H140</f>
        <v>0</v>
      </c>
      <c r="Q140" s="194">
        <v>0</v>
      </c>
      <c r="R140" s="194">
        <f>Q140*H140</f>
        <v>0</v>
      </c>
      <c r="S140" s="194">
        <v>0</v>
      </c>
      <c r="T140" s="195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96" t="s">
        <v>137</v>
      </c>
      <c r="AT140" s="196" t="s">
        <v>132</v>
      </c>
      <c r="AU140" s="196" t="s">
        <v>87</v>
      </c>
      <c r="AY140" s="16" t="s">
        <v>129</v>
      </c>
      <c r="BE140" s="197">
        <f>IF(N140="základní",J140,0)</f>
        <v>0</v>
      </c>
      <c r="BF140" s="197">
        <f>IF(N140="snížená",J140,0)</f>
        <v>0</v>
      </c>
      <c r="BG140" s="197">
        <f>IF(N140="zákl. přenesená",J140,0)</f>
        <v>0</v>
      </c>
      <c r="BH140" s="197">
        <f>IF(N140="sníž. přenesená",J140,0)</f>
        <v>0</v>
      </c>
      <c r="BI140" s="197">
        <f>IF(N140="nulová",J140,0)</f>
        <v>0</v>
      </c>
      <c r="BJ140" s="16" t="s">
        <v>85</v>
      </c>
      <c r="BK140" s="197">
        <f>ROUND(I140*H140,2)</f>
        <v>0</v>
      </c>
      <c r="BL140" s="16" t="s">
        <v>137</v>
      </c>
      <c r="BM140" s="196" t="s">
        <v>812</v>
      </c>
    </row>
    <row r="141" spans="1:65" s="2" customFormat="1" ht="19.5">
      <c r="A141" s="33"/>
      <c r="B141" s="34"/>
      <c r="C141" s="35"/>
      <c r="D141" s="198" t="s">
        <v>139</v>
      </c>
      <c r="E141" s="35"/>
      <c r="F141" s="199" t="s">
        <v>813</v>
      </c>
      <c r="G141" s="35"/>
      <c r="H141" s="35"/>
      <c r="I141" s="200"/>
      <c r="J141" s="35"/>
      <c r="K141" s="35"/>
      <c r="L141" s="38"/>
      <c r="M141" s="201"/>
      <c r="N141" s="202"/>
      <c r="O141" s="70"/>
      <c r="P141" s="70"/>
      <c r="Q141" s="70"/>
      <c r="R141" s="70"/>
      <c r="S141" s="70"/>
      <c r="T141" s="71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139</v>
      </c>
      <c r="AU141" s="16" t="s">
        <v>87</v>
      </c>
    </row>
    <row r="142" spans="1:65" s="2" customFormat="1" ht="16.5" customHeight="1">
      <c r="A142" s="33"/>
      <c r="B142" s="34"/>
      <c r="C142" s="226" t="s">
        <v>200</v>
      </c>
      <c r="D142" s="226" t="s">
        <v>297</v>
      </c>
      <c r="E142" s="227" t="s">
        <v>814</v>
      </c>
      <c r="F142" s="228" t="s">
        <v>815</v>
      </c>
      <c r="G142" s="229" t="s">
        <v>176</v>
      </c>
      <c r="H142" s="230">
        <v>2</v>
      </c>
      <c r="I142" s="231"/>
      <c r="J142" s="232">
        <f>ROUND(I142*H142,2)</f>
        <v>0</v>
      </c>
      <c r="K142" s="228" t="s">
        <v>136</v>
      </c>
      <c r="L142" s="233"/>
      <c r="M142" s="234" t="s">
        <v>1</v>
      </c>
      <c r="N142" s="235" t="s">
        <v>42</v>
      </c>
      <c r="O142" s="70"/>
      <c r="P142" s="194">
        <f>O142*H142</f>
        <v>0</v>
      </c>
      <c r="Q142" s="194">
        <v>3.5000000000000001E-3</v>
      </c>
      <c r="R142" s="194">
        <f>Q142*H142</f>
        <v>7.0000000000000001E-3</v>
      </c>
      <c r="S142" s="194">
        <v>0</v>
      </c>
      <c r="T142" s="195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96" t="s">
        <v>300</v>
      </c>
      <c r="AT142" s="196" t="s">
        <v>297</v>
      </c>
      <c r="AU142" s="196" t="s">
        <v>87</v>
      </c>
      <c r="AY142" s="16" t="s">
        <v>129</v>
      </c>
      <c r="BE142" s="197">
        <f>IF(N142="základní",J142,0)</f>
        <v>0</v>
      </c>
      <c r="BF142" s="197">
        <f>IF(N142="snížená",J142,0)</f>
        <v>0</v>
      </c>
      <c r="BG142" s="197">
        <f>IF(N142="zákl. přenesená",J142,0)</f>
        <v>0</v>
      </c>
      <c r="BH142" s="197">
        <f>IF(N142="sníž. přenesená",J142,0)</f>
        <v>0</v>
      </c>
      <c r="BI142" s="197">
        <f>IF(N142="nulová",J142,0)</f>
        <v>0</v>
      </c>
      <c r="BJ142" s="16" t="s">
        <v>85</v>
      </c>
      <c r="BK142" s="197">
        <f>ROUND(I142*H142,2)</f>
        <v>0</v>
      </c>
      <c r="BL142" s="16" t="s">
        <v>300</v>
      </c>
      <c r="BM142" s="196" t="s">
        <v>816</v>
      </c>
    </row>
    <row r="143" spans="1:65" s="2" customFormat="1">
      <c r="A143" s="33"/>
      <c r="B143" s="34"/>
      <c r="C143" s="35"/>
      <c r="D143" s="198" t="s">
        <v>139</v>
      </c>
      <c r="E143" s="35"/>
      <c r="F143" s="199" t="s">
        <v>815</v>
      </c>
      <c r="G143" s="35"/>
      <c r="H143" s="35"/>
      <c r="I143" s="200"/>
      <c r="J143" s="35"/>
      <c r="K143" s="35"/>
      <c r="L143" s="38"/>
      <c r="M143" s="201"/>
      <c r="N143" s="202"/>
      <c r="O143" s="70"/>
      <c r="P143" s="70"/>
      <c r="Q143" s="70"/>
      <c r="R143" s="70"/>
      <c r="S143" s="70"/>
      <c r="T143" s="71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139</v>
      </c>
      <c r="AU143" s="16" t="s">
        <v>87</v>
      </c>
    </row>
    <row r="144" spans="1:65" s="2" customFormat="1" ht="16.5" customHeight="1">
      <c r="A144" s="33"/>
      <c r="B144" s="34"/>
      <c r="C144" s="226" t="s">
        <v>205</v>
      </c>
      <c r="D144" s="226" t="s">
        <v>297</v>
      </c>
      <c r="E144" s="227" t="s">
        <v>752</v>
      </c>
      <c r="F144" s="228" t="s">
        <v>753</v>
      </c>
      <c r="G144" s="229" t="s">
        <v>176</v>
      </c>
      <c r="H144" s="230">
        <v>4</v>
      </c>
      <c r="I144" s="231"/>
      <c r="J144" s="232">
        <f>ROUND(I144*H144,2)</f>
        <v>0</v>
      </c>
      <c r="K144" s="228" t="s">
        <v>136</v>
      </c>
      <c r="L144" s="233"/>
      <c r="M144" s="234" t="s">
        <v>1</v>
      </c>
      <c r="N144" s="235" t="s">
        <v>42</v>
      </c>
      <c r="O144" s="70"/>
      <c r="P144" s="194">
        <f>O144*H144</f>
        <v>0</v>
      </c>
      <c r="Q144" s="194">
        <v>1.4999999999999999E-4</v>
      </c>
      <c r="R144" s="194">
        <f>Q144*H144</f>
        <v>5.9999999999999995E-4</v>
      </c>
      <c r="S144" s="194">
        <v>0</v>
      </c>
      <c r="T144" s="195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96" t="s">
        <v>300</v>
      </c>
      <c r="AT144" s="196" t="s">
        <v>297</v>
      </c>
      <c r="AU144" s="196" t="s">
        <v>87</v>
      </c>
      <c r="AY144" s="16" t="s">
        <v>129</v>
      </c>
      <c r="BE144" s="197">
        <f>IF(N144="základní",J144,0)</f>
        <v>0</v>
      </c>
      <c r="BF144" s="197">
        <f>IF(N144="snížená",J144,0)</f>
        <v>0</v>
      </c>
      <c r="BG144" s="197">
        <f>IF(N144="zákl. přenesená",J144,0)</f>
        <v>0</v>
      </c>
      <c r="BH144" s="197">
        <f>IF(N144="sníž. přenesená",J144,0)</f>
        <v>0</v>
      </c>
      <c r="BI144" s="197">
        <f>IF(N144="nulová",J144,0)</f>
        <v>0</v>
      </c>
      <c r="BJ144" s="16" t="s">
        <v>85</v>
      </c>
      <c r="BK144" s="197">
        <f>ROUND(I144*H144,2)</f>
        <v>0</v>
      </c>
      <c r="BL144" s="16" t="s">
        <v>300</v>
      </c>
      <c r="BM144" s="196" t="s">
        <v>817</v>
      </c>
    </row>
    <row r="145" spans="1:65" s="2" customFormat="1">
      <c r="A145" s="33"/>
      <c r="B145" s="34"/>
      <c r="C145" s="35"/>
      <c r="D145" s="198" t="s">
        <v>139</v>
      </c>
      <c r="E145" s="35"/>
      <c r="F145" s="199" t="s">
        <v>753</v>
      </c>
      <c r="G145" s="35"/>
      <c r="H145" s="35"/>
      <c r="I145" s="200"/>
      <c r="J145" s="35"/>
      <c r="K145" s="35"/>
      <c r="L145" s="38"/>
      <c r="M145" s="201"/>
      <c r="N145" s="202"/>
      <c r="O145" s="70"/>
      <c r="P145" s="70"/>
      <c r="Q145" s="70"/>
      <c r="R145" s="70"/>
      <c r="S145" s="70"/>
      <c r="T145" s="71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6" t="s">
        <v>139</v>
      </c>
      <c r="AU145" s="16" t="s">
        <v>87</v>
      </c>
    </row>
    <row r="146" spans="1:65" s="2" customFormat="1" ht="16.5" customHeight="1">
      <c r="A146" s="33"/>
      <c r="B146" s="34"/>
      <c r="C146" s="226" t="s">
        <v>210</v>
      </c>
      <c r="D146" s="226" t="s">
        <v>297</v>
      </c>
      <c r="E146" s="227" t="s">
        <v>755</v>
      </c>
      <c r="F146" s="228" t="s">
        <v>756</v>
      </c>
      <c r="G146" s="229" t="s">
        <v>213</v>
      </c>
      <c r="H146" s="230">
        <v>6</v>
      </c>
      <c r="I146" s="231"/>
      <c r="J146" s="232">
        <f>ROUND(I146*H146,2)</f>
        <v>0</v>
      </c>
      <c r="K146" s="228" t="s">
        <v>136</v>
      </c>
      <c r="L146" s="233"/>
      <c r="M146" s="234" t="s">
        <v>1</v>
      </c>
      <c r="N146" s="235" t="s">
        <v>42</v>
      </c>
      <c r="O146" s="70"/>
      <c r="P146" s="194">
        <f>O146*H146</f>
        <v>0</v>
      </c>
      <c r="Q146" s="194">
        <v>3.2000000000000002E-3</v>
      </c>
      <c r="R146" s="194">
        <f>Q146*H146</f>
        <v>1.9200000000000002E-2</v>
      </c>
      <c r="S146" s="194">
        <v>0</v>
      </c>
      <c r="T146" s="195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96" t="s">
        <v>300</v>
      </c>
      <c r="AT146" s="196" t="s">
        <v>297</v>
      </c>
      <c r="AU146" s="196" t="s">
        <v>87</v>
      </c>
      <c r="AY146" s="16" t="s">
        <v>129</v>
      </c>
      <c r="BE146" s="197">
        <f>IF(N146="základní",J146,0)</f>
        <v>0</v>
      </c>
      <c r="BF146" s="197">
        <f>IF(N146="snížená",J146,0)</f>
        <v>0</v>
      </c>
      <c r="BG146" s="197">
        <f>IF(N146="zákl. přenesená",J146,0)</f>
        <v>0</v>
      </c>
      <c r="BH146" s="197">
        <f>IF(N146="sníž. přenesená",J146,0)</f>
        <v>0</v>
      </c>
      <c r="BI146" s="197">
        <f>IF(N146="nulová",J146,0)</f>
        <v>0</v>
      </c>
      <c r="BJ146" s="16" t="s">
        <v>85</v>
      </c>
      <c r="BK146" s="197">
        <f>ROUND(I146*H146,2)</f>
        <v>0</v>
      </c>
      <c r="BL146" s="16" t="s">
        <v>300</v>
      </c>
      <c r="BM146" s="196" t="s">
        <v>818</v>
      </c>
    </row>
    <row r="147" spans="1:65" s="2" customFormat="1">
      <c r="A147" s="33"/>
      <c r="B147" s="34"/>
      <c r="C147" s="35"/>
      <c r="D147" s="198" t="s">
        <v>139</v>
      </c>
      <c r="E147" s="35"/>
      <c r="F147" s="199" t="s">
        <v>756</v>
      </c>
      <c r="G147" s="35"/>
      <c r="H147" s="35"/>
      <c r="I147" s="200"/>
      <c r="J147" s="35"/>
      <c r="K147" s="35"/>
      <c r="L147" s="38"/>
      <c r="M147" s="201"/>
      <c r="N147" s="202"/>
      <c r="O147" s="70"/>
      <c r="P147" s="70"/>
      <c r="Q147" s="70"/>
      <c r="R147" s="70"/>
      <c r="S147" s="70"/>
      <c r="T147" s="71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139</v>
      </c>
      <c r="AU147" s="16" t="s">
        <v>87</v>
      </c>
    </row>
    <row r="148" spans="1:65" s="13" customFormat="1">
      <c r="B148" s="203"/>
      <c r="C148" s="204"/>
      <c r="D148" s="198" t="s">
        <v>151</v>
      </c>
      <c r="E148" s="205" t="s">
        <v>1</v>
      </c>
      <c r="F148" s="206" t="s">
        <v>802</v>
      </c>
      <c r="G148" s="204"/>
      <c r="H148" s="207">
        <v>6</v>
      </c>
      <c r="I148" s="208"/>
      <c r="J148" s="204"/>
      <c r="K148" s="204"/>
      <c r="L148" s="209"/>
      <c r="M148" s="210"/>
      <c r="N148" s="211"/>
      <c r="O148" s="211"/>
      <c r="P148" s="211"/>
      <c r="Q148" s="211"/>
      <c r="R148" s="211"/>
      <c r="S148" s="211"/>
      <c r="T148" s="212"/>
      <c r="AT148" s="213" t="s">
        <v>151</v>
      </c>
      <c r="AU148" s="213" t="s">
        <v>87</v>
      </c>
      <c r="AV148" s="13" t="s">
        <v>87</v>
      </c>
      <c r="AW148" s="13" t="s">
        <v>34</v>
      </c>
      <c r="AX148" s="13" t="s">
        <v>85</v>
      </c>
      <c r="AY148" s="213" t="s">
        <v>129</v>
      </c>
    </row>
    <row r="149" spans="1:65" s="2" customFormat="1" ht="16.5" customHeight="1">
      <c r="A149" s="33"/>
      <c r="B149" s="34"/>
      <c r="C149" s="226" t="s">
        <v>216</v>
      </c>
      <c r="D149" s="226" t="s">
        <v>297</v>
      </c>
      <c r="E149" s="227" t="s">
        <v>759</v>
      </c>
      <c r="F149" s="228" t="s">
        <v>760</v>
      </c>
      <c r="G149" s="229" t="s">
        <v>176</v>
      </c>
      <c r="H149" s="230">
        <v>2</v>
      </c>
      <c r="I149" s="231"/>
      <c r="J149" s="232">
        <f>ROUND(I149*H149,2)</f>
        <v>0</v>
      </c>
      <c r="K149" s="228" t="s">
        <v>136</v>
      </c>
      <c r="L149" s="233"/>
      <c r="M149" s="234" t="s">
        <v>1</v>
      </c>
      <c r="N149" s="235" t="s">
        <v>42</v>
      </c>
      <c r="O149" s="70"/>
      <c r="P149" s="194">
        <f>O149*H149</f>
        <v>0</v>
      </c>
      <c r="Q149" s="194">
        <v>0</v>
      </c>
      <c r="R149" s="194">
        <f>Q149*H149</f>
        <v>0</v>
      </c>
      <c r="S149" s="194">
        <v>0</v>
      </c>
      <c r="T149" s="195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96" t="s">
        <v>300</v>
      </c>
      <c r="AT149" s="196" t="s">
        <v>297</v>
      </c>
      <c r="AU149" s="196" t="s">
        <v>87</v>
      </c>
      <c r="AY149" s="16" t="s">
        <v>129</v>
      </c>
      <c r="BE149" s="197">
        <f>IF(N149="základní",J149,0)</f>
        <v>0</v>
      </c>
      <c r="BF149" s="197">
        <f>IF(N149="snížená",J149,0)</f>
        <v>0</v>
      </c>
      <c r="BG149" s="197">
        <f>IF(N149="zákl. přenesená",J149,0)</f>
        <v>0</v>
      </c>
      <c r="BH149" s="197">
        <f>IF(N149="sníž. přenesená",J149,0)</f>
        <v>0</v>
      </c>
      <c r="BI149" s="197">
        <f>IF(N149="nulová",J149,0)</f>
        <v>0</v>
      </c>
      <c r="BJ149" s="16" t="s">
        <v>85</v>
      </c>
      <c r="BK149" s="197">
        <f>ROUND(I149*H149,2)</f>
        <v>0</v>
      </c>
      <c r="BL149" s="16" t="s">
        <v>300</v>
      </c>
      <c r="BM149" s="196" t="s">
        <v>819</v>
      </c>
    </row>
    <row r="150" spans="1:65" s="2" customFormat="1">
      <c r="A150" s="33"/>
      <c r="B150" s="34"/>
      <c r="C150" s="35"/>
      <c r="D150" s="198" t="s">
        <v>139</v>
      </c>
      <c r="E150" s="35"/>
      <c r="F150" s="199" t="s">
        <v>760</v>
      </c>
      <c r="G150" s="35"/>
      <c r="H150" s="35"/>
      <c r="I150" s="200"/>
      <c r="J150" s="35"/>
      <c r="K150" s="35"/>
      <c r="L150" s="38"/>
      <c r="M150" s="201"/>
      <c r="N150" s="202"/>
      <c r="O150" s="70"/>
      <c r="P150" s="70"/>
      <c r="Q150" s="70"/>
      <c r="R150" s="70"/>
      <c r="S150" s="70"/>
      <c r="T150" s="71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6" t="s">
        <v>139</v>
      </c>
      <c r="AU150" s="16" t="s">
        <v>87</v>
      </c>
    </row>
    <row r="151" spans="1:65" s="2" customFormat="1" ht="16.5" customHeight="1">
      <c r="A151" s="33"/>
      <c r="B151" s="34"/>
      <c r="C151" s="226" t="s">
        <v>221</v>
      </c>
      <c r="D151" s="226" t="s">
        <v>297</v>
      </c>
      <c r="E151" s="227" t="s">
        <v>443</v>
      </c>
      <c r="F151" s="228" t="s">
        <v>444</v>
      </c>
      <c r="G151" s="229" t="s">
        <v>148</v>
      </c>
      <c r="H151" s="230">
        <v>0.114</v>
      </c>
      <c r="I151" s="231"/>
      <c r="J151" s="232">
        <f>ROUND(I151*H151,2)</f>
        <v>0</v>
      </c>
      <c r="K151" s="228" t="s">
        <v>136</v>
      </c>
      <c r="L151" s="233"/>
      <c r="M151" s="234" t="s">
        <v>1</v>
      </c>
      <c r="N151" s="235" t="s">
        <v>42</v>
      </c>
      <c r="O151" s="70"/>
      <c r="P151" s="194">
        <f>O151*H151</f>
        <v>0</v>
      </c>
      <c r="Q151" s="194">
        <v>2.4289999999999998</v>
      </c>
      <c r="R151" s="194">
        <f>Q151*H151</f>
        <v>0.27690599999999999</v>
      </c>
      <c r="S151" s="194">
        <v>0</v>
      </c>
      <c r="T151" s="195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96" t="s">
        <v>300</v>
      </c>
      <c r="AT151" s="196" t="s">
        <v>297</v>
      </c>
      <c r="AU151" s="196" t="s">
        <v>87</v>
      </c>
      <c r="AY151" s="16" t="s">
        <v>129</v>
      </c>
      <c r="BE151" s="197">
        <f>IF(N151="základní",J151,0)</f>
        <v>0</v>
      </c>
      <c r="BF151" s="197">
        <f>IF(N151="snížená",J151,0)</f>
        <v>0</v>
      </c>
      <c r="BG151" s="197">
        <f>IF(N151="zákl. přenesená",J151,0)</f>
        <v>0</v>
      </c>
      <c r="BH151" s="197">
        <f>IF(N151="sníž. přenesená",J151,0)</f>
        <v>0</v>
      </c>
      <c r="BI151" s="197">
        <f>IF(N151="nulová",J151,0)</f>
        <v>0</v>
      </c>
      <c r="BJ151" s="16" t="s">
        <v>85</v>
      </c>
      <c r="BK151" s="197">
        <f>ROUND(I151*H151,2)</f>
        <v>0</v>
      </c>
      <c r="BL151" s="16" t="s">
        <v>300</v>
      </c>
      <c r="BM151" s="196" t="s">
        <v>820</v>
      </c>
    </row>
    <row r="152" spans="1:65" s="2" customFormat="1">
      <c r="A152" s="33"/>
      <c r="B152" s="34"/>
      <c r="C152" s="35"/>
      <c r="D152" s="198" t="s">
        <v>139</v>
      </c>
      <c r="E152" s="35"/>
      <c r="F152" s="199" t="s">
        <v>444</v>
      </c>
      <c r="G152" s="35"/>
      <c r="H152" s="35"/>
      <c r="I152" s="200"/>
      <c r="J152" s="35"/>
      <c r="K152" s="35"/>
      <c r="L152" s="38"/>
      <c r="M152" s="201"/>
      <c r="N152" s="202"/>
      <c r="O152" s="70"/>
      <c r="P152" s="70"/>
      <c r="Q152" s="70"/>
      <c r="R152" s="70"/>
      <c r="S152" s="70"/>
      <c r="T152" s="71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6" t="s">
        <v>139</v>
      </c>
      <c r="AU152" s="16" t="s">
        <v>87</v>
      </c>
    </row>
    <row r="153" spans="1:65" s="13" customFormat="1">
      <c r="B153" s="203"/>
      <c r="C153" s="204"/>
      <c r="D153" s="198" t="s">
        <v>151</v>
      </c>
      <c r="E153" s="205" t="s">
        <v>1</v>
      </c>
      <c r="F153" s="206" t="s">
        <v>805</v>
      </c>
      <c r="G153" s="204"/>
      <c r="H153" s="207">
        <v>0.114</v>
      </c>
      <c r="I153" s="208"/>
      <c r="J153" s="204"/>
      <c r="K153" s="204"/>
      <c r="L153" s="209"/>
      <c r="M153" s="210"/>
      <c r="N153" s="211"/>
      <c r="O153" s="211"/>
      <c r="P153" s="211"/>
      <c r="Q153" s="211"/>
      <c r="R153" s="211"/>
      <c r="S153" s="211"/>
      <c r="T153" s="212"/>
      <c r="AT153" s="213" t="s">
        <v>151</v>
      </c>
      <c r="AU153" s="213" t="s">
        <v>87</v>
      </c>
      <c r="AV153" s="13" t="s">
        <v>87</v>
      </c>
      <c r="AW153" s="13" t="s">
        <v>34</v>
      </c>
      <c r="AX153" s="13" t="s">
        <v>85</v>
      </c>
      <c r="AY153" s="213" t="s">
        <v>129</v>
      </c>
    </row>
    <row r="154" spans="1:65" s="2" customFormat="1" ht="16.5" customHeight="1">
      <c r="A154" s="33"/>
      <c r="B154" s="34"/>
      <c r="C154" s="185" t="s">
        <v>8</v>
      </c>
      <c r="D154" s="185" t="s">
        <v>132</v>
      </c>
      <c r="E154" s="186" t="s">
        <v>821</v>
      </c>
      <c r="F154" s="187" t="s">
        <v>822</v>
      </c>
      <c r="G154" s="188" t="s">
        <v>176</v>
      </c>
      <c r="H154" s="189">
        <v>2</v>
      </c>
      <c r="I154" s="190"/>
      <c r="J154" s="191">
        <f>ROUND(I154*H154,2)</f>
        <v>0</v>
      </c>
      <c r="K154" s="187" t="s">
        <v>1</v>
      </c>
      <c r="L154" s="38"/>
      <c r="M154" s="192" t="s">
        <v>1</v>
      </c>
      <c r="N154" s="193" t="s">
        <v>42</v>
      </c>
      <c r="O154" s="70"/>
      <c r="P154" s="194">
        <f>O154*H154</f>
        <v>0</v>
      </c>
      <c r="Q154" s="194">
        <v>0</v>
      </c>
      <c r="R154" s="194">
        <f>Q154*H154</f>
        <v>0</v>
      </c>
      <c r="S154" s="194">
        <v>0</v>
      </c>
      <c r="T154" s="195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96" t="s">
        <v>137</v>
      </c>
      <c r="AT154" s="196" t="s">
        <v>132</v>
      </c>
      <c r="AU154" s="196" t="s">
        <v>87</v>
      </c>
      <c r="AY154" s="16" t="s">
        <v>129</v>
      </c>
      <c r="BE154" s="197">
        <f>IF(N154="základní",J154,0)</f>
        <v>0</v>
      </c>
      <c r="BF154" s="197">
        <f>IF(N154="snížená",J154,0)</f>
        <v>0</v>
      </c>
      <c r="BG154" s="197">
        <f>IF(N154="zákl. přenesená",J154,0)</f>
        <v>0</v>
      </c>
      <c r="BH154" s="197">
        <f>IF(N154="sníž. přenesená",J154,0)</f>
        <v>0</v>
      </c>
      <c r="BI154" s="197">
        <f>IF(N154="nulová",J154,0)</f>
        <v>0</v>
      </c>
      <c r="BJ154" s="16" t="s">
        <v>85</v>
      </c>
      <c r="BK154" s="197">
        <f>ROUND(I154*H154,2)</f>
        <v>0</v>
      </c>
      <c r="BL154" s="16" t="s">
        <v>137</v>
      </c>
      <c r="BM154" s="196" t="s">
        <v>823</v>
      </c>
    </row>
    <row r="155" spans="1:65" s="2" customFormat="1" ht="19.5">
      <c r="A155" s="33"/>
      <c r="B155" s="34"/>
      <c r="C155" s="35"/>
      <c r="D155" s="198" t="s">
        <v>139</v>
      </c>
      <c r="E155" s="35"/>
      <c r="F155" s="199" t="s">
        <v>824</v>
      </c>
      <c r="G155" s="35"/>
      <c r="H155" s="35"/>
      <c r="I155" s="200"/>
      <c r="J155" s="35"/>
      <c r="K155" s="35"/>
      <c r="L155" s="38"/>
      <c r="M155" s="201"/>
      <c r="N155" s="202"/>
      <c r="O155" s="70"/>
      <c r="P155" s="70"/>
      <c r="Q155" s="70"/>
      <c r="R155" s="70"/>
      <c r="S155" s="70"/>
      <c r="T155" s="71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6" t="s">
        <v>139</v>
      </c>
      <c r="AU155" s="16" t="s">
        <v>87</v>
      </c>
    </row>
    <row r="156" spans="1:65" s="2" customFormat="1" ht="16.5" customHeight="1">
      <c r="A156" s="33"/>
      <c r="B156" s="34"/>
      <c r="C156" s="185" t="s">
        <v>232</v>
      </c>
      <c r="D156" s="185" t="s">
        <v>132</v>
      </c>
      <c r="E156" s="186" t="s">
        <v>825</v>
      </c>
      <c r="F156" s="187" t="s">
        <v>826</v>
      </c>
      <c r="G156" s="188" t="s">
        <v>176</v>
      </c>
      <c r="H156" s="189">
        <v>2</v>
      </c>
      <c r="I156" s="190"/>
      <c r="J156" s="191">
        <f>ROUND(I156*H156,2)</f>
        <v>0</v>
      </c>
      <c r="K156" s="187" t="s">
        <v>1</v>
      </c>
      <c r="L156" s="38"/>
      <c r="M156" s="192" t="s">
        <v>1</v>
      </c>
      <c r="N156" s="193" t="s">
        <v>42</v>
      </c>
      <c r="O156" s="70"/>
      <c r="P156" s="194">
        <f>O156*H156</f>
        <v>0</v>
      </c>
      <c r="Q156" s="194">
        <v>0</v>
      </c>
      <c r="R156" s="194">
        <f>Q156*H156</f>
        <v>0</v>
      </c>
      <c r="S156" s="194">
        <v>0</v>
      </c>
      <c r="T156" s="195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96" t="s">
        <v>137</v>
      </c>
      <c r="AT156" s="196" t="s">
        <v>132</v>
      </c>
      <c r="AU156" s="196" t="s">
        <v>87</v>
      </c>
      <c r="AY156" s="16" t="s">
        <v>129</v>
      </c>
      <c r="BE156" s="197">
        <f>IF(N156="základní",J156,0)</f>
        <v>0</v>
      </c>
      <c r="BF156" s="197">
        <f>IF(N156="snížená",J156,0)</f>
        <v>0</v>
      </c>
      <c r="BG156" s="197">
        <f>IF(N156="zákl. přenesená",J156,0)</f>
        <v>0</v>
      </c>
      <c r="BH156" s="197">
        <f>IF(N156="sníž. přenesená",J156,0)</f>
        <v>0</v>
      </c>
      <c r="BI156" s="197">
        <f>IF(N156="nulová",J156,0)</f>
        <v>0</v>
      </c>
      <c r="BJ156" s="16" t="s">
        <v>85</v>
      </c>
      <c r="BK156" s="197">
        <f>ROUND(I156*H156,2)</f>
        <v>0</v>
      </c>
      <c r="BL156" s="16" t="s">
        <v>137</v>
      </c>
      <c r="BM156" s="196" t="s">
        <v>827</v>
      </c>
    </row>
    <row r="157" spans="1:65" s="2" customFormat="1" ht="19.5">
      <c r="A157" s="33"/>
      <c r="B157" s="34"/>
      <c r="C157" s="35"/>
      <c r="D157" s="198" t="s">
        <v>139</v>
      </c>
      <c r="E157" s="35"/>
      <c r="F157" s="199" t="s">
        <v>828</v>
      </c>
      <c r="G157" s="35"/>
      <c r="H157" s="35"/>
      <c r="I157" s="200"/>
      <c r="J157" s="35"/>
      <c r="K157" s="35"/>
      <c r="L157" s="38"/>
      <c r="M157" s="201"/>
      <c r="N157" s="202"/>
      <c r="O157" s="70"/>
      <c r="P157" s="70"/>
      <c r="Q157" s="70"/>
      <c r="R157" s="70"/>
      <c r="S157" s="70"/>
      <c r="T157" s="71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139</v>
      </c>
      <c r="AU157" s="16" t="s">
        <v>87</v>
      </c>
    </row>
    <row r="158" spans="1:65" s="2" customFormat="1" ht="29.25">
      <c r="A158" s="33"/>
      <c r="B158" s="34"/>
      <c r="C158" s="35"/>
      <c r="D158" s="198" t="s">
        <v>171</v>
      </c>
      <c r="E158" s="35"/>
      <c r="F158" s="225" t="s">
        <v>829</v>
      </c>
      <c r="G158" s="35"/>
      <c r="H158" s="35"/>
      <c r="I158" s="200"/>
      <c r="J158" s="35"/>
      <c r="K158" s="35"/>
      <c r="L158" s="38"/>
      <c r="M158" s="201"/>
      <c r="N158" s="202"/>
      <c r="O158" s="70"/>
      <c r="P158" s="70"/>
      <c r="Q158" s="70"/>
      <c r="R158" s="70"/>
      <c r="S158" s="70"/>
      <c r="T158" s="71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T158" s="16" t="s">
        <v>171</v>
      </c>
      <c r="AU158" s="16" t="s">
        <v>87</v>
      </c>
    </row>
    <row r="159" spans="1:65" s="2" customFormat="1" ht="16.5" customHeight="1">
      <c r="A159" s="33"/>
      <c r="B159" s="34"/>
      <c r="C159" s="226" t="s">
        <v>238</v>
      </c>
      <c r="D159" s="226" t="s">
        <v>297</v>
      </c>
      <c r="E159" s="227" t="s">
        <v>830</v>
      </c>
      <c r="F159" s="228" t="s">
        <v>831</v>
      </c>
      <c r="G159" s="229" t="s">
        <v>176</v>
      </c>
      <c r="H159" s="230">
        <v>1</v>
      </c>
      <c r="I159" s="231"/>
      <c r="J159" s="232">
        <f>ROUND(I159*H159,2)</f>
        <v>0</v>
      </c>
      <c r="K159" s="228" t="s">
        <v>1</v>
      </c>
      <c r="L159" s="233"/>
      <c r="M159" s="234" t="s">
        <v>1</v>
      </c>
      <c r="N159" s="235" t="s">
        <v>42</v>
      </c>
      <c r="O159" s="70"/>
      <c r="P159" s="194">
        <f>O159*H159</f>
        <v>0</v>
      </c>
      <c r="Q159" s="194">
        <v>5.0000000000000001E-3</v>
      </c>
      <c r="R159" s="194">
        <f>Q159*H159</f>
        <v>5.0000000000000001E-3</v>
      </c>
      <c r="S159" s="194">
        <v>0</v>
      </c>
      <c r="T159" s="195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96" t="s">
        <v>300</v>
      </c>
      <c r="AT159" s="196" t="s">
        <v>297</v>
      </c>
      <c r="AU159" s="196" t="s">
        <v>87</v>
      </c>
      <c r="AY159" s="16" t="s">
        <v>129</v>
      </c>
      <c r="BE159" s="197">
        <f>IF(N159="základní",J159,0)</f>
        <v>0</v>
      </c>
      <c r="BF159" s="197">
        <f>IF(N159="snížená",J159,0)</f>
        <v>0</v>
      </c>
      <c r="BG159" s="197">
        <f>IF(N159="zákl. přenesená",J159,0)</f>
        <v>0</v>
      </c>
      <c r="BH159" s="197">
        <f>IF(N159="sníž. přenesená",J159,0)</f>
        <v>0</v>
      </c>
      <c r="BI159" s="197">
        <f>IF(N159="nulová",J159,0)</f>
        <v>0</v>
      </c>
      <c r="BJ159" s="16" t="s">
        <v>85</v>
      </c>
      <c r="BK159" s="197">
        <f>ROUND(I159*H159,2)</f>
        <v>0</v>
      </c>
      <c r="BL159" s="16" t="s">
        <v>300</v>
      </c>
      <c r="BM159" s="196" t="s">
        <v>832</v>
      </c>
    </row>
    <row r="160" spans="1:65" s="2" customFormat="1">
      <c r="A160" s="33"/>
      <c r="B160" s="34"/>
      <c r="C160" s="35"/>
      <c r="D160" s="198" t="s">
        <v>139</v>
      </c>
      <c r="E160" s="35"/>
      <c r="F160" s="199" t="s">
        <v>831</v>
      </c>
      <c r="G160" s="35"/>
      <c r="H160" s="35"/>
      <c r="I160" s="200"/>
      <c r="J160" s="35"/>
      <c r="K160" s="35"/>
      <c r="L160" s="38"/>
      <c r="M160" s="201"/>
      <c r="N160" s="202"/>
      <c r="O160" s="70"/>
      <c r="P160" s="70"/>
      <c r="Q160" s="70"/>
      <c r="R160" s="70"/>
      <c r="S160" s="70"/>
      <c r="T160" s="71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6" t="s">
        <v>139</v>
      </c>
      <c r="AU160" s="16" t="s">
        <v>87</v>
      </c>
    </row>
    <row r="161" spans="1:65" s="2" customFormat="1" ht="16.5" customHeight="1">
      <c r="A161" s="33"/>
      <c r="B161" s="34"/>
      <c r="C161" s="226" t="s">
        <v>240</v>
      </c>
      <c r="D161" s="226" t="s">
        <v>297</v>
      </c>
      <c r="E161" s="227" t="s">
        <v>833</v>
      </c>
      <c r="F161" s="228" t="s">
        <v>834</v>
      </c>
      <c r="G161" s="229" t="s">
        <v>176</v>
      </c>
      <c r="H161" s="230">
        <v>1</v>
      </c>
      <c r="I161" s="231"/>
      <c r="J161" s="232">
        <f>ROUND(I161*H161,2)</f>
        <v>0</v>
      </c>
      <c r="K161" s="228" t="s">
        <v>1</v>
      </c>
      <c r="L161" s="233"/>
      <c r="M161" s="234" t="s">
        <v>1</v>
      </c>
      <c r="N161" s="235" t="s">
        <v>42</v>
      </c>
      <c r="O161" s="70"/>
      <c r="P161" s="194">
        <f>O161*H161</f>
        <v>0</v>
      </c>
      <c r="Q161" s="194">
        <v>0.01</v>
      </c>
      <c r="R161" s="194">
        <f>Q161*H161</f>
        <v>0.01</v>
      </c>
      <c r="S161" s="194">
        <v>0</v>
      </c>
      <c r="T161" s="195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96" t="s">
        <v>300</v>
      </c>
      <c r="AT161" s="196" t="s">
        <v>297</v>
      </c>
      <c r="AU161" s="196" t="s">
        <v>87</v>
      </c>
      <c r="AY161" s="16" t="s">
        <v>129</v>
      </c>
      <c r="BE161" s="197">
        <f>IF(N161="základní",J161,0)</f>
        <v>0</v>
      </c>
      <c r="BF161" s="197">
        <f>IF(N161="snížená",J161,0)</f>
        <v>0</v>
      </c>
      <c r="BG161" s="197">
        <f>IF(N161="zákl. přenesená",J161,0)</f>
        <v>0</v>
      </c>
      <c r="BH161" s="197">
        <f>IF(N161="sníž. přenesená",J161,0)</f>
        <v>0</v>
      </c>
      <c r="BI161" s="197">
        <f>IF(N161="nulová",J161,0)</f>
        <v>0</v>
      </c>
      <c r="BJ161" s="16" t="s">
        <v>85</v>
      </c>
      <c r="BK161" s="197">
        <f>ROUND(I161*H161,2)</f>
        <v>0</v>
      </c>
      <c r="BL161" s="16" t="s">
        <v>300</v>
      </c>
      <c r="BM161" s="196" t="s">
        <v>835</v>
      </c>
    </row>
    <row r="162" spans="1:65" s="2" customFormat="1">
      <c r="A162" s="33"/>
      <c r="B162" s="34"/>
      <c r="C162" s="35"/>
      <c r="D162" s="198" t="s">
        <v>139</v>
      </c>
      <c r="E162" s="35"/>
      <c r="F162" s="199" t="s">
        <v>834</v>
      </c>
      <c r="G162" s="35"/>
      <c r="H162" s="35"/>
      <c r="I162" s="200"/>
      <c r="J162" s="35"/>
      <c r="K162" s="35"/>
      <c r="L162" s="38"/>
      <c r="M162" s="201"/>
      <c r="N162" s="202"/>
      <c r="O162" s="70"/>
      <c r="P162" s="70"/>
      <c r="Q162" s="70"/>
      <c r="R162" s="70"/>
      <c r="S162" s="70"/>
      <c r="T162" s="71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6" t="s">
        <v>139</v>
      </c>
      <c r="AU162" s="16" t="s">
        <v>87</v>
      </c>
    </row>
    <row r="163" spans="1:65" s="2" customFormat="1" ht="16.5" customHeight="1">
      <c r="A163" s="33"/>
      <c r="B163" s="34"/>
      <c r="C163" s="226" t="s">
        <v>246</v>
      </c>
      <c r="D163" s="226" t="s">
        <v>297</v>
      </c>
      <c r="E163" s="227" t="s">
        <v>752</v>
      </c>
      <c r="F163" s="228" t="s">
        <v>753</v>
      </c>
      <c r="G163" s="229" t="s">
        <v>176</v>
      </c>
      <c r="H163" s="230">
        <v>4</v>
      </c>
      <c r="I163" s="231"/>
      <c r="J163" s="232">
        <f>ROUND(I163*H163,2)</f>
        <v>0</v>
      </c>
      <c r="K163" s="228" t="s">
        <v>136</v>
      </c>
      <c r="L163" s="233"/>
      <c r="M163" s="234" t="s">
        <v>1</v>
      </c>
      <c r="N163" s="235" t="s">
        <v>42</v>
      </c>
      <c r="O163" s="70"/>
      <c r="P163" s="194">
        <f>O163*H163</f>
        <v>0</v>
      </c>
      <c r="Q163" s="194">
        <v>1.4999999999999999E-4</v>
      </c>
      <c r="R163" s="194">
        <f>Q163*H163</f>
        <v>5.9999999999999995E-4</v>
      </c>
      <c r="S163" s="194">
        <v>0</v>
      </c>
      <c r="T163" s="195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96" t="s">
        <v>300</v>
      </c>
      <c r="AT163" s="196" t="s">
        <v>297</v>
      </c>
      <c r="AU163" s="196" t="s">
        <v>87</v>
      </c>
      <c r="AY163" s="16" t="s">
        <v>129</v>
      </c>
      <c r="BE163" s="197">
        <f>IF(N163="základní",J163,0)</f>
        <v>0</v>
      </c>
      <c r="BF163" s="197">
        <f>IF(N163="snížená",J163,0)</f>
        <v>0</v>
      </c>
      <c r="BG163" s="197">
        <f>IF(N163="zákl. přenesená",J163,0)</f>
        <v>0</v>
      </c>
      <c r="BH163" s="197">
        <f>IF(N163="sníž. přenesená",J163,0)</f>
        <v>0</v>
      </c>
      <c r="BI163" s="197">
        <f>IF(N163="nulová",J163,0)</f>
        <v>0</v>
      </c>
      <c r="BJ163" s="16" t="s">
        <v>85</v>
      </c>
      <c r="BK163" s="197">
        <f>ROUND(I163*H163,2)</f>
        <v>0</v>
      </c>
      <c r="BL163" s="16" t="s">
        <v>300</v>
      </c>
      <c r="BM163" s="196" t="s">
        <v>836</v>
      </c>
    </row>
    <row r="164" spans="1:65" s="2" customFormat="1">
      <c r="A164" s="33"/>
      <c r="B164" s="34"/>
      <c r="C164" s="35"/>
      <c r="D164" s="198" t="s">
        <v>139</v>
      </c>
      <c r="E164" s="35"/>
      <c r="F164" s="199" t="s">
        <v>753</v>
      </c>
      <c r="G164" s="35"/>
      <c r="H164" s="35"/>
      <c r="I164" s="200"/>
      <c r="J164" s="35"/>
      <c r="K164" s="35"/>
      <c r="L164" s="38"/>
      <c r="M164" s="201"/>
      <c r="N164" s="202"/>
      <c r="O164" s="70"/>
      <c r="P164" s="70"/>
      <c r="Q164" s="70"/>
      <c r="R164" s="70"/>
      <c r="S164" s="70"/>
      <c r="T164" s="71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6" t="s">
        <v>139</v>
      </c>
      <c r="AU164" s="16" t="s">
        <v>87</v>
      </c>
    </row>
    <row r="165" spans="1:65" s="2" customFormat="1" ht="16.5" customHeight="1">
      <c r="A165" s="33"/>
      <c r="B165" s="34"/>
      <c r="C165" s="226" t="s">
        <v>251</v>
      </c>
      <c r="D165" s="226" t="s">
        <v>297</v>
      </c>
      <c r="E165" s="227" t="s">
        <v>755</v>
      </c>
      <c r="F165" s="228" t="s">
        <v>756</v>
      </c>
      <c r="G165" s="229" t="s">
        <v>213</v>
      </c>
      <c r="H165" s="230">
        <v>6</v>
      </c>
      <c r="I165" s="231"/>
      <c r="J165" s="232">
        <f>ROUND(I165*H165,2)</f>
        <v>0</v>
      </c>
      <c r="K165" s="228" t="s">
        <v>136</v>
      </c>
      <c r="L165" s="233"/>
      <c r="M165" s="234" t="s">
        <v>1</v>
      </c>
      <c r="N165" s="235" t="s">
        <v>42</v>
      </c>
      <c r="O165" s="70"/>
      <c r="P165" s="194">
        <f>O165*H165</f>
        <v>0</v>
      </c>
      <c r="Q165" s="194">
        <v>3.2000000000000002E-3</v>
      </c>
      <c r="R165" s="194">
        <f>Q165*H165</f>
        <v>1.9200000000000002E-2</v>
      </c>
      <c r="S165" s="194">
        <v>0</v>
      </c>
      <c r="T165" s="195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96" t="s">
        <v>300</v>
      </c>
      <c r="AT165" s="196" t="s">
        <v>297</v>
      </c>
      <c r="AU165" s="196" t="s">
        <v>87</v>
      </c>
      <c r="AY165" s="16" t="s">
        <v>129</v>
      </c>
      <c r="BE165" s="197">
        <f>IF(N165="základní",J165,0)</f>
        <v>0</v>
      </c>
      <c r="BF165" s="197">
        <f>IF(N165="snížená",J165,0)</f>
        <v>0</v>
      </c>
      <c r="BG165" s="197">
        <f>IF(N165="zákl. přenesená",J165,0)</f>
        <v>0</v>
      </c>
      <c r="BH165" s="197">
        <f>IF(N165="sníž. přenesená",J165,0)</f>
        <v>0</v>
      </c>
      <c r="BI165" s="197">
        <f>IF(N165="nulová",J165,0)</f>
        <v>0</v>
      </c>
      <c r="BJ165" s="16" t="s">
        <v>85</v>
      </c>
      <c r="BK165" s="197">
        <f>ROUND(I165*H165,2)</f>
        <v>0</v>
      </c>
      <c r="BL165" s="16" t="s">
        <v>300</v>
      </c>
      <c r="BM165" s="196" t="s">
        <v>837</v>
      </c>
    </row>
    <row r="166" spans="1:65" s="2" customFormat="1">
      <c r="A166" s="33"/>
      <c r="B166" s="34"/>
      <c r="C166" s="35"/>
      <c r="D166" s="198" t="s">
        <v>139</v>
      </c>
      <c r="E166" s="35"/>
      <c r="F166" s="199" t="s">
        <v>756</v>
      </c>
      <c r="G166" s="35"/>
      <c r="H166" s="35"/>
      <c r="I166" s="200"/>
      <c r="J166" s="35"/>
      <c r="K166" s="35"/>
      <c r="L166" s="38"/>
      <c r="M166" s="201"/>
      <c r="N166" s="202"/>
      <c r="O166" s="70"/>
      <c r="P166" s="70"/>
      <c r="Q166" s="70"/>
      <c r="R166" s="70"/>
      <c r="S166" s="70"/>
      <c r="T166" s="71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6" t="s">
        <v>139</v>
      </c>
      <c r="AU166" s="16" t="s">
        <v>87</v>
      </c>
    </row>
    <row r="167" spans="1:65" s="13" customFormat="1">
      <c r="B167" s="203"/>
      <c r="C167" s="204"/>
      <c r="D167" s="198" t="s">
        <v>151</v>
      </c>
      <c r="E167" s="205" t="s">
        <v>1</v>
      </c>
      <c r="F167" s="206" t="s">
        <v>802</v>
      </c>
      <c r="G167" s="204"/>
      <c r="H167" s="207">
        <v>6</v>
      </c>
      <c r="I167" s="208"/>
      <c r="J167" s="204"/>
      <c r="K167" s="204"/>
      <c r="L167" s="209"/>
      <c r="M167" s="210"/>
      <c r="N167" s="211"/>
      <c r="O167" s="211"/>
      <c r="P167" s="211"/>
      <c r="Q167" s="211"/>
      <c r="R167" s="211"/>
      <c r="S167" s="211"/>
      <c r="T167" s="212"/>
      <c r="AT167" s="213" t="s">
        <v>151</v>
      </c>
      <c r="AU167" s="213" t="s">
        <v>87</v>
      </c>
      <c r="AV167" s="13" t="s">
        <v>87</v>
      </c>
      <c r="AW167" s="13" t="s">
        <v>34</v>
      </c>
      <c r="AX167" s="13" t="s">
        <v>85</v>
      </c>
      <c r="AY167" s="213" t="s">
        <v>129</v>
      </c>
    </row>
    <row r="168" spans="1:65" s="2" customFormat="1" ht="16.5" customHeight="1">
      <c r="A168" s="33"/>
      <c r="B168" s="34"/>
      <c r="C168" s="226" t="s">
        <v>7</v>
      </c>
      <c r="D168" s="226" t="s">
        <v>297</v>
      </c>
      <c r="E168" s="227" t="s">
        <v>759</v>
      </c>
      <c r="F168" s="228" t="s">
        <v>760</v>
      </c>
      <c r="G168" s="229" t="s">
        <v>176</v>
      </c>
      <c r="H168" s="230">
        <v>2</v>
      </c>
      <c r="I168" s="231"/>
      <c r="J168" s="232">
        <f>ROUND(I168*H168,2)</f>
        <v>0</v>
      </c>
      <c r="K168" s="228" t="s">
        <v>136</v>
      </c>
      <c r="L168" s="233"/>
      <c r="M168" s="234" t="s">
        <v>1</v>
      </c>
      <c r="N168" s="235" t="s">
        <v>42</v>
      </c>
      <c r="O168" s="70"/>
      <c r="P168" s="194">
        <f>O168*H168</f>
        <v>0</v>
      </c>
      <c r="Q168" s="194">
        <v>0</v>
      </c>
      <c r="R168" s="194">
        <f>Q168*H168</f>
        <v>0</v>
      </c>
      <c r="S168" s="194">
        <v>0</v>
      </c>
      <c r="T168" s="195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96" t="s">
        <v>300</v>
      </c>
      <c r="AT168" s="196" t="s">
        <v>297</v>
      </c>
      <c r="AU168" s="196" t="s">
        <v>87</v>
      </c>
      <c r="AY168" s="16" t="s">
        <v>129</v>
      </c>
      <c r="BE168" s="197">
        <f>IF(N168="základní",J168,0)</f>
        <v>0</v>
      </c>
      <c r="BF168" s="197">
        <f>IF(N168="snížená",J168,0)</f>
        <v>0</v>
      </c>
      <c r="BG168" s="197">
        <f>IF(N168="zákl. přenesená",J168,0)</f>
        <v>0</v>
      </c>
      <c r="BH168" s="197">
        <f>IF(N168="sníž. přenesená",J168,0)</f>
        <v>0</v>
      </c>
      <c r="BI168" s="197">
        <f>IF(N168="nulová",J168,0)</f>
        <v>0</v>
      </c>
      <c r="BJ168" s="16" t="s">
        <v>85</v>
      </c>
      <c r="BK168" s="197">
        <f>ROUND(I168*H168,2)</f>
        <v>0</v>
      </c>
      <c r="BL168" s="16" t="s">
        <v>300</v>
      </c>
      <c r="BM168" s="196" t="s">
        <v>838</v>
      </c>
    </row>
    <row r="169" spans="1:65" s="2" customFormat="1">
      <c r="A169" s="33"/>
      <c r="B169" s="34"/>
      <c r="C169" s="35"/>
      <c r="D169" s="198" t="s">
        <v>139</v>
      </c>
      <c r="E169" s="35"/>
      <c r="F169" s="199" t="s">
        <v>760</v>
      </c>
      <c r="G169" s="35"/>
      <c r="H169" s="35"/>
      <c r="I169" s="200"/>
      <c r="J169" s="35"/>
      <c r="K169" s="35"/>
      <c r="L169" s="38"/>
      <c r="M169" s="201"/>
      <c r="N169" s="202"/>
      <c r="O169" s="70"/>
      <c r="P169" s="70"/>
      <c r="Q169" s="70"/>
      <c r="R169" s="70"/>
      <c r="S169" s="70"/>
      <c r="T169" s="71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T169" s="16" t="s">
        <v>139</v>
      </c>
      <c r="AU169" s="16" t="s">
        <v>87</v>
      </c>
    </row>
    <row r="170" spans="1:65" s="2" customFormat="1" ht="16.5" customHeight="1">
      <c r="A170" s="33"/>
      <c r="B170" s="34"/>
      <c r="C170" s="226" t="s">
        <v>261</v>
      </c>
      <c r="D170" s="226" t="s">
        <v>297</v>
      </c>
      <c r="E170" s="227" t="s">
        <v>443</v>
      </c>
      <c r="F170" s="228" t="s">
        <v>444</v>
      </c>
      <c r="G170" s="229" t="s">
        <v>148</v>
      </c>
      <c r="H170" s="230">
        <v>0.114</v>
      </c>
      <c r="I170" s="231"/>
      <c r="J170" s="232">
        <f>ROUND(I170*H170,2)</f>
        <v>0</v>
      </c>
      <c r="K170" s="228" t="s">
        <v>136</v>
      </c>
      <c r="L170" s="233"/>
      <c r="M170" s="234" t="s">
        <v>1</v>
      </c>
      <c r="N170" s="235" t="s">
        <v>42</v>
      </c>
      <c r="O170" s="70"/>
      <c r="P170" s="194">
        <f>O170*H170</f>
        <v>0</v>
      </c>
      <c r="Q170" s="194">
        <v>2.4289999999999998</v>
      </c>
      <c r="R170" s="194">
        <f>Q170*H170</f>
        <v>0.27690599999999999</v>
      </c>
      <c r="S170" s="194">
        <v>0</v>
      </c>
      <c r="T170" s="195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96" t="s">
        <v>300</v>
      </c>
      <c r="AT170" s="196" t="s">
        <v>297</v>
      </c>
      <c r="AU170" s="196" t="s">
        <v>87</v>
      </c>
      <c r="AY170" s="16" t="s">
        <v>129</v>
      </c>
      <c r="BE170" s="197">
        <f>IF(N170="základní",J170,0)</f>
        <v>0</v>
      </c>
      <c r="BF170" s="197">
        <f>IF(N170="snížená",J170,0)</f>
        <v>0</v>
      </c>
      <c r="BG170" s="197">
        <f>IF(N170="zákl. přenesená",J170,0)</f>
        <v>0</v>
      </c>
      <c r="BH170" s="197">
        <f>IF(N170="sníž. přenesená",J170,0)</f>
        <v>0</v>
      </c>
      <c r="BI170" s="197">
        <f>IF(N170="nulová",J170,0)</f>
        <v>0</v>
      </c>
      <c r="BJ170" s="16" t="s">
        <v>85</v>
      </c>
      <c r="BK170" s="197">
        <f>ROUND(I170*H170,2)</f>
        <v>0</v>
      </c>
      <c r="BL170" s="16" t="s">
        <v>300</v>
      </c>
      <c r="BM170" s="196" t="s">
        <v>839</v>
      </c>
    </row>
    <row r="171" spans="1:65" s="2" customFormat="1">
      <c r="A171" s="33"/>
      <c r="B171" s="34"/>
      <c r="C171" s="35"/>
      <c r="D171" s="198" t="s">
        <v>139</v>
      </c>
      <c r="E171" s="35"/>
      <c r="F171" s="199" t="s">
        <v>444</v>
      </c>
      <c r="G171" s="35"/>
      <c r="H171" s="35"/>
      <c r="I171" s="200"/>
      <c r="J171" s="35"/>
      <c r="K171" s="35"/>
      <c r="L171" s="38"/>
      <c r="M171" s="201"/>
      <c r="N171" s="202"/>
      <c r="O171" s="70"/>
      <c r="P171" s="70"/>
      <c r="Q171" s="70"/>
      <c r="R171" s="70"/>
      <c r="S171" s="70"/>
      <c r="T171" s="71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T171" s="16" t="s">
        <v>139</v>
      </c>
      <c r="AU171" s="16" t="s">
        <v>87</v>
      </c>
    </row>
    <row r="172" spans="1:65" s="13" customFormat="1">
      <c r="B172" s="203"/>
      <c r="C172" s="204"/>
      <c r="D172" s="198" t="s">
        <v>151</v>
      </c>
      <c r="E172" s="205" t="s">
        <v>1</v>
      </c>
      <c r="F172" s="206" t="s">
        <v>805</v>
      </c>
      <c r="G172" s="204"/>
      <c r="H172" s="207">
        <v>0.114</v>
      </c>
      <c r="I172" s="208"/>
      <c r="J172" s="204"/>
      <c r="K172" s="204"/>
      <c r="L172" s="209"/>
      <c r="M172" s="210"/>
      <c r="N172" s="211"/>
      <c r="O172" s="211"/>
      <c r="P172" s="211"/>
      <c r="Q172" s="211"/>
      <c r="R172" s="211"/>
      <c r="S172" s="211"/>
      <c r="T172" s="212"/>
      <c r="AT172" s="213" t="s">
        <v>151</v>
      </c>
      <c r="AU172" s="213" t="s">
        <v>87</v>
      </c>
      <c r="AV172" s="13" t="s">
        <v>87</v>
      </c>
      <c r="AW172" s="13" t="s">
        <v>34</v>
      </c>
      <c r="AX172" s="13" t="s">
        <v>85</v>
      </c>
      <c r="AY172" s="213" t="s">
        <v>129</v>
      </c>
    </row>
    <row r="173" spans="1:65" s="2" customFormat="1" ht="16.5" customHeight="1">
      <c r="A173" s="33"/>
      <c r="B173" s="34"/>
      <c r="C173" s="185" t="s">
        <v>267</v>
      </c>
      <c r="D173" s="185" t="s">
        <v>132</v>
      </c>
      <c r="E173" s="186" t="s">
        <v>840</v>
      </c>
      <c r="F173" s="187" t="s">
        <v>841</v>
      </c>
      <c r="G173" s="188" t="s">
        <v>176</v>
      </c>
      <c r="H173" s="189">
        <v>2</v>
      </c>
      <c r="I173" s="190"/>
      <c r="J173" s="191">
        <f>ROUND(I173*H173,2)</f>
        <v>0</v>
      </c>
      <c r="K173" s="187" t="s">
        <v>136</v>
      </c>
      <c r="L173" s="38"/>
      <c r="M173" s="192" t="s">
        <v>1</v>
      </c>
      <c r="N173" s="193" t="s">
        <v>42</v>
      </c>
      <c r="O173" s="70"/>
      <c r="P173" s="194">
        <f>O173*H173</f>
        <v>0</v>
      </c>
      <c r="Q173" s="194">
        <v>0</v>
      </c>
      <c r="R173" s="194">
        <f>Q173*H173</f>
        <v>0</v>
      </c>
      <c r="S173" s="194">
        <v>0</v>
      </c>
      <c r="T173" s="195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96" t="s">
        <v>137</v>
      </c>
      <c r="AT173" s="196" t="s">
        <v>132</v>
      </c>
      <c r="AU173" s="196" t="s">
        <v>87</v>
      </c>
      <c r="AY173" s="16" t="s">
        <v>129</v>
      </c>
      <c r="BE173" s="197">
        <f>IF(N173="základní",J173,0)</f>
        <v>0</v>
      </c>
      <c r="BF173" s="197">
        <f>IF(N173="snížená",J173,0)</f>
        <v>0</v>
      </c>
      <c r="BG173" s="197">
        <f>IF(N173="zákl. přenesená",J173,0)</f>
        <v>0</v>
      </c>
      <c r="BH173" s="197">
        <f>IF(N173="sníž. přenesená",J173,0)</f>
        <v>0</v>
      </c>
      <c r="BI173" s="197">
        <f>IF(N173="nulová",J173,0)</f>
        <v>0</v>
      </c>
      <c r="BJ173" s="16" t="s">
        <v>85</v>
      </c>
      <c r="BK173" s="197">
        <f>ROUND(I173*H173,2)</f>
        <v>0</v>
      </c>
      <c r="BL173" s="16" t="s">
        <v>137</v>
      </c>
      <c r="BM173" s="196" t="s">
        <v>842</v>
      </c>
    </row>
    <row r="174" spans="1:65" s="2" customFormat="1" ht="19.5">
      <c r="A174" s="33"/>
      <c r="B174" s="34"/>
      <c r="C174" s="35"/>
      <c r="D174" s="198" t="s">
        <v>139</v>
      </c>
      <c r="E174" s="35"/>
      <c r="F174" s="199" t="s">
        <v>843</v>
      </c>
      <c r="G174" s="35"/>
      <c r="H174" s="35"/>
      <c r="I174" s="200"/>
      <c r="J174" s="35"/>
      <c r="K174" s="35"/>
      <c r="L174" s="38"/>
      <c r="M174" s="201"/>
      <c r="N174" s="202"/>
      <c r="O174" s="70"/>
      <c r="P174" s="70"/>
      <c r="Q174" s="70"/>
      <c r="R174" s="70"/>
      <c r="S174" s="70"/>
      <c r="T174" s="71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6" t="s">
        <v>139</v>
      </c>
      <c r="AU174" s="16" t="s">
        <v>87</v>
      </c>
    </row>
    <row r="175" spans="1:65" s="2" customFormat="1" ht="16.5" customHeight="1">
      <c r="A175" s="33"/>
      <c r="B175" s="34"/>
      <c r="C175" s="185" t="s">
        <v>273</v>
      </c>
      <c r="D175" s="185" t="s">
        <v>132</v>
      </c>
      <c r="E175" s="186" t="s">
        <v>844</v>
      </c>
      <c r="F175" s="187" t="s">
        <v>845</v>
      </c>
      <c r="G175" s="188" t="s">
        <v>176</v>
      </c>
      <c r="H175" s="189">
        <v>2</v>
      </c>
      <c r="I175" s="190"/>
      <c r="J175" s="191">
        <f>ROUND(I175*H175,2)</f>
        <v>0</v>
      </c>
      <c r="K175" s="187" t="s">
        <v>136</v>
      </c>
      <c r="L175" s="38"/>
      <c r="M175" s="192" t="s">
        <v>1</v>
      </c>
      <c r="N175" s="193" t="s">
        <v>42</v>
      </c>
      <c r="O175" s="70"/>
      <c r="P175" s="194">
        <f>O175*H175</f>
        <v>0</v>
      </c>
      <c r="Q175" s="194">
        <v>0</v>
      </c>
      <c r="R175" s="194">
        <f>Q175*H175</f>
        <v>0</v>
      </c>
      <c r="S175" s="194">
        <v>0</v>
      </c>
      <c r="T175" s="195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96" t="s">
        <v>137</v>
      </c>
      <c r="AT175" s="196" t="s">
        <v>132</v>
      </c>
      <c r="AU175" s="196" t="s">
        <v>87</v>
      </c>
      <c r="AY175" s="16" t="s">
        <v>129</v>
      </c>
      <c r="BE175" s="197">
        <f>IF(N175="základní",J175,0)</f>
        <v>0</v>
      </c>
      <c r="BF175" s="197">
        <f>IF(N175="snížená",J175,0)</f>
        <v>0</v>
      </c>
      <c r="BG175" s="197">
        <f>IF(N175="zákl. přenesená",J175,0)</f>
        <v>0</v>
      </c>
      <c r="BH175" s="197">
        <f>IF(N175="sníž. přenesená",J175,0)</f>
        <v>0</v>
      </c>
      <c r="BI175" s="197">
        <f>IF(N175="nulová",J175,0)</f>
        <v>0</v>
      </c>
      <c r="BJ175" s="16" t="s">
        <v>85</v>
      </c>
      <c r="BK175" s="197">
        <f>ROUND(I175*H175,2)</f>
        <v>0</v>
      </c>
      <c r="BL175" s="16" t="s">
        <v>137</v>
      </c>
      <c r="BM175" s="196" t="s">
        <v>846</v>
      </c>
    </row>
    <row r="176" spans="1:65" s="2" customFormat="1" ht="19.5">
      <c r="A176" s="33"/>
      <c r="B176" s="34"/>
      <c r="C176" s="35"/>
      <c r="D176" s="198" t="s">
        <v>139</v>
      </c>
      <c r="E176" s="35"/>
      <c r="F176" s="199" t="s">
        <v>847</v>
      </c>
      <c r="G176" s="35"/>
      <c r="H176" s="35"/>
      <c r="I176" s="200"/>
      <c r="J176" s="35"/>
      <c r="K176" s="35"/>
      <c r="L176" s="38"/>
      <c r="M176" s="201"/>
      <c r="N176" s="202"/>
      <c r="O176" s="70"/>
      <c r="P176" s="70"/>
      <c r="Q176" s="70"/>
      <c r="R176" s="70"/>
      <c r="S176" s="70"/>
      <c r="T176" s="71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T176" s="16" t="s">
        <v>139</v>
      </c>
      <c r="AU176" s="16" t="s">
        <v>87</v>
      </c>
    </row>
    <row r="177" spans="1:65" s="2" customFormat="1" ht="16.5" customHeight="1">
      <c r="A177" s="33"/>
      <c r="B177" s="34"/>
      <c r="C177" s="226" t="s">
        <v>278</v>
      </c>
      <c r="D177" s="226" t="s">
        <v>297</v>
      </c>
      <c r="E177" s="227" t="s">
        <v>848</v>
      </c>
      <c r="F177" s="228" t="s">
        <v>849</v>
      </c>
      <c r="G177" s="229" t="s">
        <v>176</v>
      </c>
      <c r="H177" s="230">
        <v>2</v>
      </c>
      <c r="I177" s="231"/>
      <c r="J177" s="232">
        <f>ROUND(I177*H177,2)</f>
        <v>0</v>
      </c>
      <c r="K177" s="228" t="s">
        <v>136</v>
      </c>
      <c r="L177" s="233"/>
      <c r="M177" s="234" t="s">
        <v>1</v>
      </c>
      <c r="N177" s="235" t="s">
        <v>42</v>
      </c>
      <c r="O177" s="70"/>
      <c r="P177" s="194">
        <f>O177*H177</f>
        <v>0</v>
      </c>
      <c r="Q177" s="194">
        <v>3.0000000000000001E-3</v>
      </c>
      <c r="R177" s="194">
        <f>Q177*H177</f>
        <v>6.0000000000000001E-3</v>
      </c>
      <c r="S177" s="194">
        <v>0</v>
      </c>
      <c r="T177" s="195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96" t="s">
        <v>300</v>
      </c>
      <c r="AT177" s="196" t="s">
        <v>297</v>
      </c>
      <c r="AU177" s="196" t="s">
        <v>87</v>
      </c>
      <c r="AY177" s="16" t="s">
        <v>129</v>
      </c>
      <c r="BE177" s="197">
        <f>IF(N177="základní",J177,0)</f>
        <v>0</v>
      </c>
      <c r="BF177" s="197">
        <f>IF(N177="snížená",J177,0)</f>
        <v>0</v>
      </c>
      <c r="BG177" s="197">
        <f>IF(N177="zákl. přenesená",J177,0)</f>
        <v>0</v>
      </c>
      <c r="BH177" s="197">
        <f>IF(N177="sníž. přenesená",J177,0)</f>
        <v>0</v>
      </c>
      <c r="BI177" s="197">
        <f>IF(N177="nulová",J177,0)</f>
        <v>0</v>
      </c>
      <c r="BJ177" s="16" t="s">
        <v>85</v>
      </c>
      <c r="BK177" s="197">
        <f>ROUND(I177*H177,2)</f>
        <v>0</v>
      </c>
      <c r="BL177" s="16" t="s">
        <v>300</v>
      </c>
      <c r="BM177" s="196" t="s">
        <v>850</v>
      </c>
    </row>
    <row r="178" spans="1:65" s="2" customFormat="1">
      <c r="A178" s="33"/>
      <c r="B178" s="34"/>
      <c r="C178" s="35"/>
      <c r="D178" s="198" t="s">
        <v>139</v>
      </c>
      <c r="E178" s="35"/>
      <c r="F178" s="199" t="s">
        <v>849</v>
      </c>
      <c r="G178" s="35"/>
      <c r="H178" s="35"/>
      <c r="I178" s="200"/>
      <c r="J178" s="35"/>
      <c r="K178" s="35"/>
      <c r="L178" s="38"/>
      <c r="M178" s="201"/>
      <c r="N178" s="202"/>
      <c r="O178" s="70"/>
      <c r="P178" s="70"/>
      <c r="Q178" s="70"/>
      <c r="R178" s="70"/>
      <c r="S178" s="70"/>
      <c r="T178" s="71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6" t="s">
        <v>139</v>
      </c>
      <c r="AU178" s="16" t="s">
        <v>87</v>
      </c>
    </row>
    <row r="179" spans="1:65" s="2" customFormat="1" ht="16.5" customHeight="1">
      <c r="A179" s="33"/>
      <c r="B179" s="34"/>
      <c r="C179" s="226" t="s">
        <v>280</v>
      </c>
      <c r="D179" s="226" t="s">
        <v>297</v>
      </c>
      <c r="E179" s="227" t="s">
        <v>752</v>
      </c>
      <c r="F179" s="228" t="s">
        <v>753</v>
      </c>
      <c r="G179" s="229" t="s">
        <v>176</v>
      </c>
      <c r="H179" s="230">
        <v>4</v>
      </c>
      <c r="I179" s="231"/>
      <c r="J179" s="232">
        <f>ROUND(I179*H179,2)</f>
        <v>0</v>
      </c>
      <c r="K179" s="228" t="s">
        <v>136</v>
      </c>
      <c r="L179" s="233"/>
      <c r="M179" s="234" t="s">
        <v>1</v>
      </c>
      <c r="N179" s="235" t="s">
        <v>42</v>
      </c>
      <c r="O179" s="70"/>
      <c r="P179" s="194">
        <f>O179*H179</f>
        <v>0</v>
      </c>
      <c r="Q179" s="194">
        <v>1.4999999999999999E-4</v>
      </c>
      <c r="R179" s="194">
        <f>Q179*H179</f>
        <v>5.9999999999999995E-4</v>
      </c>
      <c r="S179" s="194">
        <v>0</v>
      </c>
      <c r="T179" s="195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96" t="s">
        <v>300</v>
      </c>
      <c r="AT179" s="196" t="s">
        <v>297</v>
      </c>
      <c r="AU179" s="196" t="s">
        <v>87</v>
      </c>
      <c r="AY179" s="16" t="s">
        <v>129</v>
      </c>
      <c r="BE179" s="197">
        <f>IF(N179="základní",J179,0)</f>
        <v>0</v>
      </c>
      <c r="BF179" s="197">
        <f>IF(N179="snížená",J179,0)</f>
        <v>0</v>
      </c>
      <c r="BG179" s="197">
        <f>IF(N179="zákl. přenesená",J179,0)</f>
        <v>0</v>
      </c>
      <c r="BH179" s="197">
        <f>IF(N179="sníž. přenesená",J179,0)</f>
        <v>0</v>
      </c>
      <c r="BI179" s="197">
        <f>IF(N179="nulová",J179,0)</f>
        <v>0</v>
      </c>
      <c r="BJ179" s="16" t="s">
        <v>85</v>
      </c>
      <c r="BK179" s="197">
        <f>ROUND(I179*H179,2)</f>
        <v>0</v>
      </c>
      <c r="BL179" s="16" t="s">
        <v>300</v>
      </c>
      <c r="BM179" s="196" t="s">
        <v>851</v>
      </c>
    </row>
    <row r="180" spans="1:65" s="2" customFormat="1">
      <c r="A180" s="33"/>
      <c r="B180" s="34"/>
      <c r="C180" s="35"/>
      <c r="D180" s="198" t="s">
        <v>139</v>
      </c>
      <c r="E180" s="35"/>
      <c r="F180" s="199" t="s">
        <v>753</v>
      </c>
      <c r="G180" s="35"/>
      <c r="H180" s="35"/>
      <c r="I180" s="200"/>
      <c r="J180" s="35"/>
      <c r="K180" s="35"/>
      <c r="L180" s="38"/>
      <c r="M180" s="201"/>
      <c r="N180" s="202"/>
      <c r="O180" s="70"/>
      <c r="P180" s="70"/>
      <c r="Q180" s="70"/>
      <c r="R180" s="70"/>
      <c r="S180" s="70"/>
      <c r="T180" s="71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6" t="s">
        <v>139</v>
      </c>
      <c r="AU180" s="16" t="s">
        <v>87</v>
      </c>
    </row>
    <row r="181" spans="1:65" s="2" customFormat="1" ht="16.5" customHeight="1">
      <c r="A181" s="33"/>
      <c r="B181" s="34"/>
      <c r="C181" s="226" t="s">
        <v>286</v>
      </c>
      <c r="D181" s="226" t="s">
        <v>297</v>
      </c>
      <c r="E181" s="227" t="s">
        <v>755</v>
      </c>
      <c r="F181" s="228" t="s">
        <v>756</v>
      </c>
      <c r="G181" s="229" t="s">
        <v>213</v>
      </c>
      <c r="H181" s="230">
        <v>6</v>
      </c>
      <c r="I181" s="231"/>
      <c r="J181" s="232">
        <f>ROUND(I181*H181,2)</f>
        <v>0</v>
      </c>
      <c r="K181" s="228" t="s">
        <v>136</v>
      </c>
      <c r="L181" s="233"/>
      <c r="M181" s="234" t="s">
        <v>1</v>
      </c>
      <c r="N181" s="235" t="s">
        <v>42</v>
      </c>
      <c r="O181" s="70"/>
      <c r="P181" s="194">
        <f>O181*H181</f>
        <v>0</v>
      </c>
      <c r="Q181" s="194">
        <v>3.2000000000000002E-3</v>
      </c>
      <c r="R181" s="194">
        <f>Q181*H181</f>
        <v>1.9200000000000002E-2</v>
      </c>
      <c r="S181" s="194">
        <v>0</v>
      </c>
      <c r="T181" s="195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96" t="s">
        <v>300</v>
      </c>
      <c r="AT181" s="196" t="s">
        <v>297</v>
      </c>
      <c r="AU181" s="196" t="s">
        <v>87</v>
      </c>
      <c r="AY181" s="16" t="s">
        <v>129</v>
      </c>
      <c r="BE181" s="197">
        <f>IF(N181="základní",J181,0)</f>
        <v>0</v>
      </c>
      <c r="BF181" s="197">
        <f>IF(N181="snížená",J181,0)</f>
        <v>0</v>
      </c>
      <c r="BG181" s="197">
        <f>IF(N181="zákl. přenesená",J181,0)</f>
        <v>0</v>
      </c>
      <c r="BH181" s="197">
        <f>IF(N181="sníž. přenesená",J181,0)</f>
        <v>0</v>
      </c>
      <c r="BI181" s="197">
        <f>IF(N181="nulová",J181,0)</f>
        <v>0</v>
      </c>
      <c r="BJ181" s="16" t="s">
        <v>85</v>
      </c>
      <c r="BK181" s="197">
        <f>ROUND(I181*H181,2)</f>
        <v>0</v>
      </c>
      <c r="BL181" s="16" t="s">
        <v>300</v>
      </c>
      <c r="BM181" s="196" t="s">
        <v>852</v>
      </c>
    </row>
    <row r="182" spans="1:65" s="2" customFormat="1">
      <c r="A182" s="33"/>
      <c r="B182" s="34"/>
      <c r="C182" s="35"/>
      <c r="D182" s="198" t="s">
        <v>139</v>
      </c>
      <c r="E182" s="35"/>
      <c r="F182" s="199" t="s">
        <v>756</v>
      </c>
      <c r="G182" s="35"/>
      <c r="H182" s="35"/>
      <c r="I182" s="200"/>
      <c r="J182" s="35"/>
      <c r="K182" s="35"/>
      <c r="L182" s="38"/>
      <c r="M182" s="201"/>
      <c r="N182" s="202"/>
      <c r="O182" s="70"/>
      <c r="P182" s="70"/>
      <c r="Q182" s="70"/>
      <c r="R182" s="70"/>
      <c r="S182" s="70"/>
      <c r="T182" s="71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T182" s="16" t="s">
        <v>139</v>
      </c>
      <c r="AU182" s="16" t="s">
        <v>87</v>
      </c>
    </row>
    <row r="183" spans="1:65" s="13" customFormat="1">
      <c r="B183" s="203"/>
      <c r="C183" s="204"/>
      <c r="D183" s="198" t="s">
        <v>151</v>
      </c>
      <c r="E183" s="205" t="s">
        <v>1</v>
      </c>
      <c r="F183" s="206" t="s">
        <v>802</v>
      </c>
      <c r="G183" s="204"/>
      <c r="H183" s="207">
        <v>6</v>
      </c>
      <c r="I183" s="208"/>
      <c r="J183" s="204"/>
      <c r="K183" s="204"/>
      <c r="L183" s="209"/>
      <c r="M183" s="210"/>
      <c r="N183" s="211"/>
      <c r="O183" s="211"/>
      <c r="P183" s="211"/>
      <c r="Q183" s="211"/>
      <c r="R183" s="211"/>
      <c r="S183" s="211"/>
      <c r="T183" s="212"/>
      <c r="AT183" s="213" t="s">
        <v>151</v>
      </c>
      <c r="AU183" s="213" t="s">
        <v>87</v>
      </c>
      <c r="AV183" s="13" t="s">
        <v>87</v>
      </c>
      <c r="AW183" s="13" t="s">
        <v>34</v>
      </c>
      <c r="AX183" s="13" t="s">
        <v>85</v>
      </c>
      <c r="AY183" s="213" t="s">
        <v>129</v>
      </c>
    </row>
    <row r="184" spans="1:65" s="2" customFormat="1" ht="16.5" customHeight="1">
      <c r="A184" s="33"/>
      <c r="B184" s="34"/>
      <c r="C184" s="226" t="s">
        <v>291</v>
      </c>
      <c r="D184" s="226" t="s">
        <v>297</v>
      </c>
      <c r="E184" s="227" t="s">
        <v>759</v>
      </c>
      <c r="F184" s="228" t="s">
        <v>760</v>
      </c>
      <c r="G184" s="229" t="s">
        <v>176</v>
      </c>
      <c r="H184" s="230">
        <v>2</v>
      </c>
      <c r="I184" s="231"/>
      <c r="J184" s="232">
        <f>ROUND(I184*H184,2)</f>
        <v>0</v>
      </c>
      <c r="K184" s="228" t="s">
        <v>136</v>
      </c>
      <c r="L184" s="233"/>
      <c r="M184" s="234" t="s">
        <v>1</v>
      </c>
      <c r="N184" s="235" t="s">
        <v>42</v>
      </c>
      <c r="O184" s="70"/>
      <c r="P184" s="194">
        <f>O184*H184</f>
        <v>0</v>
      </c>
      <c r="Q184" s="194">
        <v>0</v>
      </c>
      <c r="R184" s="194">
        <f>Q184*H184</f>
        <v>0</v>
      </c>
      <c r="S184" s="194">
        <v>0</v>
      </c>
      <c r="T184" s="195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96" t="s">
        <v>300</v>
      </c>
      <c r="AT184" s="196" t="s">
        <v>297</v>
      </c>
      <c r="AU184" s="196" t="s">
        <v>87</v>
      </c>
      <c r="AY184" s="16" t="s">
        <v>129</v>
      </c>
      <c r="BE184" s="197">
        <f>IF(N184="základní",J184,0)</f>
        <v>0</v>
      </c>
      <c r="BF184" s="197">
        <f>IF(N184="snížená",J184,0)</f>
        <v>0</v>
      </c>
      <c r="BG184" s="197">
        <f>IF(N184="zákl. přenesená",J184,0)</f>
        <v>0</v>
      </c>
      <c r="BH184" s="197">
        <f>IF(N184="sníž. přenesená",J184,0)</f>
        <v>0</v>
      </c>
      <c r="BI184" s="197">
        <f>IF(N184="nulová",J184,0)</f>
        <v>0</v>
      </c>
      <c r="BJ184" s="16" t="s">
        <v>85</v>
      </c>
      <c r="BK184" s="197">
        <f>ROUND(I184*H184,2)</f>
        <v>0</v>
      </c>
      <c r="BL184" s="16" t="s">
        <v>300</v>
      </c>
      <c r="BM184" s="196" t="s">
        <v>853</v>
      </c>
    </row>
    <row r="185" spans="1:65" s="2" customFormat="1">
      <c r="A185" s="33"/>
      <c r="B185" s="34"/>
      <c r="C185" s="35"/>
      <c r="D185" s="198" t="s">
        <v>139</v>
      </c>
      <c r="E185" s="35"/>
      <c r="F185" s="199" t="s">
        <v>760</v>
      </c>
      <c r="G185" s="35"/>
      <c r="H185" s="35"/>
      <c r="I185" s="200"/>
      <c r="J185" s="35"/>
      <c r="K185" s="35"/>
      <c r="L185" s="38"/>
      <c r="M185" s="201"/>
      <c r="N185" s="202"/>
      <c r="O185" s="70"/>
      <c r="P185" s="70"/>
      <c r="Q185" s="70"/>
      <c r="R185" s="70"/>
      <c r="S185" s="70"/>
      <c r="T185" s="71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T185" s="16" t="s">
        <v>139</v>
      </c>
      <c r="AU185" s="16" t="s">
        <v>87</v>
      </c>
    </row>
    <row r="186" spans="1:65" s="2" customFormat="1" ht="16.5" customHeight="1">
      <c r="A186" s="33"/>
      <c r="B186" s="34"/>
      <c r="C186" s="226" t="s">
        <v>296</v>
      </c>
      <c r="D186" s="226" t="s">
        <v>297</v>
      </c>
      <c r="E186" s="227" t="s">
        <v>443</v>
      </c>
      <c r="F186" s="228" t="s">
        <v>444</v>
      </c>
      <c r="G186" s="229" t="s">
        <v>148</v>
      </c>
      <c r="H186" s="230">
        <v>0.114</v>
      </c>
      <c r="I186" s="231"/>
      <c r="J186" s="232">
        <f>ROUND(I186*H186,2)</f>
        <v>0</v>
      </c>
      <c r="K186" s="228" t="s">
        <v>136</v>
      </c>
      <c r="L186" s="233"/>
      <c r="M186" s="234" t="s">
        <v>1</v>
      </c>
      <c r="N186" s="235" t="s">
        <v>42</v>
      </c>
      <c r="O186" s="70"/>
      <c r="P186" s="194">
        <f>O186*H186</f>
        <v>0</v>
      </c>
      <c r="Q186" s="194">
        <v>2.4289999999999998</v>
      </c>
      <c r="R186" s="194">
        <f>Q186*H186</f>
        <v>0.27690599999999999</v>
      </c>
      <c r="S186" s="194">
        <v>0</v>
      </c>
      <c r="T186" s="195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96" t="s">
        <v>300</v>
      </c>
      <c r="AT186" s="196" t="s">
        <v>297</v>
      </c>
      <c r="AU186" s="196" t="s">
        <v>87</v>
      </c>
      <c r="AY186" s="16" t="s">
        <v>129</v>
      </c>
      <c r="BE186" s="197">
        <f>IF(N186="základní",J186,0)</f>
        <v>0</v>
      </c>
      <c r="BF186" s="197">
        <f>IF(N186="snížená",J186,0)</f>
        <v>0</v>
      </c>
      <c r="BG186" s="197">
        <f>IF(N186="zákl. přenesená",J186,0)</f>
        <v>0</v>
      </c>
      <c r="BH186" s="197">
        <f>IF(N186="sníž. přenesená",J186,0)</f>
        <v>0</v>
      </c>
      <c r="BI186" s="197">
        <f>IF(N186="nulová",J186,0)</f>
        <v>0</v>
      </c>
      <c r="BJ186" s="16" t="s">
        <v>85</v>
      </c>
      <c r="BK186" s="197">
        <f>ROUND(I186*H186,2)</f>
        <v>0</v>
      </c>
      <c r="BL186" s="16" t="s">
        <v>300</v>
      </c>
      <c r="BM186" s="196" t="s">
        <v>854</v>
      </c>
    </row>
    <row r="187" spans="1:65" s="2" customFormat="1">
      <c r="A187" s="33"/>
      <c r="B187" s="34"/>
      <c r="C187" s="35"/>
      <c r="D187" s="198" t="s">
        <v>139</v>
      </c>
      <c r="E187" s="35"/>
      <c r="F187" s="199" t="s">
        <v>444</v>
      </c>
      <c r="G187" s="35"/>
      <c r="H187" s="35"/>
      <c r="I187" s="200"/>
      <c r="J187" s="35"/>
      <c r="K187" s="35"/>
      <c r="L187" s="38"/>
      <c r="M187" s="201"/>
      <c r="N187" s="202"/>
      <c r="O187" s="70"/>
      <c r="P187" s="70"/>
      <c r="Q187" s="70"/>
      <c r="R187" s="70"/>
      <c r="S187" s="70"/>
      <c r="T187" s="71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T187" s="16" t="s">
        <v>139</v>
      </c>
      <c r="AU187" s="16" t="s">
        <v>87</v>
      </c>
    </row>
    <row r="188" spans="1:65" s="13" customFormat="1">
      <c r="B188" s="203"/>
      <c r="C188" s="204"/>
      <c r="D188" s="198" t="s">
        <v>151</v>
      </c>
      <c r="E188" s="205" t="s">
        <v>1</v>
      </c>
      <c r="F188" s="206" t="s">
        <v>805</v>
      </c>
      <c r="G188" s="204"/>
      <c r="H188" s="207">
        <v>0.114</v>
      </c>
      <c r="I188" s="208"/>
      <c r="J188" s="204"/>
      <c r="K188" s="204"/>
      <c r="L188" s="209"/>
      <c r="M188" s="210"/>
      <c r="N188" s="211"/>
      <c r="O188" s="211"/>
      <c r="P188" s="211"/>
      <c r="Q188" s="211"/>
      <c r="R188" s="211"/>
      <c r="S188" s="211"/>
      <c r="T188" s="212"/>
      <c r="AT188" s="213" t="s">
        <v>151</v>
      </c>
      <c r="AU188" s="213" t="s">
        <v>87</v>
      </c>
      <c r="AV188" s="13" t="s">
        <v>87</v>
      </c>
      <c r="AW188" s="13" t="s">
        <v>34</v>
      </c>
      <c r="AX188" s="13" t="s">
        <v>85</v>
      </c>
      <c r="AY188" s="213" t="s">
        <v>129</v>
      </c>
    </row>
    <row r="189" spans="1:65" s="2" customFormat="1" ht="16.5" customHeight="1">
      <c r="A189" s="33"/>
      <c r="B189" s="34"/>
      <c r="C189" s="185" t="s">
        <v>303</v>
      </c>
      <c r="D189" s="185" t="s">
        <v>132</v>
      </c>
      <c r="E189" s="186" t="s">
        <v>855</v>
      </c>
      <c r="F189" s="187" t="s">
        <v>856</v>
      </c>
      <c r="G189" s="188" t="s">
        <v>176</v>
      </c>
      <c r="H189" s="189">
        <v>1</v>
      </c>
      <c r="I189" s="190"/>
      <c r="J189" s="191">
        <f>ROUND(I189*H189,2)</f>
        <v>0</v>
      </c>
      <c r="K189" s="187" t="s">
        <v>136</v>
      </c>
      <c r="L189" s="38"/>
      <c r="M189" s="192" t="s">
        <v>1</v>
      </c>
      <c r="N189" s="193" t="s">
        <v>42</v>
      </c>
      <c r="O189" s="70"/>
      <c r="P189" s="194">
        <f>O189*H189</f>
        <v>0</v>
      </c>
      <c r="Q189" s="194">
        <v>0</v>
      </c>
      <c r="R189" s="194">
        <f>Q189*H189</f>
        <v>0</v>
      </c>
      <c r="S189" s="194">
        <v>0</v>
      </c>
      <c r="T189" s="195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96" t="s">
        <v>137</v>
      </c>
      <c r="AT189" s="196" t="s">
        <v>132</v>
      </c>
      <c r="AU189" s="196" t="s">
        <v>87</v>
      </c>
      <c r="AY189" s="16" t="s">
        <v>129</v>
      </c>
      <c r="BE189" s="197">
        <f>IF(N189="základní",J189,0)</f>
        <v>0</v>
      </c>
      <c r="BF189" s="197">
        <f>IF(N189="snížená",J189,0)</f>
        <v>0</v>
      </c>
      <c r="BG189" s="197">
        <f>IF(N189="zákl. přenesená",J189,0)</f>
        <v>0</v>
      </c>
      <c r="BH189" s="197">
        <f>IF(N189="sníž. přenesená",J189,0)</f>
        <v>0</v>
      </c>
      <c r="BI189" s="197">
        <f>IF(N189="nulová",J189,0)</f>
        <v>0</v>
      </c>
      <c r="BJ189" s="16" t="s">
        <v>85</v>
      </c>
      <c r="BK189" s="197">
        <f>ROUND(I189*H189,2)</f>
        <v>0</v>
      </c>
      <c r="BL189" s="16" t="s">
        <v>137</v>
      </c>
      <c r="BM189" s="196" t="s">
        <v>857</v>
      </c>
    </row>
    <row r="190" spans="1:65" s="2" customFormat="1" ht="19.5">
      <c r="A190" s="33"/>
      <c r="B190" s="34"/>
      <c r="C190" s="35"/>
      <c r="D190" s="198" t="s">
        <v>139</v>
      </c>
      <c r="E190" s="35"/>
      <c r="F190" s="199" t="s">
        <v>858</v>
      </c>
      <c r="G190" s="35"/>
      <c r="H190" s="35"/>
      <c r="I190" s="200"/>
      <c r="J190" s="35"/>
      <c r="K190" s="35"/>
      <c r="L190" s="38"/>
      <c r="M190" s="201"/>
      <c r="N190" s="202"/>
      <c r="O190" s="70"/>
      <c r="P190" s="70"/>
      <c r="Q190" s="70"/>
      <c r="R190" s="70"/>
      <c r="S190" s="70"/>
      <c r="T190" s="71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T190" s="16" t="s">
        <v>139</v>
      </c>
      <c r="AU190" s="16" t="s">
        <v>87</v>
      </c>
    </row>
    <row r="191" spans="1:65" s="2" customFormat="1" ht="16.5" customHeight="1">
      <c r="A191" s="33"/>
      <c r="B191" s="34"/>
      <c r="C191" s="185" t="s">
        <v>307</v>
      </c>
      <c r="D191" s="185" t="s">
        <v>132</v>
      </c>
      <c r="E191" s="186" t="s">
        <v>859</v>
      </c>
      <c r="F191" s="187" t="s">
        <v>860</v>
      </c>
      <c r="G191" s="188" t="s">
        <v>176</v>
      </c>
      <c r="H191" s="189">
        <v>1</v>
      </c>
      <c r="I191" s="190"/>
      <c r="J191" s="191">
        <f>ROUND(I191*H191,2)</f>
        <v>0</v>
      </c>
      <c r="K191" s="187" t="s">
        <v>136</v>
      </c>
      <c r="L191" s="38"/>
      <c r="M191" s="192" t="s">
        <v>1</v>
      </c>
      <c r="N191" s="193" t="s">
        <v>42</v>
      </c>
      <c r="O191" s="70"/>
      <c r="P191" s="194">
        <f>O191*H191</f>
        <v>0</v>
      </c>
      <c r="Q191" s="194">
        <v>0</v>
      </c>
      <c r="R191" s="194">
        <f>Q191*H191</f>
        <v>0</v>
      </c>
      <c r="S191" s="194">
        <v>0</v>
      </c>
      <c r="T191" s="195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96" t="s">
        <v>137</v>
      </c>
      <c r="AT191" s="196" t="s">
        <v>132</v>
      </c>
      <c r="AU191" s="196" t="s">
        <v>87</v>
      </c>
      <c r="AY191" s="16" t="s">
        <v>129</v>
      </c>
      <c r="BE191" s="197">
        <f>IF(N191="základní",J191,0)</f>
        <v>0</v>
      </c>
      <c r="BF191" s="197">
        <f>IF(N191="snížená",J191,0)</f>
        <v>0</v>
      </c>
      <c r="BG191" s="197">
        <f>IF(N191="zákl. přenesená",J191,0)</f>
        <v>0</v>
      </c>
      <c r="BH191" s="197">
        <f>IF(N191="sníž. přenesená",J191,0)</f>
        <v>0</v>
      </c>
      <c r="BI191" s="197">
        <f>IF(N191="nulová",J191,0)</f>
        <v>0</v>
      </c>
      <c r="BJ191" s="16" t="s">
        <v>85</v>
      </c>
      <c r="BK191" s="197">
        <f>ROUND(I191*H191,2)</f>
        <v>0</v>
      </c>
      <c r="BL191" s="16" t="s">
        <v>137</v>
      </c>
      <c r="BM191" s="196" t="s">
        <v>861</v>
      </c>
    </row>
    <row r="192" spans="1:65" s="2" customFormat="1" ht="19.5">
      <c r="A192" s="33"/>
      <c r="B192" s="34"/>
      <c r="C192" s="35"/>
      <c r="D192" s="198" t="s">
        <v>139</v>
      </c>
      <c r="E192" s="35"/>
      <c r="F192" s="199" t="s">
        <v>862</v>
      </c>
      <c r="G192" s="35"/>
      <c r="H192" s="35"/>
      <c r="I192" s="200"/>
      <c r="J192" s="35"/>
      <c r="K192" s="35"/>
      <c r="L192" s="38"/>
      <c r="M192" s="201"/>
      <c r="N192" s="202"/>
      <c r="O192" s="70"/>
      <c r="P192" s="70"/>
      <c r="Q192" s="70"/>
      <c r="R192" s="70"/>
      <c r="S192" s="70"/>
      <c r="T192" s="71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T192" s="16" t="s">
        <v>139</v>
      </c>
      <c r="AU192" s="16" t="s">
        <v>87</v>
      </c>
    </row>
    <row r="193" spans="1:65" s="2" customFormat="1" ht="16.5" customHeight="1">
      <c r="A193" s="33"/>
      <c r="B193" s="34"/>
      <c r="C193" s="226" t="s">
        <v>311</v>
      </c>
      <c r="D193" s="226" t="s">
        <v>297</v>
      </c>
      <c r="E193" s="227" t="s">
        <v>863</v>
      </c>
      <c r="F193" s="228" t="s">
        <v>864</v>
      </c>
      <c r="G193" s="229" t="s">
        <v>176</v>
      </c>
      <c r="H193" s="230">
        <v>1</v>
      </c>
      <c r="I193" s="231"/>
      <c r="J193" s="232">
        <f>ROUND(I193*H193,2)</f>
        <v>0</v>
      </c>
      <c r="K193" s="228" t="s">
        <v>136</v>
      </c>
      <c r="L193" s="233"/>
      <c r="M193" s="234" t="s">
        <v>1</v>
      </c>
      <c r="N193" s="235" t="s">
        <v>42</v>
      </c>
      <c r="O193" s="70"/>
      <c r="P193" s="194">
        <f>O193*H193</f>
        <v>0</v>
      </c>
      <c r="Q193" s="194">
        <v>3.2000000000000002E-3</v>
      </c>
      <c r="R193" s="194">
        <f>Q193*H193</f>
        <v>3.2000000000000002E-3</v>
      </c>
      <c r="S193" s="194">
        <v>0</v>
      </c>
      <c r="T193" s="195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96" t="s">
        <v>300</v>
      </c>
      <c r="AT193" s="196" t="s">
        <v>297</v>
      </c>
      <c r="AU193" s="196" t="s">
        <v>87</v>
      </c>
      <c r="AY193" s="16" t="s">
        <v>129</v>
      </c>
      <c r="BE193" s="197">
        <f>IF(N193="základní",J193,0)</f>
        <v>0</v>
      </c>
      <c r="BF193" s="197">
        <f>IF(N193="snížená",J193,0)</f>
        <v>0</v>
      </c>
      <c r="BG193" s="197">
        <f>IF(N193="zákl. přenesená",J193,0)</f>
        <v>0</v>
      </c>
      <c r="BH193" s="197">
        <f>IF(N193="sníž. přenesená",J193,0)</f>
        <v>0</v>
      </c>
      <c r="BI193" s="197">
        <f>IF(N193="nulová",J193,0)</f>
        <v>0</v>
      </c>
      <c r="BJ193" s="16" t="s">
        <v>85</v>
      </c>
      <c r="BK193" s="197">
        <f>ROUND(I193*H193,2)</f>
        <v>0</v>
      </c>
      <c r="BL193" s="16" t="s">
        <v>300</v>
      </c>
      <c r="BM193" s="196" t="s">
        <v>865</v>
      </c>
    </row>
    <row r="194" spans="1:65" s="2" customFormat="1">
      <c r="A194" s="33"/>
      <c r="B194" s="34"/>
      <c r="C194" s="35"/>
      <c r="D194" s="198" t="s">
        <v>139</v>
      </c>
      <c r="E194" s="35"/>
      <c r="F194" s="199" t="s">
        <v>864</v>
      </c>
      <c r="G194" s="35"/>
      <c r="H194" s="35"/>
      <c r="I194" s="200"/>
      <c r="J194" s="35"/>
      <c r="K194" s="35"/>
      <c r="L194" s="38"/>
      <c r="M194" s="201"/>
      <c r="N194" s="202"/>
      <c r="O194" s="70"/>
      <c r="P194" s="70"/>
      <c r="Q194" s="70"/>
      <c r="R194" s="70"/>
      <c r="S194" s="70"/>
      <c r="T194" s="71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T194" s="16" t="s">
        <v>139</v>
      </c>
      <c r="AU194" s="16" t="s">
        <v>87</v>
      </c>
    </row>
    <row r="195" spans="1:65" s="2" customFormat="1" ht="16.5" customHeight="1">
      <c r="A195" s="33"/>
      <c r="B195" s="34"/>
      <c r="C195" s="226" t="s">
        <v>315</v>
      </c>
      <c r="D195" s="226" t="s">
        <v>297</v>
      </c>
      <c r="E195" s="227" t="s">
        <v>752</v>
      </c>
      <c r="F195" s="228" t="s">
        <v>753</v>
      </c>
      <c r="G195" s="229" t="s">
        <v>176</v>
      </c>
      <c r="H195" s="230">
        <v>2</v>
      </c>
      <c r="I195" s="231"/>
      <c r="J195" s="232">
        <f>ROUND(I195*H195,2)</f>
        <v>0</v>
      </c>
      <c r="K195" s="228" t="s">
        <v>136</v>
      </c>
      <c r="L195" s="233"/>
      <c r="M195" s="234" t="s">
        <v>1</v>
      </c>
      <c r="N195" s="235" t="s">
        <v>42</v>
      </c>
      <c r="O195" s="70"/>
      <c r="P195" s="194">
        <f>O195*H195</f>
        <v>0</v>
      </c>
      <c r="Q195" s="194">
        <v>1.4999999999999999E-4</v>
      </c>
      <c r="R195" s="194">
        <f>Q195*H195</f>
        <v>2.9999999999999997E-4</v>
      </c>
      <c r="S195" s="194">
        <v>0</v>
      </c>
      <c r="T195" s="195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96" t="s">
        <v>300</v>
      </c>
      <c r="AT195" s="196" t="s">
        <v>297</v>
      </c>
      <c r="AU195" s="196" t="s">
        <v>87</v>
      </c>
      <c r="AY195" s="16" t="s">
        <v>129</v>
      </c>
      <c r="BE195" s="197">
        <f>IF(N195="základní",J195,0)</f>
        <v>0</v>
      </c>
      <c r="BF195" s="197">
        <f>IF(N195="snížená",J195,0)</f>
        <v>0</v>
      </c>
      <c r="BG195" s="197">
        <f>IF(N195="zákl. přenesená",J195,0)</f>
        <v>0</v>
      </c>
      <c r="BH195" s="197">
        <f>IF(N195="sníž. přenesená",J195,0)</f>
        <v>0</v>
      </c>
      <c r="BI195" s="197">
        <f>IF(N195="nulová",J195,0)</f>
        <v>0</v>
      </c>
      <c r="BJ195" s="16" t="s">
        <v>85</v>
      </c>
      <c r="BK195" s="197">
        <f>ROUND(I195*H195,2)</f>
        <v>0</v>
      </c>
      <c r="BL195" s="16" t="s">
        <v>300</v>
      </c>
      <c r="BM195" s="196" t="s">
        <v>866</v>
      </c>
    </row>
    <row r="196" spans="1:65" s="2" customFormat="1">
      <c r="A196" s="33"/>
      <c r="B196" s="34"/>
      <c r="C196" s="35"/>
      <c r="D196" s="198" t="s">
        <v>139</v>
      </c>
      <c r="E196" s="35"/>
      <c r="F196" s="199" t="s">
        <v>753</v>
      </c>
      <c r="G196" s="35"/>
      <c r="H196" s="35"/>
      <c r="I196" s="200"/>
      <c r="J196" s="35"/>
      <c r="K196" s="35"/>
      <c r="L196" s="38"/>
      <c r="M196" s="201"/>
      <c r="N196" s="202"/>
      <c r="O196" s="70"/>
      <c r="P196" s="70"/>
      <c r="Q196" s="70"/>
      <c r="R196" s="70"/>
      <c r="S196" s="70"/>
      <c r="T196" s="71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T196" s="16" t="s">
        <v>139</v>
      </c>
      <c r="AU196" s="16" t="s">
        <v>87</v>
      </c>
    </row>
    <row r="197" spans="1:65" s="2" customFormat="1" ht="16.5" customHeight="1">
      <c r="A197" s="33"/>
      <c r="B197" s="34"/>
      <c r="C197" s="226" t="s">
        <v>319</v>
      </c>
      <c r="D197" s="226" t="s">
        <v>297</v>
      </c>
      <c r="E197" s="227" t="s">
        <v>755</v>
      </c>
      <c r="F197" s="228" t="s">
        <v>756</v>
      </c>
      <c r="G197" s="229" t="s">
        <v>213</v>
      </c>
      <c r="H197" s="230">
        <v>3</v>
      </c>
      <c r="I197" s="231"/>
      <c r="J197" s="232">
        <f>ROUND(I197*H197,2)</f>
        <v>0</v>
      </c>
      <c r="K197" s="228" t="s">
        <v>136</v>
      </c>
      <c r="L197" s="233"/>
      <c r="M197" s="234" t="s">
        <v>1</v>
      </c>
      <c r="N197" s="235" t="s">
        <v>42</v>
      </c>
      <c r="O197" s="70"/>
      <c r="P197" s="194">
        <f>O197*H197</f>
        <v>0</v>
      </c>
      <c r="Q197" s="194">
        <v>3.2000000000000002E-3</v>
      </c>
      <c r="R197" s="194">
        <f>Q197*H197</f>
        <v>9.6000000000000009E-3</v>
      </c>
      <c r="S197" s="194">
        <v>0</v>
      </c>
      <c r="T197" s="195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96" t="s">
        <v>300</v>
      </c>
      <c r="AT197" s="196" t="s">
        <v>297</v>
      </c>
      <c r="AU197" s="196" t="s">
        <v>87</v>
      </c>
      <c r="AY197" s="16" t="s">
        <v>129</v>
      </c>
      <c r="BE197" s="197">
        <f>IF(N197="základní",J197,0)</f>
        <v>0</v>
      </c>
      <c r="BF197" s="197">
        <f>IF(N197="snížená",J197,0)</f>
        <v>0</v>
      </c>
      <c r="BG197" s="197">
        <f>IF(N197="zákl. přenesená",J197,0)</f>
        <v>0</v>
      </c>
      <c r="BH197" s="197">
        <f>IF(N197="sníž. přenesená",J197,0)</f>
        <v>0</v>
      </c>
      <c r="BI197" s="197">
        <f>IF(N197="nulová",J197,0)</f>
        <v>0</v>
      </c>
      <c r="BJ197" s="16" t="s">
        <v>85</v>
      </c>
      <c r="BK197" s="197">
        <f>ROUND(I197*H197,2)</f>
        <v>0</v>
      </c>
      <c r="BL197" s="16" t="s">
        <v>300</v>
      </c>
      <c r="BM197" s="196" t="s">
        <v>867</v>
      </c>
    </row>
    <row r="198" spans="1:65" s="2" customFormat="1">
      <c r="A198" s="33"/>
      <c r="B198" s="34"/>
      <c r="C198" s="35"/>
      <c r="D198" s="198" t="s">
        <v>139</v>
      </c>
      <c r="E198" s="35"/>
      <c r="F198" s="199" t="s">
        <v>756</v>
      </c>
      <c r="G198" s="35"/>
      <c r="H198" s="35"/>
      <c r="I198" s="200"/>
      <c r="J198" s="35"/>
      <c r="K198" s="35"/>
      <c r="L198" s="38"/>
      <c r="M198" s="201"/>
      <c r="N198" s="202"/>
      <c r="O198" s="70"/>
      <c r="P198" s="70"/>
      <c r="Q198" s="70"/>
      <c r="R198" s="70"/>
      <c r="S198" s="70"/>
      <c r="T198" s="71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T198" s="16" t="s">
        <v>139</v>
      </c>
      <c r="AU198" s="16" t="s">
        <v>87</v>
      </c>
    </row>
    <row r="199" spans="1:65" s="13" customFormat="1">
      <c r="B199" s="203"/>
      <c r="C199" s="204"/>
      <c r="D199" s="198" t="s">
        <v>151</v>
      </c>
      <c r="E199" s="205" t="s">
        <v>1</v>
      </c>
      <c r="F199" s="206" t="s">
        <v>868</v>
      </c>
      <c r="G199" s="204"/>
      <c r="H199" s="207">
        <v>3</v>
      </c>
      <c r="I199" s="208"/>
      <c r="J199" s="204"/>
      <c r="K199" s="204"/>
      <c r="L199" s="209"/>
      <c r="M199" s="210"/>
      <c r="N199" s="211"/>
      <c r="O199" s="211"/>
      <c r="P199" s="211"/>
      <c r="Q199" s="211"/>
      <c r="R199" s="211"/>
      <c r="S199" s="211"/>
      <c r="T199" s="212"/>
      <c r="AT199" s="213" t="s">
        <v>151</v>
      </c>
      <c r="AU199" s="213" t="s">
        <v>87</v>
      </c>
      <c r="AV199" s="13" t="s">
        <v>87</v>
      </c>
      <c r="AW199" s="13" t="s">
        <v>34</v>
      </c>
      <c r="AX199" s="13" t="s">
        <v>85</v>
      </c>
      <c r="AY199" s="213" t="s">
        <v>129</v>
      </c>
    </row>
    <row r="200" spans="1:65" s="2" customFormat="1" ht="16.5" customHeight="1">
      <c r="A200" s="33"/>
      <c r="B200" s="34"/>
      <c r="C200" s="226" t="s">
        <v>323</v>
      </c>
      <c r="D200" s="226" t="s">
        <v>297</v>
      </c>
      <c r="E200" s="227" t="s">
        <v>759</v>
      </c>
      <c r="F200" s="228" t="s">
        <v>760</v>
      </c>
      <c r="G200" s="229" t="s">
        <v>176</v>
      </c>
      <c r="H200" s="230">
        <v>1</v>
      </c>
      <c r="I200" s="231"/>
      <c r="J200" s="232">
        <f>ROUND(I200*H200,2)</f>
        <v>0</v>
      </c>
      <c r="K200" s="228" t="s">
        <v>136</v>
      </c>
      <c r="L200" s="233"/>
      <c r="M200" s="234" t="s">
        <v>1</v>
      </c>
      <c r="N200" s="235" t="s">
        <v>42</v>
      </c>
      <c r="O200" s="70"/>
      <c r="P200" s="194">
        <f>O200*H200</f>
        <v>0</v>
      </c>
      <c r="Q200" s="194">
        <v>0</v>
      </c>
      <c r="R200" s="194">
        <f>Q200*H200</f>
        <v>0</v>
      </c>
      <c r="S200" s="194">
        <v>0</v>
      </c>
      <c r="T200" s="195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196" t="s">
        <v>300</v>
      </c>
      <c r="AT200" s="196" t="s">
        <v>297</v>
      </c>
      <c r="AU200" s="196" t="s">
        <v>87</v>
      </c>
      <c r="AY200" s="16" t="s">
        <v>129</v>
      </c>
      <c r="BE200" s="197">
        <f>IF(N200="základní",J200,0)</f>
        <v>0</v>
      </c>
      <c r="BF200" s="197">
        <f>IF(N200="snížená",J200,0)</f>
        <v>0</v>
      </c>
      <c r="BG200" s="197">
        <f>IF(N200="zákl. přenesená",J200,0)</f>
        <v>0</v>
      </c>
      <c r="BH200" s="197">
        <f>IF(N200="sníž. přenesená",J200,0)</f>
        <v>0</v>
      </c>
      <c r="BI200" s="197">
        <f>IF(N200="nulová",J200,0)</f>
        <v>0</v>
      </c>
      <c r="BJ200" s="16" t="s">
        <v>85</v>
      </c>
      <c r="BK200" s="197">
        <f>ROUND(I200*H200,2)</f>
        <v>0</v>
      </c>
      <c r="BL200" s="16" t="s">
        <v>300</v>
      </c>
      <c r="BM200" s="196" t="s">
        <v>869</v>
      </c>
    </row>
    <row r="201" spans="1:65" s="2" customFormat="1">
      <c r="A201" s="33"/>
      <c r="B201" s="34"/>
      <c r="C201" s="35"/>
      <c r="D201" s="198" t="s">
        <v>139</v>
      </c>
      <c r="E201" s="35"/>
      <c r="F201" s="199" t="s">
        <v>760</v>
      </c>
      <c r="G201" s="35"/>
      <c r="H201" s="35"/>
      <c r="I201" s="200"/>
      <c r="J201" s="35"/>
      <c r="K201" s="35"/>
      <c r="L201" s="38"/>
      <c r="M201" s="201"/>
      <c r="N201" s="202"/>
      <c r="O201" s="70"/>
      <c r="P201" s="70"/>
      <c r="Q201" s="70"/>
      <c r="R201" s="70"/>
      <c r="S201" s="70"/>
      <c r="T201" s="71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T201" s="16" t="s">
        <v>139</v>
      </c>
      <c r="AU201" s="16" t="s">
        <v>87</v>
      </c>
    </row>
    <row r="202" spans="1:65" s="2" customFormat="1" ht="16.5" customHeight="1">
      <c r="A202" s="33"/>
      <c r="B202" s="34"/>
      <c r="C202" s="226" t="s">
        <v>327</v>
      </c>
      <c r="D202" s="226" t="s">
        <v>297</v>
      </c>
      <c r="E202" s="227" t="s">
        <v>443</v>
      </c>
      <c r="F202" s="228" t="s">
        <v>444</v>
      </c>
      <c r="G202" s="229" t="s">
        <v>148</v>
      </c>
      <c r="H202" s="230">
        <v>5.7000000000000002E-2</v>
      </c>
      <c r="I202" s="231"/>
      <c r="J202" s="232">
        <f>ROUND(I202*H202,2)</f>
        <v>0</v>
      </c>
      <c r="K202" s="228" t="s">
        <v>136</v>
      </c>
      <c r="L202" s="233"/>
      <c r="M202" s="234" t="s">
        <v>1</v>
      </c>
      <c r="N202" s="235" t="s">
        <v>42</v>
      </c>
      <c r="O202" s="70"/>
      <c r="P202" s="194">
        <f>O202*H202</f>
        <v>0</v>
      </c>
      <c r="Q202" s="194">
        <v>2.4289999999999998</v>
      </c>
      <c r="R202" s="194">
        <f>Q202*H202</f>
        <v>0.13845299999999999</v>
      </c>
      <c r="S202" s="194">
        <v>0</v>
      </c>
      <c r="T202" s="195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196" t="s">
        <v>300</v>
      </c>
      <c r="AT202" s="196" t="s">
        <v>297</v>
      </c>
      <c r="AU202" s="196" t="s">
        <v>87</v>
      </c>
      <c r="AY202" s="16" t="s">
        <v>129</v>
      </c>
      <c r="BE202" s="197">
        <f>IF(N202="základní",J202,0)</f>
        <v>0</v>
      </c>
      <c r="BF202" s="197">
        <f>IF(N202="snížená",J202,0)</f>
        <v>0</v>
      </c>
      <c r="BG202" s="197">
        <f>IF(N202="zákl. přenesená",J202,0)</f>
        <v>0</v>
      </c>
      <c r="BH202" s="197">
        <f>IF(N202="sníž. přenesená",J202,0)</f>
        <v>0</v>
      </c>
      <c r="BI202" s="197">
        <f>IF(N202="nulová",J202,0)</f>
        <v>0</v>
      </c>
      <c r="BJ202" s="16" t="s">
        <v>85</v>
      </c>
      <c r="BK202" s="197">
        <f>ROUND(I202*H202,2)</f>
        <v>0</v>
      </c>
      <c r="BL202" s="16" t="s">
        <v>300</v>
      </c>
      <c r="BM202" s="196" t="s">
        <v>870</v>
      </c>
    </row>
    <row r="203" spans="1:65" s="2" customFormat="1">
      <c r="A203" s="33"/>
      <c r="B203" s="34"/>
      <c r="C203" s="35"/>
      <c r="D203" s="198" t="s">
        <v>139</v>
      </c>
      <c r="E203" s="35"/>
      <c r="F203" s="199" t="s">
        <v>444</v>
      </c>
      <c r="G203" s="35"/>
      <c r="H203" s="35"/>
      <c r="I203" s="200"/>
      <c r="J203" s="35"/>
      <c r="K203" s="35"/>
      <c r="L203" s="38"/>
      <c r="M203" s="201"/>
      <c r="N203" s="202"/>
      <c r="O203" s="70"/>
      <c r="P203" s="70"/>
      <c r="Q203" s="70"/>
      <c r="R203" s="70"/>
      <c r="S203" s="70"/>
      <c r="T203" s="71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T203" s="16" t="s">
        <v>139</v>
      </c>
      <c r="AU203" s="16" t="s">
        <v>87</v>
      </c>
    </row>
    <row r="204" spans="1:65" s="13" customFormat="1">
      <c r="B204" s="203"/>
      <c r="C204" s="204"/>
      <c r="D204" s="198" t="s">
        <v>151</v>
      </c>
      <c r="E204" s="205" t="s">
        <v>1</v>
      </c>
      <c r="F204" s="206" t="s">
        <v>871</v>
      </c>
      <c r="G204" s="204"/>
      <c r="H204" s="207">
        <v>5.7000000000000002E-2</v>
      </c>
      <c r="I204" s="208"/>
      <c r="J204" s="204"/>
      <c r="K204" s="204"/>
      <c r="L204" s="209"/>
      <c r="M204" s="210"/>
      <c r="N204" s="211"/>
      <c r="O204" s="211"/>
      <c r="P204" s="211"/>
      <c r="Q204" s="211"/>
      <c r="R204" s="211"/>
      <c r="S204" s="211"/>
      <c r="T204" s="212"/>
      <c r="AT204" s="213" t="s">
        <v>151</v>
      </c>
      <c r="AU204" s="213" t="s">
        <v>87</v>
      </c>
      <c r="AV204" s="13" t="s">
        <v>87</v>
      </c>
      <c r="AW204" s="13" t="s">
        <v>34</v>
      </c>
      <c r="AX204" s="13" t="s">
        <v>85</v>
      </c>
      <c r="AY204" s="213" t="s">
        <v>129</v>
      </c>
    </row>
    <row r="205" spans="1:65" s="2" customFormat="1" ht="16.5" customHeight="1">
      <c r="A205" s="33"/>
      <c r="B205" s="34"/>
      <c r="C205" s="185" t="s">
        <v>331</v>
      </c>
      <c r="D205" s="185" t="s">
        <v>132</v>
      </c>
      <c r="E205" s="186" t="s">
        <v>872</v>
      </c>
      <c r="F205" s="187" t="s">
        <v>873</v>
      </c>
      <c r="G205" s="188" t="s">
        <v>176</v>
      </c>
      <c r="H205" s="189">
        <v>10</v>
      </c>
      <c r="I205" s="190"/>
      <c r="J205" s="191">
        <f>ROUND(I205*H205,2)</f>
        <v>0</v>
      </c>
      <c r="K205" s="187" t="s">
        <v>136</v>
      </c>
      <c r="L205" s="38"/>
      <c r="M205" s="192" t="s">
        <v>1</v>
      </c>
      <c r="N205" s="193" t="s">
        <v>42</v>
      </c>
      <c r="O205" s="70"/>
      <c r="P205" s="194">
        <f>O205*H205</f>
        <v>0</v>
      </c>
      <c r="Q205" s="194">
        <v>0</v>
      </c>
      <c r="R205" s="194">
        <f>Q205*H205</f>
        <v>0</v>
      </c>
      <c r="S205" s="194">
        <v>0</v>
      </c>
      <c r="T205" s="195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96" t="s">
        <v>137</v>
      </c>
      <c r="AT205" s="196" t="s">
        <v>132</v>
      </c>
      <c r="AU205" s="196" t="s">
        <v>87</v>
      </c>
      <c r="AY205" s="16" t="s">
        <v>129</v>
      </c>
      <c r="BE205" s="197">
        <f>IF(N205="základní",J205,0)</f>
        <v>0</v>
      </c>
      <c r="BF205" s="197">
        <f>IF(N205="snížená",J205,0)</f>
        <v>0</v>
      </c>
      <c r="BG205" s="197">
        <f>IF(N205="zákl. přenesená",J205,0)</f>
        <v>0</v>
      </c>
      <c r="BH205" s="197">
        <f>IF(N205="sníž. přenesená",J205,0)</f>
        <v>0</v>
      </c>
      <c r="BI205" s="197">
        <f>IF(N205="nulová",J205,0)</f>
        <v>0</v>
      </c>
      <c r="BJ205" s="16" t="s">
        <v>85</v>
      </c>
      <c r="BK205" s="197">
        <f>ROUND(I205*H205,2)</f>
        <v>0</v>
      </c>
      <c r="BL205" s="16" t="s">
        <v>137</v>
      </c>
      <c r="BM205" s="196" t="s">
        <v>874</v>
      </c>
    </row>
    <row r="206" spans="1:65" s="2" customFormat="1" ht="19.5">
      <c r="A206" s="33"/>
      <c r="B206" s="34"/>
      <c r="C206" s="35"/>
      <c r="D206" s="198" t="s">
        <v>139</v>
      </c>
      <c r="E206" s="35"/>
      <c r="F206" s="199" t="s">
        <v>875</v>
      </c>
      <c r="G206" s="35"/>
      <c r="H206" s="35"/>
      <c r="I206" s="200"/>
      <c r="J206" s="35"/>
      <c r="K206" s="35"/>
      <c r="L206" s="38"/>
      <c r="M206" s="201"/>
      <c r="N206" s="202"/>
      <c r="O206" s="70"/>
      <c r="P206" s="70"/>
      <c r="Q206" s="70"/>
      <c r="R206" s="70"/>
      <c r="S206" s="70"/>
      <c r="T206" s="71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T206" s="16" t="s">
        <v>139</v>
      </c>
      <c r="AU206" s="16" t="s">
        <v>87</v>
      </c>
    </row>
    <row r="207" spans="1:65" s="2" customFormat="1" ht="16.5" customHeight="1">
      <c r="A207" s="33"/>
      <c r="B207" s="34"/>
      <c r="C207" s="185" t="s">
        <v>335</v>
      </c>
      <c r="D207" s="185" t="s">
        <v>132</v>
      </c>
      <c r="E207" s="186" t="s">
        <v>876</v>
      </c>
      <c r="F207" s="187" t="s">
        <v>877</v>
      </c>
      <c r="G207" s="188" t="s">
        <v>176</v>
      </c>
      <c r="H207" s="189">
        <v>10</v>
      </c>
      <c r="I207" s="190"/>
      <c r="J207" s="191">
        <f>ROUND(I207*H207,2)</f>
        <v>0</v>
      </c>
      <c r="K207" s="187" t="s">
        <v>136</v>
      </c>
      <c r="L207" s="38"/>
      <c r="M207" s="192" t="s">
        <v>1</v>
      </c>
      <c r="N207" s="193" t="s">
        <v>42</v>
      </c>
      <c r="O207" s="70"/>
      <c r="P207" s="194">
        <f>O207*H207</f>
        <v>0</v>
      </c>
      <c r="Q207" s="194">
        <v>0</v>
      </c>
      <c r="R207" s="194">
        <f>Q207*H207</f>
        <v>0</v>
      </c>
      <c r="S207" s="194">
        <v>0</v>
      </c>
      <c r="T207" s="195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96" t="s">
        <v>137</v>
      </c>
      <c r="AT207" s="196" t="s">
        <v>132</v>
      </c>
      <c r="AU207" s="196" t="s">
        <v>87</v>
      </c>
      <c r="AY207" s="16" t="s">
        <v>129</v>
      </c>
      <c r="BE207" s="197">
        <f>IF(N207="základní",J207,0)</f>
        <v>0</v>
      </c>
      <c r="BF207" s="197">
        <f>IF(N207="snížená",J207,0)</f>
        <v>0</v>
      </c>
      <c r="BG207" s="197">
        <f>IF(N207="zákl. přenesená",J207,0)</f>
        <v>0</v>
      </c>
      <c r="BH207" s="197">
        <f>IF(N207="sníž. přenesená",J207,0)</f>
        <v>0</v>
      </c>
      <c r="BI207" s="197">
        <f>IF(N207="nulová",J207,0)</f>
        <v>0</v>
      </c>
      <c r="BJ207" s="16" t="s">
        <v>85</v>
      </c>
      <c r="BK207" s="197">
        <f>ROUND(I207*H207,2)</f>
        <v>0</v>
      </c>
      <c r="BL207" s="16" t="s">
        <v>137</v>
      </c>
      <c r="BM207" s="196" t="s">
        <v>878</v>
      </c>
    </row>
    <row r="208" spans="1:65" s="2" customFormat="1" ht="19.5">
      <c r="A208" s="33"/>
      <c r="B208" s="34"/>
      <c r="C208" s="35"/>
      <c r="D208" s="198" t="s">
        <v>139</v>
      </c>
      <c r="E208" s="35"/>
      <c r="F208" s="199" t="s">
        <v>879</v>
      </c>
      <c r="G208" s="35"/>
      <c r="H208" s="35"/>
      <c r="I208" s="200"/>
      <c r="J208" s="35"/>
      <c r="K208" s="35"/>
      <c r="L208" s="38"/>
      <c r="M208" s="201"/>
      <c r="N208" s="202"/>
      <c r="O208" s="70"/>
      <c r="P208" s="70"/>
      <c r="Q208" s="70"/>
      <c r="R208" s="70"/>
      <c r="S208" s="70"/>
      <c r="T208" s="71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T208" s="16" t="s">
        <v>139</v>
      </c>
      <c r="AU208" s="16" t="s">
        <v>87</v>
      </c>
    </row>
    <row r="209" spans="1:65" s="2" customFormat="1" ht="16.5" customHeight="1">
      <c r="A209" s="33"/>
      <c r="B209" s="34"/>
      <c r="C209" s="226" t="s">
        <v>339</v>
      </c>
      <c r="D209" s="226" t="s">
        <v>297</v>
      </c>
      <c r="E209" s="227" t="s">
        <v>880</v>
      </c>
      <c r="F209" s="228" t="s">
        <v>881</v>
      </c>
      <c r="G209" s="229" t="s">
        <v>176</v>
      </c>
      <c r="H209" s="230">
        <v>10</v>
      </c>
      <c r="I209" s="231"/>
      <c r="J209" s="232">
        <f>ROUND(I209*H209,2)</f>
        <v>0</v>
      </c>
      <c r="K209" s="228" t="s">
        <v>136</v>
      </c>
      <c r="L209" s="233"/>
      <c r="M209" s="234" t="s">
        <v>1</v>
      </c>
      <c r="N209" s="235" t="s">
        <v>42</v>
      </c>
      <c r="O209" s="70"/>
      <c r="P209" s="194">
        <f>O209*H209</f>
        <v>0</v>
      </c>
      <c r="Q209" s="194">
        <v>2.2499999999999998E-3</v>
      </c>
      <c r="R209" s="194">
        <f>Q209*H209</f>
        <v>2.2499999999999999E-2</v>
      </c>
      <c r="S209" s="194">
        <v>0</v>
      </c>
      <c r="T209" s="195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96" t="s">
        <v>300</v>
      </c>
      <c r="AT209" s="196" t="s">
        <v>297</v>
      </c>
      <c r="AU209" s="196" t="s">
        <v>87</v>
      </c>
      <c r="AY209" s="16" t="s">
        <v>129</v>
      </c>
      <c r="BE209" s="197">
        <f>IF(N209="základní",J209,0)</f>
        <v>0</v>
      </c>
      <c r="BF209" s="197">
        <f>IF(N209="snížená",J209,0)</f>
        <v>0</v>
      </c>
      <c r="BG209" s="197">
        <f>IF(N209="zákl. přenesená",J209,0)</f>
        <v>0</v>
      </c>
      <c r="BH209" s="197">
        <f>IF(N209="sníž. přenesená",J209,0)</f>
        <v>0</v>
      </c>
      <c r="BI209" s="197">
        <f>IF(N209="nulová",J209,0)</f>
        <v>0</v>
      </c>
      <c r="BJ209" s="16" t="s">
        <v>85</v>
      </c>
      <c r="BK209" s="197">
        <f>ROUND(I209*H209,2)</f>
        <v>0</v>
      </c>
      <c r="BL209" s="16" t="s">
        <v>300</v>
      </c>
      <c r="BM209" s="196" t="s">
        <v>882</v>
      </c>
    </row>
    <row r="210" spans="1:65" s="2" customFormat="1">
      <c r="A210" s="33"/>
      <c r="B210" s="34"/>
      <c r="C210" s="35"/>
      <c r="D210" s="198" t="s">
        <v>139</v>
      </c>
      <c r="E210" s="35"/>
      <c r="F210" s="199" t="s">
        <v>881</v>
      </c>
      <c r="G210" s="35"/>
      <c r="H210" s="35"/>
      <c r="I210" s="200"/>
      <c r="J210" s="35"/>
      <c r="K210" s="35"/>
      <c r="L210" s="38"/>
      <c r="M210" s="201"/>
      <c r="N210" s="202"/>
      <c r="O210" s="70"/>
      <c r="P210" s="70"/>
      <c r="Q210" s="70"/>
      <c r="R210" s="70"/>
      <c r="S210" s="70"/>
      <c r="T210" s="71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T210" s="16" t="s">
        <v>139</v>
      </c>
      <c r="AU210" s="16" t="s">
        <v>87</v>
      </c>
    </row>
    <row r="211" spans="1:65" s="2" customFormat="1" ht="16.5" customHeight="1">
      <c r="A211" s="33"/>
      <c r="B211" s="34"/>
      <c r="C211" s="226" t="s">
        <v>343</v>
      </c>
      <c r="D211" s="226" t="s">
        <v>297</v>
      </c>
      <c r="E211" s="227" t="s">
        <v>752</v>
      </c>
      <c r="F211" s="228" t="s">
        <v>753</v>
      </c>
      <c r="G211" s="229" t="s">
        <v>176</v>
      </c>
      <c r="H211" s="230">
        <v>20</v>
      </c>
      <c r="I211" s="231"/>
      <c r="J211" s="232">
        <f>ROUND(I211*H211,2)</f>
        <v>0</v>
      </c>
      <c r="K211" s="228" t="s">
        <v>136</v>
      </c>
      <c r="L211" s="233"/>
      <c r="M211" s="234" t="s">
        <v>1</v>
      </c>
      <c r="N211" s="235" t="s">
        <v>42</v>
      </c>
      <c r="O211" s="70"/>
      <c r="P211" s="194">
        <f>O211*H211</f>
        <v>0</v>
      </c>
      <c r="Q211" s="194">
        <v>1.4999999999999999E-4</v>
      </c>
      <c r="R211" s="194">
        <f>Q211*H211</f>
        <v>2.9999999999999996E-3</v>
      </c>
      <c r="S211" s="194">
        <v>0</v>
      </c>
      <c r="T211" s="195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96" t="s">
        <v>300</v>
      </c>
      <c r="AT211" s="196" t="s">
        <v>297</v>
      </c>
      <c r="AU211" s="196" t="s">
        <v>87</v>
      </c>
      <c r="AY211" s="16" t="s">
        <v>129</v>
      </c>
      <c r="BE211" s="197">
        <f>IF(N211="základní",J211,0)</f>
        <v>0</v>
      </c>
      <c r="BF211" s="197">
        <f>IF(N211="snížená",J211,0)</f>
        <v>0</v>
      </c>
      <c r="BG211" s="197">
        <f>IF(N211="zákl. přenesená",J211,0)</f>
        <v>0</v>
      </c>
      <c r="BH211" s="197">
        <f>IF(N211="sníž. přenesená",J211,0)</f>
        <v>0</v>
      </c>
      <c r="BI211" s="197">
        <f>IF(N211="nulová",J211,0)</f>
        <v>0</v>
      </c>
      <c r="BJ211" s="16" t="s">
        <v>85</v>
      </c>
      <c r="BK211" s="197">
        <f>ROUND(I211*H211,2)</f>
        <v>0</v>
      </c>
      <c r="BL211" s="16" t="s">
        <v>300</v>
      </c>
      <c r="BM211" s="196" t="s">
        <v>883</v>
      </c>
    </row>
    <row r="212" spans="1:65" s="2" customFormat="1">
      <c r="A212" s="33"/>
      <c r="B212" s="34"/>
      <c r="C212" s="35"/>
      <c r="D212" s="198" t="s">
        <v>139</v>
      </c>
      <c r="E212" s="35"/>
      <c r="F212" s="199" t="s">
        <v>753</v>
      </c>
      <c r="G212" s="35"/>
      <c r="H212" s="35"/>
      <c r="I212" s="200"/>
      <c r="J212" s="35"/>
      <c r="K212" s="35"/>
      <c r="L212" s="38"/>
      <c r="M212" s="201"/>
      <c r="N212" s="202"/>
      <c r="O212" s="70"/>
      <c r="P212" s="70"/>
      <c r="Q212" s="70"/>
      <c r="R212" s="70"/>
      <c r="S212" s="70"/>
      <c r="T212" s="71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T212" s="16" t="s">
        <v>139</v>
      </c>
      <c r="AU212" s="16" t="s">
        <v>87</v>
      </c>
    </row>
    <row r="213" spans="1:65" s="2" customFormat="1" ht="16.5" customHeight="1">
      <c r="A213" s="33"/>
      <c r="B213" s="34"/>
      <c r="C213" s="226" t="s">
        <v>345</v>
      </c>
      <c r="D213" s="226" t="s">
        <v>297</v>
      </c>
      <c r="E213" s="227" t="s">
        <v>755</v>
      </c>
      <c r="F213" s="228" t="s">
        <v>756</v>
      </c>
      <c r="G213" s="229" t="s">
        <v>213</v>
      </c>
      <c r="H213" s="230">
        <v>30</v>
      </c>
      <c r="I213" s="231"/>
      <c r="J213" s="232">
        <f>ROUND(I213*H213,2)</f>
        <v>0</v>
      </c>
      <c r="K213" s="228" t="s">
        <v>136</v>
      </c>
      <c r="L213" s="233"/>
      <c r="M213" s="234" t="s">
        <v>1</v>
      </c>
      <c r="N213" s="235" t="s">
        <v>42</v>
      </c>
      <c r="O213" s="70"/>
      <c r="P213" s="194">
        <f>O213*H213</f>
        <v>0</v>
      </c>
      <c r="Q213" s="194">
        <v>3.2000000000000002E-3</v>
      </c>
      <c r="R213" s="194">
        <f>Q213*H213</f>
        <v>9.6000000000000002E-2</v>
      </c>
      <c r="S213" s="194">
        <v>0</v>
      </c>
      <c r="T213" s="195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196" t="s">
        <v>300</v>
      </c>
      <c r="AT213" s="196" t="s">
        <v>297</v>
      </c>
      <c r="AU213" s="196" t="s">
        <v>87</v>
      </c>
      <c r="AY213" s="16" t="s">
        <v>129</v>
      </c>
      <c r="BE213" s="197">
        <f>IF(N213="základní",J213,0)</f>
        <v>0</v>
      </c>
      <c r="BF213" s="197">
        <f>IF(N213="snížená",J213,0)</f>
        <v>0</v>
      </c>
      <c r="BG213" s="197">
        <f>IF(N213="zákl. přenesená",J213,0)</f>
        <v>0</v>
      </c>
      <c r="BH213" s="197">
        <f>IF(N213="sníž. přenesená",J213,0)</f>
        <v>0</v>
      </c>
      <c r="BI213" s="197">
        <f>IF(N213="nulová",J213,0)</f>
        <v>0</v>
      </c>
      <c r="BJ213" s="16" t="s">
        <v>85</v>
      </c>
      <c r="BK213" s="197">
        <f>ROUND(I213*H213,2)</f>
        <v>0</v>
      </c>
      <c r="BL213" s="16" t="s">
        <v>300</v>
      </c>
      <c r="BM213" s="196" t="s">
        <v>884</v>
      </c>
    </row>
    <row r="214" spans="1:65" s="2" customFormat="1">
      <c r="A214" s="33"/>
      <c r="B214" s="34"/>
      <c r="C214" s="35"/>
      <c r="D214" s="198" t="s">
        <v>139</v>
      </c>
      <c r="E214" s="35"/>
      <c r="F214" s="199" t="s">
        <v>756</v>
      </c>
      <c r="G214" s="35"/>
      <c r="H214" s="35"/>
      <c r="I214" s="200"/>
      <c r="J214" s="35"/>
      <c r="K214" s="35"/>
      <c r="L214" s="38"/>
      <c r="M214" s="201"/>
      <c r="N214" s="202"/>
      <c r="O214" s="70"/>
      <c r="P214" s="70"/>
      <c r="Q214" s="70"/>
      <c r="R214" s="70"/>
      <c r="S214" s="70"/>
      <c r="T214" s="71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T214" s="16" t="s">
        <v>139</v>
      </c>
      <c r="AU214" s="16" t="s">
        <v>87</v>
      </c>
    </row>
    <row r="215" spans="1:65" s="13" customFormat="1">
      <c r="B215" s="203"/>
      <c r="C215" s="204"/>
      <c r="D215" s="198" t="s">
        <v>151</v>
      </c>
      <c r="E215" s="205" t="s">
        <v>1</v>
      </c>
      <c r="F215" s="206" t="s">
        <v>885</v>
      </c>
      <c r="G215" s="204"/>
      <c r="H215" s="207">
        <v>30</v>
      </c>
      <c r="I215" s="208"/>
      <c r="J215" s="204"/>
      <c r="K215" s="204"/>
      <c r="L215" s="209"/>
      <c r="M215" s="210"/>
      <c r="N215" s="211"/>
      <c r="O215" s="211"/>
      <c r="P215" s="211"/>
      <c r="Q215" s="211"/>
      <c r="R215" s="211"/>
      <c r="S215" s="211"/>
      <c r="T215" s="212"/>
      <c r="AT215" s="213" t="s">
        <v>151</v>
      </c>
      <c r="AU215" s="213" t="s">
        <v>87</v>
      </c>
      <c r="AV215" s="13" t="s">
        <v>87</v>
      </c>
      <c r="AW215" s="13" t="s">
        <v>34</v>
      </c>
      <c r="AX215" s="13" t="s">
        <v>85</v>
      </c>
      <c r="AY215" s="213" t="s">
        <v>129</v>
      </c>
    </row>
    <row r="216" spans="1:65" s="2" customFormat="1" ht="16.5" customHeight="1">
      <c r="A216" s="33"/>
      <c r="B216" s="34"/>
      <c r="C216" s="226" t="s">
        <v>349</v>
      </c>
      <c r="D216" s="226" t="s">
        <v>297</v>
      </c>
      <c r="E216" s="227" t="s">
        <v>759</v>
      </c>
      <c r="F216" s="228" t="s">
        <v>760</v>
      </c>
      <c r="G216" s="229" t="s">
        <v>176</v>
      </c>
      <c r="H216" s="230">
        <v>10</v>
      </c>
      <c r="I216" s="231"/>
      <c r="J216" s="232">
        <f>ROUND(I216*H216,2)</f>
        <v>0</v>
      </c>
      <c r="K216" s="228" t="s">
        <v>136</v>
      </c>
      <c r="L216" s="233"/>
      <c r="M216" s="234" t="s">
        <v>1</v>
      </c>
      <c r="N216" s="235" t="s">
        <v>42</v>
      </c>
      <c r="O216" s="70"/>
      <c r="P216" s="194">
        <f>O216*H216</f>
        <v>0</v>
      </c>
      <c r="Q216" s="194">
        <v>0</v>
      </c>
      <c r="R216" s="194">
        <f>Q216*H216</f>
        <v>0</v>
      </c>
      <c r="S216" s="194">
        <v>0</v>
      </c>
      <c r="T216" s="195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196" t="s">
        <v>300</v>
      </c>
      <c r="AT216" s="196" t="s">
        <v>297</v>
      </c>
      <c r="AU216" s="196" t="s">
        <v>87</v>
      </c>
      <c r="AY216" s="16" t="s">
        <v>129</v>
      </c>
      <c r="BE216" s="197">
        <f>IF(N216="základní",J216,0)</f>
        <v>0</v>
      </c>
      <c r="BF216" s="197">
        <f>IF(N216="snížená",J216,0)</f>
        <v>0</v>
      </c>
      <c r="BG216" s="197">
        <f>IF(N216="zákl. přenesená",J216,0)</f>
        <v>0</v>
      </c>
      <c r="BH216" s="197">
        <f>IF(N216="sníž. přenesená",J216,0)</f>
        <v>0</v>
      </c>
      <c r="BI216" s="197">
        <f>IF(N216="nulová",J216,0)</f>
        <v>0</v>
      </c>
      <c r="BJ216" s="16" t="s">
        <v>85</v>
      </c>
      <c r="BK216" s="197">
        <f>ROUND(I216*H216,2)</f>
        <v>0</v>
      </c>
      <c r="BL216" s="16" t="s">
        <v>300</v>
      </c>
      <c r="BM216" s="196" t="s">
        <v>886</v>
      </c>
    </row>
    <row r="217" spans="1:65" s="2" customFormat="1">
      <c r="A217" s="33"/>
      <c r="B217" s="34"/>
      <c r="C217" s="35"/>
      <c r="D217" s="198" t="s">
        <v>139</v>
      </c>
      <c r="E217" s="35"/>
      <c r="F217" s="199" t="s">
        <v>760</v>
      </c>
      <c r="G217" s="35"/>
      <c r="H217" s="35"/>
      <c r="I217" s="200"/>
      <c r="J217" s="35"/>
      <c r="K217" s="35"/>
      <c r="L217" s="38"/>
      <c r="M217" s="201"/>
      <c r="N217" s="202"/>
      <c r="O217" s="70"/>
      <c r="P217" s="70"/>
      <c r="Q217" s="70"/>
      <c r="R217" s="70"/>
      <c r="S217" s="70"/>
      <c r="T217" s="71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T217" s="16" t="s">
        <v>139</v>
      </c>
      <c r="AU217" s="16" t="s">
        <v>87</v>
      </c>
    </row>
    <row r="218" spans="1:65" s="2" customFormat="1" ht="16.5" customHeight="1">
      <c r="A218" s="33"/>
      <c r="B218" s="34"/>
      <c r="C218" s="226" t="s">
        <v>353</v>
      </c>
      <c r="D218" s="226" t="s">
        <v>297</v>
      </c>
      <c r="E218" s="227" t="s">
        <v>443</v>
      </c>
      <c r="F218" s="228" t="s">
        <v>444</v>
      </c>
      <c r="G218" s="229" t="s">
        <v>148</v>
      </c>
      <c r="H218" s="230">
        <v>0.56999999999999995</v>
      </c>
      <c r="I218" s="231"/>
      <c r="J218" s="232">
        <f>ROUND(I218*H218,2)</f>
        <v>0</v>
      </c>
      <c r="K218" s="228" t="s">
        <v>136</v>
      </c>
      <c r="L218" s="233"/>
      <c r="M218" s="234" t="s">
        <v>1</v>
      </c>
      <c r="N218" s="235" t="s">
        <v>42</v>
      </c>
      <c r="O218" s="70"/>
      <c r="P218" s="194">
        <f>O218*H218</f>
        <v>0</v>
      </c>
      <c r="Q218" s="194">
        <v>2.4289999999999998</v>
      </c>
      <c r="R218" s="194">
        <f>Q218*H218</f>
        <v>1.3845299999999998</v>
      </c>
      <c r="S218" s="194">
        <v>0</v>
      </c>
      <c r="T218" s="195">
        <f>S218*H218</f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196" t="s">
        <v>300</v>
      </c>
      <c r="AT218" s="196" t="s">
        <v>297</v>
      </c>
      <c r="AU218" s="196" t="s">
        <v>87</v>
      </c>
      <c r="AY218" s="16" t="s">
        <v>129</v>
      </c>
      <c r="BE218" s="197">
        <f>IF(N218="základní",J218,0)</f>
        <v>0</v>
      </c>
      <c r="BF218" s="197">
        <f>IF(N218="snížená",J218,0)</f>
        <v>0</v>
      </c>
      <c r="BG218" s="197">
        <f>IF(N218="zákl. přenesená",J218,0)</f>
        <v>0</v>
      </c>
      <c r="BH218" s="197">
        <f>IF(N218="sníž. přenesená",J218,0)</f>
        <v>0</v>
      </c>
      <c r="BI218" s="197">
        <f>IF(N218="nulová",J218,0)</f>
        <v>0</v>
      </c>
      <c r="BJ218" s="16" t="s">
        <v>85</v>
      </c>
      <c r="BK218" s="197">
        <f>ROUND(I218*H218,2)</f>
        <v>0</v>
      </c>
      <c r="BL218" s="16" t="s">
        <v>300</v>
      </c>
      <c r="BM218" s="196" t="s">
        <v>887</v>
      </c>
    </row>
    <row r="219" spans="1:65" s="2" customFormat="1">
      <c r="A219" s="33"/>
      <c r="B219" s="34"/>
      <c r="C219" s="35"/>
      <c r="D219" s="198" t="s">
        <v>139</v>
      </c>
      <c r="E219" s="35"/>
      <c r="F219" s="199" t="s">
        <v>444</v>
      </c>
      <c r="G219" s="35"/>
      <c r="H219" s="35"/>
      <c r="I219" s="200"/>
      <c r="J219" s="35"/>
      <c r="K219" s="35"/>
      <c r="L219" s="38"/>
      <c r="M219" s="201"/>
      <c r="N219" s="202"/>
      <c r="O219" s="70"/>
      <c r="P219" s="70"/>
      <c r="Q219" s="70"/>
      <c r="R219" s="70"/>
      <c r="S219" s="70"/>
      <c r="T219" s="71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T219" s="16" t="s">
        <v>139</v>
      </c>
      <c r="AU219" s="16" t="s">
        <v>87</v>
      </c>
    </row>
    <row r="220" spans="1:65" s="13" customFormat="1">
      <c r="B220" s="203"/>
      <c r="C220" s="204"/>
      <c r="D220" s="198" t="s">
        <v>151</v>
      </c>
      <c r="E220" s="205" t="s">
        <v>1</v>
      </c>
      <c r="F220" s="206" t="s">
        <v>888</v>
      </c>
      <c r="G220" s="204"/>
      <c r="H220" s="207">
        <v>0.56999999999999995</v>
      </c>
      <c r="I220" s="208"/>
      <c r="J220" s="204"/>
      <c r="K220" s="204"/>
      <c r="L220" s="209"/>
      <c r="M220" s="210"/>
      <c r="N220" s="211"/>
      <c r="O220" s="211"/>
      <c r="P220" s="211"/>
      <c r="Q220" s="211"/>
      <c r="R220" s="211"/>
      <c r="S220" s="211"/>
      <c r="T220" s="212"/>
      <c r="AT220" s="213" t="s">
        <v>151</v>
      </c>
      <c r="AU220" s="213" t="s">
        <v>87</v>
      </c>
      <c r="AV220" s="13" t="s">
        <v>87</v>
      </c>
      <c r="AW220" s="13" t="s">
        <v>34</v>
      </c>
      <c r="AX220" s="13" t="s">
        <v>85</v>
      </c>
      <c r="AY220" s="213" t="s">
        <v>129</v>
      </c>
    </row>
    <row r="221" spans="1:65" s="2" customFormat="1" ht="16.5" customHeight="1">
      <c r="A221" s="33"/>
      <c r="B221" s="34"/>
      <c r="C221" s="185" t="s">
        <v>361</v>
      </c>
      <c r="D221" s="185" t="s">
        <v>132</v>
      </c>
      <c r="E221" s="186" t="s">
        <v>889</v>
      </c>
      <c r="F221" s="187" t="s">
        <v>890</v>
      </c>
      <c r="G221" s="188" t="s">
        <v>176</v>
      </c>
      <c r="H221" s="189">
        <v>10</v>
      </c>
      <c r="I221" s="190"/>
      <c r="J221" s="191">
        <f>ROUND(I221*H221,2)</f>
        <v>0</v>
      </c>
      <c r="K221" s="187" t="s">
        <v>136</v>
      </c>
      <c r="L221" s="38"/>
      <c r="M221" s="192" t="s">
        <v>1</v>
      </c>
      <c r="N221" s="193" t="s">
        <v>42</v>
      </c>
      <c r="O221" s="70"/>
      <c r="P221" s="194">
        <f>O221*H221</f>
        <v>0</v>
      </c>
      <c r="Q221" s="194">
        <v>0</v>
      </c>
      <c r="R221" s="194">
        <f>Q221*H221</f>
        <v>0</v>
      </c>
      <c r="S221" s="194">
        <v>0</v>
      </c>
      <c r="T221" s="195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96" t="s">
        <v>137</v>
      </c>
      <c r="AT221" s="196" t="s">
        <v>132</v>
      </c>
      <c r="AU221" s="196" t="s">
        <v>87</v>
      </c>
      <c r="AY221" s="16" t="s">
        <v>129</v>
      </c>
      <c r="BE221" s="197">
        <f>IF(N221="základní",J221,0)</f>
        <v>0</v>
      </c>
      <c r="BF221" s="197">
        <f>IF(N221="snížená",J221,0)</f>
        <v>0</v>
      </c>
      <c r="BG221" s="197">
        <f>IF(N221="zákl. přenesená",J221,0)</f>
        <v>0</v>
      </c>
      <c r="BH221" s="197">
        <f>IF(N221="sníž. přenesená",J221,0)</f>
        <v>0</v>
      </c>
      <c r="BI221" s="197">
        <f>IF(N221="nulová",J221,0)</f>
        <v>0</v>
      </c>
      <c r="BJ221" s="16" t="s">
        <v>85</v>
      </c>
      <c r="BK221" s="197">
        <f>ROUND(I221*H221,2)</f>
        <v>0</v>
      </c>
      <c r="BL221" s="16" t="s">
        <v>137</v>
      </c>
      <c r="BM221" s="196" t="s">
        <v>891</v>
      </c>
    </row>
    <row r="222" spans="1:65" s="2" customFormat="1" ht="19.5">
      <c r="A222" s="33"/>
      <c r="B222" s="34"/>
      <c r="C222" s="35"/>
      <c r="D222" s="198" t="s">
        <v>139</v>
      </c>
      <c r="E222" s="35"/>
      <c r="F222" s="199" t="s">
        <v>892</v>
      </c>
      <c r="G222" s="35"/>
      <c r="H222" s="35"/>
      <c r="I222" s="200"/>
      <c r="J222" s="35"/>
      <c r="K222" s="35"/>
      <c r="L222" s="38"/>
      <c r="M222" s="201"/>
      <c r="N222" s="202"/>
      <c r="O222" s="70"/>
      <c r="P222" s="70"/>
      <c r="Q222" s="70"/>
      <c r="R222" s="70"/>
      <c r="S222" s="70"/>
      <c r="T222" s="71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T222" s="16" t="s">
        <v>139</v>
      </c>
      <c r="AU222" s="16" t="s">
        <v>87</v>
      </c>
    </row>
    <row r="223" spans="1:65" s="2" customFormat="1" ht="16.5" customHeight="1">
      <c r="A223" s="33"/>
      <c r="B223" s="34"/>
      <c r="C223" s="185" t="s">
        <v>366</v>
      </c>
      <c r="D223" s="185" t="s">
        <v>132</v>
      </c>
      <c r="E223" s="186" t="s">
        <v>893</v>
      </c>
      <c r="F223" s="187" t="s">
        <v>894</v>
      </c>
      <c r="G223" s="188" t="s">
        <v>176</v>
      </c>
      <c r="H223" s="189">
        <v>10</v>
      </c>
      <c r="I223" s="190"/>
      <c r="J223" s="191">
        <f>ROUND(I223*H223,2)</f>
        <v>0</v>
      </c>
      <c r="K223" s="187" t="s">
        <v>136</v>
      </c>
      <c r="L223" s="38"/>
      <c r="M223" s="192" t="s">
        <v>1</v>
      </c>
      <c r="N223" s="193" t="s">
        <v>42</v>
      </c>
      <c r="O223" s="70"/>
      <c r="P223" s="194">
        <f>O223*H223</f>
        <v>0</v>
      </c>
      <c r="Q223" s="194">
        <v>0</v>
      </c>
      <c r="R223" s="194">
        <f>Q223*H223</f>
        <v>0</v>
      </c>
      <c r="S223" s="194">
        <v>0</v>
      </c>
      <c r="T223" s="195">
        <f>S223*H223</f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196" t="s">
        <v>137</v>
      </c>
      <c r="AT223" s="196" t="s">
        <v>132</v>
      </c>
      <c r="AU223" s="196" t="s">
        <v>87</v>
      </c>
      <c r="AY223" s="16" t="s">
        <v>129</v>
      </c>
      <c r="BE223" s="197">
        <f>IF(N223="základní",J223,0)</f>
        <v>0</v>
      </c>
      <c r="BF223" s="197">
        <f>IF(N223="snížená",J223,0)</f>
        <v>0</v>
      </c>
      <c r="BG223" s="197">
        <f>IF(N223="zákl. přenesená",J223,0)</f>
        <v>0</v>
      </c>
      <c r="BH223" s="197">
        <f>IF(N223="sníž. přenesená",J223,0)</f>
        <v>0</v>
      </c>
      <c r="BI223" s="197">
        <f>IF(N223="nulová",J223,0)</f>
        <v>0</v>
      </c>
      <c r="BJ223" s="16" t="s">
        <v>85</v>
      </c>
      <c r="BK223" s="197">
        <f>ROUND(I223*H223,2)</f>
        <v>0</v>
      </c>
      <c r="BL223" s="16" t="s">
        <v>137</v>
      </c>
      <c r="BM223" s="196" t="s">
        <v>895</v>
      </c>
    </row>
    <row r="224" spans="1:65" s="2" customFormat="1" ht="19.5">
      <c r="A224" s="33"/>
      <c r="B224" s="34"/>
      <c r="C224" s="35"/>
      <c r="D224" s="198" t="s">
        <v>139</v>
      </c>
      <c r="E224" s="35"/>
      <c r="F224" s="199" t="s">
        <v>896</v>
      </c>
      <c r="G224" s="35"/>
      <c r="H224" s="35"/>
      <c r="I224" s="200"/>
      <c r="J224" s="35"/>
      <c r="K224" s="35"/>
      <c r="L224" s="38"/>
      <c r="M224" s="201"/>
      <c r="N224" s="202"/>
      <c r="O224" s="70"/>
      <c r="P224" s="70"/>
      <c r="Q224" s="70"/>
      <c r="R224" s="70"/>
      <c r="S224" s="70"/>
      <c r="T224" s="71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T224" s="16" t="s">
        <v>139</v>
      </c>
      <c r="AU224" s="16" t="s">
        <v>87</v>
      </c>
    </row>
    <row r="225" spans="1:65" s="2" customFormat="1" ht="16.5" customHeight="1">
      <c r="A225" s="33"/>
      <c r="B225" s="34"/>
      <c r="C225" s="226" t="s">
        <v>371</v>
      </c>
      <c r="D225" s="226" t="s">
        <v>297</v>
      </c>
      <c r="E225" s="227" t="s">
        <v>897</v>
      </c>
      <c r="F225" s="228" t="s">
        <v>898</v>
      </c>
      <c r="G225" s="229" t="s">
        <v>176</v>
      </c>
      <c r="H225" s="230">
        <v>10</v>
      </c>
      <c r="I225" s="231"/>
      <c r="J225" s="232">
        <f>ROUND(I225*H225,2)</f>
        <v>0</v>
      </c>
      <c r="K225" s="228" t="s">
        <v>136</v>
      </c>
      <c r="L225" s="233"/>
      <c r="M225" s="234" t="s">
        <v>1</v>
      </c>
      <c r="N225" s="235" t="s">
        <v>42</v>
      </c>
      <c r="O225" s="70"/>
      <c r="P225" s="194">
        <f>O225*H225</f>
        <v>0</v>
      </c>
      <c r="Q225" s="194">
        <v>0.157</v>
      </c>
      <c r="R225" s="194">
        <f>Q225*H225</f>
        <v>1.57</v>
      </c>
      <c r="S225" s="194">
        <v>0</v>
      </c>
      <c r="T225" s="195">
        <f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196" t="s">
        <v>300</v>
      </c>
      <c r="AT225" s="196" t="s">
        <v>297</v>
      </c>
      <c r="AU225" s="196" t="s">
        <v>87</v>
      </c>
      <c r="AY225" s="16" t="s">
        <v>129</v>
      </c>
      <c r="BE225" s="197">
        <f>IF(N225="základní",J225,0)</f>
        <v>0</v>
      </c>
      <c r="BF225" s="197">
        <f>IF(N225="snížená",J225,0)</f>
        <v>0</v>
      </c>
      <c r="BG225" s="197">
        <f>IF(N225="zákl. přenesená",J225,0)</f>
        <v>0</v>
      </c>
      <c r="BH225" s="197">
        <f>IF(N225="sníž. přenesená",J225,0)</f>
        <v>0</v>
      </c>
      <c r="BI225" s="197">
        <f>IF(N225="nulová",J225,0)</f>
        <v>0</v>
      </c>
      <c r="BJ225" s="16" t="s">
        <v>85</v>
      </c>
      <c r="BK225" s="197">
        <f>ROUND(I225*H225,2)</f>
        <v>0</v>
      </c>
      <c r="BL225" s="16" t="s">
        <v>300</v>
      </c>
      <c r="BM225" s="196" t="s">
        <v>899</v>
      </c>
    </row>
    <row r="226" spans="1:65" s="2" customFormat="1">
      <c r="A226" s="33"/>
      <c r="B226" s="34"/>
      <c r="C226" s="35"/>
      <c r="D226" s="198" t="s">
        <v>139</v>
      </c>
      <c r="E226" s="35"/>
      <c r="F226" s="199" t="s">
        <v>898</v>
      </c>
      <c r="G226" s="35"/>
      <c r="H226" s="35"/>
      <c r="I226" s="200"/>
      <c r="J226" s="35"/>
      <c r="K226" s="35"/>
      <c r="L226" s="38"/>
      <c r="M226" s="201"/>
      <c r="N226" s="202"/>
      <c r="O226" s="70"/>
      <c r="P226" s="70"/>
      <c r="Q226" s="70"/>
      <c r="R226" s="70"/>
      <c r="S226" s="70"/>
      <c r="T226" s="71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T226" s="16" t="s">
        <v>139</v>
      </c>
      <c r="AU226" s="16" t="s">
        <v>87</v>
      </c>
    </row>
    <row r="227" spans="1:65" s="2" customFormat="1" ht="16.5" customHeight="1">
      <c r="A227" s="33"/>
      <c r="B227" s="34"/>
      <c r="C227" s="185" t="s">
        <v>377</v>
      </c>
      <c r="D227" s="185" t="s">
        <v>132</v>
      </c>
      <c r="E227" s="186" t="s">
        <v>900</v>
      </c>
      <c r="F227" s="187" t="s">
        <v>901</v>
      </c>
      <c r="G227" s="188" t="s">
        <v>176</v>
      </c>
      <c r="H227" s="189">
        <v>26</v>
      </c>
      <c r="I227" s="190"/>
      <c r="J227" s="191">
        <f>ROUND(I227*H227,2)</f>
        <v>0</v>
      </c>
      <c r="K227" s="187" t="s">
        <v>136</v>
      </c>
      <c r="L227" s="38"/>
      <c r="M227" s="192" t="s">
        <v>1</v>
      </c>
      <c r="N227" s="193" t="s">
        <v>42</v>
      </c>
      <c r="O227" s="70"/>
      <c r="P227" s="194">
        <f>O227*H227</f>
        <v>0</v>
      </c>
      <c r="Q227" s="194">
        <v>0</v>
      </c>
      <c r="R227" s="194">
        <f>Q227*H227</f>
        <v>0</v>
      </c>
      <c r="S227" s="194">
        <v>0</v>
      </c>
      <c r="T227" s="195">
        <f>S227*H227</f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196" t="s">
        <v>137</v>
      </c>
      <c r="AT227" s="196" t="s">
        <v>132</v>
      </c>
      <c r="AU227" s="196" t="s">
        <v>87</v>
      </c>
      <c r="AY227" s="16" t="s">
        <v>129</v>
      </c>
      <c r="BE227" s="197">
        <f>IF(N227="základní",J227,0)</f>
        <v>0</v>
      </c>
      <c r="BF227" s="197">
        <f>IF(N227="snížená",J227,0)</f>
        <v>0</v>
      </c>
      <c r="BG227" s="197">
        <f>IF(N227="zákl. přenesená",J227,0)</f>
        <v>0</v>
      </c>
      <c r="BH227" s="197">
        <f>IF(N227="sníž. přenesená",J227,0)</f>
        <v>0</v>
      </c>
      <c r="BI227" s="197">
        <f>IF(N227="nulová",J227,0)</f>
        <v>0</v>
      </c>
      <c r="BJ227" s="16" t="s">
        <v>85</v>
      </c>
      <c r="BK227" s="197">
        <f>ROUND(I227*H227,2)</f>
        <v>0</v>
      </c>
      <c r="BL227" s="16" t="s">
        <v>137</v>
      </c>
      <c r="BM227" s="196" t="s">
        <v>902</v>
      </c>
    </row>
    <row r="228" spans="1:65" s="2" customFormat="1" ht="19.5">
      <c r="A228" s="33"/>
      <c r="B228" s="34"/>
      <c r="C228" s="35"/>
      <c r="D228" s="198" t="s">
        <v>139</v>
      </c>
      <c r="E228" s="35"/>
      <c r="F228" s="199" t="s">
        <v>903</v>
      </c>
      <c r="G228" s="35"/>
      <c r="H228" s="35"/>
      <c r="I228" s="200"/>
      <c r="J228" s="35"/>
      <c r="K228" s="35"/>
      <c r="L228" s="38"/>
      <c r="M228" s="201"/>
      <c r="N228" s="202"/>
      <c r="O228" s="70"/>
      <c r="P228" s="70"/>
      <c r="Q228" s="70"/>
      <c r="R228" s="70"/>
      <c r="S228" s="70"/>
      <c r="T228" s="71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T228" s="16" t="s">
        <v>139</v>
      </c>
      <c r="AU228" s="16" t="s">
        <v>87</v>
      </c>
    </row>
    <row r="229" spans="1:65" s="2" customFormat="1" ht="16.5" customHeight="1">
      <c r="A229" s="33"/>
      <c r="B229" s="34"/>
      <c r="C229" s="185" t="s">
        <v>383</v>
      </c>
      <c r="D229" s="185" t="s">
        <v>132</v>
      </c>
      <c r="E229" s="186" t="s">
        <v>904</v>
      </c>
      <c r="F229" s="187" t="s">
        <v>905</v>
      </c>
      <c r="G229" s="188" t="s">
        <v>176</v>
      </c>
      <c r="H229" s="189">
        <v>1</v>
      </c>
      <c r="I229" s="190"/>
      <c r="J229" s="191">
        <f>ROUND(I229*H229,2)</f>
        <v>0</v>
      </c>
      <c r="K229" s="187" t="s">
        <v>136</v>
      </c>
      <c r="L229" s="38"/>
      <c r="M229" s="192" t="s">
        <v>1</v>
      </c>
      <c r="N229" s="193" t="s">
        <v>42</v>
      </c>
      <c r="O229" s="70"/>
      <c r="P229" s="194">
        <f>O229*H229</f>
        <v>0</v>
      </c>
      <c r="Q229" s="194">
        <v>0</v>
      </c>
      <c r="R229" s="194">
        <f>Q229*H229</f>
        <v>0</v>
      </c>
      <c r="S229" s="194">
        <v>0</v>
      </c>
      <c r="T229" s="195">
        <f>S229*H229</f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196" t="s">
        <v>137</v>
      </c>
      <c r="AT229" s="196" t="s">
        <v>132</v>
      </c>
      <c r="AU229" s="196" t="s">
        <v>87</v>
      </c>
      <c r="AY229" s="16" t="s">
        <v>129</v>
      </c>
      <c r="BE229" s="197">
        <f>IF(N229="základní",J229,0)</f>
        <v>0</v>
      </c>
      <c r="BF229" s="197">
        <f>IF(N229="snížená",J229,0)</f>
        <v>0</v>
      </c>
      <c r="BG229" s="197">
        <f>IF(N229="zákl. přenesená",J229,0)</f>
        <v>0</v>
      </c>
      <c r="BH229" s="197">
        <f>IF(N229="sníž. přenesená",J229,0)</f>
        <v>0</v>
      </c>
      <c r="BI229" s="197">
        <f>IF(N229="nulová",J229,0)</f>
        <v>0</v>
      </c>
      <c r="BJ229" s="16" t="s">
        <v>85</v>
      </c>
      <c r="BK229" s="197">
        <f>ROUND(I229*H229,2)</f>
        <v>0</v>
      </c>
      <c r="BL229" s="16" t="s">
        <v>137</v>
      </c>
      <c r="BM229" s="196" t="s">
        <v>906</v>
      </c>
    </row>
    <row r="230" spans="1:65" s="2" customFormat="1" ht="19.5">
      <c r="A230" s="33"/>
      <c r="B230" s="34"/>
      <c r="C230" s="35"/>
      <c r="D230" s="198" t="s">
        <v>139</v>
      </c>
      <c r="E230" s="35"/>
      <c r="F230" s="199" t="s">
        <v>907</v>
      </c>
      <c r="G230" s="35"/>
      <c r="H230" s="35"/>
      <c r="I230" s="200"/>
      <c r="J230" s="35"/>
      <c r="K230" s="35"/>
      <c r="L230" s="38"/>
      <c r="M230" s="201"/>
      <c r="N230" s="202"/>
      <c r="O230" s="70"/>
      <c r="P230" s="70"/>
      <c r="Q230" s="70"/>
      <c r="R230" s="70"/>
      <c r="S230" s="70"/>
      <c r="T230" s="71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T230" s="16" t="s">
        <v>139</v>
      </c>
      <c r="AU230" s="16" t="s">
        <v>87</v>
      </c>
    </row>
    <row r="231" spans="1:65" s="2" customFormat="1" ht="16.5" customHeight="1">
      <c r="A231" s="33"/>
      <c r="B231" s="34"/>
      <c r="C231" s="185" t="s">
        <v>389</v>
      </c>
      <c r="D231" s="185" t="s">
        <v>132</v>
      </c>
      <c r="E231" s="186" t="s">
        <v>908</v>
      </c>
      <c r="F231" s="187" t="s">
        <v>909</v>
      </c>
      <c r="G231" s="188" t="s">
        <v>176</v>
      </c>
      <c r="H231" s="189">
        <v>21</v>
      </c>
      <c r="I231" s="190"/>
      <c r="J231" s="191">
        <f>ROUND(I231*H231,2)</f>
        <v>0</v>
      </c>
      <c r="K231" s="187" t="s">
        <v>136</v>
      </c>
      <c r="L231" s="38"/>
      <c r="M231" s="192" t="s">
        <v>1</v>
      </c>
      <c r="N231" s="193" t="s">
        <v>42</v>
      </c>
      <c r="O231" s="70"/>
      <c r="P231" s="194">
        <f>O231*H231</f>
        <v>0</v>
      </c>
      <c r="Q231" s="194">
        <v>0</v>
      </c>
      <c r="R231" s="194">
        <f>Q231*H231</f>
        <v>0</v>
      </c>
      <c r="S231" s="194">
        <v>0</v>
      </c>
      <c r="T231" s="195">
        <f>S231*H231</f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196" t="s">
        <v>137</v>
      </c>
      <c r="AT231" s="196" t="s">
        <v>132</v>
      </c>
      <c r="AU231" s="196" t="s">
        <v>87</v>
      </c>
      <c r="AY231" s="16" t="s">
        <v>129</v>
      </c>
      <c r="BE231" s="197">
        <f>IF(N231="základní",J231,0)</f>
        <v>0</v>
      </c>
      <c r="BF231" s="197">
        <f>IF(N231="snížená",J231,0)</f>
        <v>0</v>
      </c>
      <c r="BG231" s="197">
        <f>IF(N231="zákl. přenesená",J231,0)</f>
        <v>0</v>
      </c>
      <c r="BH231" s="197">
        <f>IF(N231="sníž. přenesená",J231,0)</f>
        <v>0</v>
      </c>
      <c r="BI231" s="197">
        <f>IF(N231="nulová",J231,0)</f>
        <v>0</v>
      </c>
      <c r="BJ231" s="16" t="s">
        <v>85</v>
      </c>
      <c r="BK231" s="197">
        <f>ROUND(I231*H231,2)</f>
        <v>0</v>
      </c>
      <c r="BL231" s="16" t="s">
        <v>137</v>
      </c>
      <c r="BM231" s="196" t="s">
        <v>910</v>
      </c>
    </row>
    <row r="232" spans="1:65" s="2" customFormat="1" ht="19.5">
      <c r="A232" s="33"/>
      <c r="B232" s="34"/>
      <c r="C232" s="35"/>
      <c r="D232" s="198" t="s">
        <v>139</v>
      </c>
      <c r="E232" s="35"/>
      <c r="F232" s="199" t="s">
        <v>911</v>
      </c>
      <c r="G232" s="35"/>
      <c r="H232" s="35"/>
      <c r="I232" s="200"/>
      <c r="J232" s="35"/>
      <c r="K232" s="35"/>
      <c r="L232" s="38"/>
      <c r="M232" s="201"/>
      <c r="N232" s="202"/>
      <c r="O232" s="70"/>
      <c r="P232" s="70"/>
      <c r="Q232" s="70"/>
      <c r="R232" s="70"/>
      <c r="S232" s="70"/>
      <c r="T232" s="71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T232" s="16" t="s">
        <v>139</v>
      </c>
      <c r="AU232" s="16" t="s">
        <v>87</v>
      </c>
    </row>
    <row r="233" spans="1:65" s="2" customFormat="1" ht="16.5" customHeight="1">
      <c r="A233" s="33"/>
      <c r="B233" s="34"/>
      <c r="C233" s="226" t="s">
        <v>395</v>
      </c>
      <c r="D233" s="226" t="s">
        <v>297</v>
      </c>
      <c r="E233" s="227" t="s">
        <v>912</v>
      </c>
      <c r="F233" s="228" t="s">
        <v>913</v>
      </c>
      <c r="G233" s="229" t="s">
        <v>176</v>
      </c>
      <c r="H233" s="230">
        <v>1</v>
      </c>
      <c r="I233" s="231"/>
      <c r="J233" s="232">
        <f>ROUND(I233*H233,2)</f>
        <v>0</v>
      </c>
      <c r="K233" s="228" t="s">
        <v>136</v>
      </c>
      <c r="L233" s="233"/>
      <c r="M233" s="234" t="s">
        <v>1</v>
      </c>
      <c r="N233" s="235" t="s">
        <v>42</v>
      </c>
      <c r="O233" s="70"/>
      <c r="P233" s="194">
        <f>O233*H233</f>
        <v>0</v>
      </c>
      <c r="Q233" s="194">
        <v>0</v>
      </c>
      <c r="R233" s="194">
        <f>Q233*H233</f>
        <v>0</v>
      </c>
      <c r="S233" s="194">
        <v>0</v>
      </c>
      <c r="T233" s="195">
        <f>S233*H233</f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196" t="s">
        <v>300</v>
      </c>
      <c r="AT233" s="196" t="s">
        <v>297</v>
      </c>
      <c r="AU233" s="196" t="s">
        <v>87</v>
      </c>
      <c r="AY233" s="16" t="s">
        <v>129</v>
      </c>
      <c r="BE233" s="197">
        <f>IF(N233="základní",J233,0)</f>
        <v>0</v>
      </c>
      <c r="BF233" s="197">
        <f>IF(N233="snížená",J233,0)</f>
        <v>0</v>
      </c>
      <c r="BG233" s="197">
        <f>IF(N233="zákl. přenesená",J233,0)</f>
        <v>0</v>
      </c>
      <c r="BH233" s="197">
        <f>IF(N233="sníž. přenesená",J233,0)</f>
        <v>0</v>
      </c>
      <c r="BI233" s="197">
        <f>IF(N233="nulová",J233,0)</f>
        <v>0</v>
      </c>
      <c r="BJ233" s="16" t="s">
        <v>85</v>
      </c>
      <c r="BK233" s="197">
        <f>ROUND(I233*H233,2)</f>
        <v>0</v>
      </c>
      <c r="BL233" s="16" t="s">
        <v>300</v>
      </c>
      <c r="BM233" s="196" t="s">
        <v>914</v>
      </c>
    </row>
    <row r="234" spans="1:65" s="2" customFormat="1">
      <c r="A234" s="33"/>
      <c r="B234" s="34"/>
      <c r="C234" s="35"/>
      <c r="D234" s="198" t="s">
        <v>139</v>
      </c>
      <c r="E234" s="35"/>
      <c r="F234" s="199" t="s">
        <v>913</v>
      </c>
      <c r="G234" s="35"/>
      <c r="H234" s="35"/>
      <c r="I234" s="200"/>
      <c r="J234" s="35"/>
      <c r="K234" s="35"/>
      <c r="L234" s="38"/>
      <c r="M234" s="201"/>
      <c r="N234" s="202"/>
      <c r="O234" s="70"/>
      <c r="P234" s="70"/>
      <c r="Q234" s="70"/>
      <c r="R234" s="70"/>
      <c r="S234" s="70"/>
      <c r="T234" s="71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T234" s="16" t="s">
        <v>139</v>
      </c>
      <c r="AU234" s="16" t="s">
        <v>87</v>
      </c>
    </row>
    <row r="235" spans="1:65" s="2" customFormat="1" ht="16.5" customHeight="1">
      <c r="A235" s="33"/>
      <c r="B235" s="34"/>
      <c r="C235" s="226" t="s">
        <v>915</v>
      </c>
      <c r="D235" s="226" t="s">
        <v>297</v>
      </c>
      <c r="E235" s="227" t="s">
        <v>916</v>
      </c>
      <c r="F235" s="228" t="s">
        <v>917</v>
      </c>
      <c r="G235" s="229" t="s">
        <v>176</v>
      </c>
      <c r="H235" s="230">
        <v>21</v>
      </c>
      <c r="I235" s="231"/>
      <c r="J235" s="232">
        <f>ROUND(I235*H235,2)</f>
        <v>0</v>
      </c>
      <c r="K235" s="228" t="s">
        <v>1</v>
      </c>
      <c r="L235" s="233"/>
      <c r="M235" s="234" t="s">
        <v>1</v>
      </c>
      <c r="N235" s="235" t="s">
        <v>42</v>
      </c>
      <c r="O235" s="70"/>
      <c r="P235" s="194">
        <f>O235*H235</f>
        <v>0</v>
      </c>
      <c r="Q235" s="194">
        <v>8.0000000000000002E-3</v>
      </c>
      <c r="R235" s="194">
        <f>Q235*H235</f>
        <v>0.16800000000000001</v>
      </c>
      <c r="S235" s="194">
        <v>0</v>
      </c>
      <c r="T235" s="195">
        <f>S235*H235</f>
        <v>0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196" t="s">
        <v>300</v>
      </c>
      <c r="AT235" s="196" t="s">
        <v>297</v>
      </c>
      <c r="AU235" s="196" t="s">
        <v>87</v>
      </c>
      <c r="AY235" s="16" t="s">
        <v>129</v>
      </c>
      <c r="BE235" s="197">
        <f>IF(N235="základní",J235,0)</f>
        <v>0</v>
      </c>
      <c r="BF235" s="197">
        <f>IF(N235="snížená",J235,0)</f>
        <v>0</v>
      </c>
      <c r="BG235" s="197">
        <f>IF(N235="zákl. přenesená",J235,0)</f>
        <v>0</v>
      </c>
      <c r="BH235" s="197">
        <f>IF(N235="sníž. přenesená",J235,0)</f>
        <v>0</v>
      </c>
      <c r="BI235" s="197">
        <f>IF(N235="nulová",J235,0)</f>
        <v>0</v>
      </c>
      <c r="BJ235" s="16" t="s">
        <v>85</v>
      </c>
      <c r="BK235" s="197">
        <f>ROUND(I235*H235,2)</f>
        <v>0</v>
      </c>
      <c r="BL235" s="16" t="s">
        <v>300</v>
      </c>
      <c r="BM235" s="196" t="s">
        <v>918</v>
      </c>
    </row>
    <row r="236" spans="1:65" s="2" customFormat="1">
      <c r="A236" s="33"/>
      <c r="B236" s="34"/>
      <c r="C236" s="35"/>
      <c r="D236" s="198" t="s">
        <v>139</v>
      </c>
      <c r="E236" s="35"/>
      <c r="F236" s="199" t="s">
        <v>917</v>
      </c>
      <c r="G236" s="35"/>
      <c r="H236" s="35"/>
      <c r="I236" s="200"/>
      <c r="J236" s="35"/>
      <c r="K236" s="35"/>
      <c r="L236" s="38"/>
      <c r="M236" s="201"/>
      <c r="N236" s="202"/>
      <c r="O236" s="70"/>
      <c r="P236" s="70"/>
      <c r="Q236" s="70"/>
      <c r="R236" s="70"/>
      <c r="S236" s="70"/>
      <c r="T236" s="71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T236" s="16" t="s">
        <v>139</v>
      </c>
      <c r="AU236" s="16" t="s">
        <v>87</v>
      </c>
    </row>
    <row r="237" spans="1:65" s="2" customFormat="1" ht="16.5" customHeight="1">
      <c r="A237" s="33"/>
      <c r="B237" s="34"/>
      <c r="C237" s="226" t="s">
        <v>919</v>
      </c>
      <c r="D237" s="226" t="s">
        <v>297</v>
      </c>
      <c r="E237" s="227" t="s">
        <v>443</v>
      </c>
      <c r="F237" s="228" t="s">
        <v>444</v>
      </c>
      <c r="G237" s="229" t="s">
        <v>148</v>
      </c>
      <c r="H237" s="230">
        <v>1.47</v>
      </c>
      <c r="I237" s="231"/>
      <c r="J237" s="232">
        <f>ROUND(I237*H237,2)</f>
        <v>0</v>
      </c>
      <c r="K237" s="228" t="s">
        <v>136</v>
      </c>
      <c r="L237" s="233"/>
      <c r="M237" s="234" t="s">
        <v>1</v>
      </c>
      <c r="N237" s="235" t="s">
        <v>42</v>
      </c>
      <c r="O237" s="70"/>
      <c r="P237" s="194">
        <f>O237*H237</f>
        <v>0</v>
      </c>
      <c r="Q237" s="194">
        <v>2.4289999999999998</v>
      </c>
      <c r="R237" s="194">
        <f>Q237*H237</f>
        <v>3.5706299999999995</v>
      </c>
      <c r="S237" s="194">
        <v>0</v>
      </c>
      <c r="T237" s="195">
        <f>S237*H237</f>
        <v>0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196" t="s">
        <v>300</v>
      </c>
      <c r="AT237" s="196" t="s">
        <v>297</v>
      </c>
      <c r="AU237" s="196" t="s">
        <v>87</v>
      </c>
      <c r="AY237" s="16" t="s">
        <v>129</v>
      </c>
      <c r="BE237" s="197">
        <f>IF(N237="základní",J237,0)</f>
        <v>0</v>
      </c>
      <c r="BF237" s="197">
        <f>IF(N237="snížená",J237,0)</f>
        <v>0</v>
      </c>
      <c r="BG237" s="197">
        <f>IF(N237="zákl. přenesená",J237,0)</f>
        <v>0</v>
      </c>
      <c r="BH237" s="197">
        <f>IF(N237="sníž. přenesená",J237,0)</f>
        <v>0</v>
      </c>
      <c r="BI237" s="197">
        <f>IF(N237="nulová",J237,0)</f>
        <v>0</v>
      </c>
      <c r="BJ237" s="16" t="s">
        <v>85</v>
      </c>
      <c r="BK237" s="197">
        <f>ROUND(I237*H237,2)</f>
        <v>0</v>
      </c>
      <c r="BL237" s="16" t="s">
        <v>300</v>
      </c>
      <c r="BM237" s="196" t="s">
        <v>920</v>
      </c>
    </row>
    <row r="238" spans="1:65" s="2" customFormat="1">
      <c r="A238" s="33"/>
      <c r="B238" s="34"/>
      <c r="C238" s="35"/>
      <c r="D238" s="198" t="s">
        <v>139</v>
      </c>
      <c r="E238" s="35"/>
      <c r="F238" s="199" t="s">
        <v>444</v>
      </c>
      <c r="G238" s="35"/>
      <c r="H238" s="35"/>
      <c r="I238" s="200"/>
      <c r="J238" s="35"/>
      <c r="K238" s="35"/>
      <c r="L238" s="38"/>
      <c r="M238" s="201"/>
      <c r="N238" s="202"/>
      <c r="O238" s="70"/>
      <c r="P238" s="70"/>
      <c r="Q238" s="70"/>
      <c r="R238" s="70"/>
      <c r="S238" s="70"/>
      <c r="T238" s="71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T238" s="16" t="s">
        <v>139</v>
      </c>
      <c r="AU238" s="16" t="s">
        <v>87</v>
      </c>
    </row>
    <row r="239" spans="1:65" s="13" customFormat="1">
      <c r="B239" s="203"/>
      <c r="C239" s="204"/>
      <c r="D239" s="198" t="s">
        <v>151</v>
      </c>
      <c r="E239" s="205" t="s">
        <v>1</v>
      </c>
      <c r="F239" s="206" t="s">
        <v>921</v>
      </c>
      <c r="G239" s="204"/>
      <c r="H239" s="207">
        <v>1.47</v>
      </c>
      <c r="I239" s="208"/>
      <c r="J239" s="204"/>
      <c r="K239" s="204"/>
      <c r="L239" s="209"/>
      <c r="M239" s="210"/>
      <c r="N239" s="211"/>
      <c r="O239" s="211"/>
      <c r="P239" s="211"/>
      <c r="Q239" s="211"/>
      <c r="R239" s="211"/>
      <c r="S239" s="211"/>
      <c r="T239" s="212"/>
      <c r="AT239" s="213" t="s">
        <v>151</v>
      </c>
      <c r="AU239" s="213" t="s">
        <v>87</v>
      </c>
      <c r="AV239" s="13" t="s">
        <v>87</v>
      </c>
      <c r="AW239" s="13" t="s">
        <v>34</v>
      </c>
      <c r="AX239" s="13" t="s">
        <v>85</v>
      </c>
      <c r="AY239" s="213" t="s">
        <v>129</v>
      </c>
    </row>
    <row r="240" spans="1:65" s="12" customFormat="1" ht="25.9" customHeight="1">
      <c r="B240" s="169"/>
      <c r="C240" s="170"/>
      <c r="D240" s="171" t="s">
        <v>76</v>
      </c>
      <c r="E240" s="172" t="s">
        <v>351</v>
      </c>
      <c r="F240" s="172" t="s">
        <v>352</v>
      </c>
      <c r="G240" s="170"/>
      <c r="H240" s="170"/>
      <c r="I240" s="173"/>
      <c r="J240" s="174">
        <f>BK240</f>
        <v>0</v>
      </c>
      <c r="K240" s="170"/>
      <c r="L240" s="175"/>
      <c r="M240" s="176"/>
      <c r="N240" s="177"/>
      <c r="O240" s="177"/>
      <c r="P240" s="178">
        <f>SUM(P241:P255)</f>
        <v>0</v>
      </c>
      <c r="Q240" s="177"/>
      <c r="R240" s="178">
        <f>SUM(R241:R255)</f>
        <v>0</v>
      </c>
      <c r="S240" s="177"/>
      <c r="T240" s="179">
        <f>SUM(T241:T255)</f>
        <v>0</v>
      </c>
      <c r="AR240" s="180" t="s">
        <v>137</v>
      </c>
      <c r="AT240" s="181" t="s">
        <v>76</v>
      </c>
      <c r="AU240" s="181" t="s">
        <v>77</v>
      </c>
      <c r="AY240" s="180" t="s">
        <v>129</v>
      </c>
      <c r="BK240" s="182">
        <f>SUM(BK241:BK255)</f>
        <v>0</v>
      </c>
    </row>
    <row r="241" spans="1:65" s="2" customFormat="1" ht="16.5" customHeight="1">
      <c r="A241" s="33"/>
      <c r="B241" s="34"/>
      <c r="C241" s="185" t="s">
        <v>922</v>
      </c>
      <c r="D241" s="185" t="s">
        <v>132</v>
      </c>
      <c r="E241" s="186" t="s">
        <v>768</v>
      </c>
      <c r="F241" s="187" t="s">
        <v>769</v>
      </c>
      <c r="G241" s="188" t="s">
        <v>183</v>
      </c>
      <c r="H241" s="189">
        <v>8.07</v>
      </c>
      <c r="I241" s="190"/>
      <c r="J241" s="191">
        <f>ROUND(I241*H241,2)</f>
        <v>0</v>
      </c>
      <c r="K241" s="187" t="s">
        <v>136</v>
      </c>
      <c r="L241" s="38"/>
      <c r="M241" s="192" t="s">
        <v>1</v>
      </c>
      <c r="N241" s="193" t="s">
        <v>42</v>
      </c>
      <c r="O241" s="70"/>
      <c r="P241" s="194">
        <f>O241*H241</f>
        <v>0</v>
      </c>
      <c r="Q241" s="194">
        <v>0</v>
      </c>
      <c r="R241" s="194">
        <f>Q241*H241</f>
        <v>0</v>
      </c>
      <c r="S241" s="194">
        <v>0</v>
      </c>
      <c r="T241" s="195">
        <f>S241*H241</f>
        <v>0</v>
      </c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R241" s="196" t="s">
        <v>356</v>
      </c>
      <c r="AT241" s="196" t="s">
        <v>132</v>
      </c>
      <c r="AU241" s="196" t="s">
        <v>85</v>
      </c>
      <c r="AY241" s="16" t="s">
        <v>129</v>
      </c>
      <c r="BE241" s="197">
        <f>IF(N241="základní",J241,0)</f>
        <v>0</v>
      </c>
      <c r="BF241" s="197">
        <f>IF(N241="snížená",J241,0)</f>
        <v>0</v>
      </c>
      <c r="BG241" s="197">
        <f>IF(N241="zákl. přenesená",J241,0)</f>
        <v>0</v>
      </c>
      <c r="BH241" s="197">
        <f>IF(N241="sníž. přenesená",J241,0)</f>
        <v>0</v>
      </c>
      <c r="BI241" s="197">
        <f>IF(N241="nulová",J241,0)</f>
        <v>0</v>
      </c>
      <c r="BJ241" s="16" t="s">
        <v>85</v>
      </c>
      <c r="BK241" s="197">
        <f>ROUND(I241*H241,2)</f>
        <v>0</v>
      </c>
      <c r="BL241" s="16" t="s">
        <v>356</v>
      </c>
      <c r="BM241" s="196" t="s">
        <v>923</v>
      </c>
    </row>
    <row r="242" spans="1:65" s="2" customFormat="1" ht="29.25">
      <c r="A242" s="33"/>
      <c r="B242" s="34"/>
      <c r="C242" s="35"/>
      <c r="D242" s="198" t="s">
        <v>139</v>
      </c>
      <c r="E242" s="35"/>
      <c r="F242" s="199" t="s">
        <v>771</v>
      </c>
      <c r="G242" s="35"/>
      <c r="H242" s="35"/>
      <c r="I242" s="200"/>
      <c r="J242" s="35"/>
      <c r="K242" s="35"/>
      <c r="L242" s="38"/>
      <c r="M242" s="201"/>
      <c r="N242" s="202"/>
      <c r="O242" s="70"/>
      <c r="P242" s="70"/>
      <c r="Q242" s="70"/>
      <c r="R242" s="70"/>
      <c r="S242" s="70"/>
      <c r="T242" s="71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T242" s="16" t="s">
        <v>139</v>
      </c>
      <c r="AU242" s="16" t="s">
        <v>85</v>
      </c>
    </row>
    <row r="243" spans="1:65" s="13" customFormat="1">
      <c r="B243" s="203"/>
      <c r="C243" s="204"/>
      <c r="D243" s="198" t="s">
        <v>151</v>
      </c>
      <c r="E243" s="205" t="s">
        <v>1</v>
      </c>
      <c r="F243" s="206" t="s">
        <v>924</v>
      </c>
      <c r="G243" s="204"/>
      <c r="H243" s="207">
        <v>8.07</v>
      </c>
      <c r="I243" s="208"/>
      <c r="J243" s="204"/>
      <c r="K243" s="204"/>
      <c r="L243" s="209"/>
      <c r="M243" s="210"/>
      <c r="N243" s="211"/>
      <c r="O243" s="211"/>
      <c r="P243" s="211"/>
      <c r="Q243" s="211"/>
      <c r="R243" s="211"/>
      <c r="S243" s="211"/>
      <c r="T243" s="212"/>
      <c r="AT243" s="213" t="s">
        <v>151</v>
      </c>
      <c r="AU243" s="213" t="s">
        <v>85</v>
      </c>
      <c r="AV243" s="13" t="s">
        <v>87</v>
      </c>
      <c r="AW243" s="13" t="s">
        <v>34</v>
      </c>
      <c r="AX243" s="13" t="s">
        <v>85</v>
      </c>
      <c r="AY243" s="213" t="s">
        <v>129</v>
      </c>
    </row>
    <row r="244" spans="1:65" s="2" customFormat="1" ht="24">
      <c r="A244" s="33"/>
      <c r="B244" s="34"/>
      <c r="C244" s="185" t="s">
        <v>925</v>
      </c>
      <c r="D244" s="185" t="s">
        <v>132</v>
      </c>
      <c r="E244" s="186" t="s">
        <v>926</v>
      </c>
      <c r="F244" s="187" t="s">
        <v>927</v>
      </c>
      <c r="G244" s="188" t="s">
        <v>183</v>
      </c>
      <c r="H244" s="189">
        <v>8.07</v>
      </c>
      <c r="I244" s="190"/>
      <c r="J244" s="191">
        <f>ROUND(I244*H244,2)</f>
        <v>0</v>
      </c>
      <c r="K244" s="187" t="s">
        <v>136</v>
      </c>
      <c r="L244" s="38"/>
      <c r="M244" s="192" t="s">
        <v>1</v>
      </c>
      <c r="N244" s="193" t="s">
        <v>42</v>
      </c>
      <c r="O244" s="70"/>
      <c r="P244" s="194">
        <f>O244*H244</f>
        <v>0</v>
      </c>
      <c r="Q244" s="194">
        <v>0</v>
      </c>
      <c r="R244" s="194">
        <f>Q244*H244</f>
        <v>0</v>
      </c>
      <c r="S244" s="194">
        <v>0</v>
      </c>
      <c r="T244" s="195">
        <f>S244*H244</f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196" t="s">
        <v>356</v>
      </c>
      <c r="AT244" s="196" t="s">
        <v>132</v>
      </c>
      <c r="AU244" s="196" t="s">
        <v>85</v>
      </c>
      <c r="AY244" s="16" t="s">
        <v>129</v>
      </c>
      <c r="BE244" s="197">
        <f>IF(N244="základní",J244,0)</f>
        <v>0</v>
      </c>
      <c r="BF244" s="197">
        <f>IF(N244="snížená",J244,0)</f>
        <v>0</v>
      </c>
      <c r="BG244" s="197">
        <f>IF(N244="zákl. přenesená",J244,0)</f>
        <v>0</v>
      </c>
      <c r="BH244" s="197">
        <f>IF(N244="sníž. přenesená",J244,0)</f>
        <v>0</v>
      </c>
      <c r="BI244" s="197">
        <f>IF(N244="nulová",J244,0)</f>
        <v>0</v>
      </c>
      <c r="BJ244" s="16" t="s">
        <v>85</v>
      </c>
      <c r="BK244" s="197">
        <f>ROUND(I244*H244,2)</f>
        <v>0</v>
      </c>
      <c r="BL244" s="16" t="s">
        <v>356</v>
      </c>
      <c r="BM244" s="196" t="s">
        <v>928</v>
      </c>
    </row>
    <row r="245" spans="1:65" s="2" customFormat="1" ht="48.75">
      <c r="A245" s="33"/>
      <c r="B245" s="34"/>
      <c r="C245" s="35"/>
      <c r="D245" s="198" t="s">
        <v>139</v>
      </c>
      <c r="E245" s="35"/>
      <c r="F245" s="199" t="s">
        <v>929</v>
      </c>
      <c r="G245" s="35"/>
      <c r="H245" s="35"/>
      <c r="I245" s="200"/>
      <c r="J245" s="35"/>
      <c r="K245" s="35"/>
      <c r="L245" s="38"/>
      <c r="M245" s="201"/>
      <c r="N245" s="202"/>
      <c r="O245" s="70"/>
      <c r="P245" s="70"/>
      <c r="Q245" s="70"/>
      <c r="R245" s="70"/>
      <c r="S245" s="70"/>
      <c r="T245" s="71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T245" s="16" t="s">
        <v>139</v>
      </c>
      <c r="AU245" s="16" t="s">
        <v>85</v>
      </c>
    </row>
    <row r="246" spans="1:65" s="13" customFormat="1">
      <c r="B246" s="203"/>
      <c r="C246" s="204"/>
      <c r="D246" s="198" t="s">
        <v>151</v>
      </c>
      <c r="E246" s="205" t="s">
        <v>1</v>
      </c>
      <c r="F246" s="206" t="s">
        <v>930</v>
      </c>
      <c r="G246" s="204"/>
      <c r="H246" s="207">
        <v>8.07</v>
      </c>
      <c r="I246" s="208"/>
      <c r="J246" s="204"/>
      <c r="K246" s="204"/>
      <c r="L246" s="209"/>
      <c r="M246" s="210"/>
      <c r="N246" s="211"/>
      <c r="O246" s="211"/>
      <c r="P246" s="211"/>
      <c r="Q246" s="211"/>
      <c r="R246" s="211"/>
      <c r="S246" s="211"/>
      <c r="T246" s="212"/>
      <c r="AT246" s="213" t="s">
        <v>151</v>
      </c>
      <c r="AU246" s="213" t="s">
        <v>85</v>
      </c>
      <c r="AV246" s="13" t="s">
        <v>87</v>
      </c>
      <c r="AW246" s="13" t="s">
        <v>34</v>
      </c>
      <c r="AX246" s="13" t="s">
        <v>85</v>
      </c>
      <c r="AY246" s="213" t="s">
        <v>129</v>
      </c>
    </row>
    <row r="247" spans="1:65" s="2" customFormat="1" ht="24">
      <c r="A247" s="33"/>
      <c r="B247" s="34"/>
      <c r="C247" s="185" t="s">
        <v>931</v>
      </c>
      <c r="D247" s="185" t="s">
        <v>132</v>
      </c>
      <c r="E247" s="186" t="s">
        <v>572</v>
      </c>
      <c r="F247" s="187" t="s">
        <v>573</v>
      </c>
      <c r="G247" s="188" t="s">
        <v>183</v>
      </c>
      <c r="H247" s="189">
        <v>6.2009999999999996</v>
      </c>
      <c r="I247" s="190"/>
      <c r="J247" s="191">
        <f>ROUND(I247*H247,2)</f>
        <v>0</v>
      </c>
      <c r="K247" s="187" t="s">
        <v>136</v>
      </c>
      <c r="L247" s="38"/>
      <c r="M247" s="192" t="s">
        <v>1</v>
      </c>
      <c r="N247" s="193" t="s">
        <v>42</v>
      </c>
      <c r="O247" s="70"/>
      <c r="P247" s="194">
        <f>O247*H247</f>
        <v>0</v>
      </c>
      <c r="Q247" s="194">
        <v>0</v>
      </c>
      <c r="R247" s="194">
        <f>Q247*H247</f>
        <v>0</v>
      </c>
      <c r="S247" s="194">
        <v>0</v>
      </c>
      <c r="T247" s="195">
        <f>S247*H247</f>
        <v>0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196" t="s">
        <v>356</v>
      </c>
      <c r="AT247" s="196" t="s">
        <v>132</v>
      </c>
      <c r="AU247" s="196" t="s">
        <v>85</v>
      </c>
      <c r="AY247" s="16" t="s">
        <v>129</v>
      </c>
      <c r="BE247" s="197">
        <f>IF(N247="základní",J247,0)</f>
        <v>0</v>
      </c>
      <c r="BF247" s="197">
        <f>IF(N247="snížená",J247,0)</f>
        <v>0</v>
      </c>
      <c r="BG247" s="197">
        <f>IF(N247="zákl. přenesená",J247,0)</f>
        <v>0</v>
      </c>
      <c r="BH247" s="197">
        <f>IF(N247="sníž. přenesená",J247,0)</f>
        <v>0</v>
      </c>
      <c r="BI247" s="197">
        <f>IF(N247="nulová",J247,0)</f>
        <v>0</v>
      </c>
      <c r="BJ247" s="16" t="s">
        <v>85</v>
      </c>
      <c r="BK247" s="197">
        <f>ROUND(I247*H247,2)</f>
        <v>0</v>
      </c>
      <c r="BL247" s="16" t="s">
        <v>356</v>
      </c>
      <c r="BM247" s="196" t="s">
        <v>932</v>
      </c>
    </row>
    <row r="248" spans="1:65" s="2" customFormat="1" ht="48.75">
      <c r="A248" s="33"/>
      <c r="B248" s="34"/>
      <c r="C248" s="35"/>
      <c r="D248" s="198" t="s">
        <v>139</v>
      </c>
      <c r="E248" s="35"/>
      <c r="F248" s="199" t="s">
        <v>575</v>
      </c>
      <c r="G248" s="35"/>
      <c r="H248" s="35"/>
      <c r="I248" s="200"/>
      <c r="J248" s="35"/>
      <c r="K248" s="35"/>
      <c r="L248" s="38"/>
      <c r="M248" s="201"/>
      <c r="N248" s="202"/>
      <c r="O248" s="70"/>
      <c r="P248" s="70"/>
      <c r="Q248" s="70"/>
      <c r="R248" s="70"/>
      <c r="S248" s="70"/>
      <c r="T248" s="71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T248" s="16" t="s">
        <v>139</v>
      </c>
      <c r="AU248" s="16" t="s">
        <v>85</v>
      </c>
    </row>
    <row r="249" spans="1:65" s="13" customFormat="1">
      <c r="B249" s="203"/>
      <c r="C249" s="204"/>
      <c r="D249" s="198" t="s">
        <v>151</v>
      </c>
      <c r="E249" s="205" t="s">
        <v>1</v>
      </c>
      <c r="F249" s="206" t="s">
        <v>933</v>
      </c>
      <c r="G249" s="204"/>
      <c r="H249" s="207">
        <v>6.2009999999999996</v>
      </c>
      <c r="I249" s="208"/>
      <c r="J249" s="204"/>
      <c r="K249" s="204"/>
      <c r="L249" s="209"/>
      <c r="M249" s="210"/>
      <c r="N249" s="211"/>
      <c r="O249" s="211"/>
      <c r="P249" s="211"/>
      <c r="Q249" s="211"/>
      <c r="R249" s="211"/>
      <c r="S249" s="211"/>
      <c r="T249" s="212"/>
      <c r="AT249" s="213" t="s">
        <v>151</v>
      </c>
      <c r="AU249" s="213" t="s">
        <v>85</v>
      </c>
      <c r="AV249" s="13" t="s">
        <v>87</v>
      </c>
      <c r="AW249" s="13" t="s">
        <v>34</v>
      </c>
      <c r="AX249" s="13" t="s">
        <v>85</v>
      </c>
      <c r="AY249" s="213" t="s">
        <v>129</v>
      </c>
    </row>
    <row r="250" spans="1:65" s="2" customFormat="1" ht="33" customHeight="1">
      <c r="A250" s="33"/>
      <c r="B250" s="34"/>
      <c r="C250" s="185" t="s">
        <v>934</v>
      </c>
      <c r="D250" s="185" t="s">
        <v>132</v>
      </c>
      <c r="E250" s="186" t="s">
        <v>390</v>
      </c>
      <c r="F250" s="187" t="s">
        <v>391</v>
      </c>
      <c r="G250" s="188" t="s">
        <v>183</v>
      </c>
      <c r="H250" s="189">
        <v>0.16800000000000001</v>
      </c>
      <c r="I250" s="190"/>
      <c r="J250" s="191">
        <f>ROUND(I250*H250,2)</f>
        <v>0</v>
      </c>
      <c r="K250" s="187" t="s">
        <v>136</v>
      </c>
      <c r="L250" s="38"/>
      <c r="M250" s="192" t="s">
        <v>1</v>
      </c>
      <c r="N250" s="193" t="s">
        <v>42</v>
      </c>
      <c r="O250" s="70"/>
      <c r="P250" s="194">
        <f>O250*H250</f>
        <v>0</v>
      </c>
      <c r="Q250" s="194">
        <v>0</v>
      </c>
      <c r="R250" s="194">
        <f>Q250*H250</f>
        <v>0</v>
      </c>
      <c r="S250" s="194">
        <v>0</v>
      </c>
      <c r="T250" s="195">
        <f>S250*H250</f>
        <v>0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196" t="s">
        <v>356</v>
      </c>
      <c r="AT250" s="196" t="s">
        <v>132</v>
      </c>
      <c r="AU250" s="196" t="s">
        <v>85</v>
      </c>
      <c r="AY250" s="16" t="s">
        <v>129</v>
      </c>
      <c r="BE250" s="197">
        <f>IF(N250="základní",J250,0)</f>
        <v>0</v>
      </c>
      <c r="BF250" s="197">
        <f>IF(N250="snížená",J250,0)</f>
        <v>0</v>
      </c>
      <c r="BG250" s="197">
        <f>IF(N250="zákl. přenesená",J250,0)</f>
        <v>0</v>
      </c>
      <c r="BH250" s="197">
        <f>IF(N250="sníž. přenesená",J250,0)</f>
        <v>0</v>
      </c>
      <c r="BI250" s="197">
        <f>IF(N250="nulová",J250,0)</f>
        <v>0</v>
      </c>
      <c r="BJ250" s="16" t="s">
        <v>85</v>
      </c>
      <c r="BK250" s="197">
        <f>ROUND(I250*H250,2)</f>
        <v>0</v>
      </c>
      <c r="BL250" s="16" t="s">
        <v>356</v>
      </c>
      <c r="BM250" s="196" t="s">
        <v>935</v>
      </c>
    </row>
    <row r="251" spans="1:65" s="2" customFormat="1" ht="48.75">
      <c r="A251" s="33"/>
      <c r="B251" s="34"/>
      <c r="C251" s="35"/>
      <c r="D251" s="198" t="s">
        <v>139</v>
      </c>
      <c r="E251" s="35"/>
      <c r="F251" s="199" t="s">
        <v>393</v>
      </c>
      <c r="G251" s="35"/>
      <c r="H251" s="35"/>
      <c r="I251" s="200"/>
      <c r="J251" s="35"/>
      <c r="K251" s="35"/>
      <c r="L251" s="38"/>
      <c r="M251" s="201"/>
      <c r="N251" s="202"/>
      <c r="O251" s="70"/>
      <c r="P251" s="70"/>
      <c r="Q251" s="70"/>
      <c r="R251" s="70"/>
      <c r="S251" s="70"/>
      <c r="T251" s="71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T251" s="16" t="s">
        <v>139</v>
      </c>
      <c r="AU251" s="16" t="s">
        <v>85</v>
      </c>
    </row>
    <row r="252" spans="1:65" s="13" customFormat="1">
      <c r="B252" s="203"/>
      <c r="C252" s="204"/>
      <c r="D252" s="198" t="s">
        <v>151</v>
      </c>
      <c r="E252" s="205" t="s">
        <v>1</v>
      </c>
      <c r="F252" s="206" t="s">
        <v>936</v>
      </c>
      <c r="G252" s="204"/>
      <c r="H252" s="207">
        <v>0.16800000000000001</v>
      </c>
      <c r="I252" s="208"/>
      <c r="J252" s="204"/>
      <c r="K252" s="204"/>
      <c r="L252" s="209"/>
      <c r="M252" s="210"/>
      <c r="N252" s="211"/>
      <c r="O252" s="211"/>
      <c r="P252" s="211"/>
      <c r="Q252" s="211"/>
      <c r="R252" s="211"/>
      <c r="S252" s="211"/>
      <c r="T252" s="212"/>
      <c r="AT252" s="213" t="s">
        <v>151</v>
      </c>
      <c r="AU252" s="213" t="s">
        <v>85</v>
      </c>
      <c r="AV252" s="13" t="s">
        <v>87</v>
      </c>
      <c r="AW252" s="13" t="s">
        <v>34</v>
      </c>
      <c r="AX252" s="13" t="s">
        <v>85</v>
      </c>
      <c r="AY252" s="213" t="s">
        <v>129</v>
      </c>
    </row>
    <row r="253" spans="1:65" s="2" customFormat="1" ht="24">
      <c r="A253" s="33"/>
      <c r="B253" s="34"/>
      <c r="C253" s="185" t="s">
        <v>937</v>
      </c>
      <c r="D253" s="185" t="s">
        <v>132</v>
      </c>
      <c r="E253" s="186" t="s">
        <v>938</v>
      </c>
      <c r="F253" s="187" t="s">
        <v>939</v>
      </c>
      <c r="G253" s="188" t="s">
        <v>183</v>
      </c>
      <c r="H253" s="189">
        <v>1.8169999999999999</v>
      </c>
      <c r="I253" s="190"/>
      <c r="J253" s="191">
        <f>ROUND(I253*H253,2)</f>
        <v>0</v>
      </c>
      <c r="K253" s="187" t="s">
        <v>136</v>
      </c>
      <c r="L253" s="38"/>
      <c r="M253" s="192" t="s">
        <v>1</v>
      </c>
      <c r="N253" s="193" t="s">
        <v>42</v>
      </c>
      <c r="O253" s="70"/>
      <c r="P253" s="194">
        <f>O253*H253</f>
        <v>0</v>
      </c>
      <c r="Q253" s="194">
        <v>0</v>
      </c>
      <c r="R253" s="194">
        <f>Q253*H253</f>
        <v>0</v>
      </c>
      <c r="S253" s="194">
        <v>0</v>
      </c>
      <c r="T253" s="195">
        <f>S253*H253</f>
        <v>0</v>
      </c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R253" s="196" t="s">
        <v>356</v>
      </c>
      <c r="AT253" s="196" t="s">
        <v>132</v>
      </c>
      <c r="AU253" s="196" t="s">
        <v>85</v>
      </c>
      <c r="AY253" s="16" t="s">
        <v>129</v>
      </c>
      <c r="BE253" s="197">
        <f>IF(N253="základní",J253,0)</f>
        <v>0</v>
      </c>
      <c r="BF253" s="197">
        <f>IF(N253="snížená",J253,0)</f>
        <v>0</v>
      </c>
      <c r="BG253" s="197">
        <f>IF(N253="zákl. přenesená",J253,0)</f>
        <v>0</v>
      </c>
      <c r="BH253" s="197">
        <f>IF(N253="sníž. přenesená",J253,0)</f>
        <v>0</v>
      </c>
      <c r="BI253" s="197">
        <f>IF(N253="nulová",J253,0)</f>
        <v>0</v>
      </c>
      <c r="BJ253" s="16" t="s">
        <v>85</v>
      </c>
      <c r="BK253" s="197">
        <f>ROUND(I253*H253,2)</f>
        <v>0</v>
      </c>
      <c r="BL253" s="16" t="s">
        <v>356</v>
      </c>
      <c r="BM253" s="196" t="s">
        <v>940</v>
      </c>
    </row>
    <row r="254" spans="1:65" s="2" customFormat="1" ht="48.75">
      <c r="A254" s="33"/>
      <c r="B254" s="34"/>
      <c r="C254" s="35"/>
      <c r="D254" s="198" t="s">
        <v>139</v>
      </c>
      <c r="E254" s="35"/>
      <c r="F254" s="199" t="s">
        <v>941</v>
      </c>
      <c r="G254" s="35"/>
      <c r="H254" s="35"/>
      <c r="I254" s="200"/>
      <c r="J254" s="35"/>
      <c r="K254" s="35"/>
      <c r="L254" s="38"/>
      <c r="M254" s="201"/>
      <c r="N254" s="202"/>
      <c r="O254" s="70"/>
      <c r="P254" s="70"/>
      <c r="Q254" s="70"/>
      <c r="R254" s="70"/>
      <c r="S254" s="70"/>
      <c r="T254" s="71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T254" s="16" t="s">
        <v>139</v>
      </c>
      <c r="AU254" s="16" t="s">
        <v>85</v>
      </c>
    </row>
    <row r="255" spans="1:65" s="13" customFormat="1">
      <c r="B255" s="203"/>
      <c r="C255" s="204"/>
      <c r="D255" s="198" t="s">
        <v>151</v>
      </c>
      <c r="E255" s="205" t="s">
        <v>1</v>
      </c>
      <c r="F255" s="206" t="s">
        <v>942</v>
      </c>
      <c r="G255" s="204"/>
      <c r="H255" s="207">
        <v>1.8169999999999999</v>
      </c>
      <c r="I255" s="208"/>
      <c r="J255" s="204"/>
      <c r="K255" s="204"/>
      <c r="L255" s="209"/>
      <c r="M255" s="236"/>
      <c r="N255" s="237"/>
      <c r="O255" s="237"/>
      <c r="P255" s="237"/>
      <c r="Q255" s="237"/>
      <c r="R255" s="237"/>
      <c r="S255" s="237"/>
      <c r="T255" s="238"/>
      <c r="AT255" s="213" t="s">
        <v>151</v>
      </c>
      <c r="AU255" s="213" t="s">
        <v>85</v>
      </c>
      <c r="AV255" s="13" t="s">
        <v>87</v>
      </c>
      <c r="AW255" s="13" t="s">
        <v>34</v>
      </c>
      <c r="AX255" s="13" t="s">
        <v>85</v>
      </c>
      <c r="AY255" s="213" t="s">
        <v>129</v>
      </c>
    </row>
    <row r="256" spans="1:65" s="2" customFormat="1" ht="6.95" customHeight="1">
      <c r="A256" s="33"/>
      <c r="B256" s="53"/>
      <c r="C256" s="54"/>
      <c r="D256" s="54"/>
      <c r="E256" s="54"/>
      <c r="F256" s="54"/>
      <c r="G256" s="54"/>
      <c r="H256" s="54"/>
      <c r="I256" s="54"/>
      <c r="J256" s="54"/>
      <c r="K256" s="54"/>
      <c r="L256" s="38"/>
      <c r="M256" s="33"/>
      <c r="O256" s="33"/>
      <c r="P256" s="33"/>
      <c r="Q256" s="33"/>
      <c r="R256" s="33"/>
      <c r="S256" s="33"/>
      <c r="T256" s="3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</row>
  </sheetData>
  <sheetProtection algorithmName="SHA-512" hashValue="FSfAN8uEjd0Jjas+Y9nnCMOqUbwL1Ee2If2oEIDqKkAuf1O593Sj2XZApzPClUzl9wySqT4vr23qnnrxGBTzfw==" saltValue="djHfZGsj6I6cHxntr51Gf3AV4Bdisko6H+/nITMJjzt6Lh6YqxFd57ijZZwmv6uXCNbIt7EYD+UfYQjsWJCplg==" spinCount="100000" sheet="1" objects="1" scenarios="1" formatColumns="0" formatRows="0" autoFilter="0"/>
  <autoFilter ref="C118:K255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9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4"/>
      <c r="M2" s="244"/>
      <c r="N2" s="244"/>
      <c r="O2" s="244"/>
      <c r="P2" s="244"/>
      <c r="Q2" s="244"/>
      <c r="R2" s="244"/>
      <c r="S2" s="244"/>
      <c r="T2" s="244"/>
      <c r="U2" s="244"/>
      <c r="V2" s="244"/>
      <c r="AT2" s="16" t="s">
        <v>102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87</v>
      </c>
    </row>
    <row r="4" spans="1:46" s="1" customFormat="1" ht="24.95" customHeight="1">
      <c r="B4" s="19"/>
      <c r="D4" s="109" t="s">
        <v>103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88" t="str">
        <f>'Rekapitulace stavby'!K6</f>
        <v>Oprava trati v úseku Svatoňovice - Budišov nad Budišovkou 1. etapa</v>
      </c>
      <c r="F7" s="289"/>
      <c r="G7" s="289"/>
      <c r="H7" s="289"/>
      <c r="L7" s="19"/>
    </row>
    <row r="8" spans="1:46" s="2" customFormat="1" ht="12" customHeight="1">
      <c r="A8" s="33"/>
      <c r="B8" s="38"/>
      <c r="C8" s="33"/>
      <c r="D8" s="111" t="s">
        <v>104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90" t="s">
        <v>943</v>
      </c>
      <c r="F9" s="291"/>
      <c r="G9" s="291"/>
      <c r="H9" s="291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27. 4. 2021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">
        <v>27</v>
      </c>
      <c r="F15" s="33"/>
      <c r="G15" s="33"/>
      <c r="H15" s="33"/>
      <c r="I15" s="111" t="s">
        <v>28</v>
      </c>
      <c r="J15" s="112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30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92" t="str">
        <f>'Rekapitulace stavby'!E14</f>
        <v>Vyplň údaj</v>
      </c>
      <c r="F18" s="293"/>
      <c r="G18" s="293"/>
      <c r="H18" s="293"/>
      <c r="I18" s="111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32</v>
      </c>
      <c r="E20" s="33"/>
      <c r="F20" s="33"/>
      <c r="G20" s="33"/>
      <c r="H20" s="33"/>
      <c r="I20" s="111" t="s">
        <v>25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tr">
        <f>IF('Rekapitulace stavby'!E17="","",'Rekapitulace stavby'!E17)</f>
        <v xml:space="preserve"> </v>
      </c>
      <c r="F21" s="33"/>
      <c r="G21" s="33"/>
      <c r="H21" s="33"/>
      <c r="I21" s="111" t="s">
        <v>28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35</v>
      </c>
      <c r="E23" s="33"/>
      <c r="F23" s="33"/>
      <c r="G23" s="33"/>
      <c r="H23" s="33"/>
      <c r="I23" s="111" t="s">
        <v>25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tr">
        <f>IF('Rekapitulace stavby'!E20="","",'Rekapitulace stavby'!E20)</f>
        <v xml:space="preserve"> </v>
      </c>
      <c r="F24" s="33"/>
      <c r="G24" s="33"/>
      <c r="H24" s="33"/>
      <c r="I24" s="111" t="s">
        <v>28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36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94" t="s">
        <v>1</v>
      </c>
      <c r="F27" s="294"/>
      <c r="G27" s="294"/>
      <c r="H27" s="294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37</v>
      </c>
      <c r="E30" s="33"/>
      <c r="F30" s="33"/>
      <c r="G30" s="33"/>
      <c r="H30" s="33"/>
      <c r="I30" s="33"/>
      <c r="J30" s="119">
        <f>ROUND(J117,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39</v>
      </c>
      <c r="G32" s="33"/>
      <c r="H32" s="33"/>
      <c r="I32" s="120" t="s">
        <v>38</v>
      </c>
      <c r="J32" s="120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41</v>
      </c>
      <c r="E33" s="111" t="s">
        <v>42</v>
      </c>
      <c r="F33" s="122">
        <f>ROUND((SUM(BE117:BE138)),  2)</f>
        <v>0</v>
      </c>
      <c r="G33" s="33"/>
      <c r="H33" s="33"/>
      <c r="I33" s="123">
        <v>0.21</v>
      </c>
      <c r="J33" s="122">
        <f>ROUND(((SUM(BE117:BE138))*I33),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43</v>
      </c>
      <c r="F34" s="122">
        <f>ROUND((SUM(BF117:BF138)),  2)</f>
        <v>0</v>
      </c>
      <c r="G34" s="33"/>
      <c r="H34" s="33"/>
      <c r="I34" s="123">
        <v>0.15</v>
      </c>
      <c r="J34" s="122">
        <f>ROUND(((SUM(BF117:BF138))*I34),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44</v>
      </c>
      <c r="F35" s="122">
        <f>ROUND((SUM(BG117:BG138)),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45</v>
      </c>
      <c r="F36" s="122">
        <f>ROUND((SUM(BH117:BH138)),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46</v>
      </c>
      <c r="F37" s="122">
        <f>ROUND((SUM(BI117:BI138)),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47</v>
      </c>
      <c r="E39" s="126"/>
      <c r="F39" s="126"/>
      <c r="G39" s="127" t="s">
        <v>48</v>
      </c>
      <c r="H39" s="128" t="s">
        <v>49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1" t="s">
        <v>50</v>
      </c>
      <c r="E50" s="132"/>
      <c r="F50" s="132"/>
      <c r="G50" s="131" t="s">
        <v>51</v>
      </c>
      <c r="H50" s="132"/>
      <c r="I50" s="132"/>
      <c r="J50" s="132"/>
      <c r="K50" s="132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33" t="s">
        <v>52</v>
      </c>
      <c r="E61" s="134"/>
      <c r="F61" s="135" t="s">
        <v>53</v>
      </c>
      <c r="G61" s="133" t="s">
        <v>52</v>
      </c>
      <c r="H61" s="134"/>
      <c r="I61" s="134"/>
      <c r="J61" s="136" t="s">
        <v>53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31" t="s">
        <v>54</v>
      </c>
      <c r="E65" s="137"/>
      <c r="F65" s="137"/>
      <c r="G65" s="131" t="s">
        <v>55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33" t="s">
        <v>52</v>
      </c>
      <c r="E76" s="134"/>
      <c r="F76" s="135" t="s">
        <v>53</v>
      </c>
      <c r="G76" s="133" t="s">
        <v>52</v>
      </c>
      <c r="H76" s="134"/>
      <c r="I76" s="134"/>
      <c r="J76" s="136" t="s">
        <v>53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106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86" t="str">
        <f>E7</f>
        <v>Oprava trati v úseku Svatoňovice - Budišov nad Budišovkou 1. etapa</v>
      </c>
      <c r="F85" s="287"/>
      <c r="G85" s="287"/>
      <c r="H85" s="287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104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69" t="str">
        <f>E9</f>
        <v xml:space="preserve">VON - Oprava trati v úseku Svatoňovice - Budišov nad Budišovkou 1. etapa </v>
      </c>
      <c r="F87" s="285"/>
      <c r="G87" s="285"/>
      <c r="H87" s="285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PS Suchdol</v>
      </c>
      <c r="G89" s="35"/>
      <c r="H89" s="35"/>
      <c r="I89" s="28" t="s">
        <v>22</v>
      </c>
      <c r="J89" s="65" t="str">
        <f>IF(J12="","",J12)</f>
        <v>27. 4. 2021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>Správa železnic, státní organizace, OŘ Ostrava</v>
      </c>
      <c r="G91" s="35"/>
      <c r="H91" s="35"/>
      <c r="I91" s="28" t="s">
        <v>32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28" t="s">
        <v>35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107</v>
      </c>
      <c r="D94" s="143"/>
      <c r="E94" s="143"/>
      <c r="F94" s="143"/>
      <c r="G94" s="143"/>
      <c r="H94" s="143"/>
      <c r="I94" s="143"/>
      <c r="J94" s="144" t="s">
        <v>108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5" t="s">
        <v>109</v>
      </c>
      <c r="D96" s="35"/>
      <c r="E96" s="35"/>
      <c r="F96" s="35"/>
      <c r="G96" s="35"/>
      <c r="H96" s="35"/>
      <c r="I96" s="35"/>
      <c r="J96" s="83">
        <f>J117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110</v>
      </c>
    </row>
    <row r="97" spans="1:31" s="9" customFormat="1" ht="24.95" customHeight="1">
      <c r="B97" s="146"/>
      <c r="C97" s="147"/>
      <c r="D97" s="148" t="s">
        <v>944</v>
      </c>
      <c r="E97" s="149"/>
      <c r="F97" s="149"/>
      <c r="G97" s="149"/>
      <c r="H97" s="149"/>
      <c r="I97" s="149"/>
      <c r="J97" s="150">
        <f>J118</f>
        <v>0</v>
      </c>
      <c r="K97" s="147"/>
      <c r="L97" s="151"/>
    </row>
    <row r="98" spans="1:31" s="2" customFormat="1" ht="21.75" customHeight="1">
      <c r="A98" s="33"/>
      <c r="B98" s="34"/>
      <c r="C98" s="35"/>
      <c r="D98" s="35"/>
      <c r="E98" s="35"/>
      <c r="F98" s="35"/>
      <c r="G98" s="35"/>
      <c r="H98" s="35"/>
      <c r="I98" s="35"/>
      <c r="J98" s="35"/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</row>
    <row r="99" spans="1:31" s="2" customFormat="1" ht="6.95" customHeight="1">
      <c r="A99" s="33"/>
      <c r="B99" s="53"/>
      <c r="C99" s="54"/>
      <c r="D99" s="54"/>
      <c r="E99" s="54"/>
      <c r="F99" s="54"/>
      <c r="G99" s="54"/>
      <c r="H99" s="54"/>
      <c r="I99" s="54"/>
      <c r="J99" s="54"/>
      <c r="K99" s="54"/>
      <c r="L99" s="50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3" spans="1:31" s="2" customFormat="1" ht="6.95" customHeight="1">
      <c r="A103" s="33"/>
      <c r="B103" s="55"/>
      <c r="C103" s="56"/>
      <c r="D103" s="56"/>
      <c r="E103" s="56"/>
      <c r="F103" s="56"/>
      <c r="G103" s="56"/>
      <c r="H103" s="56"/>
      <c r="I103" s="56"/>
      <c r="J103" s="56"/>
      <c r="K103" s="56"/>
      <c r="L103" s="50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31" s="2" customFormat="1" ht="24.95" customHeight="1">
      <c r="A104" s="33"/>
      <c r="B104" s="34"/>
      <c r="C104" s="22" t="s">
        <v>114</v>
      </c>
      <c r="D104" s="35"/>
      <c r="E104" s="35"/>
      <c r="F104" s="35"/>
      <c r="G104" s="35"/>
      <c r="H104" s="35"/>
      <c r="I104" s="35"/>
      <c r="J104" s="35"/>
      <c r="K104" s="35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6.95" customHeight="1">
      <c r="A105" s="33"/>
      <c r="B105" s="34"/>
      <c r="C105" s="35"/>
      <c r="D105" s="35"/>
      <c r="E105" s="35"/>
      <c r="F105" s="35"/>
      <c r="G105" s="35"/>
      <c r="H105" s="35"/>
      <c r="I105" s="35"/>
      <c r="J105" s="35"/>
      <c r="K105" s="35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12" customHeight="1">
      <c r="A106" s="33"/>
      <c r="B106" s="34"/>
      <c r="C106" s="28" t="s">
        <v>16</v>
      </c>
      <c r="D106" s="35"/>
      <c r="E106" s="35"/>
      <c r="F106" s="35"/>
      <c r="G106" s="35"/>
      <c r="H106" s="35"/>
      <c r="I106" s="35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16.5" customHeight="1">
      <c r="A107" s="33"/>
      <c r="B107" s="34"/>
      <c r="C107" s="35"/>
      <c r="D107" s="35"/>
      <c r="E107" s="286" t="str">
        <f>E7</f>
        <v>Oprava trati v úseku Svatoňovice - Budišov nad Budišovkou 1. etapa</v>
      </c>
      <c r="F107" s="287"/>
      <c r="G107" s="287"/>
      <c r="H107" s="287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104</v>
      </c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269" t="str">
        <f>E9</f>
        <v xml:space="preserve">VON - Oprava trati v úseku Svatoňovice - Budišov nad Budišovkou 1. etapa </v>
      </c>
      <c r="F109" s="285"/>
      <c r="G109" s="285"/>
      <c r="H109" s="28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6.95" customHeight="1">
      <c r="A110" s="33"/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>
      <c r="A111" s="33"/>
      <c r="B111" s="34"/>
      <c r="C111" s="28" t="s">
        <v>20</v>
      </c>
      <c r="D111" s="35"/>
      <c r="E111" s="35"/>
      <c r="F111" s="26" t="str">
        <f>F12</f>
        <v>PS Suchdol</v>
      </c>
      <c r="G111" s="35"/>
      <c r="H111" s="35"/>
      <c r="I111" s="28" t="s">
        <v>22</v>
      </c>
      <c r="J111" s="65" t="str">
        <f>IF(J12="","",J12)</f>
        <v>27. 4. 2021</v>
      </c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5.2" customHeight="1">
      <c r="A113" s="33"/>
      <c r="B113" s="34"/>
      <c r="C113" s="28" t="s">
        <v>24</v>
      </c>
      <c r="D113" s="35"/>
      <c r="E113" s="35"/>
      <c r="F113" s="26" t="str">
        <f>E15</f>
        <v>Správa železnic, státní organizace, OŘ Ostrava</v>
      </c>
      <c r="G113" s="35"/>
      <c r="H113" s="35"/>
      <c r="I113" s="28" t="s">
        <v>32</v>
      </c>
      <c r="J113" s="31" t="str">
        <f>E21</f>
        <v xml:space="preserve"> 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5.2" customHeight="1">
      <c r="A114" s="33"/>
      <c r="B114" s="34"/>
      <c r="C114" s="28" t="s">
        <v>30</v>
      </c>
      <c r="D114" s="35"/>
      <c r="E114" s="35"/>
      <c r="F114" s="26" t="str">
        <f>IF(E18="","",E18)</f>
        <v>Vyplň údaj</v>
      </c>
      <c r="G114" s="35"/>
      <c r="H114" s="35"/>
      <c r="I114" s="28" t="s">
        <v>35</v>
      </c>
      <c r="J114" s="31" t="str">
        <f>E24</f>
        <v xml:space="preserve"> </v>
      </c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0.35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11" customFormat="1" ht="29.25" customHeight="1">
      <c r="A116" s="158"/>
      <c r="B116" s="159"/>
      <c r="C116" s="160" t="s">
        <v>115</v>
      </c>
      <c r="D116" s="161" t="s">
        <v>62</v>
      </c>
      <c r="E116" s="161" t="s">
        <v>58</v>
      </c>
      <c r="F116" s="161" t="s">
        <v>59</v>
      </c>
      <c r="G116" s="161" t="s">
        <v>116</v>
      </c>
      <c r="H116" s="161" t="s">
        <v>117</v>
      </c>
      <c r="I116" s="161" t="s">
        <v>118</v>
      </c>
      <c r="J116" s="161" t="s">
        <v>108</v>
      </c>
      <c r="K116" s="162" t="s">
        <v>119</v>
      </c>
      <c r="L116" s="163"/>
      <c r="M116" s="74" t="s">
        <v>1</v>
      </c>
      <c r="N116" s="75" t="s">
        <v>41</v>
      </c>
      <c r="O116" s="75" t="s">
        <v>120</v>
      </c>
      <c r="P116" s="75" t="s">
        <v>121</v>
      </c>
      <c r="Q116" s="75" t="s">
        <v>122</v>
      </c>
      <c r="R116" s="75" t="s">
        <v>123</v>
      </c>
      <c r="S116" s="75" t="s">
        <v>124</v>
      </c>
      <c r="T116" s="76" t="s">
        <v>125</v>
      </c>
      <c r="U116" s="158"/>
      <c r="V116" s="158"/>
      <c r="W116" s="158"/>
      <c r="X116" s="158"/>
      <c r="Y116" s="158"/>
      <c r="Z116" s="158"/>
      <c r="AA116" s="158"/>
      <c r="AB116" s="158"/>
      <c r="AC116" s="158"/>
      <c r="AD116" s="158"/>
      <c r="AE116" s="158"/>
    </row>
    <row r="117" spans="1:65" s="2" customFormat="1" ht="22.9" customHeight="1">
      <c r="A117" s="33"/>
      <c r="B117" s="34"/>
      <c r="C117" s="81" t="s">
        <v>126</v>
      </c>
      <c r="D117" s="35"/>
      <c r="E117" s="35"/>
      <c r="F117" s="35"/>
      <c r="G117" s="35"/>
      <c r="H117" s="35"/>
      <c r="I117" s="35"/>
      <c r="J117" s="164">
        <f>BK117</f>
        <v>0</v>
      </c>
      <c r="K117" s="35"/>
      <c r="L117" s="38"/>
      <c r="M117" s="77"/>
      <c r="N117" s="165"/>
      <c r="O117" s="78"/>
      <c r="P117" s="166">
        <f>P118</f>
        <v>0</v>
      </c>
      <c r="Q117" s="78"/>
      <c r="R117" s="166">
        <f>R118</f>
        <v>0</v>
      </c>
      <c r="S117" s="78"/>
      <c r="T117" s="167">
        <f>T118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6" t="s">
        <v>76</v>
      </c>
      <c r="AU117" s="16" t="s">
        <v>110</v>
      </c>
      <c r="BK117" s="168">
        <f>BK118</f>
        <v>0</v>
      </c>
    </row>
    <row r="118" spans="1:65" s="12" customFormat="1" ht="25.9" customHeight="1">
      <c r="B118" s="169"/>
      <c r="C118" s="170"/>
      <c r="D118" s="171" t="s">
        <v>76</v>
      </c>
      <c r="E118" s="172" t="s">
        <v>945</v>
      </c>
      <c r="F118" s="172" t="s">
        <v>946</v>
      </c>
      <c r="G118" s="170"/>
      <c r="H118" s="170"/>
      <c r="I118" s="173"/>
      <c r="J118" s="174">
        <f>BK118</f>
        <v>0</v>
      </c>
      <c r="K118" s="170"/>
      <c r="L118" s="175"/>
      <c r="M118" s="176"/>
      <c r="N118" s="177"/>
      <c r="O118" s="177"/>
      <c r="P118" s="178">
        <f>SUM(P119:P138)</f>
        <v>0</v>
      </c>
      <c r="Q118" s="177"/>
      <c r="R118" s="178">
        <f>SUM(R119:R138)</f>
        <v>0</v>
      </c>
      <c r="S118" s="177"/>
      <c r="T118" s="179">
        <f>SUM(T119:T138)</f>
        <v>0</v>
      </c>
      <c r="AR118" s="180" t="s">
        <v>130</v>
      </c>
      <c r="AT118" s="181" t="s">
        <v>76</v>
      </c>
      <c r="AU118" s="181" t="s">
        <v>77</v>
      </c>
      <c r="AY118" s="180" t="s">
        <v>129</v>
      </c>
      <c r="BK118" s="182">
        <f>SUM(BK119:BK138)</f>
        <v>0</v>
      </c>
    </row>
    <row r="119" spans="1:65" s="2" customFormat="1" ht="16.5" customHeight="1">
      <c r="A119" s="33"/>
      <c r="B119" s="34"/>
      <c r="C119" s="185" t="s">
        <v>85</v>
      </c>
      <c r="D119" s="185" t="s">
        <v>132</v>
      </c>
      <c r="E119" s="186" t="s">
        <v>947</v>
      </c>
      <c r="F119" s="187" t="s">
        <v>948</v>
      </c>
      <c r="G119" s="188" t="s">
        <v>543</v>
      </c>
      <c r="H119" s="189">
        <v>8</v>
      </c>
      <c r="I119" s="190"/>
      <c r="J119" s="191">
        <f>ROUND(I119*H119,2)</f>
        <v>0</v>
      </c>
      <c r="K119" s="187" t="s">
        <v>136</v>
      </c>
      <c r="L119" s="38"/>
      <c r="M119" s="192" t="s">
        <v>1</v>
      </c>
      <c r="N119" s="193" t="s">
        <v>42</v>
      </c>
      <c r="O119" s="70"/>
      <c r="P119" s="194">
        <f>O119*H119</f>
        <v>0</v>
      </c>
      <c r="Q119" s="194">
        <v>0</v>
      </c>
      <c r="R119" s="194">
        <f>Q119*H119</f>
        <v>0</v>
      </c>
      <c r="S119" s="194">
        <v>0</v>
      </c>
      <c r="T119" s="195">
        <f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196" t="s">
        <v>137</v>
      </c>
      <c r="AT119" s="196" t="s">
        <v>132</v>
      </c>
      <c r="AU119" s="196" t="s">
        <v>85</v>
      </c>
      <c r="AY119" s="16" t="s">
        <v>129</v>
      </c>
      <c r="BE119" s="197">
        <f>IF(N119="základní",J119,0)</f>
        <v>0</v>
      </c>
      <c r="BF119" s="197">
        <f>IF(N119="snížená",J119,0)</f>
        <v>0</v>
      </c>
      <c r="BG119" s="197">
        <f>IF(N119="zákl. přenesená",J119,0)</f>
        <v>0</v>
      </c>
      <c r="BH119" s="197">
        <f>IF(N119="sníž. přenesená",J119,0)</f>
        <v>0</v>
      </c>
      <c r="BI119" s="197">
        <f>IF(N119="nulová",J119,0)</f>
        <v>0</v>
      </c>
      <c r="BJ119" s="16" t="s">
        <v>85</v>
      </c>
      <c r="BK119" s="197">
        <f>ROUND(I119*H119,2)</f>
        <v>0</v>
      </c>
      <c r="BL119" s="16" t="s">
        <v>137</v>
      </c>
      <c r="BM119" s="196" t="s">
        <v>949</v>
      </c>
    </row>
    <row r="120" spans="1:65" s="2" customFormat="1" ht="29.25">
      <c r="A120" s="33"/>
      <c r="B120" s="34"/>
      <c r="C120" s="35"/>
      <c r="D120" s="198" t="s">
        <v>139</v>
      </c>
      <c r="E120" s="35"/>
      <c r="F120" s="199" t="s">
        <v>950</v>
      </c>
      <c r="G120" s="35"/>
      <c r="H120" s="35"/>
      <c r="I120" s="200"/>
      <c r="J120" s="35"/>
      <c r="K120" s="35"/>
      <c r="L120" s="38"/>
      <c r="M120" s="201"/>
      <c r="N120" s="202"/>
      <c r="O120" s="70"/>
      <c r="P120" s="70"/>
      <c r="Q120" s="70"/>
      <c r="R120" s="70"/>
      <c r="S120" s="70"/>
      <c r="T120" s="71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6" t="s">
        <v>139</v>
      </c>
      <c r="AU120" s="16" t="s">
        <v>85</v>
      </c>
    </row>
    <row r="121" spans="1:65" s="2" customFormat="1" ht="36">
      <c r="A121" s="33"/>
      <c r="B121" s="34"/>
      <c r="C121" s="185" t="s">
        <v>87</v>
      </c>
      <c r="D121" s="185" t="s">
        <v>132</v>
      </c>
      <c r="E121" s="186" t="s">
        <v>951</v>
      </c>
      <c r="F121" s="187" t="s">
        <v>952</v>
      </c>
      <c r="G121" s="188" t="s">
        <v>953</v>
      </c>
      <c r="H121" s="239">
        <v>1.2999999999999999E-2</v>
      </c>
      <c r="I121" s="190"/>
      <c r="J121" s="191">
        <f>ROUND(I121*H121,2)</f>
        <v>0</v>
      </c>
      <c r="K121" s="187" t="s">
        <v>136</v>
      </c>
      <c r="L121" s="38"/>
      <c r="M121" s="192" t="s">
        <v>1</v>
      </c>
      <c r="N121" s="193" t="s">
        <v>42</v>
      </c>
      <c r="O121" s="70"/>
      <c r="P121" s="194">
        <f>O121*H121</f>
        <v>0</v>
      </c>
      <c r="Q121" s="194">
        <v>0</v>
      </c>
      <c r="R121" s="194">
        <f>Q121*H121</f>
        <v>0</v>
      </c>
      <c r="S121" s="194">
        <v>0</v>
      </c>
      <c r="T121" s="195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196" t="s">
        <v>137</v>
      </c>
      <c r="AT121" s="196" t="s">
        <v>132</v>
      </c>
      <c r="AU121" s="196" t="s">
        <v>85</v>
      </c>
      <c r="AY121" s="16" t="s">
        <v>129</v>
      </c>
      <c r="BE121" s="197">
        <f>IF(N121="základní",J121,0)</f>
        <v>0</v>
      </c>
      <c r="BF121" s="197">
        <f>IF(N121="snížená",J121,0)</f>
        <v>0</v>
      </c>
      <c r="BG121" s="197">
        <f>IF(N121="zákl. přenesená",J121,0)</f>
        <v>0</v>
      </c>
      <c r="BH121" s="197">
        <f>IF(N121="sníž. přenesená",J121,0)</f>
        <v>0</v>
      </c>
      <c r="BI121" s="197">
        <f>IF(N121="nulová",J121,0)</f>
        <v>0</v>
      </c>
      <c r="BJ121" s="16" t="s">
        <v>85</v>
      </c>
      <c r="BK121" s="197">
        <f>ROUND(I121*H121,2)</f>
        <v>0</v>
      </c>
      <c r="BL121" s="16" t="s">
        <v>137</v>
      </c>
      <c r="BM121" s="196" t="s">
        <v>954</v>
      </c>
    </row>
    <row r="122" spans="1:65" s="2" customFormat="1" ht="19.5">
      <c r="A122" s="33"/>
      <c r="B122" s="34"/>
      <c r="C122" s="35"/>
      <c r="D122" s="198" t="s">
        <v>139</v>
      </c>
      <c r="E122" s="35"/>
      <c r="F122" s="199" t="s">
        <v>952</v>
      </c>
      <c r="G122" s="35"/>
      <c r="H122" s="35"/>
      <c r="I122" s="200"/>
      <c r="J122" s="35"/>
      <c r="K122" s="35"/>
      <c r="L122" s="38"/>
      <c r="M122" s="201"/>
      <c r="N122" s="202"/>
      <c r="O122" s="70"/>
      <c r="P122" s="70"/>
      <c r="Q122" s="70"/>
      <c r="R122" s="70"/>
      <c r="S122" s="70"/>
      <c r="T122" s="71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139</v>
      </c>
      <c r="AU122" s="16" t="s">
        <v>85</v>
      </c>
    </row>
    <row r="123" spans="1:65" s="2" customFormat="1" ht="16.5" customHeight="1">
      <c r="A123" s="33"/>
      <c r="B123" s="34"/>
      <c r="C123" s="185" t="s">
        <v>145</v>
      </c>
      <c r="D123" s="185" t="s">
        <v>132</v>
      </c>
      <c r="E123" s="186" t="s">
        <v>955</v>
      </c>
      <c r="F123" s="187" t="s">
        <v>956</v>
      </c>
      <c r="G123" s="188" t="s">
        <v>135</v>
      </c>
      <c r="H123" s="189">
        <v>0.97499999999999998</v>
      </c>
      <c r="I123" s="190"/>
      <c r="J123" s="191">
        <f>ROUND(I123*H123,2)</f>
        <v>0</v>
      </c>
      <c r="K123" s="187" t="s">
        <v>136</v>
      </c>
      <c r="L123" s="38"/>
      <c r="M123" s="192" t="s">
        <v>1</v>
      </c>
      <c r="N123" s="193" t="s">
        <v>42</v>
      </c>
      <c r="O123" s="70"/>
      <c r="P123" s="194">
        <f>O123*H123</f>
        <v>0</v>
      </c>
      <c r="Q123" s="194">
        <v>0</v>
      </c>
      <c r="R123" s="194">
        <f>Q123*H123</f>
        <v>0</v>
      </c>
      <c r="S123" s="194">
        <v>0</v>
      </c>
      <c r="T123" s="195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96" t="s">
        <v>137</v>
      </c>
      <c r="AT123" s="196" t="s">
        <v>132</v>
      </c>
      <c r="AU123" s="196" t="s">
        <v>85</v>
      </c>
      <c r="AY123" s="16" t="s">
        <v>129</v>
      </c>
      <c r="BE123" s="197">
        <f>IF(N123="základní",J123,0)</f>
        <v>0</v>
      </c>
      <c r="BF123" s="197">
        <f>IF(N123="snížená",J123,0)</f>
        <v>0</v>
      </c>
      <c r="BG123" s="197">
        <f>IF(N123="zákl. přenesená",J123,0)</f>
        <v>0</v>
      </c>
      <c r="BH123" s="197">
        <f>IF(N123="sníž. přenesená",J123,0)</f>
        <v>0</v>
      </c>
      <c r="BI123" s="197">
        <f>IF(N123="nulová",J123,0)</f>
        <v>0</v>
      </c>
      <c r="BJ123" s="16" t="s">
        <v>85</v>
      </c>
      <c r="BK123" s="197">
        <f>ROUND(I123*H123,2)</f>
        <v>0</v>
      </c>
      <c r="BL123" s="16" t="s">
        <v>137</v>
      </c>
      <c r="BM123" s="196" t="s">
        <v>957</v>
      </c>
    </row>
    <row r="124" spans="1:65" s="2" customFormat="1">
      <c r="A124" s="33"/>
      <c r="B124" s="34"/>
      <c r="C124" s="35"/>
      <c r="D124" s="198" t="s">
        <v>139</v>
      </c>
      <c r="E124" s="35"/>
      <c r="F124" s="199" t="s">
        <v>956</v>
      </c>
      <c r="G124" s="35"/>
      <c r="H124" s="35"/>
      <c r="I124" s="200"/>
      <c r="J124" s="35"/>
      <c r="K124" s="35"/>
      <c r="L124" s="38"/>
      <c r="M124" s="201"/>
      <c r="N124" s="202"/>
      <c r="O124" s="70"/>
      <c r="P124" s="70"/>
      <c r="Q124" s="70"/>
      <c r="R124" s="70"/>
      <c r="S124" s="70"/>
      <c r="T124" s="71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139</v>
      </c>
      <c r="AU124" s="16" t="s">
        <v>85</v>
      </c>
    </row>
    <row r="125" spans="1:65" s="2" customFormat="1" ht="16.5" customHeight="1">
      <c r="A125" s="33"/>
      <c r="B125" s="34"/>
      <c r="C125" s="185" t="s">
        <v>137</v>
      </c>
      <c r="D125" s="185" t="s">
        <v>132</v>
      </c>
      <c r="E125" s="186" t="s">
        <v>958</v>
      </c>
      <c r="F125" s="187" t="s">
        <v>959</v>
      </c>
      <c r="G125" s="188" t="s">
        <v>135</v>
      </c>
      <c r="H125" s="189">
        <v>0.97499999999999998</v>
      </c>
      <c r="I125" s="190"/>
      <c r="J125" s="191">
        <f>ROUND(I125*H125,2)</f>
        <v>0</v>
      </c>
      <c r="K125" s="187" t="s">
        <v>136</v>
      </c>
      <c r="L125" s="38"/>
      <c r="M125" s="192" t="s">
        <v>1</v>
      </c>
      <c r="N125" s="193" t="s">
        <v>42</v>
      </c>
      <c r="O125" s="70"/>
      <c r="P125" s="194">
        <f>O125*H125</f>
        <v>0</v>
      </c>
      <c r="Q125" s="194">
        <v>0</v>
      </c>
      <c r="R125" s="194">
        <f>Q125*H125</f>
        <v>0</v>
      </c>
      <c r="S125" s="194">
        <v>0</v>
      </c>
      <c r="T125" s="195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96" t="s">
        <v>137</v>
      </c>
      <c r="AT125" s="196" t="s">
        <v>132</v>
      </c>
      <c r="AU125" s="196" t="s">
        <v>85</v>
      </c>
      <c r="AY125" s="16" t="s">
        <v>129</v>
      </c>
      <c r="BE125" s="197">
        <f>IF(N125="základní",J125,0)</f>
        <v>0</v>
      </c>
      <c r="BF125" s="197">
        <f>IF(N125="snížená",J125,0)</f>
        <v>0</v>
      </c>
      <c r="BG125" s="197">
        <f>IF(N125="zákl. přenesená",J125,0)</f>
        <v>0</v>
      </c>
      <c r="BH125" s="197">
        <f>IF(N125="sníž. přenesená",J125,0)</f>
        <v>0</v>
      </c>
      <c r="BI125" s="197">
        <f>IF(N125="nulová",J125,0)</f>
        <v>0</v>
      </c>
      <c r="BJ125" s="16" t="s">
        <v>85</v>
      </c>
      <c r="BK125" s="197">
        <f>ROUND(I125*H125,2)</f>
        <v>0</v>
      </c>
      <c r="BL125" s="16" t="s">
        <v>137</v>
      </c>
      <c r="BM125" s="196" t="s">
        <v>960</v>
      </c>
    </row>
    <row r="126" spans="1:65" s="2" customFormat="1">
      <c r="A126" s="33"/>
      <c r="B126" s="34"/>
      <c r="C126" s="35"/>
      <c r="D126" s="198" t="s">
        <v>139</v>
      </c>
      <c r="E126" s="35"/>
      <c r="F126" s="199" t="s">
        <v>959</v>
      </c>
      <c r="G126" s="35"/>
      <c r="H126" s="35"/>
      <c r="I126" s="200"/>
      <c r="J126" s="35"/>
      <c r="K126" s="35"/>
      <c r="L126" s="38"/>
      <c r="M126" s="201"/>
      <c r="N126" s="202"/>
      <c r="O126" s="70"/>
      <c r="P126" s="70"/>
      <c r="Q126" s="70"/>
      <c r="R126" s="70"/>
      <c r="S126" s="70"/>
      <c r="T126" s="71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139</v>
      </c>
      <c r="AU126" s="16" t="s">
        <v>85</v>
      </c>
    </row>
    <row r="127" spans="1:65" s="2" customFormat="1" ht="16.5" customHeight="1">
      <c r="A127" s="33"/>
      <c r="B127" s="34"/>
      <c r="C127" s="185" t="s">
        <v>130</v>
      </c>
      <c r="D127" s="185" t="s">
        <v>132</v>
      </c>
      <c r="E127" s="186" t="s">
        <v>961</v>
      </c>
      <c r="F127" s="187" t="s">
        <v>962</v>
      </c>
      <c r="G127" s="188" t="s">
        <v>135</v>
      </c>
      <c r="H127" s="189">
        <v>0.97499999999999998</v>
      </c>
      <c r="I127" s="190"/>
      <c r="J127" s="191">
        <f>ROUND(I127*H127,2)</f>
        <v>0</v>
      </c>
      <c r="K127" s="187" t="s">
        <v>136</v>
      </c>
      <c r="L127" s="38"/>
      <c r="M127" s="192" t="s">
        <v>1</v>
      </c>
      <c r="N127" s="193" t="s">
        <v>42</v>
      </c>
      <c r="O127" s="70"/>
      <c r="P127" s="194">
        <f>O127*H127</f>
        <v>0</v>
      </c>
      <c r="Q127" s="194">
        <v>0</v>
      </c>
      <c r="R127" s="194">
        <f>Q127*H127</f>
        <v>0</v>
      </c>
      <c r="S127" s="194">
        <v>0</v>
      </c>
      <c r="T127" s="195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96" t="s">
        <v>137</v>
      </c>
      <c r="AT127" s="196" t="s">
        <v>132</v>
      </c>
      <c r="AU127" s="196" t="s">
        <v>85</v>
      </c>
      <c r="AY127" s="16" t="s">
        <v>129</v>
      </c>
      <c r="BE127" s="197">
        <f>IF(N127="základní",J127,0)</f>
        <v>0</v>
      </c>
      <c r="BF127" s="197">
        <f>IF(N127="snížená",J127,0)</f>
        <v>0</v>
      </c>
      <c r="BG127" s="197">
        <f>IF(N127="zákl. přenesená",J127,0)</f>
        <v>0</v>
      </c>
      <c r="BH127" s="197">
        <f>IF(N127="sníž. přenesená",J127,0)</f>
        <v>0</v>
      </c>
      <c r="BI127" s="197">
        <f>IF(N127="nulová",J127,0)</f>
        <v>0</v>
      </c>
      <c r="BJ127" s="16" t="s">
        <v>85</v>
      </c>
      <c r="BK127" s="197">
        <f>ROUND(I127*H127,2)</f>
        <v>0</v>
      </c>
      <c r="BL127" s="16" t="s">
        <v>137</v>
      </c>
      <c r="BM127" s="196" t="s">
        <v>963</v>
      </c>
    </row>
    <row r="128" spans="1:65" s="2" customFormat="1">
      <c r="A128" s="33"/>
      <c r="B128" s="34"/>
      <c r="C128" s="35"/>
      <c r="D128" s="198" t="s">
        <v>139</v>
      </c>
      <c r="E128" s="35"/>
      <c r="F128" s="199" t="s">
        <v>962</v>
      </c>
      <c r="G128" s="35"/>
      <c r="H128" s="35"/>
      <c r="I128" s="200"/>
      <c r="J128" s="35"/>
      <c r="K128" s="35"/>
      <c r="L128" s="38"/>
      <c r="M128" s="201"/>
      <c r="N128" s="202"/>
      <c r="O128" s="70"/>
      <c r="P128" s="70"/>
      <c r="Q128" s="70"/>
      <c r="R128" s="70"/>
      <c r="S128" s="70"/>
      <c r="T128" s="71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139</v>
      </c>
      <c r="AU128" s="16" t="s">
        <v>85</v>
      </c>
    </row>
    <row r="129" spans="1:65" s="2" customFormat="1" ht="21.75" customHeight="1">
      <c r="A129" s="33"/>
      <c r="B129" s="34"/>
      <c r="C129" s="185" t="s">
        <v>173</v>
      </c>
      <c r="D129" s="185" t="s">
        <v>132</v>
      </c>
      <c r="E129" s="186" t="s">
        <v>964</v>
      </c>
      <c r="F129" s="187" t="s">
        <v>965</v>
      </c>
      <c r="G129" s="188" t="s">
        <v>135</v>
      </c>
      <c r="H129" s="189">
        <v>1.4670000000000001</v>
      </c>
      <c r="I129" s="190"/>
      <c r="J129" s="191">
        <f>ROUND(I129*H129,2)</f>
        <v>0</v>
      </c>
      <c r="K129" s="187" t="s">
        <v>136</v>
      </c>
      <c r="L129" s="38"/>
      <c r="M129" s="192" t="s">
        <v>1</v>
      </c>
      <c r="N129" s="193" t="s">
        <v>42</v>
      </c>
      <c r="O129" s="70"/>
      <c r="P129" s="194">
        <f>O129*H129</f>
        <v>0</v>
      </c>
      <c r="Q129" s="194">
        <v>0</v>
      </c>
      <c r="R129" s="194">
        <f>Q129*H129</f>
        <v>0</v>
      </c>
      <c r="S129" s="194">
        <v>0</v>
      </c>
      <c r="T129" s="195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96" t="s">
        <v>137</v>
      </c>
      <c r="AT129" s="196" t="s">
        <v>132</v>
      </c>
      <c r="AU129" s="196" t="s">
        <v>85</v>
      </c>
      <c r="AY129" s="16" t="s">
        <v>129</v>
      </c>
      <c r="BE129" s="197">
        <f>IF(N129="základní",J129,0)</f>
        <v>0</v>
      </c>
      <c r="BF129" s="197">
        <f>IF(N129="snížená",J129,0)</f>
        <v>0</v>
      </c>
      <c r="BG129" s="197">
        <f>IF(N129="zákl. přenesená",J129,0)</f>
        <v>0</v>
      </c>
      <c r="BH129" s="197">
        <f>IF(N129="sníž. přenesená",J129,0)</f>
        <v>0</v>
      </c>
      <c r="BI129" s="197">
        <f>IF(N129="nulová",J129,0)</f>
        <v>0</v>
      </c>
      <c r="BJ129" s="16" t="s">
        <v>85</v>
      </c>
      <c r="BK129" s="197">
        <f>ROUND(I129*H129,2)</f>
        <v>0</v>
      </c>
      <c r="BL129" s="16" t="s">
        <v>137</v>
      </c>
      <c r="BM129" s="196" t="s">
        <v>966</v>
      </c>
    </row>
    <row r="130" spans="1:65" s="2" customFormat="1" ht="39">
      <c r="A130" s="33"/>
      <c r="B130" s="34"/>
      <c r="C130" s="35"/>
      <c r="D130" s="198" t="s">
        <v>139</v>
      </c>
      <c r="E130" s="35"/>
      <c r="F130" s="199" t="s">
        <v>967</v>
      </c>
      <c r="G130" s="35"/>
      <c r="H130" s="35"/>
      <c r="I130" s="200"/>
      <c r="J130" s="35"/>
      <c r="K130" s="35"/>
      <c r="L130" s="38"/>
      <c r="M130" s="201"/>
      <c r="N130" s="202"/>
      <c r="O130" s="70"/>
      <c r="P130" s="70"/>
      <c r="Q130" s="70"/>
      <c r="R130" s="70"/>
      <c r="S130" s="70"/>
      <c r="T130" s="71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139</v>
      </c>
      <c r="AU130" s="16" t="s">
        <v>85</v>
      </c>
    </row>
    <row r="131" spans="1:65" s="13" customFormat="1">
      <c r="B131" s="203"/>
      <c r="C131" s="204"/>
      <c r="D131" s="198" t="s">
        <v>151</v>
      </c>
      <c r="E131" s="205" t="s">
        <v>1</v>
      </c>
      <c r="F131" s="206" t="s">
        <v>968</v>
      </c>
      <c r="G131" s="204"/>
      <c r="H131" s="207">
        <v>1.4670000000000001</v>
      </c>
      <c r="I131" s="208"/>
      <c r="J131" s="204"/>
      <c r="K131" s="204"/>
      <c r="L131" s="209"/>
      <c r="M131" s="210"/>
      <c r="N131" s="211"/>
      <c r="O131" s="211"/>
      <c r="P131" s="211"/>
      <c r="Q131" s="211"/>
      <c r="R131" s="211"/>
      <c r="S131" s="211"/>
      <c r="T131" s="212"/>
      <c r="AT131" s="213" t="s">
        <v>151</v>
      </c>
      <c r="AU131" s="213" t="s">
        <v>85</v>
      </c>
      <c r="AV131" s="13" t="s">
        <v>87</v>
      </c>
      <c r="AW131" s="13" t="s">
        <v>34</v>
      </c>
      <c r="AX131" s="13" t="s">
        <v>85</v>
      </c>
      <c r="AY131" s="213" t="s">
        <v>129</v>
      </c>
    </row>
    <row r="132" spans="1:65" s="2" customFormat="1" ht="24">
      <c r="A132" s="33"/>
      <c r="B132" s="34"/>
      <c r="C132" s="185" t="s">
        <v>180</v>
      </c>
      <c r="D132" s="185" t="s">
        <v>132</v>
      </c>
      <c r="E132" s="186" t="s">
        <v>969</v>
      </c>
      <c r="F132" s="187" t="s">
        <v>970</v>
      </c>
      <c r="G132" s="188" t="s">
        <v>135</v>
      </c>
      <c r="H132" s="189">
        <v>0.97499999999999998</v>
      </c>
      <c r="I132" s="190"/>
      <c r="J132" s="191">
        <f>ROUND(I132*H132,2)</f>
        <v>0</v>
      </c>
      <c r="K132" s="187" t="s">
        <v>136</v>
      </c>
      <c r="L132" s="38"/>
      <c r="M132" s="192" t="s">
        <v>1</v>
      </c>
      <c r="N132" s="193" t="s">
        <v>42</v>
      </c>
      <c r="O132" s="70"/>
      <c r="P132" s="194">
        <f>O132*H132</f>
        <v>0</v>
      </c>
      <c r="Q132" s="194">
        <v>0</v>
      </c>
      <c r="R132" s="194">
        <f>Q132*H132</f>
        <v>0</v>
      </c>
      <c r="S132" s="194">
        <v>0</v>
      </c>
      <c r="T132" s="195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96" t="s">
        <v>137</v>
      </c>
      <c r="AT132" s="196" t="s">
        <v>132</v>
      </c>
      <c r="AU132" s="196" t="s">
        <v>85</v>
      </c>
      <c r="AY132" s="16" t="s">
        <v>129</v>
      </c>
      <c r="BE132" s="197">
        <f>IF(N132="základní",J132,0)</f>
        <v>0</v>
      </c>
      <c r="BF132" s="197">
        <f>IF(N132="snížená",J132,0)</f>
        <v>0</v>
      </c>
      <c r="BG132" s="197">
        <f>IF(N132="zákl. přenesená",J132,0)</f>
        <v>0</v>
      </c>
      <c r="BH132" s="197">
        <f>IF(N132="sníž. přenesená",J132,0)</f>
        <v>0</v>
      </c>
      <c r="BI132" s="197">
        <f>IF(N132="nulová",J132,0)</f>
        <v>0</v>
      </c>
      <c r="BJ132" s="16" t="s">
        <v>85</v>
      </c>
      <c r="BK132" s="197">
        <f>ROUND(I132*H132,2)</f>
        <v>0</v>
      </c>
      <c r="BL132" s="16" t="s">
        <v>137</v>
      </c>
      <c r="BM132" s="196" t="s">
        <v>971</v>
      </c>
    </row>
    <row r="133" spans="1:65" s="2" customFormat="1" ht="29.25">
      <c r="A133" s="33"/>
      <c r="B133" s="34"/>
      <c r="C133" s="35"/>
      <c r="D133" s="198" t="s">
        <v>139</v>
      </c>
      <c r="E133" s="35"/>
      <c r="F133" s="199" t="s">
        <v>972</v>
      </c>
      <c r="G133" s="35"/>
      <c r="H133" s="35"/>
      <c r="I133" s="200"/>
      <c r="J133" s="35"/>
      <c r="K133" s="35"/>
      <c r="L133" s="38"/>
      <c r="M133" s="201"/>
      <c r="N133" s="202"/>
      <c r="O133" s="70"/>
      <c r="P133" s="70"/>
      <c r="Q133" s="70"/>
      <c r="R133" s="70"/>
      <c r="S133" s="70"/>
      <c r="T133" s="71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139</v>
      </c>
      <c r="AU133" s="16" t="s">
        <v>85</v>
      </c>
    </row>
    <row r="134" spans="1:65" s="2" customFormat="1" ht="16.5" customHeight="1">
      <c r="A134" s="33"/>
      <c r="B134" s="34"/>
      <c r="C134" s="185" t="s">
        <v>187</v>
      </c>
      <c r="D134" s="185" t="s">
        <v>132</v>
      </c>
      <c r="E134" s="186" t="s">
        <v>973</v>
      </c>
      <c r="F134" s="187" t="s">
        <v>974</v>
      </c>
      <c r="G134" s="188" t="s">
        <v>213</v>
      </c>
      <c r="H134" s="189">
        <v>1254</v>
      </c>
      <c r="I134" s="190"/>
      <c r="J134" s="191">
        <f>ROUND(I134*H134,2)</f>
        <v>0</v>
      </c>
      <c r="K134" s="187" t="s">
        <v>136</v>
      </c>
      <c r="L134" s="38"/>
      <c r="M134" s="192" t="s">
        <v>1</v>
      </c>
      <c r="N134" s="193" t="s">
        <v>42</v>
      </c>
      <c r="O134" s="70"/>
      <c r="P134" s="194">
        <f>O134*H134</f>
        <v>0</v>
      </c>
      <c r="Q134" s="194">
        <v>0</v>
      </c>
      <c r="R134" s="194">
        <f>Q134*H134</f>
        <v>0</v>
      </c>
      <c r="S134" s="194">
        <v>0</v>
      </c>
      <c r="T134" s="195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96" t="s">
        <v>137</v>
      </c>
      <c r="AT134" s="196" t="s">
        <v>132</v>
      </c>
      <c r="AU134" s="196" t="s">
        <v>85</v>
      </c>
      <c r="AY134" s="16" t="s">
        <v>129</v>
      </c>
      <c r="BE134" s="197">
        <f>IF(N134="základní",J134,0)</f>
        <v>0</v>
      </c>
      <c r="BF134" s="197">
        <f>IF(N134="snížená",J134,0)</f>
        <v>0</v>
      </c>
      <c r="BG134" s="197">
        <f>IF(N134="zákl. přenesená",J134,0)</f>
        <v>0</v>
      </c>
      <c r="BH134" s="197">
        <f>IF(N134="sníž. přenesená",J134,0)</f>
        <v>0</v>
      </c>
      <c r="BI134" s="197">
        <f>IF(N134="nulová",J134,0)</f>
        <v>0</v>
      </c>
      <c r="BJ134" s="16" t="s">
        <v>85</v>
      </c>
      <c r="BK134" s="197">
        <f>ROUND(I134*H134,2)</f>
        <v>0</v>
      </c>
      <c r="BL134" s="16" t="s">
        <v>137</v>
      </c>
      <c r="BM134" s="196" t="s">
        <v>975</v>
      </c>
    </row>
    <row r="135" spans="1:65" s="2" customFormat="1" ht="29.25">
      <c r="A135" s="33"/>
      <c r="B135" s="34"/>
      <c r="C135" s="35"/>
      <c r="D135" s="198" t="s">
        <v>139</v>
      </c>
      <c r="E135" s="35"/>
      <c r="F135" s="199" t="s">
        <v>976</v>
      </c>
      <c r="G135" s="35"/>
      <c r="H135" s="35"/>
      <c r="I135" s="200"/>
      <c r="J135" s="35"/>
      <c r="K135" s="35"/>
      <c r="L135" s="38"/>
      <c r="M135" s="201"/>
      <c r="N135" s="202"/>
      <c r="O135" s="70"/>
      <c r="P135" s="70"/>
      <c r="Q135" s="70"/>
      <c r="R135" s="70"/>
      <c r="S135" s="70"/>
      <c r="T135" s="71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139</v>
      </c>
      <c r="AU135" s="16" t="s">
        <v>85</v>
      </c>
    </row>
    <row r="136" spans="1:65" s="13" customFormat="1">
      <c r="B136" s="203"/>
      <c r="C136" s="204"/>
      <c r="D136" s="198" t="s">
        <v>151</v>
      </c>
      <c r="E136" s="205" t="s">
        <v>1</v>
      </c>
      <c r="F136" s="206" t="s">
        <v>977</v>
      </c>
      <c r="G136" s="204"/>
      <c r="H136" s="207">
        <v>1254</v>
      </c>
      <c r="I136" s="208"/>
      <c r="J136" s="204"/>
      <c r="K136" s="204"/>
      <c r="L136" s="209"/>
      <c r="M136" s="210"/>
      <c r="N136" s="211"/>
      <c r="O136" s="211"/>
      <c r="P136" s="211"/>
      <c r="Q136" s="211"/>
      <c r="R136" s="211"/>
      <c r="S136" s="211"/>
      <c r="T136" s="212"/>
      <c r="AT136" s="213" t="s">
        <v>151</v>
      </c>
      <c r="AU136" s="213" t="s">
        <v>85</v>
      </c>
      <c r="AV136" s="13" t="s">
        <v>87</v>
      </c>
      <c r="AW136" s="13" t="s">
        <v>34</v>
      </c>
      <c r="AX136" s="13" t="s">
        <v>85</v>
      </c>
      <c r="AY136" s="213" t="s">
        <v>129</v>
      </c>
    </row>
    <row r="137" spans="1:65" s="2" customFormat="1" ht="16.5" customHeight="1">
      <c r="A137" s="33"/>
      <c r="B137" s="34"/>
      <c r="C137" s="185" t="s">
        <v>193</v>
      </c>
      <c r="D137" s="185" t="s">
        <v>132</v>
      </c>
      <c r="E137" s="186" t="s">
        <v>978</v>
      </c>
      <c r="F137" s="187" t="s">
        <v>979</v>
      </c>
      <c r="G137" s="188" t="s">
        <v>980</v>
      </c>
      <c r="H137" s="189">
        <v>1</v>
      </c>
      <c r="I137" s="190"/>
      <c r="J137" s="191">
        <f>ROUND(I137*H137,2)</f>
        <v>0</v>
      </c>
      <c r="K137" s="187" t="s">
        <v>136</v>
      </c>
      <c r="L137" s="38"/>
      <c r="M137" s="192" t="s">
        <v>1</v>
      </c>
      <c r="N137" s="193" t="s">
        <v>42</v>
      </c>
      <c r="O137" s="70"/>
      <c r="P137" s="194">
        <f>O137*H137</f>
        <v>0</v>
      </c>
      <c r="Q137" s="194">
        <v>0</v>
      </c>
      <c r="R137" s="194">
        <f>Q137*H137</f>
        <v>0</v>
      </c>
      <c r="S137" s="194">
        <v>0</v>
      </c>
      <c r="T137" s="195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96" t="s">
        <v>137</v>
      </c>
      <c r="AT137" s="196" t="s">
        <v>132</v>
      </c>
      <c r="AU137" s="196" t="s">
        <v>85</v>
      </c>
      <c r="AY137" s="16" t="s">
        <v>129</v>
      </c>
      <c r="BE137" s="197">
        <f>IF(N137="základní",J137,0)</f>
        <v>0</v>
      </c>
      <c r="BF137" s="197">
        <f>IF(N137="snížená",J137,0)</f>
        <v>0</v>
      </c>
      <c r="BG137" s="197">
        <f>IF(N137="zákl. přenesená",J137,0)</f>
        <v>0</v>
      </c>
      <c r="BH137" s="197">
        <f>IF(N137="sníž. přenesená",J137,0)</f>
        <v>0</v>
      </c>
      <c r="BI137" s="197">
        <f>IF(N137="nulová",J137,0)</f>
        <v>0</v>
      </c>
      <c r="BJ137" s="16" t="s">
        <v>85</v>
      </c>
      <c r="BK137" s="197">
        <f>ROUND(I137*H137,2)</f>
        <v>0</v>
      </c>
      <c r="BL137" s="16" t="s">
        <v>137</v>
      </c>
      <c r="BM137" s="196" t="s">
        <v>981</v>
      </c>
    </row>
    <row r="138" spans="1:65" s="2" customFormat="1">
      <c r="A138" s="33"/>
      <c r="B138" s="34"/>
      <c r="C138" s="35"/>
      <c r="D138" s="198" t="s">
        <v>139</v>
      </c>
      <c r="E138" s="35"/>
      <c r="F138" s="199" t="s">
        <v>979</v>
      </c>
      <c r="G138" s="35"/>
      <c r="H138" s="35"/>
      <c r="I138" s="200"/>
      <c r="J138" s="35"/>
      <c r="K138" s="35"/>
      <c r="L138" s="38"/>
      <c r="M138" s="240"/>
      <c r="N138" s="241"/>
      <c r="O138" s="242"/>
      <c r="P138" s="242"/>
      <c r="Q138" s="242"/>
      <c r="R138" s="242"/>
      <c r="S138" s="242"/>
      <c r="T138" s="243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139</v>
      </c>
      <c r="AU138" s="16" t="s">
        <v>85</v>
      </c>
    </row>
    <row r="139" spans="1:65" s="2" customFormat="1" ht="6.95" customHeight="1">
      <c r="A139" s="33"/>
      <c r="B139" s="53"/>
      <c r="C139" s="54"/>
      <c r="D139" s="54"/>
      <c r="E139" s="54"/>
      <c r="F139" s="54"/>
      <c r="G139" s="54"/>
      <c r="H139" s="54"/>
      <c r="I139" s="54"/>
      <c r="J139" s="54"/>
      <c r="K139" s="54"/>
      <c r="L139" s="38"/>
      <c r="M139" s="33"/>
      <c r="O139" s="33"/>
      <c r="P139" s="33"/>
      <c r="Q139" s="33"/>
      <c r="R139" s="33"/>
      <c r="S139" s="33"/>
      <c r="T139" s="33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</row>
  </sheetData>
  <sheetProtection algorithmName="SHA-512" hashValue="GqcLGSJ+84lzP1RMFM5yCzqUeJ6Dk8veG49oIoyCsmQgzS9uaWXEyjIcnq+2Ria5FomFA71OhAiQLz5O9pySXQ==" saltValue="ziZxXng1xMOWv5ouyU1/+9DxQ1oUBbk3a3ZBBNK9e9qa9mENAYDWOazccxsfkZuGlqfLPjgTXDAGCyuKdMEuBw==" spinCount="100000" sheet="1" objects="1" scenarios="1" formatColumns="0" formatRows="0" autoFilter="0"/>
  <autoFilter ref="C116:K138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14</vt:i4>
      </vt:variant>
    </vt:vector>
  </HeadingPairs>
  <TitlesOfParts>
    <vt:vector size="21" baseType="lpstr">
      <vt:lpstr>Rekapitulace stavby</vt:lpstr>
      <vt:lpstr>SO 01 - Oprava železniční...</vt:lpstr>
      <vt:lpstr>SO 02 - Oprava železniční...</vt:lpstr>
      <vt:lpstr>SO 03 - Zřízení BK v dopr...</vt:lpstr>
      <vt:lpstr>SO 04 - Oprava železniční...</vt:lpstr>
      <vt:lpstr>SO 05 - Výstroj trati</vt:lpstr>
      <vt:lpstr>VON - Oprava trati v úsek...</vt:lpstr>
      <vt:lpstr>'Rekapitulace stavby'!Názvy_tisku</vt:lpstr>
      <vt:lpstr>'SO 01 - Oprava železniční...'!Názvy_tisku</vt:lpstr>
      <vt:lpstr>'SO 02 - Oprava železniční...'!Názvy_tisku</vt:lpstr>
      <vt:lpstr>'SO 03 - Zřízení BK v dopr...'!Názvy_tisku</vt:lpstr>
      <vt:lpstr>'SO 04 - Oprava železniční...'!Názvy_tisku</vt:lpstr>
      <vt:lpstr>'SO 05 - Výstroj trati'!Názvy_tisku</vt:lpstr>
      <vt:lpstr>'VON - Oprava trati v úsek...'!Názvy_tisku</vt:lpstr>
      <vt:lpstr>'Rekapitulace stavby'!Oblast_tisku</vt:lpstr>
      <vt:lpstr>'SO 01 - Oprava železniční...'!Oblast_tisku</vt:lpstr>
      <vt:lpstr>'SO 02 - Oprava železniční...'!Oblast_tisku</vt:lpstr>
      <vt:lpstr>'SO 03 - Zřízení BK v dopr...'!Oblast_tisku</vt:lpstr>
      <vt:lpstr>'SO 04 - Oprava železniční...'!Oblast_tisku</vt:lpstr>
      <vt:lpstr>'SO 05 - Výstroj trati'!Oblast_tisku</vt:lpstr>
      <vt:lpstr>'VON - Oprava trati v úsek...'!Oblast_tisku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Žitník Radovan</dc:creator>
  <cp:lastModifiedBy>Žitník Radovan</cp:lastModifiedBy>
  <dcterms:created xsi:type="dcterms:W3CDTF">2021-05-31T05:21:55Z</dcterms:created>
  <dcterms:modified xsi:type="dcterms:W3CDTF">2021-05-31T06:33:34Z</dcterms:modified>
</cp:coreProperties>
</file>