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2021\Soutěže 2021\5-Skutilová 2021\Oprava trati v úseku Vranovice - Pohořelice_přejezdy v km 5,688 a 0,572\Podklady z ST Brno\"/>
    </mc:Choice>
  </mc:AlternateContent>
  <bookViews>
    <workbookView xWindow="0" yWindow="0" windowWidth="19170" windowHeight="8115"/>
  </bookViews>
  <sheets>
    <sheet name="Rekapitulace stavby" sheetId="1" r:id="rId1"/>
    <sheet name="SO-01.1 - P6995" sheetId="2" r:id="rId2"/>
    <sheet name="SO-01.2 - P6988" sheetId="3" r:id="rId3"/>
    <sheet name="SO-02.1 - Manipulace, pře..." sheetId="4" r:id="rId4"/>
    <sheet name="SO 02.2 - VON" sheetId="5" r:id="rId5"/>
  </sheets>
  <definedNames>
    <definedName name="_xlnm._FilterDatabase" localSheetId="4" hidden="1">'SO 02.2 - VON'!$C$120:$K$135</definedName>
    <definedName name="_xlnm._FilterDatabase" localSheetId="1" hidden="1">'SO-01.1 - P6995'!$C$121:$K$242</definedName>
    <definedName name="_xlnm._FilterDatabase" localSheetId="2" hidden="1">'SO-01.2 - P6988'!$C$121:$K$245</definedName>
    <definedName name="_xlnm._FilterDatabase" localSheetId="3" hidden="1">'SO-02.1 - Manipulace, pře...'!$C$120:$K$173</definedName>
    <definedName name="_xlnm.Print_Titles" localSheetId="0">'Rekapitulace stavby'!$92:$92</definedName>
    <definedName name="_xlnm.Print_Titles" localSheetId="4">'SO 02.2 - VON'!$120:$120</definedName>
    <definedName name="_xlnm.Print_Titles" localSheetId="1">'SO-01.1 - P6995'!$121:$121</definedName>
    <definedName name="_xlnm.Print_Titles" localSheetId="2">'SO-01.2 - P6988'!$121:$121</definedName>
    <definedName name="_xlnm.Print_Titles" localSheetId="3">'SO-02.1 - Manipulace, pře...'!$120:$120</definedName>
    <definedName name="_xlnm.Print_Area" localSheetId="0">'Rekapitulace stavby'!$D$4:$AO$76,'Rekapitulace stavby'!$C$82:$AQ$101</definedName>
    <definedName name="_xlnm.Print_Area" localSheetId="4">'SO 02.2 - VON'!$C$4:$J$41,'SO 02.2 - VON'!$C$50:$J$76,'SO 02.2 - VON'!$C$82:$J$100,'SO 02.2 - VON'!$C$106:$K$135</definedName>
    <definedName name="_xlnm.Print_Area" localSheetId="1">'SO-01.1 - P6995'!$C$4:$J$41,'SO-01.1 - P6995'!$C$50:$J$76,'SO-01.1 - P6995'!$C$82:$J$101,'SO-01.1 - P6995'!$C$107:$K$242</definedName>
    <definedName name="_xlnm.Print_Area" localSheetId="2">'SO-01.2 - P6988'!$C$4:$J$41,'SO-01.2 - P6988'!$C$50:$J$76,'SO-01.2 - P6988'!$C$82:$J$101,'SO-01.2 - P6988'!$C$107:$K$245</definedName>
    <definedName name="_xlnm.Print_Area" localSheetId="3">'SO-02.1 - Manipulace, pře...'!$C$4:$J$41,'SO-02.1 - Manipulace, pře...'!$C$50:$J$76,'SO-02.1 - Manipulace, pře...'!$C$82:$J$100,'SO-02.1 - Manipulace, pře...'!$C$106:$K$173</definedName>
  </definedNames>
  <calcPr calcId="162913"/>
</workbook>
</file>

<file path=xl/calcChain.xml><?xml version="1.0" encoding="utf-8"?>
<calcChain xmlns="http://schemas.openxmlformats.org/spreadsheetml/2006/main">
  <c r="J39" i="5" l="1"/>
  <c r="J38" i="5"/>
  <c r="AY100" i="1" s="1"/>
  <c r="J37" i="5"/>
  <c r="AX100" i="1" s="1"/>
  <c r="BI133" i="5"/>
  <c r="BH133" i="5"/>
  <c r="BG133" i="5"/>
  <c r="BF133" i="5"/>
  <c r="T133" i="5"/>
  <c r="R133" i="5"/>
  <c r="P133" i="5"/>
  <c r="BI131" i="5"/>
  <c r="BH131" i="5"/>
  <c r="BG131" i="5"/>
  <c r="BF131" i="5"/>
  <c r="T131" i="5"/>
  <c r="R131" i="5"/>
  <c r="P131" i="5"/>
  <c r="BI129" i="5"/>
  <c r="BH129" i="5"/>
  <c r="BG129" i="5"/>
  <c r="BF129" i="5"/>
  <c r="T129" i="5"/>
  <c r="R129" i="5"/>
  <c r="P129" i="5"/>
  <c r="BI128" i="5"/>
  <c r="BH128" i="5"/>
  <c r="BG128" i="5"/>
  <c r="BF128" i="5"/>
  <c r="T128" i="5"/>
  <c r="R128" i="5"/>
  <c r="P128" i="5"/>
  <c r="BI126" i="5"/>
  <c r="BH126" i="5"/>
  <c r="BG126" i="5"/>
  <c r="BF126" i="5"/>
  <c r="T126" i="5"/>
  <c r="R126" i="5"/>
  <c r="P126" i="5"/>
  <c r="BI125" i="5"/>
  <c r="BH125" i="5"/>
  <c r="BG125" i="5"/>
  <c r="BF125" i="5"/>
  <c r="T125" i="5"/>
  <c r="R125" i="5"/>
  <c r="P125" i="5"/>
  <c r="BI124" i="5"/>
  <c r="BH124" i="5"/>
  <c r="BG124" i="5"/>
  <c r="BF124" i="5"/>
  <c r="T124" i="5"/>
  <c r="R124" i="5"/>
  <c r="P124" i="5"/>
  <c r="BI123" i="5"/>
  <c r="BH123" i="5"/>
  <c r="BG123" i="5"/>
  <c r="BF123" i="5"/>
  <c r="T123" i="5"/>
  <c r="R123" i="5"/>
  <c r="P123" i="5"/>
  <c r="J118" i="5"/>
  <c r="F115" i="5"/>
  <c r="E113" i="5"/>
  <c r="J94" i="5"/>
  <c r="F91" i="5"/>
  <c r="E89" i="5"/>
  <c r="J23" i="5"/>
  <c r="E23" i="5"/>
  <c r="J117" i="5" s="1"/>
  <c r="J22" i="5"/>
  <c r="J20" i="5"/>
  <c r="E20" i="5"/>
  <c r="F94" i="5" s="1"/>
  <c r="J19" i="5"/>
  <c r="J17" i="5"/>
  <c r="E17" i="5"/>
  <c r="F117" i="5" s="1"/>
  <c r="J16" i="5"/>
  <c r="J14" i="5"/>
  <c r="J115" i="5" s="1"/>
  <c r="E7" i="5"/>
  <c r="E85" i="5" s="1"/>
  <c r="J39" i="4"/>
  <c r="J38" i="4"/>
  <c r="AY99" i="1"/>
  <c r="J37" i="4"/>
  <c r="AX99" i="1"/>
  <c r="BI171" i="4"/>
  <c r="BH171" i="4"/>
  <c r="BG171" i="4"/>
  <c r="BF171" i="4"/>
  <c r="T171" i="4"/>
  <c r="R171" i="4"/>
  <c r="P171" i="4"/>
  <c r="BI168" i="4"/>
  <c r="BH168" i="4"/>
  <c r="BG168" i="4"/>
  <c r="BF168" i="4"/>
  <c r="T168" i="4"/>
  <c r="R168" i="4"/>
  <c r="P168" i="4"/>
  <c r="BI165" i="4"/>
  <c r="BH165" i="4"/>
  <c r="BG165" i="4"/>
  <c r="BF165" i="4"/>
  <c r="T165" i="4"/>
  <c r="R165" i="4"/>
  <c r="P165" i="4"/>
  <c r="BI162" i="4"/>
  <c r="BH162" i="4"/>
  <c r="BG162" i="4"/>
  <c r="BF162" i="4"/>
  <c r="T162" i="4"/>
  <c r="R162" i="4"/>
  <c r="P162" i="4"/>
  <c r="BI161" i="4"/>
  <c r="BH161" i="4"/>
  <c r="BG161" i="4"/>
  <c r="BF161" i="4"/>
  <c r="T161" i="4"/>
  <c r="R161" i="4"/>
  <c r="P161" i="4"/>
  <c r="BI157" i="4"/>
  <c r="BH157" i="4"/>
  <c r="BG157" i="4"/>
  <c r="BF157" i="4"/>
  <c r="T157" i="4"/>
  <c r="R157" i="4"/>
  <c r="P157" i="4"/>
  <c r="BI152" i="4"/>
  <c r="BH152" i="4"/>
  <c r="BG152" i="4"/>
  <c r="BF152" i="4"/>
  <c r="T152" i="4"/>
  <c r="R152" i="4"/>
  <c r="P152" i="4"/>
  <c r="BI145" i="4"/>
  <c r="BH145" i="4"/>
  <c r="BG145" i="4"/>
  <c r="BF145" i="4"/>
  <c r="T145" i="4"/>
  <c r="R145" i="4"/>
  <c r="P145" i="4"/>
  <c r="BI141" i="4"/>
  <c r="BH141" i="4"/>
  <c r="BG141" i="4"/>
  <c r="BF141" i="4"/>
  <c r="T141" i="4"/>
  <c r="R141" i="4"/>
  <c r="P141" i="4"/>
  <c r="BI136" i="4"/>
  <c r="BH136" i="4"/>
  <c r="BG136" i="4"/>
  <c r="BF136" i="4"/>
  <c r="T136" i="4"/>
  <c r="R136" i="4"/>
  <c r="P136" i="4"/>
  <c r="BI131" i="4"/>
  <c r="BH131" i="4"/>
  <c r="BG131" i="4"/>
  <c r="BF131" i="4"/>
  <c r="T131" i="4"/>
  <c r="R131" i="4"/>
  <c r="P131" i="4"/>
  <c r="BI127" i="4"/>
  <c r="BH127" i="4"/>
  <c r="BG127" i="4"/>
  <c r="BF127" i="4"/>
  <c r="T127" i="4"/>
  <c r="R127" i="4"/>
  <c r="P127" i="4"/>
  <c r="BI123" i="4"/>
  <c r="BH123" i="4"/>
  <c r="BG123" i="4"/>
  <c r="BF123" i="4"/>
  <c r="T123" i="4"/>
  <c r="R123" i="4"/>
  <c r="P123" i="4"/>
  <c r="J118" i="4"/>
  <c r="F115" i="4"/>
  <c r="E113" i="4"/>
  <c r="J94" i="4"/>
  <c r="F91" i="4"/>
  <c r="E89" i="4"/>
  <c r="J23" i="4"/>
  <c r="E23" i="4"/>
  <c r="J117" i="4"/>
  <c r="J22" i="4"/>
  <c r="J20" i="4"/>
  <c r="E20" i="4"/>
  <c r="F94" i="4"/>
  <c r="J19" i="4"/>
  <c r="J17" i="4"/>
  <c r="E17" i="4"/>
  <c r="F117" i="4"/>
  <c r="J16" i="4"/>
  <c r="J14" i="4"/>
  <c r="J115" i="4" s="1"/>
  <c r="E7" i="4"/>
  <c r="E85" i="4" s="1"/>
  <c r="J39" i="3"/>
  <c r="J38" i="3"/>
  <c r="AY97" i="1"/>
  <c r="J37" i="3"/>
  <c r="AX97" i="1"/>
  <c r="BI243" i="3"/>
  <c r="BH243" i="3"/>
  <c r="BG243" i="3"/>
  <c r="BF243" i="3"/>
  <c r="T243" i="3"/>
  <c r="R243" i="3"/>
  <c r="P243" i="3"/>
  <c r="BI240" i="3"/>
  <c r="BH240" i="3"/>
  <c r="BG240" i="3"/>
  <c r="BF240" i="3"/>
  <c r="T240" i="3"/>
  <c r="R240" i="3"/>
  <c r="P240" i="3"/>
  <c r="BI237" i="3"/>
  <c r="BH237" i="3"/>
  <c r="BG237" i="3"/>
  <c r="BF237" i="3"/>
  <c r="T237" i="3"/>
  <c r="R237" i="3"/>
  <c r="P237" i="3"/>
  <c r="BI234" i="3"/>
  <c r="BH234" i="3"/>
  <c r="BG234" i="3"/>
  <c r="BF234" i="3"/>
  <c r="T234" i="3"/>
  <c r="R234" i="3"/>
  <c r="P234" i="3"/>
  <c r="BI230" i="3"/>
  <c r="BH230" i="3"/>
  <c r="BG230" i="3"/>
  <c r="BF230" i="3"/>
  <c r="T230" i="3"/>
  <c r="R230" i="3"/>
  <c r="P230" i="3"/>
  <c r="BI227" i="3"/>
  <c r="BH227" i="3"/>
  <c r="BG227" i="3"/>
  <c r="BF227" i="3"/>
  <c r="T227" i="3"/>
  <c r="R227" i="3"/>
  <c r="P227" i="3"/>
  <c r="BI224" i="3"/>
  <c r="BH224" i="3"/>
  <c r="BG224" i="3"/>
  <c r="BF224" i="3"/>
  <c r="T224" i="3"/>
  <c r="R224" i="3"/>
  <c r="P224" i="3"/>
  <c r="BI221" i="3"/>
  <c r="BH221" i="3"/>
  <c r="BG221" i="3"/>
  <c r="BF221" i="3"/>
  <c r="T221" i="3"/>
  <c r="R221" i="3"/>
  <c r="P221" i="3"/>
  <c r="BI217" i="3"/>
  <c r="BH217" i="3"/>
  <c r="BG217" i="3"/>
  <c r="BF217" i="3"/>
  <c r="T217" i="3"/>
  <c r="R217" i="3"/>
  <c r="P217" i="3"/>
  <c r="BI214" i="3"/>
  <c r="BH214" i="3"/>
  <c r="BG214" i="3"/>
  <c r="BF214" i="3"/>
  <c r="T214" i="3"/>
  <c r="R214" i="3"/>
  <c r="P214" i="3"/>
  <c r="BI213" i="3"/>
  <c r="BH213" i="3"/>
  <c r="BG213" i="3"/>
  <c r="BF213" i="3"/>
  <c r="T213" i="3"/>
  <c r="R213" i="3"/>
  <c r="P213" i="3"/>
  <c r="BI212" i="3"/>
  <c r="BH212" i="3"/>
  <c r="BG212" i="3"/>
  <c r="BF212" i="3"/>
  <c r="T212" i="3"/>
  <c r="R212" i="3"/>
  <c r="P212" i="3"/>
  <c r="BI209" i="3"/>
  <c r="BH209" i="3"/>
  <c r="BG209" i="3"/>
  <c r="BF209" i="3"/>
  <c r="T209" i="3"/>
  <c r="R209" i="3"/>
  <c r="P209" i="3"/>
  <c r="BI206" i="3"/>
  <c r="BH206" i="3"/>
  <c r="BG206" i="3"/>
  <c r="BF206" i="3"/>
  <c r="T206" i="3"/>
  <c r="R206" i="3"/>
  <c r="P206" i="3"/>
  <c r="BI203" i="3"/>
  <c r="BH203" i="3"/>
  <c r="BG203" i="3"/>
  <c r="BF203" i="3"/>
  <c r="T203" i="3"/>
  <c r="R203" i="3"/>
  <c r="P203" i="3"/>
  <c r="BI200" i="3"/>
  <c r="BH200" i="3"/>
  <c r="BG200" i="3"/>
  <c r="BF200" i="3"/>
  <c r="T200" i="3"/>
  <c r="R200" i="3"/>
  <c r="P200" i="3"/>
  <c r="BI195" i="3"/>
  <c r="BH195" i="3"/>
  <c r="BG195" i="3"/>
  <c r="BF195" i="3"/>
  <c r="T195" i="3"/>
  <c r="R195" i="3"/>
  <c r="P195" i="3"/>
  <c r="BI191" i="3"/>
  <c r="BH191" i="3"/>
  <c r="BG191" i="3"/>
  <c r="BF191" i="3"/>
  <c r="T191" i="3"/>
  <c r="R191" i="3"/>
  <c r="P191" i="3"/>
  <c r="BI188" i="3"/>
  <c r="BH188" i="3"/>
  <c r="BG188" i="3"/>
  <c r="BF188" i="3"/>
  <c r="T188" i="3"/>
  <c r="R188" i="3"/>
  <c r="P188" i="3"/>
  <c r="BI185" i="3"/>
  <c r="BH185" i="3"/>
  <c r="BG185" i="3"/>
  <c r="BF185" i="3"/>
  <c r="T185" i="3"/>
  <c r="R185" i="3"/>
  <c r="P185" i="3"/>
  <c r="BI182" i="3"/>
  <c r="BH182" i="3"/>
  <c r="BG182" i="3"/>
  <c r="BF182" i="3"/>
  <c r="T182" i="3"/>
  <c r="R182" i="3"/>
  <c r="P182" i="3"/>
  <c r="BI179" i="3"/>
  <c r="BH179" i="3"/>
  <c r="BG179" i="3"/>
  <c r="BF179" i="3"/>
  <c r="T179" i="3"/>
  <c r="R179" i="3"/>
  <c r="P179" i="3"/>
  <c r="BI177" i="3"/>
  <c r="BH177" i="3"/>
  <c r="BG177" i="3"/>
  <c r="BF177" i="3"/>
  <c r="T177" i="3"/>
  <c r="R177" i="3"/>
  <c r="P177" i="3"/>
  <c r="BI174" i="3"/>
  <c r="BH174" i="3"/>
  <c r="BG174" i="3"/>
  <c r="BF174" i="3"/>
  <c r="T174" i="3"/>
  <c r="R174" i="3"/>
  <c r="P174" i="3"/>
  <c r="BI171" i="3"/>
  <c r="BH171" i="3"/>
  <c r="BG171" i="3"/>
  <c r="BF171" i="3"/>
  <c r="T171" i="3"/>
  <c r="R171" i="3"/>
  <c r="P171" i="3"/>
  <c r="BI168" i="3"/>
  <c r="BH168" i="3"/>
  <c r="BG168" i="3"/>
  <c r="BF168" i="3"/>
  <c r="T168" i="3"/>
  <c r="R168" i="3"/>
  <c r="P168" i="3"/>
  <c r="BI164" i="3"/>
  <c r="BH164" i="3"/>
  <c r="BG164" i="3"/>
  <c r="BF164" i="3"/>
  <c r="T164" i="3"/>
  <c r="R164" i="3"/>
  <c r="P164" i="3"/>
  <c r="BI161" i="3"/>
  <c r="BH161" i="3"/>
  <c r="BG161" i="3"/>
  <c r="BF161" i="3"/>
  <c r="T161" i="3"/>
  <c r="R161" i="3"/>
  <c r="P161" i="3"/>
  <c r="BI158" i="3"/>
  <c r="BH158" i="3"/>
  <c r="BG158" i="3"/>
  <c r="BF158" i="3"/>
  <c r="T158" i="3"/>
  <c r="R158" i="3"/>
  <c r="P158" i="3"/>
  <c r="BI154" i="3"/>
  <c r="BH154" i="3"/>
  <c r="BG154" i="3"/>
  <c r="BF154" i="3"/>
  <c r="T154" i="3"/>
  <c r="R154" i="3"/>
  <c r="P154" i="3"/>
  <c r="BI151" i="3"/>
  <c r="BH151" i="3"/>
  <c r="BG151" i="3"/>
  <c r="BF151" i="3"/>
  <c r="T151" i="3"/>
  <c r="R151" i="3"/>
  <c r="P151" i="3"/>
  <c r="BI147" i="3"/>
  <c r="BH147" i="3"/>
  <c r="BG147" i="3"/>
  <c r="BF147" i="3"/>
  <c r="T147" i="3"/>
  <c r="R147" i="3"/>
  <c r="P147" i="3"/>
  <c r="BI143" i="3"/>
  <c r="BH143" i="3"/>
  <c r="BG143" i="3"/>
  <c r="BF143" i="3"/>
  <c r="T143" i="3"/>
  <c r="R143" i="3"/>
  <c r="P143" i="3"/>
  <c r="BI140" i="3"/>
  <c r="BH140" i="3"/>
  <c r="BG140" i="3"/>
  <c r="BF140" i="3"/>
  <c r="T140" i="3"/>
  <c r="R140" i="3"/>
  <c r="P140" i="3"/>
  <c r="BI137" i="3"/>
  <c r="BH137" i="3"/>
  <c r="BG137" i="3"/>
  <c r="BF137" i="3"/>
  <c r="T137" i="3"/>
  <c r="R137" i="3"/>
  <c r="P137" i="3"/>
  <c r="BI134" i="3"/>
  <c r="BH134" i="3"/>
  <c r="BG134" i="3"/>
  <c r="BF134" i="3"/>
  <c r="T134" i="3"/>
  <c r="R134" i="3"/>
  <c r="P134" i="3"/>
  <c r="BI133" i="3"/>
  <c r="BH133" i="3"/>
  <c r="BG133" i="3"/>
  <c r="BF133" i="3"/>
  <c r="T133" i="3"/>
  <c r="R133" i="3"/>
  <c r="P133" i="3"/>
  <c r="BI132" i="3"/>
  <c r="BH132" i="3"/>
  <c r="BG132" i="3"/>
  <c r="BF132" i="3"/>
  <c r="T132" i="3"/>
  <c r="R132" i="3"/>
  <c r="P132" i="3"/>
  <c r="BI131" i="3"/>
  <c r="BH131" i="3"/>
  <c r="BG131" i="3"/>
  <c r="BF131" i="3"/>
  <c r="T131" i="3"/>
  <c r="R131" i="3"/>
  <c r="P131" i="3"/>
  <c r="BI130" i="3"/>
  <c r="BH130" i="3"/>
  <c r="BG130" i="3"/>
  <c r="BF130" i="3"/>
  <c r="T130" i="3"/>
  <c r="R130" i="3"/>
  <c r="P130" i="3"/>
  <c r="BI129" i="3"/>
  <c r="BH129" i="3"/>
  <c r="BG129" i="3"/>
  <c r="BF129" i="3"/>
  <c r="T129" i="3"/>
  <c r="R129" i="3"/>
  <c r="P129" i="3"/>
  <c r="BI125" i="3"/>
  <c r="BH125" i="3"/>
  <c r="BG125" i="3"/>
  <c r="BF125" i="3"/>
  <c r="T125" i="3"/>
  <c r="R125" i="3"/>
  <c r="P125" i="3"/>
  <c r="J119" i="3"/>
  <c r="F116" i="3"/>
  <c r="E114" i="3"/>
  <c r="J94" i="3"/>
  <c r="F91" i="3"/>
  <c r="E89" i="3"/>
  <c r="J23" i="3"/>
  <c r="E23" i="3"/>
  <c r="J93" i="3" s="1"/>
  <c r="J22" i="3"/>
  <c r="J20" i="3"/>
  <c r="E20" i="3"/>
  <c r="F119" i="3" s="1"/>
  <c r="J19" i="3"/>
  <c r="J17" i="3"/>
  <c r="E17" i="3"/>
  <c r="F118" i="3" s="1"/>
  <c r="J16" i="3"/>
  <c r="J14" i="3"/>
  <c r="J116" i="3"/>
  <c r="E7" i="3"/>
  <c r="E85" i="3"/>
  <c r="J39" i="2"/>
  <c r="J38" i="2"/>
  <c r="AY96" i="1" s="1"/>
  <c r="J37" i="2"/>
  <c r="AX96" i="1" s="1"/>
  <c r="BI240" i="2"/>
  <c r="BH240" i="2"/>
  <c r="BG240" i="2"/>
  <c r="BF240" i="2"/>
  <c r="T240" i="2"/>
  <c r="R240" i="2"/>
  <c r="P240" i="2"/>
  <c r="BI237" i="2"/>
  <c r="BH237" i="2"/>
  <c r="BG237" i="2"/>
  <c r="BF237" i="2"/>
  <c r="T237" i="2"/>
  <c r="R237" i="2"/>
  <c r="P237" i="2"/>
  <c r="BI234" i="2"/>
  <c r="BH234" i="2"/>
  <c r="BG234" i="2"/>
  <c r="BF234" i="2"/>
  <c r="T234" i="2"/>
  <c r="R234" i="2"/>
  <c r="P234" i="2"/>
  <c r="BI231" i="2"/>
  <c r="BH231" i="2"/>
  <c r="BG231" i="2"/>
  <c r="BF231" i="2"/>
  <c r="T231" i="2"/>
  <c r="R231" i="2"/>
  <c r="P231" i="2"/>
  <c r="BI230" i="2"/>
  <c r="BH230" i="2"/>
  <c r="BG230" i="2"/>
  <c r="BF230" i="2"/>
  <c r="T230" i="2"/>
  <c r="R230" i="2"/>
  <c r="P230" i="2"/>
  <c r="BI229" i="2"/>
  <c r="BH229" i="2"/>
  <c r="BG229" i="2"/>
  <c r="BF229" i="2"/>
  <c r="T229" i="2"/>
  <c r="R229" i="2"/>
  <c r="P229" i="2"/>
  <c r="BI226" i="2"/>
  <c r="BH226" i="2"/>
  <c r="BG226" i="2"/>
  <c r="BF226" i="2"/>
  <c r="T226" i="2"/>
  <c r="R226" i="2"/>
  <c r="P226" i="2"/>
  <c r="BI223" i="2"/>
  <c r="BH223" i="2"/>
  <c r="BG223" i="2"/>
  <c r="BF223" i="2"/>
  <c r="T223" i="2"/>
  <c r="R223" i="2"/>
  <c r="P223" i="2"/>
  <c r="BI220" i="2"/>
  <c r="BH220" i="2"/>
  <c r="BG220" i="2"/>
  <c r="BF220" i="2"/>
  <c r="T220" i="2"/>
  <c r="R220" i="2"/>
  <c r="P220" i="2"/>
  <c r="BI217" i="2"/>
  <c r="BH217" i="2"/>
  <c r="BG217" i="2"/>
  <c r="BF217" i="2"/>
  <c r="T217" i="2"/>
  <c r="R217" i="2"/>
  <c r="P217" i="2"/>
  <c r="BI214" i="2"/>
  <c r="BH214" i="2"/>
  <c r="BG214" i="2"/>
  <c r="BF214" i="2"/>
  <c r="T214" i="2"/>
  <c r="R214" i="2"/>
  <c r="P214" i="2"/>
  <c r="BI211" i="2"/>
  <c r="BH211" i="2"/>
  <c r="BG211" i="2"/>
  <c r="BF211" i="2"/>
  <c r="T211" i="2"/>
  <c r="R211" i="2"/>
  <c r="P211" i="2"/>
  <c r="BI210" i="2"/>
  <c r="BH210" i="2"/>
  <c r="BG210" i="2"/>
  <c r="BF210" i="2"/>
  <c r="T210" i="2"/>
  <c r="R210" i="2"/>
  <c r="P210" i="2"/>
  <c r="BI207" i="2"/>
  <c r="BH207" i="2"/>
  <c r="BG207" i="2"/>
  <c r="BF207" i="2"/>
  <c r="T207" i="2"/>
  <c r="R207" i="2"/>
  <c r="P207" i="2"/>
  <c r="BI206" i="2"/>
  <c r="BH206" i="2"/>
  <c r="BG206" i="2"/>
  <c r="BF206" i="2"/>
  <c r="T206" i="2"/>
  <c r="R206" i="2"/>
  <c r="P206" i="2"/>
  <c r="BI202" i="2"/>
  <c r="BH202" i="2"/>
  <c r="BG202" i="2"/>
  <c r="BF202" i="2"/>
  <c r="T202" i="2"/>
  <c r="R202" i="2"/>
  <c r="P202" i="2"/>
  <c r="BI201" i="2"/>
  <c r="BH201" i="2"/>
  <c r="BG201" i="2"/>
  <c r="BF201" i="2"/>
  <c r="T201" i="2"/>
  <c r="R201" i="2"/>
  <c r="P201" i="2"/>
  <c r="BI200" i="2"/>
  <c r="BH200" i="2"/>
  <c r="BG200" i="2"/>
  <c r="BF200" i="2"/>
  <c r="T200" i="2"/>
  <c r="R200" i="2"/>
  <c r="P200" i="2"/>
  <c r="BI196" i="2"/>
  <c r="BH196" i="2"/>
  <c r="BG196" i="2"/>
  <c r="BF196" i="2"/>
  <c r="T196" i="2"/>
  <c r="R196" i="2"/>
  <c r="P196" i="2"/>
  <c r="BI193" i="2"/>
  <c r="BH193" i="2"/>
  <c r="BG193" i="2"/>
  <c r="BF193" i="2"/>
  <c r="T193" i="2"/>
  <c r="R193" i="2"/>
  <c r="P193" i="2"/>
  <c r="BI189" i="2"/>
  <c r="BH189" i="2"/>
  <c r="BG189" i="2"/>
  <c r="BF189" i="2"/>
  <c r="T189" i="2"/>
  <c r="R189" i="2"/>
  <c r="P189" i="2"/>
  <c r="BI185" i="2"/>
  <c r="BH185" i="2"/>
  <c r="BG185" i="2"/>
  <c r="BF185" i="2"/>
  <c r="T185" i="2"/>
  <c r="R185" i="2"/>
  <c r="P185" i="2"/>
  <c r="BI182" i="2"/>
  <c r="BH182" i="2"/>
  <c r="BG182" i="2"/>
  <c r="BF182" i="2"/>
  <c r="T182" i="2"/>
  <c r="R182" i="2"/>
  <c r="P182" i="2"/>
  <c r="BI179" i="2"/>
  <c r="BH179" i="2"/>
  <c r="BG179" i="2"/>
  <c r="BF179" i="2"/>
  <c r="T179" i="2"/>
  <c r="R179" i="2"/>
  <c r="P179" i="2"/>
  <c r="BI175" i="2"/>
  <c r="BH175" i="2"/>
  <c r="BG175" i="2"/>
  <c r="BF175" i="2"/>
  <c r="T175" i="2"/>
  <c r="R175" i="2"/>
  <c r="P175" i="2"/>
  <c r="BI172" i="2"/>
  <c r="BH172" i="2"/>
  <c r="BG172" i="2"/>
  <c r="BF172" i="2"/>
  <c r="T172" i="2"/>
  <c r="R172" i="2"/>
  <c r="P172" i="2"/>
  <c r="BI169" i="2"/>
  <c r="BH169" i="2"/>
  <c r="BG169" i="2"/>
  <c r="BF169" i="2"/>
  <c r="T169" i="2"/>
  <c r="R169" i="2"/>
  <c r="P169" i="2"/>
  <c r="BI166" i="2"/>
  <c r="BH166" i="2"/>
  <c r="BG166" i="2"/>
  <c r="BF166" i="2"/>
  <c r="T166" i="2"/>
  <c r="R166" i="2"/>
  <c r="P166" i="2"/>
  <c r="BI163" i="2"/>
  <c r="BH163" i="2"/>
  <c r="BG163" i="2"/>
  <c r="BF163" i="2"/>
  <c r="T163" i="2"/>
  <c r="R163" i="2"/>
  <c r="P163" i="2"/>
  <c r="BI161" i="2"/>
  <c r="BH161" i="2"/>
  <c r="BG161" i="2"/>
  <c r="BF161" i="2"/>
  <c r="T161" i="2"/>
  <c r="R161" i="2"/>
  <c r="P161" i="2"/>
  <c r="BI160" i="2"/>
  <c r="BH160" i="2"/>
  <c r="BG160" i="2"/>
  <c r="BF160" i="2"/>
  <c r="T160" i="2"/>
  <c r="R160" i="2"/>
  <c r="P160" i="2"/>
  <c r="BI157" i="2"/>
  <c r="BH157" i="2"/>
  <c r="BG157" i="2"/>
  <c r="BF157" i="2"/>
  <c r="T157" i="2"/>
  <c r="R157" i="2"/>
  <c r="P157" i="2"/>
  <c r="BI153" i="2"/>
  <c r="BH153" i="2"/>
  <c r="BG153" i="2"/>
  <c r="BF153" i="2"/>
  <c r="T153" i="2"/>
  <c r="R153" i="2"/>
  <c r="P153" i="2"/>
  <c r="BI149" i="2"/>
  <c r="BH149" i="2"/>
  <c r="BG149" i="2"/>
  <c r="BF149" i="2"/>
  <c r="T149" i="2"/>
  <c r="R149" i="2"/>
  <c r="P149" i="2"/>
  <c r="BI146" i="2"/>
  <c r="BH146" i="2"/>
  <c r="BG146" i="2"/>
  <c r="BF146" i="2"/>
  <c r="T146" i="2"/>
  <c r="R146" i="2"/>
  <c r="P146" i="2"/>
  <c r="BI143" i="2"/>
  <c r="BH143" i="2"/>
  <c r="BG143" i="2"/>
  <c r="BF143" i="2"/>
  <c r="T143" i="2"/>
  <c r="R143" i="2"/>
  <c r="P143" i="2"/>
  <c r="BI139" i="2"/>
  <c r="BH139" i="2"/>
  <c r="BG139" i="2"/>
  <c r="BF139" i="2"/>
  <c r="T139" i="2"/>
  <c r="R139" i="2"/>
  <c r="P139" i="2"/>
  <c r="BI136" i="2"/>
  <c r="BH136" i="2"/>
  <c r="BG136" i="2"/>
  <c r="BF136" i="2"/>
  <c r="T136" i="2"/>
  <c r="R136" i="2"/>
  <c r="P136" i="2"/>
  <c r="BI133" i="2"/>
  <c r="BH133" i="2"/>
  <c r="BG133" i="2"/>
  <c r="BF133" i="2"/>
  <c r="T133" i="2"/>
  <c r="R133" i="2"/>
  <c r="P133" i="2"/>
  <c r="BI132" i="2"/>
  <c r="BH132" i="2"/>
  <c r="BG132" i="2"/>
  <c r="BF132" i="2"/>
  <c r="T132" i="2"/>
  <c r="R132" i="2"/>
  <c r="P132" i="2"/>
  <c r="BI131" i="2"/>
  <c r="BH131" i="2"/>
  <c r="BG131" i="2"/>
  <c r="BF131" i="2"/>
  <c r="T131" i="2"/>
  <c r="R131" i="2"/>
  <c r="P131" i="2"/>
  <c r="BI130" i="2"/>
  <c r="BH130" i="2"/>
  <c r="BG130" i="2"/>
  <c r="BF130" i="2"/>
  <c r="T130" i="2"/>
  <c r="R130" i="2"/>
  <c r="P130" i="2"/>
  <c r="BI129" i="2"/>
  <c r="BH129" i="2"/>
  <c r="BG129" i="2"/>
  <c r="BF129" i="2"/>
  <c r="T129" i="2"/>
  <c r="R129" i="2"/>
  <c r="P129" i="2"/>
  <c r="BI125" i="2"/>
  <c r="BH125" i="2"/>
  <c r="BG125" i="2"/>
  <c r="BF125" i="2"/>
  <c r="T125" i="2"/>
  <c r="R125" i="2"/>
  <c r="P125" i="2"/>
  <c r="J119" i="2"/>
  <c r="F116" i="2"/>
  <c r="E114" i="2"/>
  <c r="J94" i="2"/>
  <c r="F91" i="2"/>
  <c r="E89" i="2"/>
  <c r="J23" i="2"/>
  <c r="E23" i="2"/>
  <c r="J93" i="2"/>
  <c r="J22" i="2"/>
  <c r="J20" i="2"/>
  <c r="E20" i="2"/>
  <c r="F119" i="2"/>
  <c r="J19" i="2"/>
  <c r="J17" i="2"/>
  <c r="E17" i="2"/>
  <c r="F93" i="2"/>
  <c r="J16" i="2"/>
  <c r="J14" i="2"/>
  <c r="J116" i="2" s="1"/>
  <c r="E7" i="2"/>
  <c r="E110" i="2" s="1"/>
  <c r="L90" i="1"/>
  <c r="AM90" i="1"/>
  <c r="AM89" i="1"/>
  <c r="L89" i="1"/>
  <c r="AM87" i="1"/>
  <c r="L87" i="1"/>
  <c r="L85" i="1"/>
  <c r="L84" i="1"/>
  <c r="J133" i="5"/>
  <c r="J131" i="5"/>
  <c r="BK129" i="5"/>
  <c r="J128" i="5"/>
  <c r="J125" i="5"/>
  <c r="BK171" i="4"/>
  <c r="J168" i="4"/>
  <c r="J161" i="4"/>
  <c r="BK152" i="4"/>
  <c r="BK141" i="4"/>
  <c r="J136" i="4"/>
  <c r="BK243" i="3"/>
  <c r="J243" i="3"/>
  <c r="BK240" i="3"/>
  <c r="J237" i="3"/>
  <c r="BK234" i="3"/>
  <c r="BK227" i="3"/>
  <c r="J224" i="3"/>
  <c r="BK221" i="3"/>
  <c r="J217" i="3"/>
  <c r="J214" i="3"/>
  <c r="J212" i="3"/>
  <c r="J206" i="3"/>
  <c r="BK195" i="3"/>
  <c r="J188" i="3"/>
  <c r="J185" i="3"/>
  <c r="J182" i="3"/>
  <c r="J179" i="3"/>
  <c r="J174" i="3"/>
  <c r="J171" i="3"/>
  <c r="J164" i="3"/>
  <c r="BK151" i="3"/>
  <c r="J147" i="3"/>
  <c r="BK143" i="3"/>
  <c r="J140" i="3"/>
  <c r="J133" i="3"/>
  <c r="BK132" i="3"/>
  <c r="J131" i="3"/>
  <c r="J130" i="3"/>
  <c r="J129" i="3"/>
  <c r="BK125" i="3"/>
  <c r="J237" i="2"/>
  <c r="J231" i="2"/>
  <c r="J229" i="2"/>
  <c r="J223" i="2"/>
  <c r="J217" i="2"/>
  <c r="BK214" i="2"/>
  <c r="J210" i="2"/>
  <c r="J207" i="2"/>
  <c r="J202" i="2"/>
  <c r="J201" i="2"/>
  <c r="J193" i="2"/>
  <c r="J189" i="2"/>
  <c r="BK185" i="2"/>
  <c r="J182" i="2"/>
  <c r="BK179" i="2"/>
  <c r="J175" i="2"/>
  <c r="J172" i="2"/>
  <c r="BK163" i="2"/>
  <c r="BK161" i="2"/>
  <c r="BK153" i="2"/>
  <c r="J146" i="2"/>
  <c r="BK133" i="2"/>
  <c r="BK130" i="2"/>
  <c r="BK133" i="5"/>
  <c r="BK131" i="5"/>
  <c r="BK126" i="5"/>
  <c r="BK124" i="5"/>
  <c r="J123" i="5"/>
  <c r="J165" i="4"/>
  <c r="J157" i="4"/>
  <c r="J152" i="4"/>
  <c r="BK145" i="4"/>
  <c r="BK136" i="4"/>
  <c r="J127" i="4"/>
  <c r="J230" i="3"/>
  <c r="J227" i="3"/>
  <c r="J213" i="3"/>
  <c r="BK209" i="3"/>
  <c r="J203" i="3"/>
  <c r="J200" i="3"/>
  <c r="J191" i="3"/>
  <c r="BK182" i="3"/>
  <c r="BK179" i="3"/>
  <c r="BK177" i="3"/>
  <c r="BK164" i="3"/>
  <c r="J161" i="3"/>
  <c r="J151" i="3"/>
  <c r="J143" i="3"/>
  <c r="BK140" i="3"/>
  <c r="J137" i="3"/>
  <c r="J132" i="3"/>
  <c r="BK130" i="3"/>
  <c r="BK230" i="2"/>
  <c r="J226" i="2"/>
  <c r="BK211" i="2"/>
  <c r="J206" i="2"/>
  <c r="BK193" i="2"/>
  <c r="BK189" i="2"/>
  <c r="J185" i="2"/>
  <c r="J179" i="2"/>
  <c r="BK172" i="2"/>
  <c r="J169" i="2"/>
  <c r="BK166" i="2"/>
  <c r="J163" i="2"/>
  <c r="J157" i="2"/>
  <c r="BK143" i="2"/>
  <c r="J132" i="2"/>
  <c r="BK131" i="2"/>
  <c r="J130" i="2"/>
  <c r="J129" i="2"/>
  <c r="AS95" i="1"/>
  <c r="J129" i="5"/>
  <c r="BK128" i="5"/>
  <c r="J126" i="5"/>
  <c r="BK125" i="5"/>
  <c r="J124" i="5"/>
  <c r="BK123" i="5"/>
  <c r="J171" i="4"/>
  <c r="BK168" i="4"/>
  <c r="BK165" i="4"/>
  <c r="J162" i="4"/>
  <c r="BK157" i="4"/>
  <c r="J131" i="4"/>
  <c r="BK123" i="4"/>
  <c r="J240" i="3"/>
  <c r="BK237" i="3"/>
  <c r="J234" i="3"/>
  <c r="BK230" i="3"/>
  <c r="BK224" i="3"/>
  <c r="J221" i="3"/>
  <c r="BK217" i="3"/>
  <c r="BK214" i="3"/>
  <c r="BK213" i="3"/>
  <c r="BK212" i="3"/>
  <c r="J209" i="3"/>
  <c r="BK206" i="3"/>
  <c r="BK203" i="3"/>
  <c r="BK200" i="3"/>
  <c r="J195" i="3"/>
  <c r="BK191" i="3"/>
  <c r="BK188" i="3"/>
  <c r="BK185" i="3"/>
  <c r="J177" i="3"/>
  <c r="BK174" i="3"/>
  <c r="BK171" i="3"/>
  <c r="J168" i="3"/>
  <c r="BK161" i="3"/>
  <c r="J158" i="3"/>
  <c r="J154" i="3"/>
  <c r="BK147" i="3"/>
  <c r="BK134" i="3"/>
  <c r="BK133" i="3"/>
  <c r="BK129" i="3"/>
  <c r="J125" i="3"/>
  <c r="BK234" i="2"/>
  <c r="BK226" i="2"/>
  <c r="BK220" i="2"/>
  <c r="BK217" i="2"/>
  <c r="J211" i="2"/>
  <c r="BK210" i="2"/>
  <c r="J200" i="2"/>
  <c r="BK169" i="2"/>
  <c r="J166" i="2"/>
  <c r="J160" i="2"/>
  <c r="BK157" i="2"/>
  <c r="BK149" i="2"/>
  <c r="BK146" i="2"/>
  <c r="J143" i="2"/>
  <c r="BK139" i="2"/>
  <c r="J136" i="2"/>
  <c r="J131" i="2"/>
  <c r="BK125" i="2"/>
  <c r="BK162" i="4"/>
  <c r="BK161" i="4"/>
  <c r="J145" i="4"/>
  <c r="J141" i="4"/>
  <c r="BK131" i="4"/>
  <c r="BK127" i="4"/>
  <c r="J123" i="4"/>
  <c r="BK168" i="3"/>
  <c r="BK158" i="3"/>
  <c r="BK154" i="3"/>
  <c r="BK137" i="3"/>
  <c r="J134" i="3"/>
  <c r="BK131" i="3"/>
  <c r="BK240" i="2"/>
  <c r="J240" i="2"/>
  <c r="BK237" i="2"/>
  <c r="J234" i="2"/>
  <c r="BK231" i="2"/>
  <c r="J230" i="2"/>
  <c r="BK229" i="2"/>
  <c r="BK223" i="2"/>
  <c r="J220" i="2"/>
  <c r="J214" i="2"/>
  <c r="BK207" i="2"/>
  <c r="BK206" i="2"/>
  <c r="BK202" i="2"/>
  <c r="BK201" i="2"/>
  <c r="BK200" i="2"/>
  <c r="BK196" i="2"/>
  <c r="J196" i="2"/>
  <c r="BK182" i="2"/>
  <c r="BK175" i="2"/>
  <c r="J161" i="2"/>
  <c r="BK160" i="2"/>
  <c r="J153" i="2"/>
  <c r="J149" i="2"/>
  <c r="J139" i="2"/>
  <c r="BK136" i="2"/>
  <c r="J133" i="2"/>
  <c r="BK132" i="2"/>
  <c r="BK129" i="2"/>
  <c r="J125" i="2"/>
  <c r="AS98" i="1"/>
  <c r="R124" i="2" l="1"/>
  <c r="R123" i="2" s="1"/>
  <c r="R122" i="2" s="1"/>
  <c r="R124" i="3"/>
  <c r="R123" i="3" s="1"/>
  <c r="R122" i="3" s="1"/>
  <c r="T124" i="2"/>
  <c r="T123" i="2"/>
  <c r="T122" i="2" s="1"/>
  <c r="T124" i="3"/>
  <c r="T123" i="3"/>
  <c r="T122" i="3"/>
  <c r="BK122" i="4"/>
  <c r="J122" i="4" s="1"/>
  <c r="J99" i="4" s="1"/>
  <c r="T122" i="4"/>
  <c r="T121" i="4" s="1"/>
  <c r="BK124" i="2"/>
  <c r="J124" i="2"/>
  <c r="J100" i="2"/>
  <c r="P124" i="3"/>
  <c r="P123" i="3"/>
  <c r="P122" i="3"/>
  <c r="AU97" i="1"/>
  <c r="P122" i="4"/>
  <c r="P121" i="4" s="1"/>
  <c r="AU99" i="1" s="1"/>
  <c r="R122" i="5"/>
  <c r="R121" i="5" s="1"/>
  <c r="P124" i="2"/>
  <c r="P123" i="2"/>
  <c r="P122" i="2"/>
  <c r="AU96" i="1" s="1"/>
  <c r="BK124" i="3"/>
  <c r="J124" i="3"/>
  <c r="J100" i="3"/>
  <c r="R122" i="4"/>
  <c r="R121" i="4"/>
  <c r="BK122" i="5"/>
  <c r="J122" i="5"/>
  <c r="J99" i="5" s="1"/>
  <c r="P122" i="5"/>
  <c r="P121" i="5"/>
  <c r="AU100" i="1"/>
  <c r="T122" i="5"/>
  <c r="T121" i="5"/>
  <c r="J91" i="2"/>
  <c r="F118" i="2"/>
  <c r="BE143" i="2"/>
  <c r="BE153" i="2"/>
  <c r="BE163" i="2"/>
  <c r="BE166" i="2"/>
  <c r="BE169" i="2"/>
  <c r="BE175" i="2"/>
  <c r="BE185" i="2"/>
  <c r="BE189" i="2"/>
  <c r="BE193" i="2"/>
  <c r="BE196" i="2"/>
  <c r="BE210" i="2"/>
  <c r="BE240" i="2"/>
  <c r="J91" i="3"/>
  <c r="BE125" i="3"/>
  <c r="BE174" i="3"/>
  <c r="BE179" i="3"/>
  <c r="BE188" i="3"/>
  <c r="BE240" i="3"/>
  <c r="J91" i="4"/>
  <c r="F118" i="4"/>
  <c r="E85" i="2"/>
  <c r="F94" i="2"/>
  <c r="J118" i="2"/>
  <c r="BE129" i="2"/>
  <c r="BE160" i="2"/>
  <c r="BE161" i="2"/>
  <c r="BE172" i="2"/>
  <c r="BE182" i="2"/>
  <c r="BE202" i="2"/>
  <c r="BE206" i="2"/>
  <c r="BE211" i="2"/>
  <c r="BE229" i="2"/>
  <c r="BE237" i="2"/>
  <c r="F94" i="3"/>
  <c r="J118" i="3"/>
  <c r="BE130" i="3"/>
  <c r="BE131" i="3"/>
  <c r="BE132" i="3"/>
  <c r="BE134" i="3"/>
  <c r="BE137" i="3"/>
  <c r="BE140" i="3"/>
  <c r="BE143" i="3"/>
  <c r="BE161" i="3"/>
  <c r="BE164" i="3"/>
  <c r="BE171" i="3"/>
  <c r="BE182" i="3"/>
  <c r="BE195" i="3"/>
  <c r="BE200" i="3"/>
  <c r="BE212" i="3"/>
  <c r="BE214" i="3"/>
  <c r="BE217" i="3"/>
  <c r="BE224" i="3"/>
  <c r="BE230" i="3"/>
  <c r="BE237" i="3"/>
  <c r="J93" i="4"/>
  <c r="E109" i="4"/>
  <c r="BE127" i="4"/>
  <c r="BE131" i="4"/>
  <c r="BE136" i="4"/>
  <c r="BE171" i="4"/>
  <c r="F93" i="5"/>
  <c r="F118" i="5"/>
  <c r="BE124" i="5"/>
  <c r="BE126" i="5"/>
  <c r="BE131" i="5"/>
  <c r="BE133" i="5"/>
  <c r="BE130" i="2"/>
  <c r="BE132" i="2"/>
  <c r="BE133" i="2"/>
  <c r="BE146" i="2"/>
  <c r="BE149" i="2"/>
  <c r="BE179" i="2"/>
  <c r="BE201" i="2"/>
  <c r="BE207" i="2"/>
  <c r="BE214" i="2"/>
  <c r="BE217" i="2"/>
  <c r="BE220" i="2"/>
  <c r="BE231" i="2"/>
  <c r="F93" i="3"/>
  <c r="E110" i="3"/>
  <c r="BE129" i="3"/>
  <c r="BE133" i="3"/>
  <c r="BE158" i="3"/>
  <c r="BE168" i="3"/>
  <c r="BE177" i="3"/>
  <c r="BE185" i="3"/>
  <c r="BE206" i="3"/>
  <c r="F93" i="4"/>
  <c r="BE161" i="4"/>
  <c r="BE168" i="4"/>
  <c r="J91" i="5"/>
  <c r="E109" i="5"/>
  <c r="BE123" i="5"/>
  <c r="BE129" i="5"/>
  <c r="BE125" i="2"/>
  <c r="BE131" i="2"/>
  <c r="BE136" i="2"/>
  <c r="BE139" i="2"/>
  <c r="BE157" i="2"/>
  <c r="BE200" i="2"/>
  <c r="BE223" i="2"/>
  <c r="BE226" i="2"/>
  <c r="BE230" i="2"/>
  <c r="BE234" i="2"/>
  <c r="BE147" i="3"/>
  <c r="BE151" i="3"/>
  <c r="BE154" i="3"/>
  <c r="BE191" i="3"/>
  <c r="BE203" i="3"/>
  <c r="BE209" i="3"/>
  <c r="BE213" i="3"/>
  <c r="BE221" i="3"/>
  <c r="BE227" i="3"/>
  <c r="BE234" i="3"/>
  <c r="BE243" i="3"/>
  <c r="BE123" i="4"/>
  <c r="BE141" i="4"/>
  <c r="BE145" i="4"/>
  <c r="BE152" i="4"/>
  <c r="BE157" i="4"/>
  <c r="BE162" i="4"/>
  <c r="BE165" i="4"/>
  <c r="J93" i="5"/>
  <c r="BE125" i="5"/>
  <c r="BE128" i="5"/>
  <c r="J36" i="2"/>
  <c r="AW96" i="1"/>
  <c r="F39" i="2"/>
  <c r="BD96" i="1" s="1"/>
  <c r="F38" i="4"/>
  <c r="BC99" i="1"/>
  <c r="F39" i="5"/>
  <c r="BD100" i="1" s="1"/>
  <c r="F36" i="5"/>
  <c r="BA100" i="1"/>
  <c r="J36" i="4"/>
  <c r="AW99" i="1" s="1"/>
  <c r="F36" i="3"/>
  <c r="BA97" i="1"/>
  <c r="F39" i="3"/>
  <c r="BD97" i="1" s="1"/>
  <c r="F37" i="3"/>
  <c r="BB97" i="1"/>
  <c r="J36" i="3"/>
  <c r="AW97" i="1" s="1"/>
  <c r="F36" i="2"/>
  <c r="BA96" i="1"/>
  <c r="F37" i="2"/>
  <c r="BB96" i="1" s="1"/>
  <c r="F36" i="4"/>
  <c r="BA99" i="1"/>
  <c r="F37" i="4"/>
  <c r="BB99" i="1" s="1"/>
  <c r="F37" i="5"/>
  <c r="BB100" i="1"/>
  <c r="F38" i="3"/>
  <c r="BC97" i="1" s="1"/>
  <c r="J36" i="5"/>
  <c r="AW100" i="1"/>
  <c r="F38" i="2"/>
  <c r="BC96" i="1" s="1"/>
  <c r="F39" i="4"/>
  <c r="BD99" i="1"/>
  <c r="F38" i="5"/>
  <c r="BC100" i="1" s="1"/>
  <c r="AS94" i="1"/>
  <c r="BK123" i="2" l="1"/>
  <c r="J123" i="2" s="1"/>
  <c r="J99" i="2" s="1"/>
  <c r="BK123" i="3"/>
  <c r="J123" i="3" s="1"/>
  <c r="J99" i="3" s="1"/>
  <c r="BK121" i="4"/>
  <c r="J121" i="4"/>
  <c r="J98" i="4" s="1"/>
  <c r="BK121" i="5"/>
  <c r="J121" i="5"/>
  <c r="J32" i="5"/>
  <c r="AG100" i="1" s="1"/>
  <c r="BA98" i="1"/>
  <c r="AW98" i="1"/>
  <c r="BD95" i="1"/>
  <c r="F35" i="2"/>
  <c r="AZ96" i="1" s="1"/>
  <c r="BC98" i="1"/>
  <c r="AY98" i="1"/>
  <c r="F35" i="4"/>
  <c r="AZ99" i="1" s="1"/>
  <c r="BC95" i="1"/>
  <c r="BC94" i="1"/>
  <c r="AY94" i="1" s="1"/>
  <c r="AU95" i="1"/>
  <c r="BD98" i="1"/>
  <c r="BA95" i="1"/>
  <c r="BA94" i="1" s="1"/>
  <c r="W30" i="1" s="1"/>
  <c r="BB95" i="1"/>
  <c r="AX95" i="1"/>
  <c r="AU98" i="1"/>
  <c r="BB98" i="1"/>
  <c r="AX98" i="1"/>
  <c r="J35" i="3"/>
  <c r="AV97" i="1" s="1"/>
  <c r="AT97" i="1" s="1"/>
  <c r="J35" i="5"/>
  <c r="AV100" i="1"/>
  <c r="AT100" i="1" s="1"/>
  <c r="F35" i="5"/>
  <c r="AZ100" i="1" s="1"/>
  <c r="F35" i="3"/>
  <c r="AZ97" i="1" s="1"/>
  <c r="J35" i="2"/>
  <c r="AV96" i="1" s="1"/>
  <c r="AT96" i="1" s="1"/>
  <c r="J35" i="4"/>
  <c r="AV99" i="1"/>
  <c r="AT99" i="1" s="1"/>
  <c r="J41" i="5" l="1"/>
  <c r="BK122" i="2"/>
  <c r="J122" i="2" s="1"/>
  <c r="J32" i="2" s="1"/>
  <c r="AG96" i="1" s="1"/>
  <c r="AN96" i="1" s="1"/>
  <c r="BK122" i="3"/>
  <c r="J122" i="3" s="1"/>
  <c r="J32" i="3" s="1"/>
  <c r="AG97" i="1" s="1"/>
  <c r="AN97" i="1" s="1"/>
  <c r="J98" i="5"/>
  <c r="AN100" i="1"/>
  <c r="BD94" i="1"/>
  <c r="W33" i="1" s="1"/>
  <c r="AU94" i="1"/>
  <c r="AZ98" i="1"/>
  <c r="AV98" i="1"/>
  <c r="AT98" i="1" s="1"/>
  <c r="AW95" i="1"/>
  <c r="J32" i="4"/>
  <c r="AG99" i="1"/>
  <c r="AN99" i="1" s="1"/>
  <c r="AZ95" i="1"/>
  <c r="AV95" i="1" s="1"/>
  <c r="W32" i="1"/>
  <c r="AY95" i="1"/>
  <c r="AW94" i="1"/>
  <c r="AK30" i="1" s="1"/>
  <c r="BB94" i="1"/>
  <c r="W31" i="1" s="1"/>
  <c r="J98" i="3" l="1"/>
  <c r="J41" i="3"/>
  <c r="J41" i="2"/>
  <c r="J98" i="2"/>
  <c r="J41" i="4"/>
  <c r="AZ94" i="1"/>
  <c r="W29" i="1" s="1"/>
  <c r="AG98" i="1"/>
  <c r="AN98" i="1" s="1"/>
  <c r="AX94" i="1"/>
  <c r="AG95" i="1"/>
  <c r="AG94" i="1"/>
  <c r="AK26" i="1" s="1"/>
  <c r="AT95" i="1"/>
  <c r="AN95" i="1" l="1"/>
  <c r="AV94" i="1"/>
  <c r="AK29" i="1"/>
  <c r="AK35" i="1"/>
  <c r="AT94" i="1" l="1"/>
  <c r="AN94" i="1"/>
</calcChain>
</file>

<file path=xl/sharedStrings.xml><?xml version="1.0" encoding="utf-8"?>
<sst xmlns="http://schemas.openxmlformats.org/spreadsheetml/2006/main" count="3931" uniqueCount="557">
  <si>
    <t>Export Komplet</t>
  </si>
  <si>
    <t/>
  </si>
  <si>
    <t>2.0</t>
  </si>
  <si>
    <t>False</t>
  </si>
  <si>
    <t>{b47ba032-cfdc-4d40-8a06-ef41372b6586}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</si>
  <si>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</si>
  <si>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</si>
  <si>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</si>
  <si>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</si>
  <si>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</si>
  <si>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</si>
  <si>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</si>
  <si>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</si>
  <si>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</si>
  <si>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005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</si>
  <si>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</si>
  <si>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</si>
  <si>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trati v úseku Vranovice - Pohořelice - přejezdy v km 5,688 a 0,572</t>
  </si>
  <si>
    <t>KSO:</t>
  </si>
  <si>
    <t>CC-CZ:</t>
  </si>
  <si>
    <t>Místo:</t>
  </si>
  <si>
    <t>Vranovice - Pohořelice</t>
  </si>
  <si>
    <t>Datum:</t>
  </si>
  <si>
    <t>12. 4. 2021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</si>
  <si>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</si>
  <si>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</si>
  <si>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</si>
  <si>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</si>
  <si>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</si>
  <si>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</si>
  <si>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</si>
  <si>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</si>
  <si>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</si>
  <si>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Ondřej Bozek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</si>
  <si>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</si>
  <si>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</si>
  <si>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</si>
  <si>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</si>
  <si>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</si>
  <si>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</si>
  <si>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</si>
  <si>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</si>
  <si>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</si>
  <si>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</si>
  <si>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</si>
  <si>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</si>
  <si>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</si>
  <si>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</si>
  <si>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</si>
  <si>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</si>
  <si>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</si>
  <si>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</si>
  <si>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</si>
  <si>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</si>
  <si>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</si>
  <si>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</si>
  <si>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</si>
  <si>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</si>
  <si>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</si>
  <si>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</si>
  <si>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</si>
  <si>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</si>
  <si>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</si>
  <si>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</si>
  <si>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</si>
  <si>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</si>
  <si>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</si>
  <si>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</si>
  <si>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</si>
  <si>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</si>
  <si>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</si>
  <si>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</si>
  <si>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</si>
  <si>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</si>
  <si>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</si>
  <si>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</si>
  <si>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</si>
  <si>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</si>
  <si>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</si>
  <si>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PS-01</t>
  </si>
  <si>
    <t>Žel. svršek</t>
  </si>
  <si>
    <t>STA</t>
  </si>
  <si>
    <t>1</t>
  </si>
  <si>
    <t>{7f295a42-2f5f-4447-a448-1da0f3238bc6}</t>
  </si>
  <si>
    <t>2</t>
  </si>
  <si>
    <t>/</t>
  </si>
  <si>
    <t>SO-01.1</t>
  </si>
  <si>
    <t>P6995</t>
  </si>
  <si>
    <t>Soupis</t>
  </si>
  <si>
    <t>{6633a6df-14a4-40f2-b63a-4dfd7af28955}</t>
  </si>
  <si>
    <t>SO-01.2</t>
  </si>
  <si>
    <t>P6988</t>
  </si>
  <si>
    <t>{a2c5d7a8-468b-4121-adfc-4f4dcff0eb22}</t>
  </si>
  <si>
    <t>PS-02</t>
  </si>
  <si>
    <t>Ostatní</t>
  </si>
  <si>
    <t>{32cf97e0-1d5c-4d87-a577-422d7d0a5f6d}</t>
  </si>
  <si>
    <t>SO-02.1</t>
  </si>
  <si>
    <t>Manipulace, přepravy, poplatky</t>
  </si>
  <si>
    <t>{5badf273-d92e-4199-b1e1-80c0230cfd38}</t>
  </si>
  <si>
    <t>SO 02.2</t>
  </si>
  <si>
    <t>VON</t>
  </si>
  <si>
    <t>{fcbf2b60-cfa0-434d-ba82-d6dfd4bb692f}</t>
  </si>
  <si>
    <t>KRYCÍ LIST SOUPISU PRACÍ</t>
  </si>
  <si>
    <t>Objekt:</t>
  </si>
  <si>
    <t>PS-01 - Žel. svršek</t>
  </si>
  <si>
    <t>Soupis:</t>
  </si>
  <si>
    <t>SO-01.1 - P6995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</si>
  <si>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</si>
  <si>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</si>
  <si>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</si>
  <si>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</si>
  <si>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</si>
  <si>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</si>
  <si>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</si>
  <si>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</si>
  <si>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</si>
  <si>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</si>
  <si>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</si>
  <si>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</si>
  <si>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</si>
  <si>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</si>
  <si>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</si>
  <si>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</si>
  <si>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</si>
  <si>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</si>
  <si>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</si>
  <si>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</si>
  <si>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</si>
  <si>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</si>
  <si>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</si>
  <si>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</si>
  <si>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</si>
  <si>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</si>
  <si>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5907050020</t>
  </si>
  <si>
    <t>Dělení kolejnic řezáním nebo rozbroušením soustavy S49 nebo T. Poznámka: 1. V cenách jsou započteny náklady na manipulaci, podložení, označení a provedení řezu kolejnice.</t>
  </si>
  <si>
    <t>kus</t>
  </si>
  <si>
    <t>Sborník UOŽI 01 2021</t>
  </si>
  <si>
    <t>4</t>
  </si>
  <si>
    <t>505517157</t>
  </si>
  <si>
    <t>P</t>
  </si>
  <si>
    <t>Poznámka k položce:_x000D_
Řez=kus</t>
  </si>
  <si>
    <t>VV</t>
  </si>
  <si>
    <t>4   "řez stávajícího kolejového roštu"</t>
  </si>
  <si>
    <t>Součet</t>
  </si>
  <si>
    <t>5913060030</t>
  </si>
  <si>
    <t>Demontáž dílů betonové přejezdové konstrukce náběhového klínu. Poznámka: 1. V cenách jsou započteny náklady na demontáž konstrukce a naložení na dopravní prostředek.</t>
  </si>
  <si>
    <t>-1513421721</t>
  </si>
  <si>
    <t>3</t>
  </si>
  <si>
    <t>5913070030</t>
  </si>
  <si>
    <t>Demontáž betonové přejezdové konstrukce část vnější a vnitřní včetně závěrných zídek. Poznámka: 1. V cenách jsou započteny náklady na demontáž konstrukce a naložení na dopravní prostředek.</t>
  </si>
  <si>
    <t>m</t>
  </si>
  <si>
    <t>1018732065</t>
  </si>
  <si>
    <t>5906140100</t>
  </si>
  <si>
    <t>Demontáž kolejového roštu koleje v ose koleje pražce dřevěné tv. T rozdělení "c".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</si>
  <si>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km</t>
  </si>
  <si>
    <t>2064970550</t>
  </si>
  <si>
    <t>5906140090</t>
  </si>
  <si>
    <t>Demontáž kolejového roštu koleje v ose koleje pražce dřevěné tv. S49 rozdělení "u".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</si>
  <si>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1872084817</t>
  </si>
  <si>
    <t>6</t>
  </si>
  <si>
    <t>5905055010</t>
  </si>
  <si>
    <t>Odstranění stávajícího kolejového lože odtěžením v koleji. Poznámka: 1. V cenách jsou započteny náklady na odstranění KL, úpravu pláně a rozprostření výzisku na terén nebo jeho naložení na dopravní prostředek. 2. Položka se použije v případech, kdy se nové KL nezřizuje.</t>
  </si>
  <si>
    <t>m3</t>
  </si>
  <si>
    <t>-1979996483</t>
  </si>
  <si>
    <t>25*2,138   "odstranění KL v délce 25 m"</t>
  </si>
  <si>
    <t>7</t>
  </si>
  <si>
    <t>5915010020</t>
  </si>
  <si>
    <t>Těžení zeminy nebo horniny železničního spodku v hornině třídy těžitelnosti I skupiny 2. Poznámka: 1. V cenách jsou započteny náklady na těžení a uložení výzisku na terén nebo naložení na dopravní prostředek a uložení na úložišti.</t>
  </si>
  <si>
    <t>-396181470</t>
  </si>
  <si>
    <t>9*3,7*0,3   "odstranění ŠD pod přejezdem"</t>
  </si>
  <si>
    <t>8</t>
  </si>
  <si>
    <t>5914075120</t>
  </si>
  <si>
    <t>Zřízení konstrukční vrstvy pražcového podloží včetně geotextilie tl. 0,30 m. Poznámka: 1. V cenách jsou započteny náklady na naložení výzisku na dopravní prostředek. 2. V cenách nejsou obsaženy náklady na dodávku materiálu a odtěžení zeminy.</t>
  </si>
  <si>
    <t>m2</t>
  </si>
  <si>
    <t>-2073530712</t>
  </si>
  <si>
    <t>Poznámka k položce:_x000D_
VL Ž4 typ 3</t>
  </si>
  <si>
    <t>9*3,7    "pod přejezdem"</t>
  </si>
  <si>
    <t>9</t>
  </si>
  <si>
    <t>M</t>
  </si>
  <si>
    <t>5955101020</t>
  </si>
  <si>
    <t>Kamenivo drcené štěrkodrť frakce 0/32</t>
  </si>
  <si>
    <t>t</t>
  </si>
  <si>
    <t>-1474514774</t>
  </si>
  <si>
    <t>9*3,7*0,3*1,9    "doplnění po odstraněné ŠD v přejezdu"</t>
  </si>
  <si>
    <t>10</t>
  </si>
  <si>
    <t>5905060010</t>
  </si>
  <si>
    <t>Zřízení nového kolejového lože v koleji. Poznámka: 1. V cenách jsou započteny náklady na zřízení KL nově zřizované koleje, vložení geosyntetika, rozprostření vrstvy kameniva, zřízení homogenizované vrstvy kameniva a úprava KL do profilu. 2. V cenách nejsou obsaženy náklady na položení KR, úpravu směrového a výškového uspořádání, doplnění a dodávku kameniva a snížení KL pod patou kolejnice. 3. Položka se použije v případech nově zřizované koleje nebo výhybky.</t>
  </si>
  <si>
    <t>-1401989333</t>
  </si>
  <si>
    <t>9*2,138     "pod přejezdem"</t>
  </si>
  <si>
    <t>11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</si>
  <si>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</si>
  <si>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</si>
  <si>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-1782453734</t>
  </si>
  <si>
    <t>25*2,138   "doplnění KL"</t>
  </si>
  <si>
    <t>5   "podbíjení"</t>
  </si>
  <si>
    <t>12</t>
  </si>
  <si>
    <t>5955101000</t>
  </si>
  <si>
    <t>Kamenivo drcené štěrk frakce 31,5/63 třídy BI</t>
  </si>
  <si>
    <t>-1709779368</t>
  </si>
  <si>
    <t>53,450*1,8     "kamenivo do přejezdu"</t>
  </si>
  <si>
    <t>5*1,8             "kamenivo pro podbíjení"</t>
  </si>
  <si>
    <t>13</t>
  </si>
  <si>
    <t>5964133010</t>
  </si>
  <si>
    <t>Geotextilie ochranné</t>
  </si>
  <si>
    <t>1966323895</t>
  </si>
  <si>
    <t>35    " pod přejezd min 400g/m2"</t>
  </si>
  <si>
    <t>14</t>
  </si>
  <si>
    <t>5906130270</t>
  </si>
  <si>
    <t>Montáž kolejového roštu v ose koleje pražce betonové nevystrojené tv. S49 rozdělení "c". Poznámka: 1. V cenách jsou započteny náklady na manipulaci a montáž KR, u pražců dřevěných nevystrojených i na vrtání pražců. 2. V cenách nejsou obsaženy náklady na dodávku materiálu.</t>
  </si>
  <si>
    <t>-314207733</t>
  </si>
  <si>
    <t>5906130290</t>
  </si>
  <si>
    <t>Montáž kolejového roštu v ose koleje pražce betonové nevystrojené tv. S49 rozdělení "u". Poznámka: 1. V cenách jsou započteny náklady na manipulaci a montáž KR, u pražců dřevěných nevystrojených i na vrtání pražců. 2. V cenách nejsou obsaženy náklady na dodávku materiálu.</t>
  </si>
  <si>
    <t>-763176346</t>
  </si>
  <si>
    <t>0,009</t>
  </si>
  <si>
    <t>16</t>
  </si>
  <si>
    <t>5906105020</t>
  </si>
  <si>
    <t>Demontáž pražce betonový. Poznámka: 1. V cenách jsou započteny náklady na manipulaci, demontáž, odstrojení do součástí a uložení pražců.</t>
  </si>
  <si>
    <t>-1518158383</t>
  </si>
  <si>
    <t>39"demontáž dovezených pražců"</t>
  </si>
  <si>
    <t>17</t>
  </si>
  <si>
    <t>5958125010</t>
  </si>
  <si>
    <t>Komplety s antikorozní úpravou ŽS 4 (svěrka ŽS4, šroub RS 1, matice M24, podložka Fe6)</t>
  </si>
  <si>
    <t>-2112998946</t>
  </si>
  <si>
    <t>15*4   " v přejezdu"</t>
  </si>
  <si>
    <t>18</t>
  </si>
  <si>
    <t>5958131070</t>
  </si>
  <si>
    <t>Součásti upevňovací s antikorozní úpravou kroužek pružný dvojitý Fe 6</t>
  </si>
  <si>
    <t>-1063831557</t>
  </si>
  <si>
    <t>15*8    "pod přejezd"</t>
  </si>
  <si>
    <t>19</t>
  </si>
  <si>
    <t>5958134040</t>
  </si>
  <si>
    <t>Součásti upevňovací kroužek pružný dvojitý Fe 6</t>
  </si>
  <si>
    <t>-993567141</t>
  </si>
  <si>
    <t>24*8    "mimo přejezd"</t>
  </si>
  <si>
    <t>20</t>
  </si>
  <si>
    <t>5958158005</t>
  </si>
  <si>
    <t>Podložka pryžová pod patu kolejnice S49  183/126/6</t>
  </si>
  <si>
    <t>-1548819882</t>
  </si>
  <si>
    <t>15*2   "pod přejezd"</t>
  </si>
  <si>
    <t>24*2  "mimo přejezd"</t>
  </si>
  <si>
    <t>5958134075</t>
  </si>
  <si>
    <t>Součásti upevňovací vrtule R1(145)</t>
  </si>
  <si>
    <t>304828846</t>
  </si>
  <si>
    <t>22</t>
  </si>
  <si>
    <t>5958131050</t>
  </si>
  <si>
    <t>Součásti upevňovací s antikorozní úpravou vrtule R1(145)</t>
  </si>
  <si>
    <t>-568113359</t>
  </si>
  <si>
    <t xml:space="preserve">15*8    "pod přejezd"     </t>
  </si>
  <si>
    <t>23</t>
  </si>
  <si>
    <t>5958140005</t>
  </si>
  <si>
    <t>Podkladnice žebrová tv. S4pl</t>
  </si>
  <si>
    <t>853761335</t>
  </si>
  <si>
    <t>24*2   "mimo přejezd"</t>
  </si>
  <si>
    <t>24</t>
  </si>
  <si>
    <t>5958158070</t>
  </si>
  <si>
    <t>Podložka polyetylenová pod podkladnici 380/160/2 (S4, R4)</t>
  </si>
  <si>
    <t>-2033942289</t>
  </si>
  <si>
    <t>15*2    "pod přejezd"</t>
  </si>
  <si>
    <t>25</t>
  </si>
  <si>
    <t>5958128010</t>
  </si>
  <si>
    <t>Komplety ŽS 4 (šroub RS 1, matice M 24, podložka Fe6, svěrka ŽS4)</t>
  </si>
  <si>
    <t>-832169411</t>
  </si>
  <si>
    <t>24*4    "mimo přejezd"</t>
  </si>
  <si>
    <t>26</t>
  </si>
  <si>
    <t>5909031020</t>
  </si>
  <si>
    <t>Úprava GPK koleje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technologických veličin a předání tištěných výstupů objednateli. 2. V cenách nejsou obsaženy náklady doplnění a dodávku kameniva a snížení KL pod patou kolejnice.</t>
  </si>
  <si>
    <t>-799970232</t>
  </si>
  <si>
    <t>Poznámka k položce:_x000D_
Kilometr koleje=km</t>
  </si>
  <si>
    <t>2*0,050   "pod betonovými pražci vč. výběhů"</t>
  </si>
  <si>
    <t>27</t>
  </si>
  <si>
    <t>5910020130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</si>
  <si>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</si>
  <si>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svar</t>
  </si>
  <si>
    <t>-1379720514</t>
  </si>
  <si>
    <t>28</t>
  </si>
  <si>
    <t>5910035030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</si>
  <si>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</si>
  <si>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-138969577</t>
  </si>
  <si>
    <t>29</t>
  </si>
  <si>
    <t>5910040010</t>
  </si>
  <si>
    <t>Umožnění volné dilatace kolejnice demontáž upevňovadel bez osazení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</si>
  <si>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1347333813</t>
  </si>
  <si>
    <t>Poznámka k položce:_x000D_
Metr kolejnice=m</t>
  </si>
  <si>
    <t>4*50   "před a za novým kolejištěm"</t>
  </si>
  <si>
    <t>30</t>
  </si>
  <si>
    <t>5913040230</t>
  </si>
  <si>
    <t>Montáž celopryžové přejezdové konstrukce silně zatížené v koleji část vnější a vnitřní včetně závěrných zídek. Poznámka: 1. V cenách jsou započteny náklady na montáž konstrukce. 2. V cenách nejsou obsaženy náklady na dodávku materiálu.</t>
  </si>
  <si>
    <t>22607576</t>
  </si>
  <si>
    <t>31</t>
  </si>
  <si>
    <t>5963101003</t>
  </si>
  <si>
    <t>Přejezd celopryžový pro zatížené komunikace se závěrnou zídkou tv. T</t>
  </si>
  <si>
    <t>-689412272</t>
  </si>
  <si>
    <t>7,2 "vč. náběhových klínů "</t>
  </si>
  <si>
    <t>32</t>
  </si>
  <si>
    <t>5963101135</t>
  </si>
  <si>
    <t>Přejezd celopryžový Strail pojistka proti posuvu</t>
  </si>
  <si>
    <t>780781688</t>
  </si>
  <si>
    <t>33</t>
  </si>
  <si>
    <t>5964161005</t>
  </si>
  <si>
    <t>Beton lehce zhutnitelný C 16/20;X0 F5 2 200 2 662</t>
  </si>
  <si>
    <t>-1483897293</t>
  </si>
  <si>
    <t>4   "pod závěrné zídky"</t>
  </si>
  <si>
    <t>34</t>
  </si>
  <si>
    <t>5913240020</t>
  </si>
  <si>
    <t>Odstranění AB komunikace odtěžením nebo frézováním hloubky do 20 cm. Poznámka: 1. V cenách jsou započteny náklady na odtěžení nebo frézování a naložení výzisku na dopravní prostředek.</t>
  </si>
  <si>
    <t>429165352</t>
  </si>
  <si>
    <t>(11,4*1,1)+(8,5*1,6)+(7,2*1,5)     "frézování stávající asfaltové vrstvy"</t>
  </si>
  <si>
    <t>35</t>
  </si>
  <si>
    <t>5913250020</t>
  </si>
  <si>
    <t>Zřízení konstrukce vozovky asfaltobetonové dle vzorového listu Ž těžké - podkladní, ložní a obrusná vrstva tloušťky do 25 cm. Poznámka: 1. V cenách jsou započteny náklady na zřízení netuhé vozovky podle VL s živičným podkladem ze stmelených vrstev podle vzorového listu Ž. 2. V cenách nejsou obsaženy náklady na dodávku materiálu.</t>
  </si>
  <si>
    <t>-1710418844</t>
  </si>
  <si>
    <t>(3,6*8,5)+(3,2*7,2)+(7,2*1,5)+10   "zřízení pod asfaltovými plochami"</t>
  </si>
  <si>
    <t>36</t>
  </si>
  <si>
    <t>5963146010</t>
  </si>
  <si>
    <t>Asfaltový beton ACL 16S 50/70 hrubozrnný-ložní vrstva</t>
  </si>
  <si>
    <t>-1095000896</t>
  </si>
  <si>
    <t>74,440*0,08*2,5   "pod asflatovými vrstvami"</t>
  </si>
  <si>
    <t>37</t>
  </si>
  <si>
    <t>5963146000</t>
  </si>
  <si>
    <t>Asfaltový beton ACO 11S 50/70 střednězrnný-obrusná vrstva</t>
  </si>
  <si>
    <t>322901455</t>
  </si>
  <si>
    <t xml:space="preserve">74,44*0,04*2,8   "asfaltové vrstvy" </t>
  </si>
  <si>
    <t>38</t>
  </si>
  <si>
    <t>5963146020</t>
  </si>
  <si>
    <t>Asfaltový beton ACP 16S 50/70 středněznný-podkladní vrstva</t>
  </si>
  <si>
    <t>-247884091</t>
  </si>
  <si>
    <t>74,44*0,08 *2,8   "asfaltové vrstvy mimo kolej"</t>
  </si>
  <si>
    <t>39</t>
  </si>
  <si>
    <t>5913335040</t>
  </si>
  <si>
    <t>Nátěr vodorovného dopravního značení souvislá čára šíře do 200 mm. Poznámka: 1. V cenách jsou započteny náklady na očištění povrchu, případně starého nátěru a nečistot a jeho obnovení barvou schváleného typu a odstínu včetně provedení popisu. 2. V cenách nejsou obsaženy náklady na dodávku materiálu.</t>
  </si>
  <si>
    <t>795580462</t>
  </si>
  <si>
    <t>40</t>
  </si>
  <si>
    <t>R001</t>
  </si>
  <si>
    <t>Barva bílá retroreflexní pro vodorovné dopravní značení</t>
  </si>
  <si>
    <t>kg</t>
  </si>
  <si>
    <t>-2061742612</t>
  </si>
  <si>
    <t>41</t>
  </si>
  <si>
    <t>5914020020</t>
  </si>
  <si>
    <t>Čištění otevřených odvodňovacích zařízení strojně příkop nezpevněný. Poznámka: 1. V cenách jsou započteny náklady na odtěžení nánosu a nečistot, rozprostření výzisku na terén nebo naložení na dopravní prostředek. 2. V cenách nejsou obsaženy náklady na dopravu a skládkovné.</t>
  </si>
  <si>
    <t>-978871956</t>
  </si>
  <si>
    <t>15    "vlevo trati od přejezdu směrem do Pohořelic"</t>
  </si>
  <si>
    <t>42</t>
  </si>
  <si>
    <t>5914040010</t>
  </si>
  <si>
    <t>Čištění krytých odvodňovacích zařízení ručně potrubí trativodu. Poznámka: 1. V cenách jsou započteny náklady na pročištění nebo propláchnutí, odstranění usazenin a naložení výzisku na dopravní prostředek. 2. V cenách nejsou obsaženy náklady na dopravu výzisku a skládkovné.</t>
  </si>
  <si>
    <t>142555988</t>
  </si>
  <si>
    <t>13    "vlevo koleje -vprahová vpust"</t>
  </si>
  <si>
    <t>43</t>
  </si>
  <si>
    <t>5914040130</t>
  </si>
  <si>
    <t>Čištění krytých odvodňovacích zařízení propláchnutím svodného potrubí. Poznámka: 1. V cenách jsou započteny náklady na pročištění nebo propláchnutí, odstranění usazenin a naložení výzisku na dopravní prostředek. 2. V cenách nejsou obsaženy náklady na dopravu výzisku a skládkovné.</t>
  </si>
  <si>
    <t>1874867288</t>
  </si>
  <si>
    <t>9   "vlevo od trati"</t>
  </si>
  <si>
    <t>44</t>
  </si>
  <si>
    <t>5915020010</t>
  </si>
  <si>
    <t>Povrchová úprava plochy železničního spodku. Poznámka: 1. V cenách jsou započteny náklady na urovnání a úpravu ploch nebo skládek výzisku kameniva a zeminy s jejich případnou rekultivací.</t>
  </si>
  <si>
    <t>786036020</t>
  </si>
  <si>
    <t>300   "rozprostření výkopku"</t>
  </si>
  <si>
    <t>SO-01.2 - P6988</t>
  </si>
  <si>
    <t>-203013559</t>
  </si>
  <si>
    <t>5913060010</t>
  </si>
  <si>
    <t>Demontáž dílů betonové přejezdové konstrukce vnějšího panelu. Poznámka: 1. V cenách jsou započteny náklady na demontáž konstrukce a naložení na dopravní prostředek.</t>
  </si>
  <si>
    <t>-418462319</t>
  </si>
  <si>
    <t>5913060020</t>
  </si>
  <si>
    <t>Demontáž dílů betonové přejezdové konstrukce vnitřního panelu. Poznámka: 1. V cenách jsou započteny náklady na demontáž konstrukce a naložení na dopravní prostředek.</t>
  </si>
  <si>
    <t>-1956613596</t>
  </si>
  <si>
    <t>1801707940</t>
  </si>
  <si>
    <t>5913190020</t>
  </si>
  <si>
    <t>Demontáž dřevěných dílů přejezdu trámec vnitřní části. Poznámka: 1. V cenách jsou započteny náklady na demontáž a naložení na dopravní prostředek.</t>
  </si>
  <si>
    <t>-704584889</t>
  </si>
  <si>
    <t>5913190030</t>
  </si>
  <si>
    <t>Demontáž dřevěných dílů přejezdu trámec vnější části. Poznámka: 1. V cenách jsou započteny náklady na demontáž a naložení na dopravní prostředek.</t>
  </si>
  <si>
    <t>1446800476</t>
  </si>
  <si>
    <t>5906140070</t>
  </si>
  <si>
    <t>Demontáž kolejového roštu koleje v ose koleje pražce dřevěné tv. S49 rozdělení "c".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</si>
  <si>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1162648251</t>
  </si>
  <si>
    <t>0,025</t>
  </si>
  <si>
    <t>1121677773</t>
  </si>
  <si>
    <t>814070417</t>
  </si>
  <si>
    <t>1723204671</t>
  </si>
  <si>
    <t>1370116267</t>
  </si>
  <si>
    <t>12*0,3*1,9        "pod odstraněné přejezdové panely"</t>
  </si>
  <si>
    <t>1436247517</t>
  </si>
  <si>
    <t>-411529719</t>
  </si>
  <si>
    <t>135   "podbíjení"</t>
  </si>
  <si>
    <t>1410542713</t>
  </si>
  <si>
    <t>188,450*1,8     "kamenivo do přejezdu"</t>
  </si>
  <si>
    <t>358971643</t>
  </si>
  <si>
    <t>5905110010</t>
  </si>
  <si>
    <t>Snížení KL pod patou kolejnice v koleji. Poznámka: 1. V cenách jsou započteny náklady na snížení KL pod patou kolejnice ručně vidlemi. 2. V cenách nejsou obsaženy náklady na doplnění a dodávku kameniva.</t>
  </si>
  <si>
    <t>1190302182</t>
  </si>
  <si>
    <t>2*0,025   "pod betonovými pražci"</t>
  </si>
  <si>
    <t>-2052140215</t>
  </si>
  <si>
    <t>2114028152</t>
  </si>
  <si>
    <t>16    "demontáž dovezených pražců"</t>
  </si>
  <si>
    <t>-432436792</t>
  </si>
  <si>
    <t>16*2   "do přejezdu"</t>
  </si>
  <si>
    <t>841310973</t>
  </si>
  <si>
    <t>-502970423</t>
  </si>
  <si>
    <t>16*8   "pod přejezd"</t>
  </si>
  <si>
    <t>435398848</t>
  </si>
  <si>
    <t>16*8   "do přejezdu"</t>
  </si>
  <si>
    <t>-1840359013</t>
  </si>
  <si>
    <t>40*2   "pod přejezd"</t>
  </si>
  <si>
    <t>-975724863</t>
  </si>
  <si>
    <t>16*4   " v přejezdu"</t>
  </si>
  <si>
    <t>384729802</t>
  </si>
  <si>
    <t>2*0,009   "pod přejezdem"</t>
  </si>
  <si>
    <t>5909031010</t>
  </si>
  <si>
    <t>Úprava GPK koleje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technologických veličin a předání tištěných výstupů objednateli. 2. V cenách nejsou obsaženy náklady doplnění a dodávku kameniva a snížení KL pod patou kolejnice.</t>
  </si>
  <si>
    <t>848573686</t>
  </si>
  <si>
    <t>2*0,050   "mimo přejezd vč. výběhů"</t>
  </si>
  <si>
    <t>0,782     "úprava GPK v místech dle požadavku TM"</t>
  </si>
  <si>
    <t>5906130170</t>
  </si>
  <si>
    <t>Montáž kolejového roštu v ose koleje pražce dřevěné vystrojené tv. S49 rozdělení "c". Poznámka: 1. V cenách jsou započteny náklady na manipulaci a montáž KR, u pražců dřevěných nevystrojených i na vrtání pražců. 2. V cenách nejsou obsaženy náklady na dodávku materiálu.</t>
  </si>
  <si>
    <t>715219835</t>
  </si>
  <si>
    <t>0,016   "mimo přejezd vč. výběhů"</t>
  </si>
  <si>
    <t>5956101020</t>
  </si>
  <si>
    <t>Pražec dřevěný příčný vystrojený   dub 2600x260x160 mm</t>
  </si>
  <si>
    <t>-343244535</t>
  </si>
  <si>
    <t>24   " s komplety ŽS4"</t>
  </si>
  <si>
    <t>5913040220</t>
  </si>
  <si>
    <t>Montáž celopryžové přejezdové konstrukce silně zatížené v koleji část vnitřní. Poznámka: 1. V cenách jsou započteny náklady na montáž konstrukce. 2. V cenách nejsou obsaženy náklady na dodávku materiálu.</t>
  </si>
  <si>
    <t>-1518768256</t>
  </si>
  <si>
    <t>7,2   "v přejezdu"</t>
  </si>
  <si>
    <t>5963101000</t>
  </si>
  <si>
    <t>Přejezd celopryžový pro zatížené komunikace</t>
  </si>
  <si>
    <t>1476228002</t>
  </si>
  <si>
    <t>7,2    "přejezd celopryžový - pouze vnitřní část vč. náběhových klínů"</t>
  </si>
  <si>
    <t>186301691</t>
  </si>
  <si>
    <t>1381861150</t>
  </si>
  <si>
    <t>5915010010</t>
  </si>
  <si>
    <t>Těžení zeminy nebo horniny železničního spodku v hornině třídy těžitelnosti I skupiny 1. Poznámka: 1. V cenách jsou započteny náklady na těžení a uložení výzisku na terén nebo naložení na dopravní prostředek a uložení na úložišti.</t>
  </si>
  <si>
    <t>-913325885</t>
  </si>
  <si>
    <t>12*0,5   "odstranění zeminy pod přejezdovými panely"</t>
  </si>
  <si>
    <t>5914075220</t>
  </si>
  <si>
    <t>Zřízení konstrukční vrstvy pražcového podloží včetně výztužného prvku tl. 0,30 m. Poznámka: 1. V cenách jsou započteny náklady na naložení výzisku na dopravní prostředek. 2. V cenách nejsou obsaženy náklady na dodávku materiálu a odtěžení zeminy.</t>
  </si>
  <si>
    <t>1042563960</t>
  </si>
  <si>
    <t>12   "pod odstraněnými přejezdovými panely"</t>
  </si>
  <si>
    <t>1323797063</t>
  </si>
  <si>
    <t xml:space="preserve">12   "po odstraněných přejezdových panelech" </t>
  </si>
  <si>
    <t>5913240010</t>
  </si>
  <si>
    <t>Odstranění AB komunikace odtěžením nebo frézováním hloubky do 10 cm. Poznámka: 1. V cenách jsou započteny náklady na odtěžení nebo frézování a naložení výzisku na dopravní prostředek.</t>
  </si>
  <si>
    <t>1994443952</t>
  </si>
  <si>
    <t>(20+20)   "frézování vozovky"</t>
  </si>
  <si>
    <t>5913255020</t>
  </si>
  <si>
    <t>Zřízení konstrukce vozovky asfaltobetonové s ložní a obrusnou vrstvou tloušťky do 10 cm. Poznámka: 1. V cenách jsou započteny náklady na zřízení vozovky s živičným na podkladu ze stmelených vrstev a na manipulaci. 2. V cenách nejsou obsaženy náklady na dodávku materiálu.</t>
  </si>
  <si>
    <t>-997260365</t>
  </si>
  <si>
    <t>(20+20)    "doplnění asfaltu"</t>
  </si>
  <si>
    <t>-797036261</t>
  </si>
  <si>
    <t>40*0,1*2,8    "doplněné asfaltové vrstvy"</t>
  </si>
  <si>
    <t>12*0,04*2,8   "pod odstraněné betonové panely"</t>
  </si>
  <si>
    <t>-20376865</t>
  </si>
  <si>
    <t>12*0,08*2,5   "pod ostraněnými betonovými panely"</t>
  </si>
  <si>
    <t>-1975132675</t>
  </si>
  <si>
    <t>12*0,08*2,8    "pod ostraněnými betonovými panely"</t>
  </si>
  <si>
    <t>5914015020</t>
  </si>
  <si>
    <t>Čištění odvodňovacích zařízení ručně příkop nezpevněný. Poznámka: 1. V cenách jsou započteny náklady na vyčištění od nánosu a nečistot a rozprostření výzisku na terén nebo naložení na dopravní prostředek. 2. V cenách nejsou obsaženy náklady na dopravu a skládkovné.</t>
  </si>
  <si>
    <t>-1328301942</t>
  </si>
  <si>
    <t>20    "odstranění nánosu v okolí přejezdu"</t>
  </si>
  <si>
    <t>-530239615</t>
  </si>
  <si>
    <t>200  "rozprostření výkopku"</t>
  </si>
  <si>
    <t>PS-02 - Ostatní</t>
  </si>
  <si>
    <t>SO-02.1 - Manipulace, přepravy, poplatky</t>
  </si>
  <si>
    <t>OST - Ostatní</t>
  </si>
  <si>
    <t>OST</t>
  </si>
  <si>
    <t>9902100100</t>
  </si>
  <si>
    <t>Doprava obousměrná (např. dodávek z vlastních zásob zhotovitele nebo objednatele nebo výzisku) mechanizací o nosnosti přes 3,5 t sypanin (kameniva, písku, suti, dlažebních kostek, atd.) do 10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</si>
  <si>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512</t>
  </si>
  <si>
    <t>1829246544</t>
  </si>
  <si>
    <t>Poznámka k položce:_x000D_
Měrnou jednotkou je t přepravovaného materiálu.</t>
  </si>
  <si>
    <t>(53,45*2*1,8) + (9,99*2*1,9)+(6*1,9)   "přeprava vyzískaného kameniva na úložiště"</t>
  </si>
  <si>
    <t>9902200300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</si>
  <si>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30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</si>
  <si>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-11947581</t>
  </si>
  <si>
    <t>(39+16)*0,292   "přeprava užitých pražců SB8 z ŽST Zaječí"</t>
  </si>
  <si>
    <t>9902200600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</si>
  <si>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80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</si>
  <si>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94158210</t>
  </si>
  <si>
    <t>(50+50)*0,049    "přeprava užitých kolejnic z ŽST Lanžhot"</t>
  </si>
  <si>
    <t>(39+40)*0,080   "přeprava dřev. pražců do spalovny"</t>
  </si>
  <si>
    <t>9902300200</t>
  </si>
  <si>
    <t>Doprava jednosměrná (např. nakupovaného materiálu) mechanizací o nosnosti přes 3,5 t sypanin (kameniva, písku, suti, dlažebních kostek, atd.) do 20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</si>
  <si>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271421054</t>
  </si>
  <si>
    <t>39,9+17,632   "asfalty"</t>
  </si>
  <si>
    <t>8,936   "betony"</t>
  </si>
  <si>
    <t>9902300300</t>
  </si>
  <si>
    <t>Doprava jednosměrná (např. nakupovaného materiálu) mechanizací o nosnosti přes 3,5 t sypanin (kameniva, písku, suti, dlažebních kostek, atd.) do 30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</si>
  <si>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-1698331205</t>
  </si>
  <si>
    <t>(18,981+105,210)+(25,821+339,210)   "ŠD+ŠL"</t>
  </si>
  <si>
    <t>9902300400</t>
  </si>
  <si>
    <t>Doprava jednosměrná (např. nakupovaného materiálu) mechanizací o nosnosti přes 3,5 t sypanin (kameniva, písku, suti, dlažebních kostek, atd.) do 40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</si>
  <si>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407409455</t>
  </si>
  <si>
    <t>12,619+2,263   "pryžová přejezdová kce vč. záv. zídek"</t>
  </si>
  <si>
    <t>0,028    "geotextílie"</t>
  </si>
  <si>
    <t>0,982+0,412   "drobná upevňovadla"</t>
  </si>
  <si>
    <t>6,794    "nové pražce"</t>
  </si>
  <si>
    <t>9902400300</t>
  </si>
  <si>
    <t>Doprava jednosměrná (např. nakupovaného materiálu) mechanizací o nosnosti přes 3,5 t objemnějšího kusového materiálu (prefabrikátů, stožárů, výhybek, rozvaděčů, vybouraných hmot atd.) do 30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</si>
  <si>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527357249</t>
  </si>
  <si>
    <t>(19*0,298)+(23*0,870)   "přeprava betonových panelů na skládku"</t>
  </si>
  <si>
    <t>(4+7,388)*2,8  "přeprava asfaltů na skládku"</t>
  </si>
  <si>
    <t>9902900200</t>
  </si>
  <si>
    <t>Naložení objemnějšího kusového materiálu, vybouraných hmot    Poznámka: 1. Ceny jsou určeny pro nakládání materiálu v případech, kdy není naložení součástí dodávky materiálu nebo není uvedeno v popisu cen a pro nakládání z meziskládky.2. Ceny se použijí i pro nakládání materiálu z vlastních zásob objednatele.</t>
  </si>
  <si>
    <t>1290393370</t>
  </si>
  <si>
    <t>0,292*(39+16)  "55 ks pražců SB8 z  ŽST Zaječí"</t>
  </si>
  <si>
    <t>100*0,049   "naložení 4 ks 25m kolejnic S49 v ŽST Lanžhot"</t>
  </si>
  <si>
    <t>9903200100</t>
  </si>
  <si>
    <t>Přeprava mechanizace na místo prováděných prací o hmotnosti přes 12 t přes 50 do 100 km  Poznámka: 1. Ceny jsou určeny pro dopravu mechanizmů na místo prováděných prací po silnici i po kolejích.2. V ceně jsou započteny i náklady na zpáteční cestu dopravního prostředku. Měrnou jednotkou je kus přepravovaného stroje.</t>
  </si>
  <si>
    <t>1059291828</t>
  </si>
  <si>
    <t>9909000300</t>
  </si>
  <si>
    <t>Poplatek za likvidaci dřevěných kolejnicových podpor   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</si>
  <si>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729459470</t>
  </si>
  <si>
    <t>6,320   "poplatek za likvidaci dřev. pražců"</t>
  </si>
  <si>
    <t>9909000400</t>
  </si>
  <si>
    <t>Poplatek za likvidaci plastových součástí   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</si>
  <si>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245600770</t>
  </si>
  <si>
    <t>0,028+0,01   "likvidace pryžových a polyet. podložek"</t>
  </si>
  <si>
    <t>9909000500</t>
  </si>
  <si>
    <t>Poplatek uložení odpadu betonových prefabrikátů   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</si>
  <si>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2118212705</t>
  </si>
  <si>
    <t>25,672    "poplatek za uložení betonových přejezdových panelů"</t>
  </si>
  <si>
    <t>9909000600</t>
  </si>
  <si>
    <t>Poplatek za recyklaci odpadu (asfaltové směsi, kusový beton)   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</si>
  <si>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-34597795</t>
  </si>
  <si>
    <t>31,886   "poplatek za uložení asflatů"</t>
  </si>
  <si>
    <t>SO 02.2 - VON</t>
  </si>
  <si>
    <t>VRN - Vedlejší rozpočtové náklady</t>
  </si>
  <si>
    <t>VRN</t>
  </si>
  <si>
    <t>Vedlejší rozpočtové náklady</t>
  </si>
  <si>
    <t>022101001</t>
  </si>
  <si>
    <t>Geodetické práce Geodetické práce před opravou</t>
  </si>
  <si>
    <t>%</t>
  </si>
  <si>
    <t>306137080</t>
  </si>
  <si>
    <t>022101011</t>
  </si>
  <si>
    <t>Geodetické práce Geodetické práce v průběhu opravy</t>
  </si>
  <si>
    <t>1984775737</t>
  </si>
  <si>
    <t>022101021</t>
  </si>
  <si>
    <t>Geodetické práce Geodetické práce po ukončení opravy</t>
  </si>
  <si>
    <t>-1791301498</t>
  </si>
  <si>
    <t>022121001</t>
  </si>
  <si>
    <t>Geodetické práce Diagnostika technické infrastruktury Vytýčení trasy inženýrských sítí - V sazbě jsou započteny náklady na vyhledání trasy detektorem, zaměření a zobrazení trasy a předání  výstupu zaměření. V sazbě nejsou obsaženy náklady na vytýčení sítí ve správě provozovatele.</t>
  </si>
  <si>
    <t>1781653740</t>
  </si>
  <si>
    <t>Poznámka k položce:_x000D_
Základna pro výpočet - dotyčné práce</t>
  </si>
  <si>
    <t>023121001</t>
  </si>
  <si>
    <t>Projektové práce Projektová dokumentace - přípravné práce Zjednodušený projekt opravy koleje - V ceně jsou započteny náklady na vyhotovení projektové dokumentace podle požadavku objednatele v rozsahu pro ohlášení : 1) Technická zpráva; 2) Situace; 3) Podélný profil; 4) Vytyčovací výkres; 5) Seznam souřadnic vytyčovacích bodů.</t>
  </si>
  <si>
    <t>125961140</t>
  </si>
  <si>
    <t>023131001</t>
  </si>
  <si>
    <t>Projektové práce Dokumentace skutečného provedení železničního svršku a spodku - 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</si>
  <si>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-1688589038</t>
  </si>
  <si>
    <t>031101011</t>
  </si>
  <si>
    <t>Zařízení a vybavení staveniště vyjma dále jmenované práce včetně opatření na ochranu sousedních pozemků, včetně opatření na ochranu sousedních pozemků, informační tabule, dopravního značení na staveništi aj. při velikosti nákladů přes 1 do 3 mil. Kč</t>
  </si>
  <si>
    <t>-607036785</t>
  </si>
  <si>
    <t>Poznámka k položce:_x000D_
Základna pro výpočet - ZRN</t>
  </si>
  <si>
    <t>033111001</t>
  </si>
  <si>
    <t>Provozní vlivy Výluka silničního provozu se zajištěním objížďky</t>
  </si>
  <si>
    <t>Kč</t>
  </si>
  <si>
    <t>-511106582</t>
  </si>
  <si>
    <t>2       "přejezdy P6995 a P6988"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</si>
</sst>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24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4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2" fillId="0" borderId="12" xfId="0" applyNumberFormat="1" applyFont="1" applyBorder="1" applyAlignment="1"/>
    <xf numFmtId="166" fontId="32" fillId="0" borderId="13" xfId="0" applyNumberFormat="1" applyFont="1" applyBorder="1" applyAlignment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6" fillId="0" borderId="22" xfId="0" applyFont="1" applyBorder="1" applyAlignment="1" applyProtection="1">
      <alignment horizontal="center" vertical="center"/>
      <protection locked="0"/>
    </xf>
    <xf numFmtId="49" fontId="36" fillId="0" borderId="22" xfId="0" applyNumberFormat="1" applyFont="1" applyBorder="1" applyAlignment="1" applyProtection="1">
      <alignment horizontal="left" vertical="center" wrapText="1"/>
      <protection locked="0"/>
    </xf>
    <xf numFmtId="0" fontId="36" fillId="0" borderId="22" xfId="0" applyFont="1" applyBorder="1" applyAlignment="1" applyProtection="1">
      <alignment horizontal="left" vertical="center" wrapText="1"/>
      <protection locked="0"/>
    </xf>
    <xf numFmtId="0" fontId="36" fillId="0" borderId="22" xfId="0" applyFont="1" applyBorder="1" applyAlignment="1" applyProtection="1">
      <alignment horizontal="center" vertical="center" wrapText="1"/>
      <protection locked="0"/>
    </xf>
    <xf numFmtId="167" fontId="36" fillId="0" borderId="22" xfId="0" applyNumberFormat="1" applyFont="1" applyBorder="1" applyAlignment="1" applyProtection="1">
      <alignment vertical="center"/>
      <protection locked="0"/>
    </xf>
    <xf numFmtId="4" fontId="36" fillId="3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  <protection locked="0"/>
    </xf>
    <xf numFmtId="0" fontId="37" fillId="0" borderId="3" xfId="0" applyFont="1" applyBorder="1" applyAlignment="1">
      <alignment vertical="center"/>
    </xf>
    <xf numFmtId="0" fontId="36" fillId="3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0" fontId="12" fillId="2" borderId="0" xfId="0" applyFont="1" applyFill="1" applyAlignment="1">
      <alignment horizontal="center" vertical="center"/>
    </xf>
    <xf numFmtId="0" fontId="0" fillId="0" borderId="0" xfId="0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6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2"/>
  <sheetViews>
    <sheetView showGridLines="0" tabSelected="1" workbookViewId="0"/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s="1" customFormat="1" ht="36.950000000000003" customHeight="1">
      <c r="AR2" s="196" t="s">
        <v>5</v>
      </c>
      <c r="AS2" s="197"/>
      <c r="AT2" s="197"/>
      <c r="AU2" s="197"/>
      <c r="AV2" s="197"/>
      <c r="AW2" s="197"/>
      <c r="AX2" s="197"/>
      <c r="AY2" s="197"/>
      <c r="AZ2" s="197"/>
      <c r="BA2" s="197"/>
      <c r="BB2" s="197"/>
      <c r="BC2" s="197"/>
      <c r="BD2" s="197"/>
      <c r="BE2" s="197"/>
      <c r="BS2" s="16" t="s">
        <v>6</v>
      </c>
      <c r="BT2" s="16" t="s">
        <v>7</v>
      </c>
    </row>
    <row r="3" spans="1:74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s="1" customFormat="1" ht="24.95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pans="1:74" s="1" customFormat="1" ht="12" customHeight="1">
      <c r="B5" s="19"/>
      <c r="D5" s="23" t="s">
        <v>13</v>
      </c>
      <c r="K5" s="208" t="s">
        <v>14</v>
      </c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R5" s="19"/>
      <c r="BE5" s="205" t="s">
        <v>15</v>
      </c>
      <c r="BS5" s="16" t="s">
        <v>6</v>
      </c>
    </row>
    <row r="6" spans="1:74" s="1" customFormat="1" ht="36.950000000000003" customHeight="1">
      <c r="B6" s="19"/>
      <c r="D6" s="25" t="s">
        <v>16</v>
      </c>
      <c r="K6" s="209" t="s">
        <v>17</v>
      </c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R6" s="19"/>
      <c r="BE6" s="206"/>
      <c r="BS6" s="16" t="s">
        <v>6</v>
      </c>
    </row>
    <row r="7" spans="1:74" s="1" customFormat="1" ht="12" customHeight="1">
      <c r="B7" s="19"/>
      <c r="D7" s="26" t="s">
        <v>18</v>
      </c>
      <c r="K7" s="24" t="s">
        <v>1</v>
      </c>
      <c r="AK7" s="26" t="s">
        <v>19</v>
      </c>
      <c r="AN7" s="24" t="s">
        <v>1</v>
      </c>
      <c r="AR7" s="19"/>
      <c r="BE7" s="206"/>
      <c r="BS7" s="16" t="s">
        <v>6</v>
      </c>
    </row>
    <row r="8" spans="1:74" s="1" customFormat="1" ht="12" customHeight="1">
      <c r="B8" s="19"/>
      <c r="D8" s="26" t="s">
        <v>20</v>
      </c>
      <c r="K8" s="24" t="s">
        <v>21</v>
      </c>
      <c r="AK8" s="26" t="s">
        <v>22</v>
      </c>
      <c r="AN8" s="27" t="s">
        <v>23</v>
      </c>
      <c r="AR8" s="19"/>
      <c r="BE8" s="206"/>
      <c r="BS8" s="16" t="s">
        <v>6</v>
      </c>
    </row>
    <row r="9" spans="1:74" s="1" customFormat="1" ht="14.45" customHeight="1">
      <c r="B9" s="19"/>
      <c r="AR9" s="19"/>
      <c r="BE9" s="206"/>
      <c r="BS9" s="16" t="s">
        <v>6</v>
      </c>
    </row>
    <row r="10" spans="1:74" s="1" customFormat="1" ht="12" customHeight="1">
      <c r="B10" s="19"/>
      <c r="D10" s="26" t="s">
        <v>24</v>
      </c>
      <c r="AK10" s="26" t="s">
        <v>25</v>
      </c>
      <c r="AN10" s="24" t="s">
        <v>1</v>
      </c>
      <c r="AR10" s="19"/>
      <c r="BE10" s="206"/>
      <c r="BS10" s="16" t="s">
        <v>6</v>
      </c>
    </row>
    <row r="11" spans="1:74" s="1" customFormat="1" ht="18.399999999999999" customHeight="1">
      <c r="B11" s="19"/>
      <c r="E11" s="24" t="s">
        <v>26</v>
      </c>
      <c r="AK11" s="26" t="s">
        <v>27</v>
      </c>
      <c r="AN11" s="24" t="s">
        <v>1</v>
      </c>
      <c r="AR11" s="19"/>
      <c r="BE11" s="206"/>
      <c r="BS11" s="16" t="s">
        <v>6</v>
      </c>
    </row>
    <row r="12" spans="1:74" s="1" customFormat="1" ht="6.95" customHeight="1">
      <c r="B12" s="19"/>
      <c r="AR12" s="19"/>
      <c r="BE12" s="206"/>
      <c r="BS12" s="16" t="s">
        <v>6</v>
      </c>
    </row>
    <row r="13" spans="1:74" s="1" customFormat="1" ht="12" customHeight="1">
      <c r="B13" s="19"/>
      <c r="D13" s="26" t="s">
        <v>28</v>
      </c>
      <c r="AK13" s="26" t="s">
        <v>25</v>
      </c>
      <c r="AN13" s="28" t="s">
        <v>29</v>
      </c>
      <c r="AR13" s="19"/>
      <c r="BE13" s="206"/>
      <c r="BS13" s="16" t="s">
        <v>6</v>
      </c>
    </row>
    <row r="14" spans="1:74" ht="12.75">
      <c r="B14" s="19"/>
      <c r="E14" s="210" t="s">
        <v>29</v>
      </c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6" t="s">
        <v>27</v>
      </c>
      <c r="AN14" s="28" t="s">
        <v>29</v>
      </c>
      <c r="AR14" s="19"/>
      <c r="BE14" s="206"/>
      <c r="BS14" s="16" t="s">
        <v>6</v>
      </c>
    </row>
    <row r="15" spans="1:74" s="1" customFormat="1" ht="6.95" customHeight="1">
      <c r="B15" s="19"/>
      <c r="AR15" s="19"/>
      <c r="BE15" s="206"/>
      <c r="BS15" s="16" t="s">
        <v>3</v>
      </c>
    </row>
    <row r="16" spans="1:74" s="1" customFormat="1" ht="12" customHeight="1">
      <c r="B16" s="19"/>
      <c r="D16" s="26" t="s">
        <v>30</v>
      </c>
      <c r="AK16" s="26" t="s">
        <v>25</v>
      </c>
      <c r="AN16" s="24" t="s">
        <v>1</v>
      </c>
      <c r="AR16" s="19"/>
      <c r="BE16" s="206"/>
      <c r="BS16" s="16" t="s">
        <v>3</v>
      </c>
    </row>
    <row r="17" spans="1:71" s="1" customFormat="1" ht="18.399999999999999" customHeight="1">
      <c r="B17" s="19"/>
      <c r="E17" s="24" t="s">
        <v>26</v>
      </c>
      <c r="AK17" s="26" t="s">
        <v>27</v>
      </c>
      <c r="AN17" s="24" t="s">
        <v>1</v>
      </c>
      <c r="AR17" s="19"/>
      <c r="BE17" s="206"/>
      <c r="BS17" s="16" t="s">
        <v>31</v>
      </c>
    </row>
    <row r="18" spans="1:71" s="1" customFormat="1" ht="6.95" customHeight="1">
      <c r="B18" s="19"/>
      <c r="AR18" s="19"/>
      <c r="BE18" s="206"/>
      <c r="BS18" s="16" t="s">
        <v>6</v>
      </c>
    </row>
    <row r="19" spans="1:71" s="1" customFormat="1" ht="12" customHeight="1">
      <c r="B19" s="19"/>
      <c r="D19" s="26" t="s">
        <v>32</v>
      </c>
      <c r="AK19" s="26" t="s">
        <v>25</v>
      </c>
      <c r="AN19" s="24" t="s">
        <v>1</v>
      </c>
      <c r="AR19" s="19"/>
      <c r="BE19" s="206"/>
      <c r="BS19" s="16" t="s">
        <v>6</v>
      </c>
    </row>
    <row r="20" spans="1:71" s="1" customFormat="1" ht="18.399999999999999" customHeight="1">
      <c r="B20" s="19"/>
      <c r="E20" s="24" t="s">
        <v>33</v>
      </c>
      <c r="AK20" s="26" t="s">
        <v>27</v>
      </c>
      <c r="AN20" s="24" t="s">
        <v>1</v>
      </c>
      <c r="AR20" s="19"/>
      <c r="BE20" s="206"/>
      <c r="BS20" s="16" t="s">
        <v>3</v>
      </c>
    </row>
    <row r="21" spans="1:71" s="1" customFormat="1" ht="6.95" customHeight="1">
      <c r="B21" s="19"/>
      <c r="AR21" s="19"/>
      <c r="BE21" s="206"/>
    </row>
    <row r="22" spans="1:71" s="1" customFormat="1" ht="12" customHeight="1">
      <c r="B22" s="19"/>
      <c r="D22" s="26" t="s">
        <v>34</v>
      </c>
      <c r="AR22" s="19"/>
      <c r="BE22" s="206"/>
    </row>
    <row r="23" spans="1:71" s="1" customFormat="1" ht="16.5" customHeight="1">
      <c r="B23" s="19"/>
      <c r="E23" s="212" t="s">
        <v>1</v>
      </c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R23" s="19"/>
      <c r="BE23" s="206"/>
    </row>
    <row r="24" spans="1:71" s="1" customFormat="1" ht="6.95" customHeight="1">
      <c r="B24" s="19"/>
      <c r="AR24" s="19"/>
      <c r="BE24" s="206"/>
    </row>
    <row r="25" spans="1:71" s="1" customFormat="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06"/>
    </row>
    <row r="26" spans="1:71" s="2" customFormat="1" ht="25.9" customHeight="1">
      <c r="A26" s="31"/>
      <c r="B26" s="32"/>
      <c r="C26" s="31"/>
      <c r="D26" s="33" t="s">
        <v>35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213">
        <f>ROUND(AG94,2)</f>
        <v>0</v>
      </c>
      <c r="AL26" s="214"/>
      <c r="AM26" s="214"/>
      <c r="AN26" s="214"/>
      <c r="AO26" s="214"/>
      <c r="AP26" s="31"/>
      <c r="AQ26" s="31"/>
      <c r="AR26" s="32"/>
      <c r="BE26" s="206"/>
    </row>
    <row r="27" spans="1:7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2"/>
      <c r="BE27" s="206"/>
    </row>
    <row r="28" spans="1:71" s="2" customFormat="1" ht="12.75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215" t="s">
        <v>36</v>
      </c>
      <c r="M28" s="215"/>
      <c r="N28" s="215"/>
      <c r="O28" s="215"/>
      <c r="P28" s="215"/>
      <c r="Q28" s="31"/>
      <c r="R28" s="31"/>
      <c r="S28" s="31"/>
      <c r="T28" s="31"/>
      <c r="U28" s="31"/>
      <c r="V28" s="31"/>
      <c r="W28" s="215" t="s">
        <v>37</v>
      </c>
      <c r="X28" s="215"/>
      <c r="Y28" s="215"/>
      <c r="Z28" s="215"/>
      <c r="AA28" s="215"/>
      <c r="AB28" s="215"/>
      <c r="AC28" s="215"/>
      <c r="AD28" s="215"/>
      <c r="AE28" s="215"/>
      <c r="AF28" s="31"/>
      <c r="AG28" s="31"/>
      <c r="AH28" s="31"/>
      <c r="AI28" s="31"/>
      <c r="AJ28" s="31"/>
      <c r="AK28" s="215" t="s">
        <v>38</v>
      </c>
      <c r="AL28" s="215"/>
      <c r="AM28" s="215"/>
      <c r="AN28" s="215"/>
      <c r="AO28" s="215"/>
      <c r="AP28" s="31"/>
      <c r="AQ28" s="31"/>
      <c r="AR28" s="32"/>
      <c r="BE28" s="206"/>
    </row>
    <row r="29" spans="1:71" s="3" customFormat="1" ht="14.45" customHeight="1">
      <c r="B29" s="36"/>
      <c r="D29" s="26" t="s">
        <v>39</v>
      </c>
      <c r="F29" s="26" t="s">
        <v>40</v>
      </c>
      <c r="L29" s="198">
        <v>0.21</v>
      </c>
      <c r="M29" s="199"/>
      <c r="N29" s="199"/>
      <c r="O29" s="199"/>
      <c r="P29" s="199"/>
      <c r="W29" s="200">
        <f>ROUND(AZ94, 2)</f>
        <v>0</v>
      </c>
      <c r="X29" s="199"/>
      <c r="Y29" s="199"/>
      <c r="Z29" s="199"/>
      <c r="AA29" s="199"/>
      <c r="AB29" s="199"/>
      <c r="AC29" s="199"/>
      <c r="AD29" s="199"/>
      <c r="AE29" s="199"/>
      <c r="AK29" s="200">
        <f>ROUND(AV94, 2)</f>
        <v>0</v>
      </c>
      <c r="AL29" s="199"/>
      <c r="AM29" s="199"/>
      <c r="AN29" s="199"/>
      <c r="AO29" s="199"/>
      <c r="AR29" s="36"/>
      <c r="BE29" s="207"/>
    </row>
    <row r="30" spans="1:71" s="3" customFormat="1" ht="14.45" customHeight="1">
      <c r="B30" s="36"/>
      <c r="F30" s="26" t="s">
        <v>41</v>
      </c>
      <c r="L30" s="198">
        <v>0.15</v>
      </c>
      <c r="M30" s="199"/>
      <c r="N30" s="199"/>
      <c r="O30" s="199"/>
      <c r="P30" s="199"/>
      <c r="W30" s="200">
        <f>ROUND(BA94, 2)</f>
        <v>0</v>
      </c>
      <c r="X30" s="199"/>
      <c r="Y30" s="199"/>
      <c r="Z30" s="199"/>
      <c r="AA30" s="199"/>
      <c r="AB30" s="199"/>
      <c r="AC30" s="199"/>
      <c r="AD30" s="199"/>
      <c r="AE30" s="199"/>
      <c r="AK30" s="200">
        <f>ROUND(AW94, 2)</f>
        <v>0</v>
      </c>
      <c r="AL30" s="199"/>
      <c r="AM30" s="199"/>
      <c r="AN30" s="199"/>
      <c r="AO30" s="199"/>
      <c r="AR30" s="36"/>
      <c r="BE30" s="207"/>
    </row>
    <row r="31" spans="1:71" s="3" customFormat="1" ht="14.45" hidden="1" customHeight="1">
      <c r="B31" s="36"/>
      <c r="F31" s="26" t="s">
        <v>42</v>
      </c>
      <c r="L31" s="198">
        <v>0.21</v>
      </c>
      <c r="M31" s="199"/>
      <c r="N31" s="199"/>
      <c r="O31" s="199"/>
      <c r="P31" s="199"/>
      <c r="W31" s="200">
        <f>ROUND(BB94, 2)</f>
        <v>0</v>
      </c>
      <c r="X31" s="199"/>
      <c r="Y31" s="199"/>
      <c r="Z31" s="199"/>
      <c r="AA31" s="199"/>
      <c r="AB31" s="199"/>
      <c r="AC31" s="199"/>
      <c r="AD31" s="199"/>
      <c r="AE31" s="199"/>
      <c r="AK31" s="200">
        <v>0</v>
      </c>
      <c r="AL31" s="199"/>
      <c r="AM31" s="199"/>
      <c r="AN31" s="199"/>
      <c r="AO31" s="199"/>
      <c r="AR31" s="36"/>
      <c r="BE31" s="207"/>
    </row>
    <row r="32" spans="1:71" s="3" customFormat="1" ht="14.45" hidden="1" customHeight="1">
      <c r="B32" s="36"/>
      <c r="F32" s="26" t="s">
        <v>43</v>
      </c>
      <c r="L32" s="198">
        <v>0.15</v>
      </c>
      <c r="M32" s="199"/>
      <c r="N32" s="199"/>
      <c r="O32" s="199"/>
      <c r="P32" s="199"/>
      <c r="W32" s="200">
        <f>ROUND(BC94, 2)</f>
        <v>0</v>
      </c>
      <c r="X32" s="199"/>
      <c r="Y32" s="199"/>
      <c r="Z32" s="199"/>
      <c r="AA32" s="199"/>
      <c r="AB32" s="199"/>
      <c r="AC32" s="199"/>
      <c r="AD32" s="199"/>
      <c r="AE32" s="199"/>
      <c r="AK32" s="200">
        <v>0</v>
      </c>
      <c r="AL32" s="199"/>
      <c r="AM32" s="199"/>
      <c r="AN32" s="199"/>
      <c r="AO32" s="199"/>
      <c r="AR32" s="36"/>
      <c r="BE32" s="207"/>
    </row>
    <row r="33" spans="1:57" s="3" customFormat="1" ht="14.45" hidden="1" customHeight="1">
      <c r="B33" s="36"/>
      <c r="F33" s="26" t="s">
        <v>44</v>
      </c>
      <c r="L33" s="198">
        <v>0</v>
      </c>
      <c r="M33" s="199"/>
      <c r="N33" s="199"/>
      <c r="O33" s="199"/>
      <c r="P33" s="199"/>
      <c r="W33" s="200">
        <f>ROUND(BD94, 2)</f>
        <v>0</v>
      </c>
      <c r="X33" s="199"/>
      <c r="Y33" s="199"/>
      <c r="Z33" s="199"/>
      <c r="AA33" s="199"/>
      <c r="AB33" s="199"/>
      <c r="AC33" s="199"/>
      <c r="AD33" s="199"/>
      <c r="AE33" s="199"/>
      <c r="AK33" s="200">
        <v>0</v>
      </c>
      <c r="AL33" s="199"/>
      <c r="AM33" s="199"/>
      <c r="AN33" s="199"/>
      <c r="AO33" s="199"/>
      <c r="AR33" s="36"/>
      <c r="BE33" s="207"/>
    </row>
    <row r="34" spans="1:57" s="2" customFormat="1" ht="6.95" customHeight="1">
      <c r="A34" s="31"/>
      <c r="B34" s="32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2"/>
      <c r="BE34" s="206"/>
    </row>
    <row r="35" spans="1:57" s="2" customFormat="1" ht="25.9" customHeight="1">
      <c r="A35" s="31"/>
      <c r="B35" s="32"/>
      <c r="C35" s="37"/>
      <c r="D35" s="38" t="s">
        <v>45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 t="s">
        <v>46</v>
      </c>
      <c r="U35" s="39"/>
      <c r="V35" s="39"/>
      <c r="W35" s="39"/>
      <c r="X35" s="204" t="s">
        <v>47</v>
      </c>
      <c r="Y35" s="202"/>
      <c r="Z35" s="202"/>
      <c r="AA35" s="202"/>
      <c r="AB35" s="202"/>
      <c r="AC35" s="39"/>
      <c r="AD35" s="39"/>
      <c r="AE35" s="39"/>
      <c r="AF35" s="39"/>
      <c r="AG35" s="39"/>
      <c r="AH35" s="39"/>
      <c r="AI35" s="39"/>
      <c r="AJ35" s="39"/>
      <c r="AK35" s="201">
        <f>SUM(AK26:AK33)</f>
        <v>0</v>
      </c>
      <c r="AL35" s="202"/>
      <c r="AM35" s="202"/>
      <c r="AN35" s="202"/>
      <c r="AO35" s="203"/>
      <c r="AP35" s="37"/>
      <c r="AQ35" s="37"/>
      <c r="AR35" s="32"/>
      <c r="BE35" s="31"/>
    </row>
    <row r="36" spans="1:57" s="2" customFormat="1" ht="6.95" customHeight="1">
      <c r="A36" s="31"/>
      <c r="B36" s="32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2"/>
      <c r="BE36" s="31"/>
    </row>
    <row r="37" spans="1:57" s="2" customFormat="1" ht="14.45" customHeight="1">
      <c r="A37" s="31"/>
      <c r="B37" s="32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2"/>
      <c r="BE37" s="31"/>
    </row>
    <row r="38" spans="1:57" s="1" customFormat="1" ht="14.45" customHeight="1">
      <c r="B38" s="19"/>
      <c r="AR38" s="19"/>
    </row>
    <row r="39" spans="1:57" s="1" customFormat="1" ht="14.45" customHeight="1">
      <c r="B39" s="19"/>
      <c r="AR39" s="19"/>
    </row>
    <row r="40" spans="1:57" s="1" customFormat="1" ht="14.45" customHeight="1">
      <c r="B40" s="19"/>
      <c r="AR40" s="19"/>
    </row>
    <row r="41" spans="1:57" s="1" customFormat="1" ht="14.45" customHeight="1">
      <c r="B41" s="19"/>
      <c r="AR41" s="19"/>
    </row>
    <row r="42" spans="1:57" s="1" customFormat="1" ht="14.45" customHeight="1">
      <c r="B42" s="19"/>
      <c r="AR42" s="19"/>
    </row>
    <row r="43" spans="1:57" s="1" customFormat="1" ht="14.45" customHeight="1">
      <c r="B43" s="19"/>
      <c r="AR43" s="19"/>
    </row>
    <row r="44" spans="1:57" s="1" customFormat="1" ht="14.45" customHeight="1">
      <c r="B44" s="19"/>
      <c r="AR44" s="19"/>
    </row>
    <row r="45" spans="1:57" s="1" customFormat="1" ht="14.45" customHeight="1">
      <c r="B45" s="19"/>
      <c r="AR45" s="19"/>
    </row>
    <row r="46" spans="1:57" s="1" customFormat="1" ht="14.45" customHeight="1">
      <c r="B46" s="19"/>
      <c r="AR46" s="19"/>
    </row>
    <row r="47" spans="1:57" s="1" customFormat="1" ht="14.45" customHeight="1">
      <c r="B47" s="19"/>
      <c r="AR47" s="19"/>
    </row>
    <row r="48" spans="1:57" s="1" customFormat="1" ht="14.45" customHeight="1">
      <c r="B48" s="19"/>
      <c r="AR48" s="19"/>
    </row>
    <row r="49" spans="1:57" s="2" customFormat="1" ht="14.45" customHeight="1">
      <c r="B49" s="41"/>
      <c r="D49" s="42" t="s">
        <v>48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49</v>
      </c>
      <c r="AI49" s="43"/>
      <c r="AJ49" s="43"/>
      <c r="AK49" s="43"/>
      <c r="AL49" s="43"/>
      <c r="AM49" s="43"/>
      <c r="AN49" s="43"/>
      <c r="AO49" s="43"/>
      <c r="AR49" s="41"/>
    </row>
    <row r="50" spans="1:57">
      <c r="B50" s="19"/>
      <c r="AR50" s="19"/>
    </row>
    <row r="51" spans="1:57">
      <c r="B51" s="19"/>
      <c r="AR51" s="19"/>
    </row>
    <row r="52" spans="1:57">
      <c r="B52" s="19"/>
      <c r="AR52" s="19"/>
    </row>
    <row r="53" spans="1:57">
      <c r="B53" s="19"/>
      <c r="AR53" s="19"/>
    </row>
    <row r="54" spans="1:57">
      <c r="B54" s="19"/>
      <c r="AR54" s="19"/>
    </row>
    <row r="55" spans="1:57">
      <c r="B55" s="19"/>
      <c r="AR55" s="19"/>
    </row>
    <row r="56" spans="1:57">
      <c r="B56" s="19"/>
      <c r="AR56" s="19"/>
    </row>
    <row r="57" spans="1:57">
      <c r="B57" s="19"/>
      <c r="AR57" s="19"/>
    </row>
    <row r="58" spans="1:57">
      <c r="B58" s="19"/>
      <c r="AR58" s="19"/>
    </row>
    <row r="59" spans="1:57">
      <c r="B59" s="19"/>
      <c r="AR59" s="19"/>
    </row>
    <row r="60" spans="1:57" s="2" customFormat="1" ht="12.75">
      <c r="A60" s="31"/>
      <c r="B60" s="32"/>
      <c r="C60" s="31"/>
      <c r="D60" s="44" t="s">
        <v>50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44" t="s">
        <v>51</v>
      </c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44" t="s">
        <v>50</v>
      </c>
      <c r="AI60" s="34"/>
      <c r="AJ60" s="34"/>
      <c r="AK60" s="34"/>
      <c r="AL60" s="34"/>
      <c r="AM60" s="44" t="s">
        <v>51</v>
      </c>
      <c r="AN60" s="34"/>
      <c r="AO60" s="34"/>
      <c r="AP60" s="31"/>
      <c r="AQ60" s="31"/>
      <c r="AR60" s="32"/>
      <c r="BE60" s="31"/>
    </row>
    <row r="61" spans="1:57">
      <c r="B61" s="19"/>
      <c r="AR61" s="19"/>
    </row>
    <row r="62" spans="1:57">
      <c r="B62" s="19"/>
      <c r="AR62" s="19"/>
    </row>
    <row r="63" spans="1:57">
      <c r="B63" s="19"/>
      <c r="AR63" s="19"/>
    </row>
    <row r="64" spans="1:57" s="2" customFormat="1" ht="12.75">
      <c r="A64" s="31"/>
      <c r="B64" s="32"/>
      <c r="C64" s="31"/>
      <c r="D64" s="42" t="s">
        <v>52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2" t="s">
        <v>53</v>
      </c>
      <c r="AI64" s="45"/>
      <c r="AJ64" s="45"/>
      <c r="AK64" s="45"/>
      <c r="AL64" s="45"/>
      <c r="AM64" s="45"/>
      <c r="AN64" s="45"/>
      <c r="AO64" s="45"/>
      <c r="AP64" s="31"/>
      <c r="AQ64" s="31"/>
      <c r="AR64" s="32"/>
      <c r="BE64" s="31"/>
    </row>
    <row r="65" spans="1:57">
      <c r="B65" s="19"/>
      <c r="AR65" s="19"/>
    </row>
    <row r="66" spans="1:57">
      <c r="B66" s="19"/>
      <c r="AR66" s="19"/>
    </row>
    <row r="67" spans="1:57">
      <c r="B67" s="19"/>
      <c r="AR67" s="19"/>
    </row>
    <row r="68" spans="1:57">
      <c r="B68" s="19"/>
      <c r="AR68" s="19"/>
    </row>
    <row r="69" spans="1:57">
      <c r="B69" s="19"/>
      <c r="AR69" s="19"/>
    </row>
    <row r="70" spans="1:57">
      <c r="B70" s="19"/>
      <c r="AR70" s="19"/>
    </row>
    <row r="71" spans="1:57">
      <c r="B71" s="19"/>
      <c r="AR71" s="19"/>
    </row>
    <row r="72" spans="1:57">
      <c r="B72" s="19"/>
      <c r="AR72" s="19"/>
    </row>
    <row r="73" spans="1:57">
      <c r="B73" s="19"/>
      <c r="AR73" s="19"/>
    </row>
    <row r="74" spans="1:57">
      <c r="B74" s="19"/>
      <c r="AR74" s="19"/>
    </row>
    <row r="75" spans="1:57" s="2" customFormat="1" ht="12.75">
      <c r="A75" s="31"/>
      <c r="B75" s="32"/>
      <c r="C75" s="31"/>
      <c r="D75" s="44" t="s">
        <v>50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44" t="s">
        <v>51</v>
      </c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44" t="s">
        <v>50</v>
      </c>
      <c r="AI75" s="34"/>
      <c r="AJ75" s="34"/>
      <c r="AK75" s="34"/>
      <c r="AL75" s="34"/>
      <c r="AM75" s="44" t="s">
        <v>51</v>
      </c>
      <c r="AN75" s="34"/>
      <c r="AO75" s="34"/>
      <c r="AP75" s="31"/>
      <c r="AQ75" s="31"/>
      <c r="AR75" s="32"/>
      <c r="BE75" s="31"/>
    </row>
    <row r="76" spans="1:57" s="2" customFormat="1">
      <c r="A76" s="31"/>
      <c r="B76" s="32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2"/>
      <c r="BE76" s="31"/>
    </row>
    <row r="77" spans="1:57" s="2" customFormat="1" ht="6.95" customHeight="1">
      <c r="A77" s="31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2"/>
      <c r="BE77" s="31"/>
    </row>
    <row r="81" spans="1:9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2"/>
      <c r="BE81" s="31"/>
    </row>
    <row r="82" spans="1:91" s="2" customFormat="1" ht="24.95" customHeight="1">
      <c r="A82" s="31"/>
      <c r="B82" s="32"/>
      <c r="C82" s="20" t="s">
        <v>54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2"/>
      <c r="BE82" s="31"/>
    </row>
    <row r="83" spans="1:9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2"/>
      <c r="BE83" s="31"/>
    </row>
    <row r="84" spans="1:91" s="4" customFormat="1" ht="12" customHeight="1">
      <c r="B84" s="50"/>
      <c r="C84" s="26" t="s">
        <v>13</v>
      </c>
      <c r="L84" s="4" t="str">
        <f>K5</f>
        <v>005</v>
      </c>
      <c r="AR84" s="50"/>
    </row>
    <row r="85" spans="1:91" s="5" customFormat="1" ht="36.950000000000003" customHeight="1">
      <c r="B85" s="51"/>
      <c r="C85" s="52" t="s">
        <v>16</v>
      </c>
      <c r="L85" s="230" t="str">
        <f>K6</f>
        <v>Oprava trati v úseku Vranovice - Pohořelice - přejezdy v km 5,688 a 0,572</v>
      </c>
      <c r="M85" s="231"/>
      <c r="N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1"/>
      <c r="AH85" s="231"/>
      <c r="AI85" s="231"/>
      <c r="AJ85" s="231"/>
      <c r="AK85" s="231"/>
      <c r="AL85" s="231"/>
      <c r="AM85" s="231"/>
      <c r="AN85" s="231"/>
      <c r="AO85" s="231"/>
      <c r="AR85" s="51"/>
    </row>
    <row r="86" spans="1:91" s="2" customFormat="1" ht="6.95" customHeight="1">
      <c r="A86" s="31"/>
      <c r="B86" s="32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2"/>
      <c r="BE86" s="31"/>
    </row>
    <row r="87" spans="1:91" s="2" customFormat="1" ht="12" customHeight="1">
      <c r="A87" s="31"/>
      <c r="B87" s="32"/>
      <c r="C87" s="26" t="s">
        <v>20</v>
      </c>
      <c r="D87" s="31"/>
      <c r="E87" s="31"/>
      <c r="F87" s="31"/>
      <c r="G87" s="31"/>
      <c r="H87" s="31"/>
      <c r="I87" s="31"/>
      <c r="J87" s="31"/>
      <c r="K87" s="31"/>
      <c r="L87" s="53" t="str">
        <f>IF(K8="","",K8)</f>
        <v>Vranovice - Pohořelice</v>
      </c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26" t="s">
        <v>22</v>
      </c>
      <c r="AJ87" s="31"/>
      <c r="AK87" s="31"/>
      <c r="AL87" s="31"/>
      <c r="AM87" s="232" t="str">
        <f>IF(AN8= "","",AN8)</f>
        <v>12. 4. 2021</v>
      </c>
      <c r="AN87" s="232"/>
      <c r="AO87" s="31"/>
      <c r="AP87" s="31"/>
      <c r="AQ87" s="31"/>
      <c r="AR87" s="32"/>
      <c r="BE87" s="31"/>
    </row>
    <row r="88" spans="1:91" s="2" customFormat="1" ht="6.95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2"/>
      <c r="BE88" s="31"/>
    </row>
    <row r="89" spans="1:91" s="2" customFormat="1" ht="15.2" customHeight="1">
      <c r="A89" s="31"/>
      <c r="B89" s="32"/>
      <c r="C89" s="26" t="s">
        <v>24</v>
      </c>
      <c r="D89" s="31"/>
      <c r="E89" s="31"/>
      <c r="F89" s="31"/>
      <c r="G89" s="31"/>
      <c r="H89" s="31"/>
      <c r="I89" s="31"/>
      <c r="J89" s="31"/>
      <c r="K89" s="31"/>
      <c r="L89" s="4" t="str">
        <f>IF(E11= "","",E11)</f>
        <v xml:space="preserve"> </v>
      </c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26" t="s">
        <v>30</v>
      </c>
      <c r="AJ89" s="31"/>
      <c r="AK89" s="31"/>
      <c r="AL89" s="31"/>
      <c r="AM89" s="237" t="str">
        <f>IF(E17="","",E17)</f>
        <v xml:space="preserve"> </v>
      </c>
      <c r="AN89" s="238"/>
      <c r="AO89" s="238"/>
      <c r="AP89" s="238"/>
      <c r="AQ89" s="31"/>
      <c r="AR89" s="32"/>
      <c r="AS89" s="233" t="s">
        <v>55</v>
      </c>
      <c r="AT89" s="234"/>
      <c r="AU89" s="55"/>
      <c r="AV89" s="55"/>
      <c r="AW89" s="55"/>
      <c r="AX89" s="55"/>
      <c r="AY89" s="55"/>
      <c r="AZ89" s="55"/>
      <c r="BA89" s="55"/>
      <c r="BB89" s="55"/>
      <c r="BC89" s="55"/>
      <c r="BD89" s="56"/>
      <c r="BE89" s="31"/>
    </row>
    <row r="90" spans="1:91" s="2" customFormat="1" ht="15.2" customHeight="1">
      <c r="A90" s="31"/>
      <c r="B90" s="32"/>
      <c r="C90" s="26" t="s">
        <v>28</v>
      </c>
      <c r="D90" s="31"/>
      <c r="E90" s="31"/>
      <c r="F90" s="31"/>
      <c r="G90" s="31"/>
      <c r="H90" s="31"/>
      <c r="I90" s="31"/>
      <c r="J90" s="31"/>
      <c r="K90" s="31"/>
      <c r="L90" s="4" t="str">
        <f>IF(E14= "Vyplň údaj","",E14)</f>
        <v/>
      </c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26" t="s">
        <v>32</v>
      </c>
      <c r="AJ90" s="31"/>
      <c r="AK90" s="31"/>
      <c r="AL90" s="31"/>
      <c r="AM90" s="237" t="str">
        <f>IF(E20="","",E20)</f>
        <v>Ondřej Bozek</v>
      </c>
      <c r="AN90" s="238"/>
      <c r="AO90" s="238"/>
      <c r="AP90" s="238"/>
      <c r="AQ90" s="31"/>
      <c r="AR90" s="32"/>
      <c r="AS90" s="235"/>
      <c r="AT90" s="236"/>
      <c r="AU90" s="57"/>
      <c r="AV90" s="57"/>
      <c r="AW90" s="57"/>
      <c r="AX90" s="57"/>
      <c r="AY90" s="57"/>
      <c r="AZ90" s="57"/>
      <c r="BA90" s="57"/>
      <c r="BB90" s="57"/>
      <c r="BC90" s="57"/>
      <c r="BD90" s="58"/>
      <c r="BE90" s="31"/>
    </row>
    <row r="91" spans="1:91" s="2" customFormat="1" ht="10.9" customHeight="1">
      <c r="A91" s="31"/>
      <c r="B91" s="32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2"/>
      <c r="AS91" s="235"/>
      <c r="AT91" s="236"/>
      <c r="AU91" s="57"/>
      <c r="AV91" s="57"/>
      <c r="AW91" s="57"/>
      <c r="AX91" s="57"/>
      <c r="AY91" s="57"/>
      <c r="AZ91" s="57"/>
      <c r="BA91" s="57"/>
      <c r="BB91" s="57"/>
      <c r="BC91" s="57"/>
      <c r="BD91" s="58"/>
      <c r="BE91" s="31"/>
    </row>
    <row r="92" spans="1:91" s="2" customFormat="1" ht="29.25" customHeight="1">
      <c r="A92" s="31"/>
      <c r="B92" s="32"/>
      <c r="C92" s="225" t="s">
        <v>56</v>
      </c>
      <c r="D92" s="226"/>
      <c r="E92" s="226"/>
      <c r="F92" s="226"/>
      <c r="G92" s="226"/>
      <c r="H92" s="59"/>
      <c r="I92" s="228" t="s">
        <v>57</v>
      </c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26"/>
      <c r="Z92" s="226"/>
      <c r="AA92" s="226"/>
      <c r="AB92" s="226"/>
      <c r="AC92" s="226"/>
      <c r="AD92" s="226"/>
      <c r="AE92" s="226"/>
      <c r="AF92" s="226"/>
      <c r="AG92" s="227" t="s">
        <v>58</v>
      </c>
      <c r="AH92" s="226"/>
      <c r="AI92" s="226"/>
      <c r="AJ92" s="226"/>
      <c r="AK92" s="226"/>
      <c r="AL92" s="226"/>
      <c r="AM92" s="226"/>
      <c r="AN92" s="228" t="s">
        <v>59</v>
      </c>
      <c r="AO92" s="226"/>
      <c r="AP92" s="229"/>
      <c r="AQ92" s="60" t="s">
        <v>60</v>
      </c>
      <c r="AR92" s="32"/>
      <c r="AS92" s="61" t="s">
        <v>61</v>
      </c>
      <c r="AT92" s="62" t="s">
        <v>62</v>
      </c>
      <c r="AU92" s="62" t="s">
        <v>63</v>
      </c>
      <c r="AV92" s="62" t="s">
        <v>64</v>
      </c>
      <c r="AW92" s="62" t="s">
        <v>65</v>
      </c>
      <c r="AX92" s="62" t="s">
        <v>66</v>
      </c>
      <c r="AY92" s="62" t="s">
        <v>67</v>
      </c>
      <c r="AZ92" s="62" t="s">
        <v>68</v>
      </c>
      <c r="BA92" s="62" t="s">
        <v>69</v>
      </c>
      <c r="BB92" s="62" t="s">
        <v>70</v>
      </c>
      <c r="BC92" s="62" t="s">
        <v>71</v>
      </c>
      <c r="BD92" s="63" t="s">
        <v>72</v>
      </c>
      <c r="BE92" s="31"/>
    </row>
    <row r="93" spans="1:91" s="2" customFormat="1" ht="10.9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2"/>
      <c r="AS93" s="64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  <c r="BE93" s="31"/>
    </row>
    <row r="94" spans="1:91" s="6" customFormat="1" ht="32.450000000000003" customHeight="1">
      <c r="B94" s="67"/>
      <c r="C94" s="68" t="s">
        <v>73</v>
      </c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219">
        <f>ROUND(AG95+AG98,2)</f>
        <v>0</v>
      </c>
      <c r="AH94" s="219"/>
      <c r="AI94" s="219"/>
      <c r="AJ94" s="219"/>
      <c r="AK94" s="219"/>
      <c r="AL94" s="219"/>
      <c r="AM94" s="219"/>
      <c r="AN94" s="220">
        <f t="shared" ref="AN94:AN100" si="0">SUM(AG94,AT94)</f>
        <v>0</v>
      </c>
      <c r="AO94" s="220"/>
      <c r="AP94" s="220"/>
      <c r="AQ94" s="71" t="s">
        <v>1</v>
      </c>
      <c r="AR94" s="67"/>
      <c r="AS94" s="72">
        <f>ROUND(AS95+AS98,2)</f>
        <v>0</v>
      </c>
      <c r="AT94" s="73">
        <f t="shared" ref="AT94:AT100" si="1">ROUND(SUM(AV94:AW94),2)</f>
        <v>0</v>
      </c>
      <c r="AU94" s="74">
        <f>ROUND(AU95+AU98,5)</f>
        <v>0</v>
      </c>
      <c r="AV94" s="73">
        <f>ROUND(AZ94*L29,2)</f>
        <v>0</v>
      </c>
      <c r="AW94" s="73">
        <f>ROUND(BA94*L30,2)</f>
        <v>0</v>
      </c>
      <c r="AX94" s="73">
        <f>ROUND(BB94*L29,2)</f>
        <v>0</v>
      </c>
      <c r="AY94" s="73">
        <f>ROUND(BC94*L30,2)</f>
        <v>0</v>
      </c>
      <c r="AZ94" s="73">
        <f>ROUND(AZ95+AZ98,2)</f>
        <v>0</v>
      </c>
      <c r="BA94" s="73">
        <f>ROUND(BA95+BA98,2)</f>
        <v>0</v>
      </c>
      <c r="BB94" s="73">
        <f>ROUND(BB95+BB98,2)</f>
        <v>0</v>
      </c>
      <c r="BC94" s="73">
        <f>ROUND(BC95+BC98,2)</f>
        <v>0</v>
      </c>
      <c r="BD94" s="75">
        <f>ROUND(BD95+BD98,2)</f>
        <v>0</v>
      </c>
      <c r="BS94" s="76" t="s">
        <v>74</v>
      </c>
      <c r="BT94" s="76" t="s">
        <v>75</v>
      </c>
      <c r="BU94" s="77" t="s">
        <v>76</v>
      </c>
      <c r="BV94" s="76" t="s">
        <v>77</v>
      </c>
      <c r="BW94" s="76" t="s">
        <v>4</v>
      </c>
      <c r="BX94" s="76" t="s">
        <v>78</v>
      </c>
      <c r="CL94" s="76" t="s">
        <v>1</v>
      </c>
    </row>
    <row r="95" spans="1:91" s="7" customFormat="1" ht="16.5" customHeight="1">
      <c r="B95" s="78"/>
      <c r="C95" s="79"/>
      <c r="D95" s="224" t="s">
        <v>79</v>
      </c>
      <c r="E95" s="224"/>
      <c r="F95" s="224"/>
      <c r="G95" s="224"/>
      <c r="H95" s="224"/>
      <c r="I95" s="80"/>
      <c r="J95" s="224" t="s">
        <v>80</v>
      </c>
      <c r="K95" s="224"/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1">
        <f>ROUND(SUM(AG96:AG97),2)</f>
        <v>0</v>
      </c>
      <c r="AH95" s="222"/>
      <c r="AI95" s="222"/>
      <c r="AJ95" s="222"/>
      <c r="AK95" s="222"/>
      <c r="AL95" s="222"/>
      <c r="AM95" s="222"/>
      <c r="AN95" s="223">
        <f t="shared" si="0"/>
        <v>0</v>
      </c>
      <c r="AO95" s="222"/>
      <c r="AP95" s="222"/>
      <c r="AQ95" s="81" t="s">
        <v>81</v>
      </c>
      <c r="AR95" s="78"/>
      <c r="AS95" s="82">
        <f>ROUND(SUM(AS96:AS97),2)</f>
        <v>0</v>
      </c>
      <c r="AT95" s="83">
        <f t="shared" si="1"/>
        <v>0</v>
      </c>
      <c r="AU95" s="84">
        <f>ROUND(SUM(AU96:AU97),5)</f>
        <v>0</v>
      </c>
      <c r="AV95" s="83">
        <f>ROUND(AZ95*L29,2)</f>
        <v>0</v>
      </c>
      <c r="AW95" s="83">
        <f>ROUND(BA95*L30,2)</f>
        <v>0</v>
      </c>
      <c r="AX95" s="83">
        <f>ROUND(BB95*L29,2)</f>
        <v>0</v>
      </c>
      <c r="AY95" s="83">
        <f>ROUND(BC95*L30,2)</f>
        <v>0</v>
      </c>
      <c r="AZ95" s="83">
        <f>ROUND(SUM(AZ96:AZ97),2)</f>
        <v>0</v>
      </c>
      <c r="BA95" s="83">
        <f>ROUND(SUM(BA96:BA97),2)</f>
        <v>0</v>
      </c>
      <c r="BB95" s="83">
        <f>ROUND(SUM(BB96:BB97),2)</f>
        <v>0</v>
      </c>
      <c r="BC95" s="83">
        <f>ROUND(SUM(BC96:BC97),2)</f>
        <v>0</v>
      </c>
      <c r="BD95" s="85">
        <f>ROUND(SUM(BD96:BD97),2)</f>
        <v>0</v>
      </c>
      <c r="BS95" s="86" t="s">
        <v>74</v>
      </c>
      <c r="BT95" s="86" t="s">
        <v>82</v>
      </c>
      <c r="BU95" s="86" t="s">
        <v>76</v>
      </c>
      <c r="BV95" s="86" t="s">
        <v>77</v>
      </c>
      <c r="BW95" s="86" t="s">
        <v>83</v>
      </c>
      <c r="BX95" s="86" t="s">
        <v>4</v>
      </c>
      <c r="CL95" s="86" t="s">
        <v>1</v>
      </c>
      <c r="CM95" s="86" t="s">
        <v>84</v>
      </c>
    </row>
    <row r="96" spans="1:91" s="4" customFormat="1" ht="16.5" customHeight="1">
      <c r="A96" s="87" t="s">
        <v>85</v>
      </c>
      <c r="B96" s="50"/>
      <c r="C96" s="10"/>
      <c r="D96" s="10"/>
      <c r="E96" s="218" t="s">
        <v>86</v>
      </c>
      <c r="F96" s="218"/>
      <c r="G96" s="218"/>
      <c r="H96" s="218"/>
      <c r="I96" s="218"/>
      <c r="J96" s="10"/>
      <c r="K96" s="218" t="s">
        <v>87</v>
      </c>
      <c r="L96" s="218"/>
      <c r="M96" s="218"/>
      <c r="N96" s="218"/>
      <c r="O96" s="218"/>
      <c r="P96" s="218"/>
      <c r="Q96" s="218"/>
      <c r="R96" s="218"/>
      <c r="S96" s="218"/>
      <c r="T96" s="218"/>
      <c r="U96" s="218"/>
      <c r="V96" s="218"/>
      <c r="W96" s="218"/>
      <c r="X96" s="218"/>
      <c r="Y96" s="218"/>
      <c r="Z96" s="218"/>
      <c r="AA96" s="218"/>
      <c r="AB96" s="218"/>
      <c r="AC96" s="218"/>
      <c r="AD96" s="218"/>
      <c r="AE96" s="218"/>
      <c r="AF96" s="218"/>
      <c r="AG96" s="216">
        <f>'SO-01.1 - P6995'!J32</f>
        <v>0</v>
      </c>
      <c r="AH96" s="217"/>
      <c r="AI96" s="217"/>
      <c r="AJ96" s="217"/>
      <c r="AK96" s="217"/>
      <c r="AL96" s="217"/>
      <c r="AM96" s="217"/>
      <c r="AN96" s="216">
        <f t="shared" si="0"/>
        <v>0</v>
      </c>
      <c r="AO96" s="217"/>
      <c r="AP96" s="217"/>
      <c r="AQ96" s="88" t="s">
        <v>88</v>
      </c>
      <c r="AR96" s="50"/>
      <c r="AS96" s="89">
        <v>0</v>
      </c>
      <c r="AT96" s="90">
        <f t="shared" si="1"/>
        <v>0</v>
      </c>
      <c r="AU96" s="91">
        <f>'SO-01.1 - P6995'!P122</f>
        <v>0</v>
      </c>
      <c r="AV96" s="90">
        <f>'SO-01.1 - P6995'!J35</f>
        <v>0</v>
      </c>
      <c r="AW96" s="90">
        <f>'SO-01.1 - P6995'!J36</f>
        <v>0</v>
      </c>
      <c r="AX96" s="90">
        <f>'SO-01.1 - P6995'!J37</f>
        <v>0</v>
      </c>
      <c r="AY96" s="90">
        <f>'SO-01.1 - P6995'!J38</f>
        <v>0</v>
      </c>
      <c r="AZ96" s="90">
        <f>'SO-01.1 - P6995'!F35</f>
        <v>0</v>
      </c>
      <c r="BA96" s="90">
        <f>'SO-01.1 - P6995'!F36</f>
        <v>0</v>
      </c>
      <c r="BB96" s="90">
        <f>'SO-01.1 - P6995'!F37</f>
        <v>0</v>
      </c>
      <c r="BC96" s="90">
        <f>'SO-01.1 - P6995'!F38</f>
        <v>0</v>
      </c>
      <c r="BD96" s="92">
        <f>'SO-01.1 - P6995'!F39</f>
        <v>0</v>
      </c>
      <c r="BT96" s="24" t="s">
        <v>84</v>
      </c>
      <c r="BV96" s="24" t="s">
        <v>77</v>
      </c>
      <c r="BW96" s="24" t="s">
        <v>89</v>
      </c>
      <c r="BX96" s="24" t="s">
        <v>83</v>
      </c>
      <c r="CL96" s="24" t="s">
        <v>1</v>
      </c>
    </row>
    <row r="97" spans="1:91" s="4" customFormat="1" ht="16.5" customHeight="1">
      <c r="A97" s="87" t="s">
        <v>85</v>
      </c>
      <c r="B97" s="50"/>
      <c r="C97" s="10"/>
      <c r="D97" s="10"/>
      <c r="E97" s="218" t="s">
        <v>90</v>
      </c>
      <c r="F97" s="218"/>
      <c r="G97" s="218"/>
      <c r="H97" s="218"/>
      <c r="I97" s="218"/>
      <c r="J97" s="10"/>
      <c r="K97" s="218" t="s">
        <v>91</v>
      </c>
      <c r="L97" s="218"/>
      <c r="M97" s="218"/>
      <c r="N97" s="218"/>
      <c r="O97" s="218"/>
      <c r="P97" s="218"/>
      <c r="Q97" s="218"/>
      <c r="R97" s="218"/>
      <c r="S97" s="218"/>
      <c r="T97" s="218"/>
      <c r="U97" s="218"/>
      <c r="V97" s="218"/>
      <c r="W97" s="218"/>
      <c r="X97" s="218"/>
      <c r="Y97" s="218"/>
      <c r="Z97" s="218"/>
      <c r="AA97" s="218"/>
      <c r="AB97" s="218"/>
      <c r="AC97" s="218"/>
      <c r="AD97" s="218"/>
      <c r="AE97" s="218"/>
      <c r="AF97" s="218"/>
      <c r="AG97" s="216">
        <f>'SO-01.2 - P6988'!J32</f>
        <v>0</v>
      </c>
      <c r="AH97" s="217"/>
      <c r="AI97" s="217"/>
      <c r="AJ97" s="217"/>
      <c r="AK97" s="217"/>
      <c r="AL97" s="217"/>
      <c r="AM97" s="217"/>
      <c r="AN97" s="216">
        <f t="shared" si="0"/>
        <v>0</v>
      </c>
      <c r="AO97" s="217"/>
      <c r="AP97" s="217"/>
      <c r="AQ97" s="88" t="s">
        <v>88</v>
      </c>
      <c r="AR97" s="50"/>
      <c r="AS97" s="89">
        <v>0</v>
      </c>
      <c r="AT97" s="90">
        <f t="shared" si="1"/>
        <v>0</v>
      </c>
      <c r="AU97" s="91">
        <f>'SO-01.2 - P6988'!P122</f>
        <v>0</v>
      </c>
      <c r="AV97" s="90">
        <f>'SO-01.2 - P6988'!J35</f>
        <v>0</v>
      </c>
      <c r="AW97" s="90">
        <f>'SO-01.2 - P6988'!J36</f>
        <v>0</v>
      </c>
      <c r="AX97" s="90">
        <f>'SO-01.2 - P6988'!J37</f>
        <v>0</v>
      </c>
      <c r="AY97" s="90">
        <f>'SO-01.2 - P6988'!J38</f>
        <v>0</v>
      </c>
      <c r="AZ97" s="90">
        <f>'SO-01.2 - P6988'!F35</f>
        <v>0</v>
      </c>
      <c r="BA97" s="90">
        <f>'SO-01.2 - P6988'!F36</f>
        <v>0</v>
      </c>
      <c r="BB97" s="90">
        <f>'SO-01.2 - P6988'!F37</f>
        <v>0</v>
      </c>
      <c r="BC97" s="90">
        <f>'SO-01.2 - P6988'!F38</f>
        <v>0</v>
      </c>
      <c r="BD97" s="92">
        <f>'SO-01.2 - P6988'!F39</f>
        <v>0</v>
      </c>
      <c r="BT97" s="24" t="s">
        <v>84</v>
      </c>
      <c r="BV97" s="24" t="s">
        <v>77</v>
      </c>
      <c r="BW97" s="24" t="s">
        <v>92</v>
      </c>
      <c r="BX97" s="24" t="s">
        <v>83</v>
      </c>
      <c r="CL97" s="24" t="s">
        <v>1</v>
      </c>
    </row>
    <row r="98" spans="1:91" s="7" customFormat="1" ht="16.5" customHeight="1">
      <c r="B98" s="78"/>
      <c r="C98" s="79"/>
      <c r="D98" s="224" t="s">
        <v>93</v>
      </c>
      <c r="E98" s="224"/>
      <c r="F98" s="224"/>
      <c r="G98" s="224"/>
      <c r="H98" s="224"/>
      <c r="I98" s="80"/>
      <c r="J98" s="224" t="s">
        <v>94</v>
      </c>
      <c r="K98" s="224"/>
      <c r="L98" s="224"/>
      <c r="M98" s="224"/>
      <c r="N98" s="224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1">
        <f>ROUND(SUM(AG99:AG100),2)</f>
        <v>0</v>
      </c>
      <c r="AH98" s="222"/>
      <c r="AI98" s="222"/>
      <c r="AJ98" s="222"/>
      <c r="AK98" s="222"/>
      <c r="AL98" s="222"/>
      <c r="AM98" s="222"/>
      <c r="AN98" s="223">
        <f t="shared" si="0"/>
        <v>0</v>
      </c>
      <c r="AO98" s="222"/>
      <c r="AP98" s="222"/>
      <c r="AQ98" s="81" t="s">
        <v>81</v>
      </c>
      <c r="AR98" s="78"/>
      <c r="AS98" s="82">
        <f>ROUND(SUM(AS99:AS100),2)</f>
        <v>0</v>
      </c>
      <c r="AT98" s="83">
        <f t="shared" si="1"/>
        <v>0</v>
      </c>
      <c r="AU98" s="84">
        <f>ROUND(SUM(AU99:AU100),5)</f>
        <v>0</v>
      </c>
      <c r="AV98" s="83">
        <f>ROUND(AZ98*L29,2)</f>
        <v>0</v>
      </c>
      <c r="AW98" s="83">
        <f>ROUND(BA98*L30,2)</f>
        <v>0</v>
      </c>
      <c r="AX98" s="83">
        <f>ROUND(BB98*L29,2)</f>
        <v>0</v>
      </c>
      <c r="AY98" s="83">
        <f>ROUND(BC98*L30,2)</f>
        <v>0</v>
      </c>
      <c r="AZ98" s="83">
        <f>ROUND(SUM(AZ99:AZ100),2)</f>
        <v>0</v>
      </c>
      <c r="BA98" s="83">
        <f>ROUND(SUM(BA99:BA100),2)</f>
        <v>0</v>
      </c>
      <c r="BB98" s="83">
        <f>ROUND(SUM(BB99:BB100),2)</f>
        <v>0</v>
      </c>
      <c r="BC98" s="83">
        <f>ROUND(SUM(BC99:BC100),2)</f>
        <v>0</v>
      </c>
      <c r="BD98" s="85">
        <f>ROUND(SUM(BD99:BD100),2)</f>
        <v>0</v>
      </c>
      <c r="BS98" s="86" t="s">
        <v>74</v>
      </c>
      <c r="BT98" s="86" t="s">
        <v>82</v>
      </c>
      <c r="BU98" s="86" t="s">
        <v>76</v>
      </c>
      <c r="BV98" s="86" t="s">
        <v>77</v>
      </c>
      <c r="BW98" s="86" t="s">
        <v>95</v>
      </c>
      <c r="BX98" s="86" t="s">
        <v>4</v>
      </c>
      <c r="CL98" s="86" t="s">
        <v>1</v>
      </c>
      <c r="CM98" s="86" t="s">
        <v>84</v>
      </c>
    </row>
    <row r="99" spans="1:91" s="4" customFormat="1" ht="16.5" customHeight="1">
      <c r="A99" s="87" t="s">
        <v>85</v>
      </c>
      <c r="B99" s="50"/>
      <c r="C99" s="10"/>
      <c r="D99" s="10"/>
      <c r="E99" s="218" t="s">
        <v>96</v>
      </c>
      <c r="F99" s="218"/>
      <c r="G99" s="218"/>
      <c r="H99" s="218"/>
      <c r="I99" s="218"/>
      <c r="J99" s="10"/>
      <c r="K99" s="218" t="s">
        <v>97</v>
      </c>
      <c r="L99" s="218"/>
      <c r="M99" s="218"/>
      <c r="N99" s="218"/>
      <c r="O99" s="218"/>
      <c r="P99" s="218"/>
      <c r="Q99" s="218"/>
      <c r="R99" s="218"/>
      <c r="S99" s="218"/>
      <c r="T99" s="218"/>
      <c r="U99" s="218"/>
      <c r="V99" s="218"/>
      <c r="W99" s="218"/>
      <c r="X99" s="218"/>
      <c r="Y99" s="218"/>
      <c r="Z99" s="218"/>
      <c r="AA99" s="218"/>
      <c r="AB99" s="218"/>
      <c r="AC99" s="218"/>
      <c r="AD99" s="218"/>
      <c r="AE99" s="218"/>
      <c r="AF99" s="218"/>
      <c r="AG99" s="216">
        <f>'SO-02.1 - Manipulace, pře...'!J32</f>
        <v>0</v>
      </c>
      <c r="AH99" s="217"/>
      <c r="AI99" s="217"/>
      <c r="AJ99" s="217"/>
      <c r="AK99" s="217"/>
      <c r="AL99" s="217"/>
      <c r="AM99" s="217"/>
      <c r="AN99" s="216">
        <f t="shared" si="0"/>
        <v>0</v>
      </c>
      <c r="AO99" s="217"/>
      <c r="AP99" s="217"/>
      <c r="AQ99" s="88" t="s">
        <v>88</v>
      </c>
      <c r="AR99" s="50"/>
      <c r="AS99" s="89">
        <v>0</v>
      </c>
      <c r="AT99" s="90">
        <f t="shared" si="1"/>
        <v>0</v>
      </c>
      <c r="AU99" s="91">
        <f>'SO-02.1 - Manipulace, pře...'!P121</f>
        <v>0</v>
      </c>
      <c r="AV99" s="90">
        <f>'SO-02.1 - Manipulace, pře...'!J35</f>
        <v>0</v>
      </c>
      <c r="AW99" s="90">
        <f>'SO-02.1 - Manipulace, pře...'!J36</f>
        <v>0</v>
      </c>
      <c r="AX99" s="90">
        <f>'SO-02.1 - Manipulace, pře...'!J37</f>
        <v>0</v>
      </c>
      <c r="AY99" s="90">
        <f>'SO-02.1 - Manipulace, pře...'!J38</f>
        <v>0</v>
      </c>
      <c r="AZ99" s="90">
        <f>'SO-02.1 - Manipulace, pře...'!F35</f>
        <v>0</v>
      </c>
      <c r="BA99" s="90">
        <f>'SO-02.1 - Manipulace, pře...'!F36</f>
        <v>0</v>
      </c>
      <c r="BB99" s="90">
        <f>'SO-02.1 - Manipulace, pře...'!F37</f>
        <v>0</v>
      </c>
      <c r="BC99" s="90">
        <f>'SO-02.1 - Manipulace, pře...'!F38</f>
        <v>0</v>
      </c>
      <c r="BD99" s="92">
        <f>'SO-02.1 - Manipulace, pře...'!F39</f>
        <v>0</v>
      </c>
      <c r="BT99" s="24" t="s">
        <v>84</v>
      </c>
      <c r="BV99" s="24" t="s">
        <v>77</v>
      </c>
      <c r="BW99" s="24" t="s">
        <v>98</v>
      </c>
      <c r="BX99" s="24" t="s">
        <v>95</v>
      </c>
      <c r="CL99" s="24" t="s">
        <v>1</v>
      </c>
    </row>
    <row r="100" spans="1:91" s="4" customFormat="1" ht="16.5" customHeight="1">
      <c r="A100" s="87" t="s">
        <v>85</v>
      </c>
      <c r="B100" s="50"/>
      <c r="C100" s="10"/>
      <c r="D100" s="10"/>
      <c r="E100" s="218" t="s">
        <v>99</v>
      </c>
      <c r="F100" s="218"/>
      <c r="G100" s="218"/>
      <c r="H100" s="218"/>
      <c r="I100" s="218"/>
      <c r="J100" s="10"/>
      <c r="K100" s="218" t="s">
        <v>100</v>
      </c>
      <c r="L100" s="218"/>
      <c r="M100" s="218"/>
      <c r="N100" s="218"/>
      <c r="O100" s="218"/>
      <c r="P100" s="218"/>
      <c r="Q100" s="218"/>
      <c r="R100" s="218"/>
      <c r="S100" s="218"/>
      <c r="T100" s="218"/>
      <c r="U100" s="218"/>
      <c r="V100" s="218"/>
      <c r="W100" s="218"/>
      <c r="X100" s="218"/>
      <c r="Y100" s="218"/>
      <c r="Z100" s="218"/>
      <c r="AA100" s="218"/>
      <c r="AB100" s="218"/>
      <c r="AC100" s="218"/>
      <c r="AD100" s="218"/>
      <c r="AE100" s="218"/>
      <c r="AF100" s="218"/>
      <c r="AG100" s="216">
        <f>'SO 02.2 - VON'!J32</f>
        <v>0</v>
      </c>
      <c r="AH100" s="217"/>
      <c r="AI100" s="217"/>
      <c r="AJ100" s="217"/>
      <c r="AK100" s="217"/>
      <c r="AL100" s="217"/>
      <c r="AM100" s="217"/>
      <c r="AN100" s="216">
        <f t="shared" si="0"/>
        <v>0</v>
      </c>
      <c r="AO100" s="217"/>
      <c r="AP100" s="217"/>
      <c r="AQ100" s="88" t="s">
        <v>88</v>
      </c>
      <c r="AR100" s="50"/>
      <c r="AS100" s="93">
        <v>0</v>
      </c>
      <c r="AT100" s="94">
        <f t="shared" si="1"/>
        <v>0</v>
      </c>
      <c r="AU100" s="95">
        <f>'SO 02.2 - VON'!P121</f>
        <v>0</v>
      </c>
      <c r="AV100" s="94">
        <f>'SO 02.2 - VON'!J35</f>
        <v>0</v>
      </c>
      <c r="AW100" s="94">
        <f>'SO 02.2 - VON'!J36</f>
        <v>0</v>
      </c>
      <c r="AX100" s="94">
        <f>'SO 02.2 - VON'!J37</f>
        <v>0</v>
      </c>
      <c r="AY100" s="94">
        <f>'SO 02.2 - VON'!J38</f>
        <v>0</v>
      </c>
      <c r="AZ100" s="94">
        <f>'SO 02.2 - VON'!F35</f>
        <v>0</v>
      </c>
      <c r="BA100" s="94">
        <f>'SO 02.2 - VON'!F36</f>
        <v>0</v>
      </c>
      <c r="BB100" s="94">
        <f>'SO 02.2 - VON'!F37</f>
        <v>0</v>
      </c>
      <c r="BC100" s="94">
        <f>'SO 02.2 - VON'!F38</f>
        <v>0</v>
      </c>
      <c r="BD100" s="96">
        <f>'SO 02.2 - VON'!F39</f>
        <v>0</v>
      </c>
      <c r="BT100" s="24" t="s">
        <v>84</v>
      </c>
      <c r="BV100" s="24" t="s">
        <v>77</v>
      </c>
      <c r="BW100" s="24" t="s">
        <v>101</v>
      </c>
      <c r="BX100" s="24" t="s">
        <v>95</v>
      </c>
      <c r="CL100" s="24" t="s">
        <v>1</v>
      </c>
    </row>
    <row r="101" spans="1:91" s="2" customFormat="1" ht="30" customHeight="1">
      <c r="A101" s="31"/>
      <c r="B101" s="32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2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</row>
    <row r="102" spans="1:91" s="2" customFormat="1" ht="6.95" customHeight="1">
      <c r="A102" s="31"/>
      <c r="B102" s="46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32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</row>
  </sheetData>
  <mergeCells count="62">
    <mergeCell ref="AS89:AT91"/>
    <mergeCell ref="AM89:AP89"/>
    <mergeCell ref="AM90:AP90"/>
    <mergeCell ref="E97:I97"/>
    <mergeCell ref="AG97:AM97"/>
    <mergeCell ref="C92:G92"/>
    <mergeCell ref="AG92:AM92"/>
    <mergeCell ref="AN92:AP92"/>
    <mergeCell ref="I92:AF92"/>
    <mergeCell ref="AG95:AM95"/>
    <mergeCell ref="AN95:AP95"/>
    <mergeCell ref="J95:AF95"/>
    <mergeCell ref="D95:H95"/>
    <mergeCell ref="E100:I100"/>
    <mergeCell ref="K100:AF100"/>
    <mergeCell ref="AG94:AM94"/>
    <mergeCell ref="AN94:AP94"/>
    <mergeCell ref="AG98:AM98"/>
    <mergeCell ref="AN98:AP98"/>
    <mergeCell ref="D98:H98"/>
    <mergeCell ref="J98:AF98"/>
    <mergeCell ref="AN99:AP99"/>
    <mergeCell ref="AG99:AM99"/>
    <mergeCell ref="E99:I99"/>
    <mergeCell ref="K99:AF99"/>
    <mergeCell ref="AN96:AP96"/>
    <mergeCell ref="E96:I96"/>
    <mergeCell ref="K96:AF96"/>
    <mergeCell ref="AG96:AM96"/>
    <mergeCell ref="W30:AE30"/>
    <mergeCell ref="AK30:AO30"/>
    <mergeCell ref="L30:P30"/>
    <mergeCell ref="AK31:AO31"/>
    <mergeCell ref="AN100:AP100"/>
    <mergeCell ref="AG100:AM100"/>
    <mergeCell ref="K97:AF97"/>
    <mergeCell ref="AN97:AP97"/>
    <mergeCell ref="L85:AO85"/>
    <mergeCell ref="AM87:AN87"/>
    <mergeCell ref="AK26:AO26"/>
    <mergeCell ref="L28:P28"/>
    <mergeCell ref="W28:AE28"/>
    <mergeCell ref="AK28:AO28"/>
    <mergeCell ref="AK29:AO29"/>
    <mergeCell ref="L29:P29"/>
    <mergeCell ref="W29:AE29"/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4"/>
    <mergeCell ref="K5:AO5"/>
    <mergeCell ref="K6:AO6"/>
    <mergeCell ref="E14:AJ14"/>
    <mergeCell ref="E23:AN23"/>
  </mergeCells>
  <hyperlinks>
    <hyperlink ref="A96" location="'SO-01.1 - P6995'!C2" display="/"/>
    <hyperlink ref="A97" location="'SO-01.2 - P6988'!C2" display="/"/>
    <hyperlink ref="A99" location="'SO-02.1 - Manipulace, pře...'!C2" display="/"/>
    <hyperlink ref="A100" location="'SO 02.2 - VON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43"/>
  <sheetViews>
    <sheetView showGridLines="0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96" t="s">
        <v>5</v>
      </c>
      <c r="M2" s="197"/>
      <c r="N2" s="197"/>
      <c r="O2" s="197"/>
      <c r="P2" s="197"/>
      <c r="Q2" s="197"/>
      <c r="R2" s="197"/>
      <c r="S2" s="197"/>
      <c r="T2" s="197"/>
      <c r="U2" s="197"/>
      <c r="V2" s="197"/>
      <c r="AT2" s="16" t="s">
        <v>89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84</v>
      </c>
    </row>
    <row r="4" spans="1:46" s="1" customFormat="1" ht="24.95" customHeight="1">
      <c r="B4" s="19"/>
      <c r="D4" s="20" t="s">
        <v>102</v>
      </c>
      <c r="L4" s="19"/>
      <c r="M4" s="97" t="s">
        <v>10</v>
      </c>
      <c r="AT4" s="16" t="s">
        <v>3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26" t="s">
        <v>16</v>
      </c>
      <c r="L6" s="19"/>
    </row>
    <row r="7" spans="1:46" s="1" customFormat="1" ht="16.5" customHeight="1">
      <c r="B7" s="19"/>
      <c r="E7" s="240" t="str">
        <f>'Rekapitulace stavby'!K6</f>
        <v>Oprava trati v úseku Vranovice - Pohořelice - přejezdy v km 5,688 a 0,572</v>
      </c>
      <c r="F7" s="241"/>
      <c r="G7" s="241"/>
      <c r="H7" s="241"/>
      <c r="L7" s="19"/>
    </row>
    <row r="8" spans="1:46" s="1" customFormat="1" ht="12" customHeight="1">
      <c r="B8" s="19"/>
      <c r="D8" s="26" t="s">
        <v>103</v>
      </c>
      <c r="L8" s="19"/>
    </row>
    <row r="9" spans="1:46" s="2" customFormat="1" ht="16.5" customHeight="1">
      <c r="A9" s="31"/>
      <c r="B9" s="32"/>
      <c r="C9" s="31"/>
      <c r="D9" s="31"/>
      <c r="E9" s="240" t="s">
        <v>104</v>
      </c>
      <c r="F9" s="239"/>
      <c r="G9" s="239"/>
      <c r="H9" s="239"/>
      <c r="I9" s="31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105</v>
      </c>
      <c r="E10" s="31"/>
      <c r="F10" s="31"/>
      <c r="G10" s="31"/>
      <c r="H10" s="31"/>
      <c r="I10" s="31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0" t="s">
        <v>106</v>
      </c>
      <c r="F11" s="239"/>
      <c r="G11" s="239"/>
      <c r="H11" s="239"/>
      <c r="I11" s="31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>
      <c r="A12" s="31"/>
      <c r="B12" s="32"/>
      <c r="C12" s="31"/>
      <c r="D12" s="31"/>
      <c r="E12" s="31"/>
      <c r="F12" s="31"/>
      <c r="G12" s="31"/>
      <c r="H12" s="31"/>
      <c r="I12" s="31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26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26" t="s">
        <v>22</v>
      </c>
      <c r="J14" s="54" t="str">
        <f>'Rekapitulace stavby'!AN8</f>
        <v>12. 4. 2021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31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26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26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31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26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42" t="str">
        <f>'Rekapitulace stavby'!E14</f>
        <v>Vyplň údaj</v>
      </c>
      <c r="F20" s="208"/>
      <c r="G20" s="208"/>
      <c r="H20" s="208"/>
      <c r="I20" s="26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31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26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26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31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26" t="s">
        <v>25</v>
      </c>
      <c r="J25" s="24" t="s">
        <v>1</v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">
        <v>33</v>
      </c>
      <c r="F26" s="31"/>
      <c r="G26" s="31"/>
      <c r="H26" s="31"/>
      <c r="I26" s="26" t="s">
        <v>27</v>
      </c>
      <c r="J26" s="24" t="s">
        <v>1</v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31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34</v>
      </c>
      <c r="E28" s="31"/>
      <c r="F28" s="31"/>
      <c r="G28" s="31"/>
      <c r="H28" s="31"/>
      <c r="I28" s="31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98"/>
      <c r="B29" s="99"/>
      <c r="C29" s="98"/>
      <c r="D29" s="98"/>
      <c r="E29" s="212" t="s">
        <v>1</v>
      </c>
      <c r="F29" s="212"/>
      <c r="G29" s="212"/>
      <c r="H29" s="212"/>
      <c r="I29" s="98"/>
      <c r="J29" s="98"/>
      <c r="K29" s="98"/>
      <c r="L29" s="100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31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65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1" t="s">
        <v>35</v>
      </c>
      <c r="E32" s="31"/>
      <c r="F32" s="31"/>
      <c r="G32" s="31"/>
      <c r="H32" s="31"/>
      <c r="I32" s="31"/>
      <c r="J32" s="70">
        <f>ROUND(J122,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65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37</v>
      </c>
      <c r="G34" s="31"/>
      <c r="H34" s="31"/>
      <c r="I34" s="35" t="s">
        <v>36</v>
      </c>
      <c r="J34" s="35" t="s">
        <v>38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2" t="s">
        <v>39</v>
      </c>
      <c r="E35" s="26" t="s">
        <v>40</v>
      </c>
      <c r="F35" s="103">
        <f>ROUND((SUM(BE122:BE242)),  2)</f>
        <v>0</v>
      </c>
      <c r="G35" s="31"/>
      <c r="H35" s="31"/>
      <c r="I35" s="104">
        <v>0.21</v>
      </c>
      <c r="J35" s="103">
        <f>ROUND(((SUM(BE122:BE242))*I35),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41</v>
      </c>
      <c r="F36" s="103">
        <f>ROUND((SUM(BF122:BF242)),  2)</f>
        <v>0</v>
      </c>
      <c r="G36" s="31"/>
      <c r="H36" s="31"/>
      <c r="I36" s="104">
        <v>0.15</v>
      </c>
      <c r="J36" s="103">
        <f>ROUND(((SUM(BF122:BF242))*I36),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42</v>
      </c>
      <c r="F37" s="103">
        <f>ROUND((SUM(BG122:BG242)),  2)</f>
        <v>0</v>
      </c>
      <c r="G37" s="31"/>
      <c r="H37" s="31"/>
      <c r="I37" s="104">
        <v>0.21</v>
      </c>
      <c r="J37" s="103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43</v>
      </c>
      <c r="F38" s="103">
        <f>ROUND((SUM(BH122:BH242)),  2)</f>
        <v>0</v>
      </c>
      <c r="G38" s="31"/>
      <c r="H38" s="31"/>
      <c r="I38" s="104">
        <v>0.15</v>
      </c>
      <c r="J38" s="103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44</v>
      </c>
      <c r="F39" s="103">
        <f>ROUND((SUM(BI122:BI242)),  2)</f>
        <v>0</v>
      </c>
      <c r="G39" s="31"/>
      <c r="H39" s="31"/>
      <c r="I39" s="104">
        <v>0</v>
      </c>
      <c r="J39" s="103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06" t="s">
        <v>45</v>
      </c>
      <c r="E41" s="59"/>
      <c r="F41" s="59"/>
      <c r="G41" s="107" t="s">
        <v>46</v>
      </c>
      <c r="H41" s="108" t="s">
        <v>47</v>
      </c>
      <c r="I41" s="59"/>
      <c r="J41" s="109">
        <f>SUM(J32:J39)</f>
        <v>0</v>
      </c>
      <c r="K41" s="110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41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41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2" customFormat="1" ht="12.75">
      <c r="A61" s="31"/>
      <c r="B61" s="32"/>
      <c r="C61" s="31"/>
      <c r="D61" s="44" t="s">
        <v>50</v>
      </c>
      <c r="E61" s="34"/>
      <c r="F61" s="111" t="s">
        <v>51</v>
      </c>
      <c r="G61" s="44" t="s">
        <v>50</v>
      </c>
      <c r="H61" s="34"/>
      <c r="I61" s="34"/>
      <c r="J61" s="112" t="s">
        <v>51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2" customFormat="1" ht="12.75">
      <c r="A65" s="31"/>
      <c r="B65" s="32"/>
      <c r="C65" s="31"/>
      <c r="D65" s="42" t="s">
        <v>52</v>
      </c>
      <c r="E65" s="45"/>
      <c r="F65" s="45"/>
      <c r="G65" s="42" t="s">
        <v>53</v>
      </c>
      <c r="H65" s="45"/>
      <c r="I65" s="45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2" customFormat="1" ht="12.75">
      <c r="A76" s="31"/>
      <c r="B76" s="32"/>
      <c r="C76" s="31"/>
      <c r="D76" s="44" t="s">
        <v>50</v>
      </c>
      <c r="E76" s="34"/>
      <c r="F76" s="111" t="s">
        <v>51</v>
      </c>
      <c r="G76" s="44" t="s">
        <v>50</v>
      </c>
      <c r="H76" s="34"/>
      <c r="I76" s="34"/>
      <c r="J76" s="112" t="s">
        <v>51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107</v>
      </c>
      <c r="D82" s="31"/>
      <c r="E82" s="31"/>
      <c r="F82" s="31"/>
      <c r="G82" s="31"/>
      <c r="H82" s="31"/>
      <c r="I82" s="31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31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16.5" customHeight="1">
      <c r="A85" s="31"/>
      <c r="B85" s="32"/>
      <c r="C85" s="31"/>
      <c r="D85" s="31"/>
      <c r="E85" s="240" t="str">
        <f>E7</f>
        <v>Oprava trati v úseku Vranovice - Pohořelice - přejezdy v km 5,688 a 0,572</v>
      </c>
      <c r="F85" s="241"/>
      <c r="G85" s="241"/>
      <c r="H85" s="241"/>
      <c r="I85" s="31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103</v>
      </c>
      <c r="L86" s="19"/>
    </row>
    <row r="87" spans="1:31" s="2" customFormat="1" ht="16.5" customHeight="1">
      <c r="A87" s="31"/>
      <c r="B87" s="32"/>
      <c r="C87" s="31"/>
      <c r="D87" s="31"/>
      <c r="E87" s="240" t="s">
        <v>104</v>
      </c>
      <c r="F87" s="239"/>
      <c r="G87" s="239"/>
      <c r="H87" s="239"/>
      <c r="I87" s="31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105</v>
      </c>
      <c r="D88" s="31"/>
      <c r="E88" s="31"/>
      <c r="F88" s="31"/>
      <c r="G88" s="31"/>
      <c r="H88" s="31"/>
      <c r="I88" s="31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0" t="str">
        <f>E11</f>
        <v>SO-01.1 - P6995</v>
      </c>
      <c r="F89" s="239"/>
      <c r="G89" s="239"/>
      <c r="H89" s="239"/>
      <c r="I89" s="31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Vranovice - Pohořelice</v>
      </c>
      <c r="G91" s="31"/>
      <c r="H91" s="31"/>
      <c r="I91" s="26" t="s">
        <v>22</v>
      </c>
      <c r="J91" s="54" t="str">
        <f>IF(J14="","",J14)</f>
        <v>12. 4. 2021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31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26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26" t="s">
        <v>32</v>
      </c>
      <c r="J94" s="29" t="str">
        <f>E26</f>
        <v>Ondřej Bozek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13" t="s">
        <v>108</v>
      </c>
      <c r="D96" s="105"/>
      <c r="E96" s="105"/>
      <c r="F96" s="105"/>
      <c r="G96" s="105"/>
      <c r="H96" s="105"/>
      <c r="I96" s="105"/>
      <c r="J96" s="114" t="s">
        <v>109</v>
      </c>
      <c r="K96" s="105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31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15" t="s">
        <v>110</v>
      </c>
      <c r="D98" s="31"/>
      <c r="E98" s="31"/>
      <c r="F98" s="31"/>
      <c r="G98" s="31"/>
      <c r="H98" s="31"/>
      <c r="I98" s="31"/>
      <c r="J98" s="70">
        <f>J122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111</v>
      </c>
    </row>
    <row r="99" spans="1:47" s="9" customFormat="1" ht="24.95" customHeight="1">
      <c r="B99" s="116"/>
      <c r="D99" s="117" t="s">
        <v>112</v>
      </c>
      <c r="E99" s="118"/>
      <c r="F99" s="118"/>
      <c r="G99" s="118"/>
      <c r="H99" s="118"/>
      <c r="I99" s="118"/>
      <c r="J99" s="119">
        <f>J123</f>
        <v>0</v>
      </c>
      <c r="L99" s="116"/>
    </row>
    <row r="100" spans="1:47" s="10" customFormat="1" ht="19.899999999999999" customHeight="1">
      <c r="B100" s="120"/>
      <c r="D100" s="121" t="s">
        <v>113</v>
      </c>
      <c r="E100" s="122"/>
      <c r="F100" s="122"/>
      <c r="G100" s="122"/>
      <c r="H100" s="122"/>
      <c r="I100" s="122"/>
      <c r="J100" s="123">
        <f>J124</f>
        <v>0</v>
      </c>
      <c r="L100" s="120"/>
    </row>
    <row r="101" spans="1:47" s="2" customFormat="1" ht="21.75" customHeight="1">
      <c r="A101" s="31"/>
      <c r="B101" s="32"/>
      <c r="C101" s="31"/>
      <c r="D101" s="31"/>
      <c r="E101" s="31"/>
      <c r="F101" s="31"/>
      <c r="G101" s="31"/>
      <c r="H101" s="31"/>
      <c r="I101" s="31"/>
      <c r="J101" s="31"/>
      <c r="K101" s="31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47" s="2" customFormat="1" ht="6.95" customHeight="1">
      <c r="A102" s="31"/>
      <c r="B102" s="46"/>
      <c r="C102" s="47"/>
      <c r="D102" s="47"/>
      <c r="E102" s="47"/>
      <c r="F102" s="47"/>
      <c r="G102" s="47"/>
      <c r="H102" s="47"/>
      <c r="I102" s="47"/>
      <c r="J102" s="47"/>
      <c r="K102" s="47"/>
      <c r="L102" s="4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6" spans="1:47" s="2" customFormat="1" ht="6.95" customHeight="1">
      <c r="A106" s="31"/>
      <c r="B106" s="48"/>
      <c r="C106" s="49"/>
      <c r="D106" s="49"/>
      <c r="E106" s="49"/>
      <c r="F106" s="49"/>
      <c r="G106" s="49"/>
      <c r="H106" s="49"/>
      <c r="I106" s="49"/>
      <c r="J106" s="49"/>
      <c r="K106" s="49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24.95" customHeight="1">
      <c r="A107" s="31"/>
      <c r="B107" s="32"/>
      <c r="C107" s="20" t="s">
        <v>114</v>
      </c>
      <c r="D107" s="31"/>
      <c r="E107" s="31"/>
      <c r="F107" s="31"/>
      <c r="G107" s="31"/>
      <c r="H107" s="31"/>
      <c r="I107" s="31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6.95" customHeight="1">
      <c r="A108" s="31"/>
      <c r="B108" s="32"/>
      <c r="C108" s="31"/>
      <c r="D108" s="31"/>
      <c r="E108" s="31"/>
      <c r="F108" s="31"/>
      <c r="G108" s="31"/>
      <c r="H108" s="31"/>
      <c r="I108" s="31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12" customHeight="1">
      <c r="A109" s="31"/>
      <c r="B109" s="32"/>
      <c r="C109" s="26" t="s">
        <v>16</v>
      </c>
      <c r="D109" s="31"/>
      <c r="E109" s="31"/>
      <c r="F109" s="31"/>
      <c r="G109" s="31"/>
      <c r="H109" s="31"/>
      <c r="I109" s="31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2" customFormat="1" ht="16.5" customHeight="1">
      <c r="A110" s="31"/>
      <c r="B110" s="32"/>
      <c r="C110" s="31"/>
      <c r="D110" s="31"/>
      <c r="E110" s="240" t="str">
        <f>E7</f>
        <v>Oprava trati v úseku Vranovice - Pohořelice - přejezdy v km 5,688 a 0,572</v>
      </c>
      <c r="F110" s="241"/>
      <c r="G110" s="241"/>
      <c r="H110" s="241"/>
      <c r="I110" s="31"/>
      <c r="J110" s="31"/>
      <c r="K110" s="31"/>
      <c r="L110" s="4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47" s="1" customFormat="1" ht="12" customHeight="1">
      <c r="B111" s="19"/>
      <c r="C111" s="26" t="s">
        <v>103</v>
      </c>
      <c r="L111" s="19"/>
    </row>
    <row r="112" spans="1:47" s="2" customFormat="1" ht="16.5" customHeight="1">
      <c r="A112" s="31"/>
      <c r="B112" s="32"/>
      <c r="C112" s="31"/>
      <c r="D112" s="31"/>
      <c r="E112" s="240" t="s">
        <v>104</v>
      </c>
      <c r="F112" s="239"/>
      <c r="G112" s="239"/>
      <c r="H112" s="239"/>
      <c r="I112" s="31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105</v>
      </c>
      <c r="D113" s="31"/>
      <c r="E113" s="31"/>
      <c r="F113" s="31"/>
      <c r="G113" s="31"/>
      <c r="H113" s="31"/>
      <c r="I113" s="31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16.5" customHeight="1">
      <c r="A114" s="31"/>
      <c r="B114" s="32"/>
      <c r="C114" s="31"/>
      <c r="D114" s="31"/>
      <c r="E114" s="230" t="str">
        <f>E11</f>
        <v>SO-01.1 - P6995</v>
      </c>
      <c r="F114" s="239"/>
      <c r="G114" s="239"/>
      <c r="H114" s="239"/>
      <c r="I114" s="31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1"/>
      <c r="D115" s="31"/>
      <c r="E115" s="31"/>
      <c r="F115" s="31"/>
      <c r="G115" s="31"/>
      <c r="H115" s="31"/>
      <c r="I115" s="31"/>
      <c r="J115" s="31"/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20</v>
      </c>
      <c r="D116" s="31"/>
      <c r="E116" s="31"/>
      <c r="F116" s="24" t="str">
        <f>F14</f>
        <v>Vranovice - Pohořelice</v>
      </c>
      <c r="G116" s="31"/>
      <c r="H116" s="31"/>
      <c r="I116" s="26" t="s">
        <v>22</v>
      </c>
      <c r="J116" s="54" t="str">
        <f>IF(J14="","",J14)</f>
        <v>12. 4. 2021</v>
      </c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1"/>
      <c r="D117" s="31"/>
      <c r="E117" s="31"/>
      <c r="F117" s="31"/>
      <c r="G117" s="31"/>
      <c r="H117" s="31"/>
      <c r="I117" s="31"/>
      <c r="J117" s="31"/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24</v>
      </c>
      <c r="D118" s="31"/>
      <c r="E118" s="31"/>
      <c r="F118" s="24" t="str">
        <f>E17</f>
        <v xml:space="preserve"> </v>
      </c>
      <c r="G118" s="31"/>
      <c r="H118" s="31"/>
      <c r="I118" s="26" t="s">
        <v>30</v>
      </c>
      <c r="J118" s="29" t="str">
        <f>E23</f>
        <v xml:space="preserve"> 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5.2" customHeight="1">
      <c r="A119" s="31"/>
      <c r="B119" s="32"/>
      <c r="C119" s="26" t="s">
        <v>28</v>
      </c>
      <c r="D119" s="31"/>
      <c r="E119" s="31"/>
      <c r="F119" s="24" t="str">
        <f>IF(E20="","",E20)</f>
        <v>Vyplň údaj</v>
      </c>
      <c r="G119" s="31"/>
      <c r="H119" s="31"/>
      <c r="I119" s="26" t="s">
        <v>32</v>
      </c>
      <c r="J119" s="29" t="str">
        <f>E26</f>
        <v>Ondřej Bozek</v>
      </c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0.35" customHeight="1">
      <c r="A120" s="31"/>
      <c r="B120" s="32"/>
      <c r="C120" s="31"/>
      <c r="D120" s="31"/>
      <c r="E120" s="31"/>
      <c r="F120" s="31"/>
      <c r="G120" s="31"/>
      <c r="H120" s="31"/>
      <c r="I120" s="31"/>
      <c r="J120" s="31"/>
      <c r="K120" s="31"/>
      <c r="L120" s="4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11" customFormat="1" ht="29.25" customHeight="1">
      <c r="A121" s="124"/>
      <c r="B121" s="125"/>
      <c r="C121" s="126" t="s">
        <v>115</v>
      </c>
      <c r="D121" s="127" t="s">
        <v>60</v>
      </c>
      <c r="E121" s="127" t="s">
        <v>56</v>
      </c>
      <c r="F121" s="127" t="s">
        <v>57</v>
      </c>
      <c r="G121" s="127" t="s">
        <v>116</v>
      </c>
      <c r="H121" s="127" t="s">
        <v>117</v>
      </c>
      <c r="I121" s="127" t="s">
        <v>118</v>
      </c>
      <c r="J121" s="127" t="s">
        <v>109</v>
      </c>
      <c r="K121" s="128" t="s">
        <v>119</v>
      </c>
      <c r="L121" s="129"/>
      <c r="M121" s="61" t="s">
        <v>1</v>
      </c>
      <c r="N121" s="62" t="s">
        <v>39</v>
      </c>
      <c r="O121" s="62" t="s">
        <v>120</v>
      </c>
      <c r="P121" s="62" t="s">
        <v>121</v>
      </c>
      <c r="Q121" s="62" t="s">
        <v>122</v>
      </c>
      <c r="R121" s="62" t="s">
        <v>123</v>
      </c>
      <c r="S121" s="62" t="s">
        <v>124</v>
      </c>
      <c r="T121" s="63" t="s">
        <v>125</v>
      </c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24"/>
      <c r="AE121" s="124"/>
    </row>
    <row r="122" spans="1:65" s="2" customFormat="1" ht="22.9" customHeight="1">
      <c r="A122" s="31"/>
      <c r="B122" s="32"/>
      <c r="C122" s="68" t="s">
        <v>126</v>
      </c>
      <c r="D122" s="31"/>
      <c r="E122" s="31"/>
      <c r="F122" s="31"/>
      <c r="G122" s="31"/>
      <c r="H122" s="31"/>
      <c r="I122" s="31"/>
      <c r="J122" s="130">
        <f>BK122</f>
        <v>0</v>
      </c>
      <c r="K122" s="31"/>
      <c r="L122" s="32"/>
      <c r="M122" s="64"/>
      <c r="N122" s="55"/>
      <c r="O122" s="65"/>
      <c r="P122" s="131">
        <f>P123</f>
        <v>0</v>
      </c>
      <c r="Q122" s="65"/>
      <c r="R122" s="131">
        <f>R123</f>
        <v>174.00902000000002</v>
      </c>
      <c r="S122" s="65"/>
      <c r="T122" s="132">
        <f>T123</f>
        <v>0</v>
      </c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T122" s="16" t="s">
        <v>74</v>
      </c>
      <c r="AU122" s="16" t="s">
        <v>111</v>
      </c>
      <c r="BK122" s="133">
        <f>BK123</f>
        <v>0</v>
      </c>
    </row>
    <row r="123" spans="1:65" s="12" customFormat="1" ht="25.9" customHeight="1">
      <c r="B123" s="134"/>
      <c r="D123" s="135" t="s">
        <v>74</v>
      </c>
      <c r="E123" s="136" t="s">
        <v>127</v>
      </c>
      <c r="F123" s="136" t="s">
        <v>128</v>
      </c>
      <c r="I123" s="137"/>
      <c r="J123" s="138">
        <f>BK123</f>
        <v>0</v>
      </c>
      <c r="L123" s="134"/>
      <c r="M123" s="139"/>
      <c r="N123" s="140"/>
      <c r="O123" s="140"/>
      <c r="P123" s="141">
        <f>P124</f>
        <v>0</v>
      </c>
      <c r="Q123" s="140"/>
      <c r="R123" s="141">
        <f>R124</f>
        <v>174.00902000000002</v>
      </c>
      <c r="S123" s="140"/>
      <c r="T123" s="142">
        <f>T124</f>
        <v>0</v>
      </c>
      <c r="AR123" s="135" t="s">
        <v>82</v>
      </c>
      <c r="AT123" s="143" t="s">
        <v>74</v>
      </c>
      <c r="AU123" s="143" t="s">
        <v>75</v>
      </c>
      <c r="AY123" s="135" t="s">
        <v>129</v>
      </c>
      <c r="BK123" s="144">
        <f>BK124</f>
        <v>0</v>
      </c>
    </row>
    <row r="124" spans="1:65" s="12" customFormat="1" ht="22.9" customHeight="1">
      <c r="B124" s="134"/>
      <c r="D124" s="135" t="s">
        <v>74</v>
      </c>
      <c r="E124" s="145" t="s">
        <v>130</v>
      </c>
      <c r="F124" s="145" t="s">
        <v>131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SUM(P125:P242)</f>
        <v>0</v>
      </c>
      <c r="Q124" s="140"/>
      <c r="R124" s="141">
        <f>SUM(R125:R242)</f>
        <v>174.00902000000002</v>
      </c>
      <c r="S124" s="140"/>
      <c r="T124" s="142">
        <f>SUM(T125:T242)</f>
        <v>0</v>
      </c>
      <c r="AR124" s="135" t="s">
        <v>82</v>
      </c>
      <c r="AT124" s="143" t="s">
        <v>74</v>
      </c>
      <c r="AU124" s="143" t="s">
        <v>82</v>
      </c>
      <c r="AY124" s="135" t="s">
        <v>129</v>
      </c>
      <c r="BK124" s="144">
        <f>SUM(BK125:BK242)</f>
        <v>0</v>
      </c>
    </row>
    <row r="125" spans="1:65" s="2" customFormat="1" ht="24">
      <c r="A125" s="31"/>
      <c r="B125" s="147"/>
      <c r="C125" s="148" t="s">
        <v>82</v>
      </c>
      <c r="D125" s="148" t="s">
        <v>132</v>
      </c>
      <c r="E125" s="149" t="s">
        <v>133</v>
      </c>
      <c r="F125" s="150" t="s">
        <v>134</v>
      </c>
      <c r="G125" s="151" t="s">
        <v>135</v>
      </c>
      <c r="H125" s="152">
        <v>4</v>
      </c>
      <c r="I125" s="153"/>
      <c r="J125" s="154">
        <f>ROUND(I125*H125,2)</f>
        <v>0</v>
      </c>
      <c r="K125" s="150" t="s">
        <v>136</v>
      </c>
      <c r="L125" s="32"/>
      <c r="M125" s="155" t="s">
        <v>1</v>
      </c>
      <c r="N125" s="156" t="s">
        <v>40</v>
      </c>
      <c r="O125" s="57"/>
      <c r="P125" s="157">
        <f>O125*H125</f>
        <v>0</v>
      </c>
      <c r="Q125" s="157">
        <v>0</v>
      </c>
      <c r="R125" s="157">
        <f>Q125*H125</f>
        <v>0</v>
      </c>
      <c r="S125" s="157">
        <v>0</v>
      </c>
      <c r="T125" s="158">
        <f>S125*H125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59" t="s">
        <v>137</v>
      </c>
      <c r="AT125" s="159" t="s">
        <v>132</v>
      </c>
      <c r="AU125" s="159" t="s">
        <v>84</v>
      </c>
      <c r="AY125" s="16" t="s">
        <v>129</v>
      </c>
      <c r="BE125" s="160">
        <f>IF(N125="základní",J125,0)</f>
        <v>0</v>
      </c>
      <c r="BF125" s="160">
        <f>IF(N125="snížená",J125,0)</f>
        <v>0</v>
      </c>
      <c r="BG125" s="160">
        <f>IF(N125="zákl. přenesená",J125,0)</f>
        <v>0</v>
      </c>
      <c r="BH125" s="160">
        <f>IF(N125="sníž. přenesená",J125,0)</f>
        <v>0</v>
      </c>
      <c r="BI125" s="160">
        <f>IF(N125="nulová",J125,0)</f>
        <v>0</v>
      </c>
      <c r="BJ125" s="16" t="s">
        <v>82</v>
      </c>
      <c r="BK125" s="160">
        <f>ROUND(I125*H125,2)</f>
        <v>0</v>
      </c>
      <c r="BL125" s="16" t="s">
        <v>137</v>
      </c>
      <c r="BM125" s="159" t="s">
        <v>138</v>
      </c>
    </row>
    <row r="126" spans="1:65" s="2" customFormat="1" ht="19.5">
      <c r="A126" s="31"/>
      <c r="B126" s="32"/>
      <c r="C126" s="31"/>
      <c r="D126" s="161" t="s">
        <v>139</v>
      </c>
      <c r="E126" s="31"/>
      <c r="F126" s="162" t="s">
        <v>140</v>
      </c>
      <c r="G126" s="31"/>
      <c r="H126" s="31"/>
      <c r="I126" s="163"/>
      <c r="J126" s="31"/>
      <c r="K126" s="31"/>
      <c r="L126" s="32"/>
      <c r="M126" s="164"/>
      <c r="N126" s="165"/>
      <c r="O126" s="57"/>
      <c r="P126" s="57"/>
      <c r="Q126" s="57"/>
      <c r="R126" s="57"/>
      <c r="S126" s="57"/>
      <c r="T126" s="58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T126" s="16" t="s">
        <v>139</v>
      </c>
      <c r="AU126" s="16" t="s">
        <v>84</v>
      </c>
    </row>
    <row r="127" spans="1:65" s="13" customFormat="1">
      <c r="B127" s="166"/>
      <c r="D127" s="161" t="s">
        <v>141</v>
      </c>
      <c r="E127" s="167" t="s">
        <v>1</v>
      </c>
      <c r="F127" s="168" t="s">
        <v>142</v>
      </c>
      <c r="H127" s="169">
        <v>4</v>
      </c>
      <c r="I127" s="170"/>
      <c r="L127" s="166"/>
      <c r="M127" s="171"/>
      <c r="N127" s="172"/>
      <c r="O127" s="172"/>
      <c r="P127" s="172"/>
      <c r="Q127" s="172"/>
      <c r="R127" s="172"/>
      <c r="S127" s="172"/>
      <c r="T127" s="173"/>
      <c r="AT127" s="167" t="s">
        <v>141</v>
      </c>
      <c r="AU127" s="167" t="s">
        <v>84</v>
      </c>
      <c r="AV127" s="13" t="s">
        <v>84</v>
      </c>
      <c r="AW127" s="13" t="s">
        <v>31</v>
      </c>
      <c r="AX127" s="13" t="s">
        <v>75</v>
      </c>
      <c r="AY127" s="167" t="s">
        <v>129</v>
      </c>
    </row>
    <row r="128" spans="1:65" s="14" customFormat="1">
      <c r="B128" s="174"/>
      <c r="D128" s="161" t="s">
        <v>141</v>
      </c>
      <c r="E128" s="175" t="s">
        <v>1</v>
      </c>
      <c r="F128" s="176" t="s">
        <v>143</v>
      </c>
      <c r="H128" s="177">
        <v>4</v>
      </c>
      <c r="I128" s="178"/>
      <c r="L128" s="174"/>
      <c r="M128" s="179"/>
      <c r="N128" s="180"/>
      <c r="O128" s="180"/>
      <c r="P128" s="180"/>
      <c r="Q128" s="180"/>
      <c r="R128" s="180"/>
      <c r="S128" s="180"/>
      <c r="T128" s="181"/>
      <c r="AT128" s="175" t="s">
        <v>141</v>
      </c>
      <c r="AU128" s="175" t="s">
        <v>84</v>
      </c>
      <c r="AV128" s="14" t="s">
        <v>137</v>
      </c>
      <c r="AW128" s="14" t="s">
        <v>31</v>
      </c>
      <c r="AX128" s="14" t="s">
        <v>82</v>
      </c>
      <c r="AY128" s="175" t="s">
        <v>129</v>
      </c>
    </row>
    <row r="129" spans="1:65" s="2" customFormat="1" ht="24">
      <c r="A129" s="31"/>
      <c r="B129" s="147"/>
      <c r="C129" s="148" t="s">
        <v>84</v>
      </c>
      <c r="D129" s="148" t="s">
        <v>132</v>
      </c>
      <c r="E129" s="149" t="s">
        <v>144</v>
      </c>
      <c r="F129" s="150" t="s">
        <v>145</v>
      </c>
      <c r="G129" s="151" t="s">
        <v>135</v>
      </c>
      <c r="H129" s="152">
        <v>2</v>
      </c>
      <c r="I129" s="153"/>
      <c r="J129" s="154">
        <f>ROUND(I129*H129,2)</f>
        <v>0</v>
      </c>
      <c r="K129" s="150" t="s">
        <v>136</v>
      </c>
      <c r="L129" s="32"/>
      <c r="M129" s="155" t="s">
        <v>1</v>
      </c>
      <c r="N129" s="156" t="s">
        <v>40</v>
      </c>
      <c r="O129" s="57"/>
      <c r="P129" s="157">
        <f>O129*H129</f>
        <v>0</v>
      </c>
      <c r="Q129" s="157">
        <v>0</v>
      </c>
      <c r="R129" s="157">
        <f>Q129*H129</f>
        <v>0</v>
      </c>
      <c r="S129" s="157">
        <v>0</v>
      </c>
      <c r="T129" s="158">
        <f>S129*H129</f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59" t="s">
        <v>137</v>
      </c>
      <c r="AT129" s="159" t="s">
        <v>132</v>
      </c>
      <c r="AU129" s="159" t="s">
        <v>84</v>
      </c>
      <c r="AY129" s="16" t="s">
        <v>129</v>
      </c>
      <c r="BE129" s="160">
        <f>IF(N129="základní",J129,0)</f>
        <v>0</v>
      </c>
      <c r="BF129" s="160">
        <f>IF(N129="snížená",J129,0)</f>
        <v>0</v>
      </c>
      <c r="BG129" s="160">
        <f>IF(N129="zákl. přenesená",J129,0)</f>
        <v>0</v>
      </c>
      <c r="BH129" s="160">
        <f>IF(N129="sníž. přenesená",J129,0)</f>
        <v>0</v>
      </c>
      <c r="BI129" s="160">
        <f>IF(N129="nulová",J129,0)</f>
        <v>0</v>
      </c>
      <c r="BJ129" s="16" t="s">
        <v>82</v>
      </c>
      <c r="BK129" s="160">
        <f>ROUND(I129*H129,2)</f>
        <v>0</v>
      </c>
      <c r="BL129" s="16" t="s">
        <v>137</v>
      </c>
      <c r="BM129" s="159" t="s">
        <v>146</v>
      </c>
    </row>
    <row r="130" spans="1:65" s="2" customFormat="1" ht="33" customHeight="1">
      <c r="A130" s="31"/>
      <c r="B130" s="147"/>
      <c r="C130" s="148" t="s">
        <v>147</v>
      </c>
      <c r="D130" s="148" t="s">
        <v>132</v>
      </c>
      <c r="E130" s="149" t="s">
        <v>148</v>
      </c>
      <c r="F130" s="150" t="s">
        <v>149</v>
      </c>
      <c r="G130" s="151" t="s">
        <v>150</v>
      </c>
      <c r="H130" s="152">
        <v>14</v>
      </c>
      <c r="I130" s="153"/>
      <c r="J130" s="154">
        <f>ROUND(I130*H130,2)</f>
        <v>0</v>
      </c>
      <c r="K130" s="150" t="s">
        <v>136</v>
      </c>
      <c r="L130" s="32"/>
      <c r="M130" s="155" t="s">
        <v>1</v>
      </c>
      <c r="N130" s="156" t="s">
        <v>40</v>
      </c>
      <c r="O130" s="57"/>
      <c r="P130" s="157">
        <f>O130*H130</f>
        <v>0</v>
      </c>
      <c r="Q130" s="157">
        <v>0</v>
      </c>
      <c r="R130" s="157">
        <f>Q130*H130</f>
        <v>0</v>
      </c>
      <c r="S130" s="157">
        <v>0</v>
      </c>
      <c r="T130" s="158">
        <f>S130*H130</f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159" t="s">
        <v>137</v>
      </c>
      <c r="AT130" s="159" t="s">
        <v>132</v>
      </c>
      <c r="AU130" s="159" t="s">
        <v>84</v>
      </c>
      <c r="AY130" s="16" t="s">
        <v>129</v>
      </c>
      <c r="BE130" s="160">
        <f>IF(N130="základní",J130,0)</f>
        <v>0</v>
      </c>
      <c r="BF130" s="160">
        <f>IF(N130="snížená",J130,0)</f>
        <v>0</v>
      </c>
      <c r="BG130" s="160">
        <f>IF(N130="zákl. přenesená",J130,0)</f>
        <v>0</v>
      </c>
      <c r="BH130" s="160">
        <f>IF(N130="sníž. přenesená",J130,0)</f>
        <v>0</v>
      </c>
      <c r="BI130" s="160">
        <f>IF(N130="nulová",J130,0)</f>
        <v>0</v>
      </c>
      <c r="BJ130" s="16" t="s">
        <v>82</v>
      </c>
      <c r="BK130" s="160">
        <f>ROUND(I130*H130,2)</f>
        <v>0</v>
      </c>
      <c r="BL130" s="16" t="s">
        <v>137</v>
      </c>
      <c r="BM130" s="159" t="s">
        <v>151</v>
      </c>
    </row>
    <row r="131" spans="1:65" s="2" customFormat="1" ht="44.25" customHeight="1">
      <c r="A131" s="31"/>
      <c r="B131" s="147"/>
      <c r="C131" s="148" t="s">
        <v>137</v>
      </c>
      <c r="D131" s="148" t="s">
        <v>132</v>
      </c>
      <c r="E131" s="149" t="s">
        <v>152</v>
      </c>
      <c r="F131" s="150" t="s">
        <v>153</v>
      </c>
      <c r="G131" s="151" t="s">
        <v>154</v>
      </c>
      <c r="H131" s="152">
        <v>1.0999999999999999E-2</v>
      </c>
      <c r="I131" s="153"/>
      <c r="J131" s="154">
        <f>ROUND(I131*H131,2)</f>
        <v>0</v>
      </c>
      <c r="K131" s="150" t="s">
        <v>136</v>
      </c>
      <c r="L131" s="32"/>
      <c r="M131" s="155" t="s">
        <v>1</v>
      </c>
      <c r="N131" s="156" t="s">
        <v>40</v>
      </c>
      <c r="O131" s="57"/>
      <c r="P131" s="157">
        <f>O131*H131</f>
        <v>0</v>
      </c>
      <c r="Q131" s="157">
        <v>0</v>
      </c>
      <c r="R131" s="157">
        <f>Q131*H131</f>
        <v>0</v>
      </c>
      <c r="S131" s="157">
        <v>0</v>
      </c>
      <c r="T131" s="158">
        <f>S131*H131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59" t="s">
        <v>137</v>
      </c>
      <c r="AT131" s="159" t="s">
        <v>132</v>
      </c>
      <c r="AU131" s="159" t="s">
        <v>84</v>
      </c>
      <c r="AY131" s="16" t="s">
        <v>129</v>
      </c>
      <c r="BE131" s="160">
        <f>IF(N131="základní",J131,0)</f>
        <v>0</v>
      </c>
      <c r="BF131" s="160">
        <f>IF(N131="snížená",J131,0)</f>
        <v>0</v>
      </c>
      <c r="BG131" s="160">
        <f>IF(N131="zákl. přenesená",J131,0)</f>
        <v>0</v>
      </c>
      <c r="BH131" s="160">
        <f>IF(N131="sníž. přenesená",J131,0)</f>
        <v>0</v>
      </c>
      <c r="BI131" s="160">
        <f>IF(N131="nulová",J131,0)</f>
        <v>0</v>
      </c>
      <c r="BJ131" s="16" t="s">
        <v>82</v>
      </c>
      <c r="BK131" s="160">
        <f>ROUND(I131*H131,2)</f>
        <v>0</v>
      </c>
      <c r="BL131" s="16" t="s">
        <v>137</v>
      </c>
      <c r="BM131" s="159" t="s">
        <v>155</v>
      </c>
    </row>
    <row r="132" spans="1:65" s="2" customFormat="1" ht="48">
      <c r="A132" s="31"/>
      <c r="B132" s="147"/>
      <c r="C132" s="148" t="s">
        <v>130</v>
      </c>
      <c r="D132" s="148" t="s">
        <v>132</v>
      </c>
      <c r="E132" s="149" t="s">
        <v>156</v>
      </c>
      <c r="F132" s="150" t="s">
        <v>157</v>
      </c>
      <c r="G132" s="151" t="s">
        <v>154</v>
      </c>
      <c r="H132" s="152">
        <v>1.4E-2</v>
      </c>
      <c r="I132" s="153"/>
      <c r="J132" s="154">
        <f>ROUND(I132*H132,2)</f>
        <v>0</v>
      </c>
      <c r="K132" s="150" t="s">
        <v>136</v>
      </c>
      <c r="L132" s="32"/>
      <c r="M132" s="155" t="s">
        <v>1</v>
      </c>
      <c r="N132" s="156" t="s">
        <v>40</v>
      </c>
      <c r="O132" s="57"/>
      <c r="P132" s="157">
        <f>O132*H132</f>
        <v>0</v>
      </c>
      <c r="Q132" s="157">
        <v>0</v>
      </c>
      <c r="R132" s="157">
        <f>Q132*H132</f>
        <v>0</v>
      </c>
      <c r="S132" s="157">
        <v>0</v>
      </c>
      <c r="T132" s="158">
        <f>S132*H132</f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59" t="s">
        <v>137</v>
      </c>
      <c r="AT132" s="159" t="s">
        <v>132</v>
      </c>
      <c r="AU132" s="159" t="s">
        <v>84</v>
      </c>
      <c r="AY132" s="16" t="s">
        <v>129</v>
      </c>
      <c r="BE132" s="160">
        <f>IF(N132="základní",J132,0)</f>
        <v>0</v>
      </c>
      <c r="BF132" s="160">
        <f>IF(N132="snížená",J132,0)</f>
        <v>0</v>
      </c>
      <c r="BG132" s="160">
        <f>IF(N132="zákl. přenesená",J132,0)</f>
        <v>0</v>
      </c>
      <c r="BH132" s="160">
        <f>IF(N132="sníž. přenesená",J132,0)</f>
        <v>0</v>
      </c>
      <c r="BI132" s="160">
        <f>IF(N132="nulová",J132,0)</f>
        <v>0</v>
      </c>
      <c r="BJ132" s="16" t="s">
        <v>82</v>
      </c>
      <c r="BK132" s="160">
        <f>ROUND(I132*H132,2)</f>
        <v>0</v>
      </c>
      <c r="BL132" s="16" t="s">
        <v>137</v>
      </c>
      <c r="BM132" s="159" t="s">
        <v>158</v>
      </c>
    </row>
    <row r="133" spans="1:65" s="2" customFormat="1" ht="36">
      <c r="A133" s="31"/>
      <c r="B133" s="147"/>
      <c r="C133" s="148" t="s">
        <v>159</v>
      </c>
      <c r="D133" s="148" t="s">
        <v>132</v>
      </c>
      <c r="E133" s="149" t="s">
        <v>160</v>
      </c>
      <c r="F133" s="150" t="s">
        <v>161</v>
      </c>
      <c r="G133" s="151" t="s">
        <v>162</v>
      </c>
      <c r="H133" s="152">
        <v>53.45</v>
      </c>
      <c r="I133" s="153"/>
      <c r="J133" s="154">
        <f>ROUND(I133*H133,2)</f>
        <v>0</v>
      </c>
      <c r="K133" s="150" t="s">
        <v>136</v>
      </c>
      <c r="L133" s="32"/>
      <c r="M133" s="155" t="s">
        <v>1</v>
      </c>
      <c r="N133" s="156" t="s">
        <v>40</v>
      </c>
      <c r="O133" s="57"/>
      <c r="P133" s="157">
        <f>O133*H133</f>
        <v>0</v>
      </c>
      <c r="Q133" s="157">
        <v>0</v>
      </c>
      <c r="R133" s="157">
        <f>Q133*H133</f>
        <v>0</v>
      </c>
      <c r="S133" s="157">
        <v>0</v>
      </c>
      <c r="T133" s="158">
        <f>S133*H133</f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59" t="s">
        <v>137</v>
      </c>
      <c r="AT133" s="159" t="s">
        <v>132</v>
      </c>
      <c r="AU133" s="159" t="s">
        <v>84</v>
      </c>
      <c r="AY133" s="16" t="s">
        <v>129</v>
      </c>
      <c r="BE133" s="160">
        <f>IF(N133="základní",J133,0)</f>
        <v>0</v>
      </c>
      <c r="BF133" s="160">
        <f>IF(N133="snížená",J133,0)</f>
        <v>0</v>
      </c>
      <c r="BG133" s="160">
        <f>IF(N133="zákl. přenesená",J133,0)</f>
        <v>0</v>
      </c>
      <c r="BH133" s="160">
        <f>IF(N133="sníž. přenesená",J133,0)</f>
        <v>0</v>
      </c>
      <c r="BI133" s="160">
        <f>IF(N133="nulová",J133,0)</f>
        <v>0</v>
      </c>
      <c r="BJ133" s="16" t="s">
        <v>82</v>
      </c>
      <c r="BK133" s="160">
        <f>ROUND(I133*H133,2)</f>
        <v>0</v>
      </c>
      <c r="BL133" s="16" t="s">
        <v>137</v>
      </c>
      <c r="BM133" s="159" t="s">
        <v>163</v>
      </c>
    </row>
    <row r="134" spans="1:65" s="13" customFormat="1">
      <c r="B134" s="166"/>
      <c r="D134" s="161" t="s">
        <v>141</v>
      </c>
      <c r="E134" s="167" t="s">
        <v>1</v>
      </c>
      <c r="F134" s="168" t="s">
        <v>164</v>
      </c>
      <c r="H134" s="169">
        <v>53.45</v>
      </c>
      <c r="I134" s="170"/>
      <c r="L134" s="166"/>
      <c r="M134" s="171"/>
      <c r="N134" s="172"/>
      <c r="O134" s="172"/>
      <c r="P134" s="172"/>
      <c r="Q134" s="172"/>
      <c r="R134" s="172"/>
      <c r="S134" s="172"/>
      <c r="T134" s="173"/>
      <c r="AT134" s="167" t="s">
        <v>141</v>
      </c>
      <c r="AU134" s="167" t="s">
        <v>84</v>
      </c>
      <c r="AV134" s="13" t="s">
        <v>84</v>
      </c>
      <c r="AW134" s="13" t="s">
        <v>31</v>
      </c>
      <c r="AX134" s="13" t="s">
        <v>75</v>
      </c>
      <c r="AY134" s="167" t="s">
        <v>129</v>
      </c>
    </row>
    <row r="135" spans="1:65" s="14" customFormat="1">
      <c r="B135" s="174"/>
      <c r="D135" s="161" t="s">
        <v>141</v>
      </c>
      <c r="E135" s="175" t="s">
        <v>1</v>
      </c>
      <c r="F135" s="176" t="s">
        <v>143</v>
      </c>
      <c r="H135" s="177">
        <v>53.45</v>
      </c>
      <c r="I135" s="178"/>
      <c r="L135" s="174"/>
      <c r="M135" s="179"/>
      <c r="N135" s="180"/>
      <c r="O135" s="180"/>
      <c r="P135" s="180"/>
      <c r="Q135" s="180"/>
      <c r="R135" s="180"/>
      <c r="S135" s="180"/>
      <c r="T135" s="181"/>
      <c r="AT135" s="175" t="s">
        <v>141</v>
      </c>
      <c r="AU135" s="175" t="s">
        <v>84</v>
      </c>
      <c r="AV135" s="14" t="s">
        <v>137</v>
      </c>
      <c r="AW135" s="14" t="s">
        <v>31</v>
      </c>
      <c r="AX135" s="14" t="s">
        <v>82</v>
      </c>
      <c r="AY135" s="175" t="s">
        <v>129</v>
      </c>
    </row>
    <row r="136" spans="1:65" s="2" customFormat="1" ht="36">
      <c r="A136" s="31"/>
      <c r="B136" s="147"/>
      <c r="C136" s="148" t="s">
        <v>165</v>
      </c>
      <c r="D136" s="148" t="s">
        <v>132</v>
      </c>
      <c r="E136" s="149" t="s">
        <v>166</v>
      </c>
      <c r="F136" s="150" t="s">
        <v>167</v>
      </c>
      <c r="G136" s="151" t="s">
        <v>162</v>
      </c>
      <c r="H136" s="152">
        <v>9.99</v>
      </c>
      <c r="I136" s="153"/>
      <c r="J136" s="154">
        <f>ROUND(I136*H136,2)</f>
        <v>0</v>
      </c>
      <c r="K136" s="150" t="s">
        <v>136</v>
      </c>
      <c r="L136" s="32"/>
      <c r="M136" s="155" t="s">
        <v>1</v>
      </c>
      <c r="N136" s="156" t="s">
        <v>40</v>
      </c>
      <c r="O136" s="57"/>
      <c r="P136" s="157">
        <f>O136*H136</f>
        <v>0</v>
      </c>
      <c r="Q136" s="157">
        <v>0</v>
      </c>
      <c r="R136" s="157">
        <f>Q136*H136</f>
        <v>0</v>
      </c>
      <c r="S136" s="157">
        <v>0</v>
      </c>
      <c r="T136" s="158">
        <f>S136*H136</f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59" t="s">
        <v>137</v>
      </c>
      <c r="AT136" s="159" t="s">
        <v>132</v>
      </c>
      <c r="AU136" s="159" t="s">
        <v>84</v>
      </c>
      <c r="AY136" s="16" t="s">
        <v>129</v>
      </c>
      <c r="BE136" s="160">
        <f>IF(N136="základní",J136,0)</f>
        <v>0</v>
      </c>
      <c r="BF136" s="160">
        <f>IF(N136="snížená",J136,0)</f>
        <v>0</v>
      </c>
      <c r="BG136" s="160">
        <f>IF(N136="zákl. přenesená",J136,0)</f>
        <v>0</v>
      </c>
      <c r="BH136" s="160">
        <f>IF(N136="sníž. přenesená",J136,0)</f>
        <v>0</v>
      </c>
      <c r="BI136" s="160">
        <f>IF(N136="nulová",J136,0)</f>
        <v>0</v>
      </c>
      <c r="BJ136" s="16" t="s">
        <v>82</v>
      </c>
      <c r="BK136" s="160">
        <f>ROUND(I136*H136,2)</f>
        <v>0</v>
      </c>
      <c r="BL136" s="16" t="s">
        <v>137</v>
      </c>
      <c r="BM136" s="159" t="s">
        <v>168</v>
      </c>
    </row>
    <row r="137" spans="1:65" s="13" customFormat="1">
      <c r="B137" s="166"/>
      <c r="D137" s="161" t="s">
        <v>141</v>
      </c>
      <c r="E137" s="167" t="s">
        <v>1</v>
      </c>
      <c r="F137" s="168" t="s">
        <v>169</v>
      </c>
      <c r="H137" s="169">
        <v>9.99</v>
      </c>
      <c r="I137" s="170"/>
      <c r="L137" s="166"/>
      <c r="M137" s="171"/>
      <c r="N137" s="172"/>
      <c r="O137" s="172"/>
      <c r="P137" s="172"/>
      <c r="Q137" s="172"/>
      <c r="R137" s="172"/>
      <c r="S137" s="172"/>
      <c r="T137" s="173"/>
      <c r="AT137" s="167" t="s">
        <v>141</v>
      </c>
      <c r="AU137" s="167" t="s">
        <v>84</v>
      </c>
      <c r="AV137" s="13" t="s">
        <v>84</v>
      </c>
      <c r="AW137" s="13" t="s">
        <v>31</v>
      </c>
      <c r="AX137" s="13" t="s">
        <v>75</v>
      </c>
      <c r="AY137" s="167" t="s">
        <v>129</v>
      </c>
    </row>
    <row r="138" spans="1:65" s="14" customFormat="1">
      <c r="B138" s="174"/>
      <c r="D138" s="161" t="s">
        <v>141</v>
      </c>
      <c r="E138" s="175" t="s">
        <v>1</v>
      </c>
      <c r="F138" s="176" t="s">
        <v>143</v>
      </c>
      <c r="H138" s="177">
        <v>9.99</v>
      </c>
      <c r="I138" s="178"/>
      <c r="L138" s="174"/>
      <c r="M138" s="179"/>
      <c r="N138" s="180"/>
      <c r="O138" s="180"/>
      <c r="P138" s="180"/>
      <c r="Q138" s="180"/>
      <c r="R138" s="180"/>
      <c r="S138" s="180"/>
      <c r="T138" s="181"/>
      <c r="AT138" s="175" t="s">
        <v>141</v>
      </c>
      <c r="AU138" s="175" t="s">
        <v>84</v>
      </c>
      <c r="AV138" s="14" t="s">
        <v>137</v>
      </c>
      <c r="AW138" s="14" t="s">
        <v>31</v>
      </c>
      <c r="AX138" s="14" t="s">
        <v>82</v>
      </c>
      <c r="AY138" s="175" t="s">
        <v>129</v>
      </c>
    </row>
    <row r="139" spans="1:65" s="2" customFormat="1" ht="36">
      <c r="A139" s="31"/>
      <c r="B139" s="147"/>
      <c r="C139" s="148" t="s">
        <v>170</v>
      </c>
      <c r="D139" s="148" t="s">
        <v>132</v>
      </c>
      <c r="E139" s="149" t="s">
        <v>171</v>
      </c>
      <c r="F139" s="150" t="s">
        <v>172</v>
      </c>
      <c r="G139" s="151" t="s">
        <v>173</v>
      </c>
      <c r="H139" s="152">
        <v>33.299999999999997</v>
      </c>
      <c r="I139" s="153"/>
      <c r="J139" s="154">
        <f>ROUND(I139*H139,2)</f>
        <v>0</v>
      </c>
      <c r="K139" s="150" t="s">
        <v>136</v>
      </c>
      <c r="L139" s="32"/>
      <c r="M139" s="155" t="s">
        <v>1</v>
      </c>
      <c r="N139" s="156" t="s">
        <v>40</v>
      </c>
      <c r="O139" s="57"/>
      <c r="P139" s="157">
        <f>O139*H139</f>
        <v>0</v>
      </c>
      <c r="Q139" s="157">
        <v>0</v>
      </c>
      <c r="R139" s="157">
        <f>Q139*H139</f>
        <v>0</v>
      </c>
      <c r="S139" s="157">
        <v>0</v>
      </c>
      <c r="T139" s="158">
        <f>S139*H139</f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59" t="s">
        <v>137</v>
      </c>
      <c r="AT139" s="159" t="s">
        <v>132</v>
      </c>
      <c r="AU139" s="159" t="s">
        <v>84</v>
      </c>
      <c r="AY139" s="16" t="s">
        <v>129</v>
      </c>
      <c r="BE139" s="160">
        <f>IF(N139="základní",J139,0)</f>
        <v>0</v>
      </c>
      <c r="BF139" s="160">
        <f>IF(N139="snížená",J139,0)</f>
        <v>0</v>
      </c>
      <c r="BG139" s="160">
        <f>IF(N139="zákl. přenesená",J139,0)</f>
        <v>0</v>
      </c>
      <c r="BH139" s="160">
        <f>IF(N139="sníž. přenesená",J139,0)</f>
        <v>0</v>
      </c>
      <c r="BI139" s="160">
        <f>IF(N139="nulová",J139,0)</f>
        <v>0</v>
      </c>
      <c r="BJ139" s="16" t="s">
        <v>82</v>
      </c>
      <c r="BK139" s="160">
        <f>ROUND(I139*H139,2)</f>
        <v>0</v>
      </c>
      <c r="BL139" s="16" t="s">
        <v>137</v>
      </c>
      <c r="BM139" s="159" t="s">
        <v>174</v>
      </c>
    </row>
    <row r="140" spans="1:65" s="2" customFormat="1" ht="19.5">
      <c r="A140" s="31"/>
      <c r="B140" s="32"/>
      <c r="C140" s="31"/>
      <c r="D140" s="161" t="s">
        <v>139</v>
      </c>
      <c r="E140" s="31"/>
      <c r="F140" s="162" t="s">
        <v>175</v>
      </c>
      <c r="G140" s="31"/>
      <c r="H140" s="31"/>
      <c r="I140" s="163"/>
      <c r="J140" s="31"/>
      <c r="K140" s="31"/>
      <c r="L140" s="32"/>
      <c r="M140" s="164"/>
      <c r="N140" s="165"/>
      <c r="O140" s="57"/>
      <c r="P140" s="57"/>
      <c r="Q140" s="57"/>
      <c r="R140" s="57"/>
      <c r="S140" s="57"/>
      <c r="T140" s="58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T140" s="16" t="s">
        <v>139</v>
      </c>
      <c r="AU140" s="16" t="s">
        <v>84</v>
      </c>
    </row>
    <row r="141" spans="1:65" s="13" customFormat="1">
      <c r="B141" s="166"/>
      <c r="D141" s="161" t="s">
        <v>141</v>
      </c>
      <c r="E141" s="167" t="s">
        <v>1</v>
      </c>
      <c r="F141" s="168" t="s">
        <v>176</v>
      </c>
      <c r="H141" s="169">
        <v>33.299999999999997</v>
      </c>
      <c r="I141" s="170"/>
      <c r="L141" s="166"/>
      <c r="M141" s="171"/>
      <c r="N141" s="172"/>
      <c r="O141" s="172"/>
      <c r="P141" s="172"/>
      <c r="Q141" s="172"/>
      <c r="R141" s="172"/>
      <c r="S141" s="172"/>
      <c r="T141" s="173"/>
      <c r="AT141" s="167" t="s">
        <v>141</v>
      </c>
      <c r="AU141" s="167" t="s">
        <v>84</v>
      </c>
      <c r="AV141" s="13" t="s">
        <v>84</v>
      </c>
      <c r="AW141" s="13" t="s">
        <v>31</v>
      </c>
      <c r="AX141" s="13" t="s">
        <v>75</v>
      </c>
      <c r="AY141" s="167" t="s">
        <v>129</v>
      </c>
    </row>
    <row r="142" spans="1:65" s="14" customFormat="1">
      <c r="B142" s="174"/>
      <c r="D142" s="161" t="s">
        <v>141</v>
      </c>
      <c r="E142" s="175" t="s">
        <v>1</v>
      </c>
      <c r="F142" s="176" t="s">
        <v>143</v>
      </c>
      <c r="H142" s="177">
        <v>33.299999999999997</v>
      </c>
      <c r="I142" s="178"/>
      <c r="L142" s="174"/>
      <c r="M142" s="179"/>
      <c r="N142" s="180"/>
      <c r="O142" s="180"/>
      <c r="P142" s="180"/>
      <c r="Q142" s="180"/>
      <c r="R142" s="180"/>
      <c r="S142" s="180"/>
      <c r="T142" s="181"/>
      <c r="AT142" s="175" t="s">
        <v>141</v>
      </c>
      <c r="AU142" s="175" t="s">
        <v>84</v>
      </c>
      <c r="AV142" s="14" t="s">
        <v>137</v>
      </c>
      <c r="AW142" s="14" t="s">
        <v>31</v>
      </c>
      <c r="AX142" s="14" t="s">
        <v>82</v>
      </c>
      <c r="AY142" s="175" t="s">
        <v>129</v>
      </c>
    </row>
    <row r="143" spans="1:65" s="2" customFormat="1" ht="16.5" customHeight="1">
      <c r="A143" s="31"/>
      <c r="B143" s="147"/>
      <c r="C143" s="182" t="s">
        <v>177</v>
      </c>
      <c r="D143" s="182" t="s">
        <v>178</v>
      </c>
      <c r="E143" s="183" t="s">
        <v>179</v>
      </c>
      <c r="F143" s="184" t="s">
        <v>180</v>
      </c>
      <c r="G143" s="185" t="s">
        <v>181</v>
      </c>
      <c r="H143" s="186">
        <v>18.981000000000002</v>
      </c>
      <c r="I143" s="187"/>
      <c r="J143" s="188">
        <f>ROUND(I143*H143,2)</f>
        <v>0</v>
      </c>
      <c r="K143" s="184" t="s">
        <v>136</v>
      </c>
      <c r="L143" s="189"/>
      <c r="M143" s="190" t="s">
        <v>1</v>
      </c>
      <c r="N143" s="191" t="s">
        <v>40</v>
      </c>
      <c r="O143" s="57"/>
      <c r="P143" s="157">
        <f>O143*H143</f>
        <v>0</v>
      </c>
      <c r="Q143" s="157">
        <v>1</v>
      </c>
      <c r="R143" s="157">
        <f>Q143*H143</f>
        <v>18.981000000000002</v>
      </c>
      <c r="S143" s="157">
        <v>0</v>
      </c>
      <c r="T143" s="158">
        <f>S143*H143</f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59" t="s">
        <v>170</v>
      </c>
      <c r="AT143" s="159" t="s">
        <v>178</v>
      </c>
      <c r="AU143" s="159" t="s">
        <v>84</v>
      </c>
      <c r="AY143" s="16" t="s">
        <v>129</v>
      </c>
      <c r="BE143" s="160">
        <f>IF(N143="základní",J143,0)</f>
        <v>0</v>
      </c>
      <c r="BF143" s="160">
        <f>IF(N143="snížená",J143,0)</f>
        <v>0</v>
      </c>
      <c r="BG143" s="160">
        <f>IF(N143="zákl. přenesená",J143,0)</f>
        <v>0</v>
      </c>
      <c r="BH143" s="160">
        <f>IF(N143="sníž. přenesená",J143,0)</f>
        <v>0</v>
      </c>
      <c r="BI143" s="160">
        <f>IF(N143="nulová",J143,0)</f>
        <v>0</v>
      </c>
      <c r="BJ143" s="16" t="s">
        <v>82</v>
      </c>
      <c r="BK143" s="160">
        <f>ROUND(I143*H143,2)</f>
        <v>0</v>
      </c>
      <c r="BL143" s="16" t="s">
        <v>137</v>
      </c>
      <c r="BM143" s="159" t="s">
        <v>182</v>
      </c>
    </row>
    <row r="144" spans="1:65" s="13" customFormat="1">
      <c r="B144" s="166"/>
      <c r="D144" s="161" t="s">
        <v>141</v>
      </c>
      <c r="E144" s="167" t="s">
        <v>1</v>
      </c>
      <c r="F144" s="168" t="s">
        <v>183</v>
      </c>
      <c r="H144" s="169">
        <v>18.981000000000002</v>
      </c>
      <c r="I144" s="170"/>
      <c r="L144" s="166"/>
      <c r="M144" s="171"/>
      <c r="N144" s="172"/>
      <c r="O144" s="172"/>
      <c r="P144" s="172"/>
      <c r="Q144" s="172"/>
      <c r="R144" s="172"/>
      <c r="S144" s="172"/>
      <c r="T144" s="173"/>
      <c r="AT144" s="167" t="s">
        <v>141</v>
      </c>
      <c r="AU144" s="167" t="s">
        <v>84</v>
      </c>
      <c r="AV144" s="13" t="s">
        <v>84</v>
      </c>
      <c r="AW144" s="13" t="s">
        <v>31</v>
      </c>
      <c r="AX144" s="13" t="s">
        <v>75</v>
      </c>
      <c r="AY144" s="167" t="s">
        <v>129</v>
      </c>
    </row>
    <row r="145" spans="1:65" s="14" customFormat="1">
      <c r="B145" s="174"/>
      <c r="D145" s="161" t="s">
        <v>141</v>
      </c>
      <c r="E145" s="175" t="s">
        <v>1</v>
      </c>
      <c r="F145" s="176" t="s">
        <v>143</v>
      </c>
      <c r="H145" s="177">
        <v>18.981000000000002</v>
      </c>
      <c r="I145" s="178"/>
      <c r="L145" s="174"/>
      <c r="M145" s="179"/>
      <c r="N145" s="180"/>
      <c r="O145" s="180"/>
      <c r="P145" s="180"/>
      <c r="Q145" s="180"/>
      <c r="R145" s="180"/>
      <c r="S145" s="180"/>
      <c r="T145" s="181"/>
      <c r="AT145" s="175" t="s">
        <v>141</v>
      </c>
      <c r="AU145" s="175" t="s">
        <v>84</v>
      </c>
      <c r="AV145" s="14" t="s">
        <v>137</v>
      </c>
      <c r="AW145" s="14" t="s">
        <v>31</v>
      </c>
      <c r="AX145" s="14" t="s">
        <v>82</v>
      </c>
      <c r="AY145" s="175" t="s">
        <v>129</v>
      </c>
    </row>
    <row r="146" spans="1:65" s="2" customFormat="1" ht="66.75" customHeight="1">
      <c r="A146" s="31"/>
      <c r="B146" s="147"/>
      <c r="C146" s="148" t="s">
        <v>184</v>
      </c>
      <c r="D146" s="148" t="s">
        <v>132</v>
      </c>
      <c r="E146" s="149" t="s">
        <v>185</v>
      </c>
      <c r="F146" s="150" t="s">
        <v>186</v>
      </c>
      <c r="G146" s="151" t="s">
        <v>162</v>
      </c>
      <c r="H146" s="152">
        <v>19.242000000000001</v>
      </c>
      <c r="I146" s="153"/>
      <c r="J146" s="154">
        <f>ROUND(I146*H146,2)</f>
        <v>0</v>
      </c>
      <c r="K146" s="150" t="s">
        <v>136</v>
      </c>
      <c r="L146" s="32"/>
      <c r="M146" s="155" t="s">
        <v>1</v>
      </c>
      <c r="N146" s="156" t="s">
        <v>40</v>
      </c>
      <c r="O146" s="57"/>
      <c r="P146" s="157">
        <f>O146*H146</f>
        <v>0</v>
      </c>
      <c r="Q146" s="157">
        <v>0</v>
      </c>
      <c r="R146" s="157">
        <f>Q146*H146</f>
        <v>0</v>
      </c>
      <c r="S146" s="157">
        <v>0</v>
      </c>
      <c r="T146" s="158">
        <f>S146*H146</f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59" t="s">
        <v>137</v>
      </c>
      <c r="AT146" s="159" t="s">
        <v>132</v>
      </c>
      <c r="AU146" s="159" t="s">
        <v>84</v>
      </c>
      <c r="AY146" s="16" t="s">
        <v>129</v>
      </c>
      <c r="BE146" s="160">
        <f>IF(N146="základní",J146,0)</f>
        <v>0</v>
      </c>
      <c r="BF146" s="160">
        <f>IF(N146="snížená",J146,0)</f>
        <v>0</v>
      </c>
      <c r="BG146" s="160">
        <f>IF(N146="zákl. přenesená",J146,0)</f>
        <v>0</v>
      </c>
      <c r="BH146" s="160">
        <f>IF(N146="sníž. přenesená",J146,0)</f>
        <v>0</v>
      </c>
      <c r="BI146" s="160">
        <f>IF(N146="nulová",J146,0)</f>
        <v>0</v>
      </c>
      <c r="BJ146" s="16" t="s">
        <v>82</v>
      </c>
      <c r="BK146" s="160">
        <f>ROUND(I146*H146,2)</f>
        <v>0</v>
      </c>
      <c r="BL146" s="16" t="s">
        <v>137</v>
      </c>
      <c r="BM146" s="159" t="s">
        <v>187</v>
      </c>
    </row>
    <row r="147" spans="1:65" s="13" customFormat="1">
      <c r="B147" s="166"/>
      <c r="D147" s="161" t="s">
        <v>141</v>
      </c>
      <c r="E147" s="167" t="s">
        <v>1</v>
      </c>
      <c r="F147" s="168" t="s">
        <v>188</v>
      </c>
      <c r="H147" s="169">
        <v>19.242000000000001</v>
      </c>
      <c r="I147" s="170"/>
      <c r="L147" s="166"/>
      <c r="M147" s="171"/>
      <c r="N147" s="172"/>
      <c r="O147" s="172"/>
      <c r="P147" s="172"/>
      <c r="Q147" s="172"/>
      <c r="R147" s="172"/>
      <c r="S147" s="172"/>
      <c r="T147" s="173"/>
      <c r="AT147" s="167" t="s">
        <v>141</v>
      </c>
      <c r="AU147" s="167" t="s">
        <v>84</v>
      </c>
      <c r="AV147" s="13" t="s">
        <v>84</v>
      </c>
      <c r="AW147" s="13" t="s">
        <v>31</v>
      </c>
      <c r="AX147" s="13" t="s">
        <v>75</v>
      </c>
      <c r="AY147" s="167" t="s">
        <v>129</v>
      </c>
    </row>
    <row r="148" spans="1:65" s="14" customFormat="1">
      <c r="B148" s="174"/>
      <c r="D148" s="161" t="s">
        <v>141</v>
      </c>
      <c r="E148" s="175" t="s">
        <v>1</v>
      </c>
      <c r="F148" s="176" t="s">
        <v>143</v>
      </c>
      <c r="H148" s="177">
        <v>19.242000000000001</v>
      </c>
      <c r="I148" s="178"/>
      <c r="L148" s="174"/>
      <c r="M148" s="179"/>
      <c r="N148" s="180"/>
      <c r="O148" s="180"/>
      <c r="P148" s="180"/>
      <c r="Q148" s="180"/>
      <c r="R148" s="180"/>
      <c r="S148" s="180"/>
      <c r="T148" s="181"/>
      <c r="AT148" s="175" t="s">
        <v>141</v>
      </c>
      <c r="AU148" s="175" t="s">
        <v>84</v>
      </c>
      <c r="AV148" s="14" t="s">
        <v>137</v>
      </c>
      <c r="AW148" s="14" t="s">
        <v>31</v>
      </c>
      <c r="AX148" s="14" t="s">
        <v>82</v>
      </c>
      <c r="AY148" s="175" t="s">
        <v>129</v>
      </c>
    </row>
    <row r="149" spans="1:65" s="2" customFormat="1" ht="36">
      <c r="A149" s="31"/>
      <c r="B149" s="147"/>
      <c r="C149" s="148" t="s">
        <v>189</v>
      </c>
      <c r="D149" s="148" t="s">
        <v>132</v>
      </c>
      <c r="E149" s="149" t="s">
        <v>190</v>
      </c>
      <c r="F149" s="150" t="s">
        <v>191</v>
      </c>
      <c r="G149" s="151" t="s">
        <v>162</v>
      </c>
      <c r="H149" s="152">
        <v>58.45</v>
      </c>
      <c r="I149" s="153"/>
      <c r="J149" s="154">
        <f>ROUND(I149*H149,2)</f>
        <v>0</v>
      </c>
      <c r="K149" s="150" t="s">
        <v>136</v>
      </c>
      <c r="L149" s="32"/>
      <c r="M149" s="155" t="s">
        <v>1</v>
      </c>
      <c r="N149" s="156" t="s">
        <v>40</v>
      </c>
      <c r="O149" s="57"/>
      <c r="P149" s="157">
        <f>O149*H149</f>
        <v>0</v>
      </c>
      <c r="Q149" s="157">
        <v>0</v>
      </c>
      <c r="R149" s="157">
        <f>Q149*H149</f>
        <v>0</v>
      </c>
      <c r="S149" s="157">
        <v>0</v>
      </c>
      <c r="T149" s="158">
        <f>S149*H149</f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159" t="s">
        <v>137</v>
      </c>
      <c r="AT149" s="159" t="s">
        <v>132</v>
      </c>
      <c r="AU149" s="159" t="s">
        <v>84</v>
      </c>
      <c r="AY149" s="16" t="s">
        <v>129</v>
      </c>
      <c r="BE149" s="160">
        <f>IF(N149="základní",J149,0)</f>
        <v>0</v>
      </c>
      <c r="BF149" s="160">
        <f>IF(N149="snížená",J149,0)</f>
        <v>0</v>
      </c>
      <c r="BG149" s="160">
        <f>IF(N149="zákl. přenesená",J149,0)</f>
        <v>0</v>
      </c>
      <c r="BH149" s="160">
        <f>IF(N149="sníž. přenesená",J149,0)</f>
        <v>0</v>
      </c>
      <c r="BI149" s="160">
        <f>IF(N149="nulová",J149,0)</f>
        <v>0</v>
      </c>
      <c r="BJ149" s="16" t="s">
        <v>82</v>
      </c>
      <c r="BK149" s="160">
        <f>ROUND(I149*H149,2)</f>
        <v>0</v>
      </c>
      <c r="BL149" s="16" t="s">
        <v>137</v>
      </c>
      <c r="BM149" s="159" t="s">
        <v>192</v>
      </c>
    </row>
    <row r="150" spans="1:65" s="13" customFormat="1">
      <c r="B150" s="166"/>
      <c r="D150" s="161" t="s">
        <v>141</v>
      </c>
      <c r="E150" s="167" t="s">
        <v>1</v>
      </c>
      <c r="F150" s="168" t="s">
        <v>193</v>
      </c>
      <c r="H150" s="169">
        <v>53.45</v>
      </c>
      <c r="I150" s="170"/>
      <c r="L150" s="166"/>
      <c r="M150" s="171"/>
      <c r="N150" s="172"/>
      <c r="O150" s="172"/>
      <c r="P150" s="172"/>
      <c r="Q150" s="172"/>
      <c r="R150" s="172"/>
      <c r="S150" s="172"/>
      <c r="T150" s="173"/>
      <c r="AT150" s="167" t="s">
        <v>141</v>
      </c>
      <c r="AU150" s="167" t="s">
        <v>84</v>
      </c>
      <c r="AV150" s="13" t="s">
        <v>84</v>
      </c>
      <c r="AW150" s="13" t="s">
        <v>31</v>
      </c>
      <c r="AX150" s="13" t="s">
        <v>75</v>
      </c>
      <c r="AY150" s="167" t="s">
        <v>129</v>
      </c>
    </row>
    <row r="151" spans="1:65" s="13" customFormat="1">
      <c r="B151" s="166"/>
      <c r="D151" s="161" t="s">
        <v>141</v>
      </c>
      <c r="E151" s="167" t="s">
        <v>1</v>
      </c>
      <c r="F151" s="168" t="s">
        <v>194</v>
      </c>
      <c r="H151" s="169">
        <v>5</v>
      </c>
      <c r="I151" s="170"/>
      <c r="L151" s="166"/>
      <c r="M151" s="171"/>
      <c r="N151" s="172"/>
      <c r="O151" s="172"/>
      <c r="P151" s="172"/>
      <c r="Q151" s="172"/>
      <c r="R151" s="172"/>
      <c r="S151" s="172"/>
      <c r="T151" s="173"/>
      <c r="AT151" s="167" t="s">
        <v>141</v>
      </c>
      <c r="AU151" s="167" t="s">
        <v>84</v>
      </c>
      <c r="AV151" s="13" t="s">
        <v>84</v>
      </c>
      <c r="AW151" s="13" t="s">
        <v>31</v>
      </c>
      <c r="AX151" s="13" t="s">
        <v>75</v>
      </c>
      <c r="AY151" s="167" t="s">
        <v>129</v>
      </c>
    </row>
    <row r="152" spans="1:65" s="14" customFormat="1">
      <c r="B152" s="174"/>
      <c r="D152" s="161" t="s">
        <v>141</v>
      </c>
      <c r="E152" s="175" t="s">
        <v>1</v>
      </c>
      <c r="F152" s="176" t="s">
        <v>143</v>
      </c>
      <c r="H152" s="177">
        <v>58.45</v>
      </c>
      <c r="I152" s="178"/>
      <c r="L152" s="174"/>
      <c r="M152" s="179"/>
      <c r="N152" s="180"/>
      <c r="O152" s="180"/>
      <c r="P152" s="180"/>
      <c r="Q152" s="180"/>
      <c r="R152" s="180"/>
      <c r="S152" s="180"/>
      <c r="T152" s="181"/>
      <c r="AT152" s="175" t="s">
        <v>141</v>
      </c>
      <c r="AU152" s="175" t="s">
        <v>84</v>
      </c>
      <c r="AV152" s="14" t="s">
        <v>137</v>
      </c>
      <c r="AW152" s="14" t="s">
        <v>31</v>
      </c>
      <c r="AX152" s="14" t="s">
        <v>82</v>
      </c>
      <c r="AY152" s="175" t="s">
        <v>129</v>
      </c>
    </row>
    <row r="153" spans="1:65" s="2" customFormat="1" ht="16.5" customHeight="1">
      <c r="A153" s="31"/>
      <c r="B153" s="147"/>
      <c r="C153" s="182" t="s">
        <v>195</v>
      </c>
      <c r="D153" s="182" t="s">
        <v>178</v>
      </c>
      <c r="E153" s="183" t="s">
        <v>196</v>
      </c>
      <c r="F153" s="184" t="s">
        <v>197</v>
      </c>
      <c r="G153" s="185" t="s">
        <v>181</v>
      </c>
      <c r="H153" s="186">
        <v>105.21</v>
      </c>
      <c r="I153" s="187"/>
      <c r="J153" s="188">
        <f>ROUND(I153*H153,2)</f>
        <v>0</v>
      </c>
      <c r="K153" s="184" t="s">
        <v>136</v>
      </c>
      <c r="L153" s="189"/>
      <c r="M153" s="190" t="s">
        <v>1</v>
      </c>
      <c r="N153" s="191" t="s">
        <v>40</v>
      </c>
      <c r="O153" s="57"/>
      <c r="P153" s="157">
        <f>O153*H153</f>
        <v>0</v>
      </c>
      <c r="Q153" s="157">
        <v>1</v>
      </c>
      <c r="R153" s="157">
        <f>Q153*H153</f>
        <v>105.21</v>
      </c>
      <c r="S153" s="157">
        <v>0</v>
      </c>
      <c r="T153" s="158">
        <f>S153*H153</f>
        <v>0</v>
      </c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R153" s="159" t="s">
        <v>170</v>
      </c>
      <c r="AT153" s="159" t="s">
        <v>178</v>
      </c>
      <c r="AU153" s="159" t="s">
        <v>84</v>
      </c>
      <c r="AY153" s="16" t="s">
        <v>129</v>
      </c>
      <c r="BE153" s="160">
        <f>IF(N153="základní",J153,0)</f>
        <v>0</v>
      </c>
      <c r="BF153" s="160">
        <f>IF(N153="snížená",J153,0)</f>
        <v>0</v>
      </c>
      <c r="BG153" s="160">
        <f>IF(N153="zákl. přenesená",J153,0)</f>
        <v>0</v>
      </c>
      <c r="BH153" s="160">
        <f>IF(N153="sníž. přenesená",J153,0)</f>
        <v>0</v>
      </c>
      <c r="BI153" s="160">
        <f>IF(N153="nulová",J153,0)</f>
        <v>0</v>
      </c>
      <c r="BJ153" s="16" t="s">
        <v>82</v>
      </c>
      <c r="BK153" s="160">
        <f>ROUND(I153*H153,2)</f>
        <v>0</v>
      </c>
      <c r="BL153" s="16" t="s">
        <v>137</v>
      </c>
      <c r="BM153" s="159" t="s">
        <v>198</v>
      </c>
    </row>
    <row r="154" spans="1:65" s="13" customFormat="1">
      <c r="B154" s="166"/>
      <c r="D154" s="161" t="s">
        <v>141</v>
      </c>
      <c r="E154" s="167" t="s">
        <v>1</v>
      </c>
      <c r="F154" s="168" t="s">
        <v>199</v>
      </c>
      <c r="H154" s="169">
        <v>96.21</v>
      </c>
      <c r="I154" s="170"/>
      <c r="L154" s="166"/>
      <c r="M154" s="171"/>
      <c r="N154" s="172"/>
      <c r="O154" s="172"/>
      <c r="P154" s="172"/>
      <c r="Q154" s="172"/>
      <c r="R154" s="172"/>
      <c r="S154" s="172"/>
      <c r="T154" s="173"/>
      <c r="AT154" s="167" t="s">
        <v>141</v>
      </c>
      <c r="AU154" s="167" t="s">
        <v>84</v>
      </c>
      <c r="AV154" s="13" t="s">
        <v>84</v>
      </c>
      <c r="AW154" s="13" t="s">
        <v>31</v>
      </c>
      <c r="AX154" s="13" t="s">
        <v>75</v>
      </c>
      <c r="AY154" s="167" t="s">
        <v>129</v>
      </c>
    </row>
    <row r="155" spans="1:65" s="13" customFormat="1">
      <c r="B155" s="166"/>
      <c r="D155" s="161" t="s">
        <v>141</v>
      </c>
      <c r="E155" s="167" t="s">
        <v>1</v>
      </c>
      <c r="F155" s="168" t="s">
        <v>200</v>
      </c>
      <c r="H155" s="169">
        <v>9</v>
      </c>
      <c r="I155" s="170"/>
      <c r="L155" s="166"/>
      <c r="M155" s="171"/>
      <c r="N155" s="172"/>
      <c r="O155" s="172"/>
      <c r="P155" s="172"/>
      <c r="Q155" s="172"/>
      <c r="R155" s="172"/>
      <c r="S155" s="172"/>
      <c r="T155" s="173"/>
      <c r="AT155" s="167" t="s">
        <v>141</v>
      </c>
      <c r="AU155" s="167" t="s">
        <v>84</v>
      </c>
      <c r="AV155" s="13" t="s">
        <v>84</v>
      </c>
      <c r="AW155" s="13" t="s">
        <v>31</v>
      </c>
      <c r="AX155" s="13" t="s">
        <v>75</v>
      </c>
      <c r="AY155" s="167" t="s">
        <v>129</v>
      </c>
    </row>
    <row r="156" spans="1:65" s="14" customFormat="1">
      <c r="B156" s="174"/>
      <c r="D156" s="161" t="s">
        <v>141</v>
      </c>
      <c r="E156" s="175" t="s">
        <v>1</v>
      </c>
      <c r="F156" s="176" t="s">
        <v>143</v>
      </c>
      <c r="H156" s="177">
        <v>105.21</v>
      </c>
      <c r="I156" s="178"/>
      <c r="L156" s="174"/>
      <c r="M156" s="179"/>
      <c r="N156" s="180"/>
      <c r="O156" s="180"/>
      <c r="P156" s="180"/>
      <c r="Q156" s="180"/>
      <c r="R156" s="180"/>
      <c r="S156" s="180"/>
      <c r="T156" s="181"/>
      <c r="AT156" s="175" t="s">
        <v>141</v>
      </c>
      <c r="AU156" s="175" t="s">
        <v>84</v>
      </c>
      <c r="AV156" s="14" t="s">
        <v>137</v>
      </c>
      <c r="AW156" s="14" t="s">
        <v>31</v>
      </c>
      <c r="AX156" s="14" t="s">
        <v>82</v>
      </c>
      <c r="AY156" s="175" t="s">
        <v>129</v>
      </c>
    </row>
    <row r="157" spans="1:65" s="2" customFormat="1" ht="16.5" customHeight="1">
      <c r="A157" s="31"/>
      <c r="B157" s="147"/>
      <c r="C157" s="182" t="s">
        <v>201</v>
      </c>
      <c r="D157" s="182" t="s">
        <v>178</v>
      </c>
      <c r="E157" s="183" t="s">
        <v>202</v>
      </c>
      <c r="F157" s="184" t="s">
        <v>203</v>
      </c>
      <c r="G157" s="185" t="s">
        <v>173</v>
      </c>
      <c r="H157" s="186">
        <v>35</v>
      </c>
      <c r="I157" s="187"/>
      <c r="J157" s="188">
        <f>ROUND(I157*H157,2)</f>
        <v>0</v>
      </c>
      <c r="K157" s="184" t="s">
        <v>136</v>
      </c>
      <c r="L157" s="189"/>
      <c r="M157" s="190" t="s">
        <v>1</v>
      </c>
      <c r="N157" s="191" t="s">
        <v>40</v>
      </c>
      <c r="O157" s="57"/>
      <c r="P157" s="157">
        <f>O157*H157</f>
        <v>0</v>
      </c>
      <c r="Q157" s="157">
        <v>0</v>
      </c>
      <c r="R157" s="157">
        <f>Q157*H157</f>
        <v>0</v>
      </c>
      <c r="S157" s="157">
        <v>0</v>
      </c>
      <c r="T157" s="158">
        <f>S157*H157</f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59" t="s">
        <v>170</v>
      </c>
      <c r="AT157" s="159" t="s">
        <v>178</v>
      </c>
      <c r="AU157" s="159" t="s">
        <v>84</v>
      </c>
      <c r="AY157" s="16" t="s">
        <v>129</v>
      </c>
      <c r="BE157" s="160">
        <f>IF(N157="základní",J157,0)</f>
        <v>0</v>
      </c>
      <c r="BF157" s="160">
        <f>IF(N157="snížená",J157,0)</f>
        <v>0</v>
      </c>
      <c r="BG157" s="160">
        <f>IF(N157="zákl. přenesená",J157,0)</f>
        <v>0</v>
      </c>
      <c r="BH157" s="160">
        <f>IF(N157="sníž. přenesená",J157,0)</f>
        <v>0</v>
      </c>
      <c r="BI157" s="160">
        <f>IF(N157="nulová",J157,0)</f>
        <v>0</v>
      </c>
      <c r="BJ157" s="16" t="s">
        <v>82</v>
      </c>
      <c r="BK157" s="160">
        <f>ROUND(I157*H157,2)</f>
        <v>0</v>
      </c>
      <c r="BL157" s="16" t="s">
        <v>137</v>
      </c>
      <c r="BM157" s="159" t="s">
        <v>204</v>
      </c>
    </row>
    <row r="158" spans="1:65" s="13" customFormat="1">
      <c r="B158" s="166"/>
      <c r="D158" s="161" t="s">
        <v>141</v>
      </c>
      <c r="E158" s="167" t="s">
        <v>1</v>
      </c>
      <c r="F158" s="168" t="s">
        <v>205</v>
      </c>
      <c r="H158" s="169">
        <v>35</v>
      </c>
      <c r="I158" s="170"/>
      <c r="L158" s="166"/>
      <c r="M158" s="171"/>
      <c r="N158" s="172"/>
      <c r="O158" s="172"/>
      <c r="P158" s="172"/>
      <c r="Q158" s="172"/>
      <c r="R158" s="172"/>
      <c r="S158" s="172"/>
      <c r="T158" s="173"/>
      <c r="AT158" s="167" t="s">
        <v>141</v>
      </c>
      <c r="AU158" s="167" t="s">
        <v>84</v>
      </c>
      <c r="AV158" s="13" t="s">
        <v>84</v>
      </c>
      <c r="AW158" s="13" t="s">
        <v>31</v>
      </c>
      <c r="AX158" s="13" t="s">
        <v>75</v>
      </c>
      <c r="AY158" s="167" t="s">
        <v>129</v>
      </c>
    </row>
    <row r="159" spans="1:65" s="14" customFormat="1">
      <c r="B159" s="174"/>
      <c r="D159" s="161" t="s">
        <v>141</v>
      </c>
      <c r="E159" s="175" t="s">
        <v>1</v>
      </c>
      <c r="F159" s="176" t="s">
        <v>143</v>
      </c>
      <c r="H159" s="177">
        <v>35</v>
      </c>
      <c r="I159" s="178"/>
      <c r="L159" s="174"/>
      <c r="M159" s="179"/>
      <c r="N159" s="180"/>
      <c r="O159" s="180"/>
      <c r="P159" s="180"/>
      <c r="Q159" s="180"/>
      <c r="R159" s="180"/>
      <c r="S159" s="180"/>
      <c r="T159" s="181"/>
      <c r="AT159" s="175" t="s">
        <v>141</v>
      </c>
      <c r="AU159" s="175" t="s">
        <v>84</v>
      </c>
      <c r="AV159" s="14" t="s">
        <v>137</v>
      </c>
      <c r="AW159" s="14" t="s">
        <v>31</v>
      </c>
      <c r="AX159" s="14" t="s">
        <v>82</v>
      </c>
      <c r="AY159" s="175" t="s">
        <v>129</v>
      </c>
    </row>
    <row r="160" spans="1:65" s="2" customFormat="1" ht="44.25" customHeight="1">
      <c r="A160" s="31"/>
      <c r="B160" s="147"/>
      <c r="C160" s="148" t="s">
        <v>206</v>
      </c>
      <c r="D160" s="148" t="s">
        <v>132</v>
      </c>
      <c r="E160" s="149" t="s">
        <v>207</v>
      </c>
      <c r="F160" s="150" t="s">
        <v>208</v>
      </c>
      <c r="G160" s="151" t="s">
        <v>154</v>
      </c>
      <c r="H160" s="152">
        <v>1.6E-2</v>
      </c>
      <c r="I160" s="153"/>
      <c r="J160" s="154">
        <f>ROUND(I160*H160,2)</f>
        <v>0</v>
      </c>
      <c r="K160" s="150" t="s">
        <v>136</v>
      </c>
      <c r="L160" s="32"/>
      <c r="M160" s="155" t="s">
        <v>1</v>
      </c>
      <c r="N160" s="156" t="s">
        <v>40</v>
      </c>
      <c r="O160" s="57"/>
      <c r="P160" s="157">
        <f>O160*H160</f>
        <v>0</v>
      </c>
      <c r="Q160" s="157">
        <v>0</v>
      </c>
      <c r="R160" s="157">
        <f>Q160*H160</f>
        <v>0</v>
      </c>
      <c r="S160" s="157">
        <v>0</v>
      </c>
      <c r="T160" s="158">
        <f>S160*H160</f>
        <v>0</v>
      </c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R160" s="159" t="s">
        <v>137</v>
      </c>
      <c r="AT160" s="159" t="s">
        <v>132</v>
      </c>
      <c r="AU160" s="159" t="s">
        <v>84</v>
      </c>
      <c r="AY160" s="16" t="s">
        <v>129</v>
      </c>
      <c r="BE160" s="160">
        <f>IF(N160="základní",J160,0)</f>
        <v>0</v>
      </c>
      <c r="BF160" s="160">
        <f>IF(N160="snížená",J160,0)</f>
        <v>0</v>
      </c>
      <c r="BG160" s="160">
        <f>IF(N160="zákl. přenesená",J160,0)</f>
        <v>0</v>
      </c>
      <c r="BH160" s="160">
        <f>IF(N160="sníž. přenesená",J160,0)</f>
        <v>0</v>
      </c>
      <c r="BI160" s="160">
        <f>IF(N160="nulová",J160,0)</f>
        <v>0</v>
      </c>
      <c r="BJ160" s="16" t="s">
        <v>82</v>
      </c>
      <c r="BK160" s="160">
        <f>ROUND(I160*H160,2)</f>
        <v>0</v>
      </c>
      <c r="BL160" s="16" t="s">
        <v>137</v>
      </c>
      <c r="BM160" s="159" t="s">
        <v>209</v>
      </c>
    </row>
    <row r="161" spans="1:65" s="2" customFormat="1" ht="44.25" customHeight="1">
      <c r="A161" s="31"/>
      <c r="B161" s="147"/>
      <c r="C161" s="148" t="s">
        <v>8</v>
      </c>
      <c r="D161" s="148" t="s">
        <v>132</v>
      </c>
      <c r="E161" s="149" t="s">
        <v>210</v>
      </c>
      <c r="F161" s="150" t="s">
        <v>211</v>
      </c>
      <c r="G161" s="151" t="s">
        <v>154</v>
      </c>
      <c r="H161" s="152">
        <v>8.9999999999999993E-3</v>
      </c>
      <c r="I161" s="153"/>
      <c r="J161" s="154">
        <f>ROUND(I161*H161,2)</f>
        <v>0</v>
      </c>
      <c r="K161" s="150" t="s">
        <v>136</v>
      </c>
      <c r="L161" s="32"/>
      <c r="M161" s="155" t="s">
        <v>1</v>
      </c>
      <c r="N161" s="156" t="s">
        <v>40</v>
      </c>
      <c r="O161" s="57"/>
      <c r="P161" s="157">
        <f>O161*H161</f>
        <v>0</v>
      </c>
      <c r="Q161" s="157">
        <v>0</v>
      </c>
      <c r="R161" s="157">
        <f>Q161*H161</f>
        <v>0</v>
      </c>
      <c r="S161" s="157">
        <v>0</v>
      </c>
      <c r="T161" s="158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59" t="s">
        <v>137</v>
      </c>
      <c r="AT161" s="159" t="s">
        <v>132</v>
      </c>
      <c r="AU161" s="159" t="s">
        <v>84</v>
      </c>
      <c r="AY161" s="16" t="s">
        <v>129</v>
      </c>
      <c r="BE161" s="160">
        <f>IF(N161="základní",J161,0)</f>
        <v>0</v>
      </c>
      <c r="BF161" s="160">
        <f>IF(N161="snížená",J161,0)</f>
        <v>0</v>
      </c>
      <c r="BG161" s="160">
        <f>IF(N161="zákl. přenesená",J161,0)</f>
        <v>0</v>
      </c>
      <c r="BH161" s="160">
        <f>IF(N161="sníž. přenesená",J161,0)</f>
        <v>0</v>
      </c>
      <c r="BI161" s="160">
        <f>IF(N161="nulová",J161,0)</f>
        <v>0</v>
      </c>
      <c r="BJ161" s="16" t="s">
        <v>82</v>
      </c>
      <c r="BK161" s="160">
        <f>ROUND(I161*H161,2)</f>
        <v>0</v>
      </c>
      <c r="BL161" s="16" t="s">
        <v>137</v>
      </c>
      <c r="BM161" s="159" t="s">
        <v>212</v>
      </c>
    </row>
    <row r="162" spans="1:65" s="13" customFormat="1">
      <c r="B162" s="166"/>
      <c r="D162" s="161" t="s">
        <v>141</v>
      </c>
      <c r="E162" s="167" t="s">
        <v>1</v>
      </c>
      <c r="F162" s="168" t="s">
        <v>213</v>
      </c>
      <c r="H162" s="169">
        <v>8.9999999999999993E-3</v>
      </c>
      <c r="I162" s="170"/>
      <c r="L162" s="166"/>
      <c r="M162" s="171"/>
      <c r="N162" s="172"/>
      <c r="O162" s="172"/>
      <c r="P162" s="172"/>
      <c r="Q162" s="172"/>
      <c r="R162" s="172"/>
      <c r="S162" s="172"/>
      <c r="T162" s="173"/>
      <c r="AT162" s="167" t="s">
        <v>141</v>
      </c>
      <c r="AU162" s="167" t="s">
        <v>84</v>
      </c>
      <c r="AV162" s="13" t="s">
        <v>84</v>
      </c>
      <c r="AW162" s="13" t="s">
        <v>31</v>
      </c>
      <c r="AX162" s="13" t="s">
        <v>82</v>
      </c>
      <c r="AY162" s="167" t="s">
        <v>129</v>
      </c>
    </row>
    <row r="163" spans="1:65" s="2" customFormat="1" ht="24">
      <c r="A163" s="31"/>
      <c r="B163" s="147"/>
      <c r="C163" s="148" t="s">
        <v>214</v>
      </c>
      <c r="D163" s="148" t="s">
        <v>132</v>
      </c>
      <c r="E163" s="149" t="s">
        <v>215</v>
      </c>
      <c r="F163" s="150" t="s">
        <v>216</v>
      </c>
      <c r="G163" s="151" t="s">
        <v>135</v>
      </c>
      <c r="H163" s="152">
        <v>39</v>
      </c>
      <c r="I163" s="153"/>
      <c r="J163" s="154">
        <f>ROUND(I163*H163,2)</f>
        <v>0</v>
      </c>
      <c r="K163" s="150" t="s">
        <v>136</v>
      </c>
      <c r="L163" s="32"/>
      <c r="M163" s="155" t="s">
        <v>1</v>
      </c>
      <c r="N163" s="156" t="s">
        <v>40</v>
      </c>
      <c r="O163" s="57"/>
      <c r="P163" s="157">
        <f>O163*H163</f>
        <v>0</v>
      </c>
      <c r="Q163" s="157">
        <v>0</v>
      </c>
      <c r="R163" s="157">
        <f>Q163*H163</f>
        <v>0</v>
      </c>
      <c r="S163" s="157">
        <v>0</v>
      </c>
      <c r="T163" s="158">
        <f>S163*H163</f>
        <v>0</v>
      </c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R163" s="159" t="s">
        <v>137</v>
      </c>
      <c r="AT163" s="159" t="s">
        <v>132</v>
      </c>
      <c r="AU163" s="159" t="s">
        <v>84</v>
      </c>
      <c r="AY163" s="16" t="s">
        <v>129</v>
      </c>
      <c r="BE163" s="160">
        <f>IF(N163="základní",J163,0)</f>
        <v>0</v>
      </c>
      <c r="BF163" s="160">
        <f>IF(N163="snížená",J163,0)</f>
        <v>0</v>
      </c>
      <c r="BG163" s="160">
        <f>IF(N163="zákl. přenesená",J163,0)</f>
        <v>0</v>
      </c>
      <c r="BH163" s="160">
        <f>IF(N163="sníž. přenesená",J163,0)</f>
        <v>0</v>
      </c>
      <c r="BI163" s="160">
        <f>IF(N163="nulová",J163,0)</f>
        <v>0</v>
      </c>
      <c r="BJ163" s="16" t="s">
        <v>82</v>
      </c>
      <c r="BK163" s="160">
        <f>ROUND(I163*H163,2)</f>
        <v>0</v>
      </c>
      <c r="BL163" s="16" t="s">
        <v>137</v>
      </c>
      <c r="BM163" s="159" t="s">
        <v>217</v>
      </c>
    </row>
    <row r="164" spans="1:65" s="13" customFormat="1">
      <c r="B164" s="166"/>
      <c r="D164" s="161" t="s">
        <v>141</v>
      </c>
      <c r="E164" s="167" t="s">
        <v>1</v>
      </c>
      <c r="F164" s="168" t="s">
        <v>218</v>
      </c>
      <c r="H164" s="169">
        <v>39</v>
      </c>
      <c r="I164" s="170"/>
      <c r="L164" s="166"/>
      <c r="M164" s="171"/>
      <c r="N164" s="172"/>
      <c r="O164" s="172"/>
      <c r="P164" s="172"/>
      <c r="Q164" s="172"/>
      <c r="R164" s="172"/>
      <c r="S164" s="172"/>
      <c r="T164" s="173"/>
      <c r="AT164" s="167" t="s">
        <v>141</v>
      </c>
      <c r="AU164" s="167" t="s">
        <v>84</v>
      </c>
      <c r="AV164" s="13" t="s">
        <v>84</v>
      </c>
      <c r="AW164" s="13" t="s">
        <v>31</v>
      </c>
      <c r="AX164" s="13" t="s">
        <v>75</v>
      </c>
      <c r="AY164" s="167" t="s">
        <v>129</v>
      </c>
    </row>
    <row r="165" spans="1:65" s="14" customFormat="1">
      <c r="B165" s="174"/>
      <c r="D165" s="161" t="s">
        <v>141</v>
      </c>
      <c r="E165" s="175" t="s">
        <v>1</v>
      </c>
      <c r="F165" s="176" t="s">
        <v>143</v>
      </c>
      <c r="H165" s="177">
        <v>39</v>
      </c>
      <c r="I165" s="178"/>
      <c r="L165" s="174"/>
      <c r="M165" s="179"/>
      <c r="N165" s="180"/>
      <c r="O165" s="180"/>
      <c r="P165" s="180"/>
      <c r="Q165" s="180"/>
      <c r="R165" s="180"/>
      <c r="S165" s="180"/>
      <c r="T165" s="181"/>
      <c r="AT165" s="175" t="s">
        <v>141</v>
      </c>
      <c r="AU165" s="175" t="s">
        <v>84</v>
      </c>
      <c r="AV165" s="14" t="s">
        <v>137</v>
      </c>
      <c r="AW165" s="14" t="s">
        <v>31</v>
      </c>
      <c r="AX165" s="14" t="s">
        <v>82</v>
      </c>
      <c r="AY165" s="175" t="s">
        <v>129</v>
      </c>
    </row>
    <row r="166" spans="1:65" s="2" customFormat="1" ht="16.5" customHeight="1">
      <c r="A166" s="31"/>
      <c r="B166" s="147"/>
      <c r="C166" s="182" t="s">
        <v>219</v>
      </c>
      <c r="D166" s="182" t="s">
        <v>178</v>
      </c>
      <c r="E166" s="183" t="s">
        <v>220</v>
      </c>
      <c r="F166" s="184" t="s">
        <v>221</v>
      </c>
      <c r="G166" s="185" t="s">
        <v>135</v>
      </c>
      <c r="H166" s="186">
        <v>60</v>
      </c>
      <c r="I166" s="187"/>
      <c r="J166" s="188">
        <f>ROUND(I166*H166,2)</f>
        <v>0</v>
      </c>
      <c r="K166" s="184" t="s">
        <v>136</v>
      </c>
      <c r="L166" s="189"/>
      <c r="M166" s="190" t="s">
        <v>1</v>
      </c>
      <c r="N166" s="191" t="s">
        <v>40</v>
      </c>
      <c r="O166" s="57"/>
      <c r="P166" s="157">
        <f>O166*H166</f>
        <v>0</v>
      </c>
      <c r="Q166" s="157">
        <v>1.23E-3</v>
      </c>
      <c r="R166" s="157">
        <f>Q166*H166</f>
        <v>7.3800000000000004E-2</v>
      </c>
      <c r="S166" s="157">
        <v>0</v>
      </c>
      <c r="T166" s="158">
        <f>S166*H166</f>
        <v>0</v>
      </c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R166" s="159" t="s">
        <v>170</v>
      </c>
      <c r="AT166" s="159" t="s">
        <v>178</v>
      </c>
      <c r="AU166" s="159" t="s">
        <v>84</v>
      </c>
      <c r="AY166" s="16" t="s">
        <v>129</v>
      </c>
      <c r="BE166" s="160">
        <f>IF(N166="základní",J166,0)</f>
        <v>0</v>
      </c>
      <c r="BF166" s="160">
        <f>IF(N166="snížená",J166,0)</f>
        <v>0</v>
      </c>
      <c r="BG166" s="160">
        <f>IF(N166="zákl. přenesená",J166,0)</f>
        <v>0</v>
      </c>
      <c r="BH166" s="160">
        <f>IF(N166="sníž. přenesená",J166,0)</f>
        <v>0</v>
      </c>
      <c r="BI166" s="160">
        <f>IF(N166="nulová",J166,0)</f>
        <v>0</v>
      </c>
      <c r="BJ166" s="16" t="s">
        <v>82</v>
      </c>
      <c r="BK166" s="160">
        <f>ROUND(I166*H166,2)</f>
        <v>0</v>
      </c>
      <c r="BL166" s="16" t="s">
        <v>137</v>
      </c>
      <c r="BM166" s="159" t="s">
        <v>222</v>
      </c>
    </row>
    <row r="167" spans="1:65" s="13" customFormat="1">
      <c r="B167" s="166"/>
      <c r="D167" s="161" t="s">
        <v>141</v>
      </c>
      <c r="E167" s="167" t="s">
        <v>1</v>
      </c>
      <c r="F167" s="168" t="s">
        <v>223</v>
      </c>
      <c r="H167" s="169">
        <v>60</v>
      </c>
      <c r="I167" s="170"/>
      <c r="L167" s="166"/>
      <c r="M167" s="171"/>
      <c r="N167" s="172"/>
      <c r="O167" s="172"/>
      <c r="P167" s="172"/>
      <c r="Q167" s="172"/>
      <c r="R167" s="172"/>
      <c r="S167" s="172"/>
      <c r="T167" s="173"/>
      <c r="AT167" s="167" t="s">
        <v>141</v>
      </c>
      <c r="AU167" s="167" t="s">
        <v>84</v>
      </c>
      <c r="AV167" s="13" t="s">
        <v>84</v>
      </c>
      <c r="AW167" s="13" t="s">
        <v>31</v>
      </c>
      <c r="AX167" s="13" t="s">
        <v>75</v>
      </c>
      <c r="AY167" s="167" t="s">
        <v>129</v>
      </c>
    </row>
    <row r="168" spans="1:65" s="14" customFormat="1">
      <c r="B168" s="174"/>
      <c r="D168" s="161" t="s">
        <v>141</v>
      </c>
      <c r="E168" s="175" t="s">
        <v>1</v>
      </c>
      <c r="F168" s="176" t="s">
        <v>143</v>
      </c>
      <c r="H168" s="177">
        <v>60</v>
      </c>
      <c r="I168" s="178"/>
      <c r="L168" s="174"/>
      <c r="M168" s="179"/>
      <c r="N168" s="180"/>
      <c r="O168" s="180"/>
      <c r="P168" s="180"/>
      <c r="Q168" s="180"/>
      <c r="R168" s="180"/>
      <c r="S168" s="180"/>
      <c r="T168" s="181"/>
      <c r="AT168" s="175" t="s">
        <v>141</v>
      </c>
      <c r="AU168" s="175" t="s">
        <v>84</v>
      </c>
      <c r="AV168" s="14" t="s">
        <v>137</v>
      </c>
      <c r="AW168" s="14" t="s">
        <v>31</v>
      </c>
      <c r="AX168" s="14" t="s">
        <v>82</v>
      </c>
      <c r="AY168" s="175" t="s">
        <v>129</v>
      </c>
    </row>
    <row r="169" spans="1:65" s="2" customFormat="1" ht="16.5" customHeight="1">
      <c r="A169" s="31"/>
      <c r="B169" s="147"/>
      <c r="C169" s="182" t="s">
        <v>224</v>
      </c>
      <c r="D169" s="182" t="s">
        <v>178</v>
      </c>
      <c r="E169" s="183" t="s">
        <v>225</v>
      </c>
      <c r="F169" s="184" t="s">
        <v>226</v>
      </c>
      <c r="G169" s="185" t="s">
        <v>135</v>
      </c>
      <c r="H169" s="186">
        <v>120</v>
      </c>
      <c r="I169" s="187"/>
      <c r="J169" s="188">
        <f>ROUND(I169*H169,2)</f>
        <v>0</v>
      </c>
      <c r="K169" s="184" t="s">
        <v>136</v>
      </c>
      <c r="L169" s="189"/>
      <c r="M169" s="190" t="s">
        <v>1</v>
      </c>
      <c r="N169" s="191" t="s">
        <v>40</v>
      </c>
      <c r="O169" s="57"/>
      <c r="P169" s="157">
        <f>O169*H169</f>
        <v>0</v>
      </c>
      <c r="Q169" s="157">
        <v>9.0000000000000006E-5</v>
      </c>
      <c r="R169" s="157">
        <f>Q169*H169</f>
        <v>1.0800000000000001E-2</v>
      </c>
      <c r="S169" s="157">
        <v>0</v>
      </c>
      <c r="T169" s="158">
        <f>S169*H169</f>
        <v>0</v>
      </c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R169" s="159" t="s">
        <v>170</v>
      </c>
      <c r="AT169" s="159" t="s">
        <v>178</v>
      </c>
      <c r="AU169" s="159" t="s">
        <v>84</v>
      </c>
      <c r="AY169" s="16" t="s">
        <v>129</v>
      </c>
      <c r="BE169" s="160">
        <f>IF(N169="základní",J169,0)</f>
        <v>0</v>
      </c>
      <c r="BF169" s="160">
        <f>IF(N169="snížená",J169,0)</f>
        <v>0</v>
      </c>
      <c r="BG169" s="160">
        <f>IF(N169="zákl. přenesená",J169,0)</f>
        <v>0</v>
      </c>
      <c r="BH169" s="160">
        <f>IF(N169="sníž. přenesená",J169,0)</f>
        <v>0</v>
      </c>
      <c r="BI169" s="160">
        <f>IF(N169="nulová",J169,0)</f>
        <v>0</v>
      </c>
      <c r="BJ169" s="16" t="s">
        <v>82</v>
      </c>
      <c r="BK169" s="160">
        <f>ROUND(I169*H169,2)</f>
        <v>0</v>
      </c>
      <c r="BL169" s="16" t="s">
        <v>137</v>
      </c>
      <c r="BM169" s="159" t="s">
        <v>227</v>
      </c>
    </row>
    <row r="170" spans="1:65" s="13" customFormat="1">
      <c r="B170" s="166"/>
      <c r="D170" s="161" t="s">
        <v>141</v>
      </c>
      <c r="E170" s="167" t="s">
        <v>1</v>
      </c>
      <c r="F170" s="168" t="s">
        <v>228</v>
      </c>
      <c r="H170" s="169">
        <v>120</v>
      </c>
      <c r="I170" s="170"/>
      <c r="L170" s="166"/>
      <c r="M170" s="171"/>
      <c r="N170" s="172"/>
      <c r="O170" s="172"/>
      <c r="P170" s="172"/>
      <c r="Q170" s="172"/>
      <c r="R170" s="172"/>
      <c r="S170" s="172"/>
      <c r="T170" s="173"/>
      <c r="AT170" s="167" t="s">
        <v>141</v>
      </c>
      <c r="AU170" s="167" t="s">
        <v>84</v>
      </c>
      <c r="AV170" s="13" t="s">
        <v>84</v>
      </c>
      <c r="AW170" s="13" t="s">
        <v>31</v>
      </c>
      <c r="AX170" s="13" t="s">
        <v>75</v>
      </c>
      <c r="AY170" s="167" t="s">
        <v>129</v>
      </c>
    </row>
    <row r="171" spans="1:65" s="14" customFormat="1">
      <c r="B171" s="174"/>
      <c r="D171" s="161" t="s">
        <v>141</v>
      </c>
      <c r="E171" s="175" t="s">
        <v>1</v>
      </c>
      <c r="F171" s="176" t="s">
        <v>143</v>
      </c>
      <c r="H171" s="177">
        <v>120</v>
      </c>
      <c r="I171" s="178"/>
      <c r="L171" s="174"/>
      <c r="M171" s="179"/>
      <c r="N171" s="180"/>
      <c r="O171" s="180"/>
      <c r="P171" s="180"/>
      <c r="Q171" s="180"/>
      <c r="R171" s="180"/>
      <c r="S171" s="180"/>
      <c r="T171" s="181"/>
      <c r="AT171" s="175" t="s">
        <v>141</v>
      </c>
      <c r="AU171" s="175" t="s">
        <v>84</v>
      </c>
      <c r="AV171" s="14" t="s">
        <v>137</v>
      </c>
      <c r="AW171" s="14" t="s">
        <v>31</v>
      </c>
      <c r="AX171" s="14" t="s">
        <v>82</v>
      </c>
      <c r="AY171" s="175" t="s">
        <v>129</v>
      </c>
    </row>
    <row r="172" spans="1:65" s="2" customFormat="1" ht="16.5" customHeight="1">
      <c r="A172" s="31"/>
      <c r="B172" s="147"/>
      <c r="C172" s="182" t="s">
        <v>229</v>
      </c>
      <c r="D172" s="182" t="s">
        <v>178</v>
      </c>
      <c r="E172" s="183" t="s">
        <v>230</v>
      </c>
      <c r="F172" s="184" t="s">
        <v>231</v>
      </c>
      <c r="G172" s="185" t="s">
        <v>135</v>
      </c>
      <c r="H172" s="186">
        <v>192</v>
      </c>
      <c r="I172" s="187"/>
      <c r="J172" s="188">
        <f>ROUND(I172*H172,2)</f>
        <v>0</v>
      </c>
      <c r="K172" s="184" t="s">
        <v>136</v>
      </c>
      <c r="L172" s="189"/>
      <c r="M172" s="190" t="s">
        <v>1</v>
      </c>
      <c r="N172" s="191" t="s">
        <v>40</v>
      </c>
      <c r="O172" s="57"/>
      <c r="P172" s="157">
        <f>O172*H172</f>
        <v>0</v>
      </c>
      <c r="Q172" s="157">
        <v>9.0000000000000006E-5</v>
      </c>
      <c r="R172" s="157">
        <f>Q172*H172</f>
        <v>1.728E-2</v>
      </c>
      <c r="S172" s="157">
        <v>0</v>
      </c>
      <c r="T172" s="158">
        <f>S172*H172</f>
        <v>0</v>
      </c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R172" s="159" t="s">
        <v>170</v>
      </c>
      <c r="AT172" s="159" t="s">
        <v>178</v>
      </c>
      <c r="AU172" s="159" t="s">
        <v>84</v>
      </c>
      <c r="AY172" s="16" t="s">
        <v>129</v>
      </c>
      <c r="BE172" s="160">
        <f>IF(N172="základní",J172,0)</f>
        <v>0</v>
      </c>
      <c r="BF172" s="160">
        <f>IF(N172="snížená",J172,0)</f>
        <v>0</v>
      </c>
      <c r="BG172" s="160">
        <f>IF(N172="zákl. přenesená",J172,0)</f>
        <v>0</v>
      </c>
      <c r="BH172" s="160">
        <f>IF(N172="sníž. přenesená",J172,0)</f>
        <v>0</v>
      </c>
      <c r="BI172" s="160">
        <f>IF(N172="nulová",J172,0)</f>
        <v>0</v>
      </c>
      <c r="BJ172" s="16" t="s">
        <v>82</v>
      </c>
      <c r="BK172" s="160">
        <f>ROUND(I172*H172,2)</f>
        <v>0</v>
      </c>
      <c r="BL172" s="16" t="s">
        <v>137</v>
      </c>
      <c r="BM172" s="159" t="s">
        <v>232</v>
      </c>
    </row>
    <row r="173" spans="1:65" s="13" customFormat="1">
      <c r="B173" s="166"/>
      <c r="D173" s="161" t="s">
        <v>141</v>
      </c>
      <c r="E173" s="167" t="s">
        <v>1</v>
      </c>
      <c r="F173" s="168" t="s">
        <v>233</v>
      </c>
      <c r="H173" s="169">
        <v>192</v>
      </c>
      <c r="I173" s="170"/>
      <c r="L173" s="166"/>
      <c r="M173" s="171"/>
      <c r="N173" s="172"/>
      <c r="O173" s="172"/>
      <c r="P173" s="172"/>
      <c r="Q173" s="172"/>
      <c r="R173" s="172"/>
      <c r="S173" s="172"/>
      <c r="T173" s="173"/>
      <c r="AT173" s="167" t="s">
        <v>141</v>
      </c>
      <c r="AU173" s="167" t="s">
        <v>84</v>
      </c>
      <c r="AV173" s="13" t="s">
        <v>84</v>
      </c>
      <c r="AW173" s="13" t="s">
        <v>31</v>
      </c>
      <c r="AX173" s="13" t="s">
        <v>75</v>
      </c>
      <c r="AY173" s="167" t="s">
        <v>129</v>
      </c>
    </row>
    <row r="174" spans="1:65" s="14" customFormat="1">
      <c r="B174" s="174"/>
      <c r="D174" s="161" t="s">
        <v>141</v>
      </c>
      <c r="E174" s="175" t="s">
        <v>1</v>
      </c>
      <c r="F174" s="176" t="s">
        <v>143</v>
      </c>
      <c r="H174" s="177">
        <v>192</v>
      </c>
      <c r="I174" s="178"/>
      <c r="L174" s="174"/>
      <c r="M174" s="179"/>
      <c r="N174" s="180"/>
      <c r="O174" s="180"/>
      <c r="P174" s="180"/>
      <c r="Q174" s="180"/>
      <c r="R174" s="180"/>
      <c r="S174" s="180"/>
      <c r="T174" s="181"/>
      <c r="AT174" s="175" t="s">
        <v>141</v>
      </c>
      <c r="AU174" s="175" t="s">
        <v>84</v>
      </c>
      <c r="AV174" s="14" t="s">
        <v>137</v>
      </c>
      <c r="AW174" s="14" t="s">
        <v>31</v>
      </c>
      <c r="AX174" s="14" t="s">
        <v>82</v>
      </c>
      <c r="AY174" s="175" t="s">
        <v>129</v>
      </c>
    </row>
    <row r="175" spans="1:65" s="2" customFormat="1" ht="16.5" customHeight="1">
      <c r="A175" s="31"/>
      <c r="B175" s="147"/>
      <c r="C175" s="182" t="s">
        <v>234</v>
      </c>
      <c r="D175" s="182" t="s">
        <v>178</v>
      </c>
      <c r="E175" s="183" t="s">
        <v>235</v>
      </c>
      <c r="F175" s="184" t="s">
        <v>236</v>
      </c>
      <c r="G175" s="185" t="s">
        <v>135</v>
      </c>
      <c r="H175" s="186">
        <v>78</v>
      </c>
      <c r="I175" s="187"/>
      <c r="J175" s="188">
        <f>ROUND(I175*H175,2)</f>
        <v>0</v>
      </c>
      <c r="K175" s="184" t="s">
        <v>136</v>
      </c>
      <c r="L175" s="189"/>
      <c r="M175" s="190" t="s">
        <v>1</v>
      </c>
      <c r="N175" s="191" t="s">
        <v>40</v>
      </c>
      <c r="O175" s="57"/>
      <c r="P175" s="157">
        <f>O175*H175</f>
        <v>0</v>
      </c>
      <c r="Q175" s="157">
        <v>1.8000000000000001E-4</v>
      </c>
      <c r="R175" s="157">
        <f>Q175*H175</f>
        <v>1.404E-2</v>
      </c>
      <c r="S175" s="157">
        <v>0</v>
      </c>
      <c r="T175" s="158">
        <f>S175*H175</f>
        <v>0</v>
      </c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R175" s="159" t="s">
        <v>170</v>
      </c>
      <c r="AT175" s="159" t="s">
        <v>178</v>
      </c>
      <c r="AU175" s="159" t="s">
        <v>84</v>
      </c>
      <c r="AY175" s="16" t="s">
        <v>129</v>
      </c>
      <c r="BE175" s="160">
        <f>IF(N175="základní",J175,0)</f>
        <v>0</v>
      </c>
      <c r="BF175" s="160">
        <f>IF(N175="snížená",J175,0)</f>
        <v>0</v>
      </c>
      <c r="BG175" s="160">
        <f>IF(N175="zákl. přenesená",J175,0)</f>
        <v>0</v>
      </c>
      <c r="BH175" s="160">
        <f>IF(N175="sníž. přenesená",J175,0)</f>
        <v>0</v>
      </c>
      <c r="BI175" s="160">
        <f>IF(N175="nulová",J175,0)</f>
        <v>0</v>
      </c>
      <c r="BJ175" s="16" t="s">
        <v>82</v>
      </c>
      <c r="BK175" s="160">
        <f>ROUND(I175*H175,2)</f>
        <v>0</v>
      </c>
      <c r="BL175" s="16" t="s">
        <v>137</v>
      </c>
      <c r="BM175" s="159" t="s">
        <v>237</v>
      </c>
    </row>
    <row r="176" spans="1:65" s="13" customFormat="1">
      <c r="B176" s="166"/>
      <c r="D176" s="161" t="s">
        <v>141</v>
      </c>
      <c r="E176" s="167" t="s">
        <v>1</v>
      </c>
      <c r="F176" s="168" t="s">
        <v>238</v>
      </c>
      <c r="H176" s="169">
        <v>30</v>
      </c>
      <c r="I176" s="170"/>
      <c r="L176" s="166"/>
      <c r="M176" s="171"/>
      <c r="N176" s="172"/>
      <c r="O176" s="172"/>
      <c r="P176" s="172"/>
      <c r="Q176" s="172"/>
      <c r="R176" s="172"/>
      <c r="S176" s="172"/>
      <c r="T176" s="173"/>
      <c r="AT176" s="167" t="s">
        <v>141</v>
      </c>
      <c r="AU176" s="167" t="s">
        <v>84</v>
      </c>
      <c r="AV176" s="13" t="s">
        <v>84</v>
      </c>
      <c r="AW176" s="13" t="s">
        <v>31</v>
      </c>
      <c r="AX176" s="13" t="s">
        <v>75</v>
      </c>
      <c r="AY176" s="167" t="s">
        <v>129</v>
      </c>
    </row>
    <row r="177" spans="1:65" s="13" customFormat="1">
      <c r="B177" s="166"/>
      <c r="D177" s="161" t="s">
        <v>141</v>
      </c>
      <c r="E177" s="167" t="s">
        <v>1</v>
      </c>
      <c r="F177" s="168" t="s">
        <v>239</v>
      </c>
      <c r="H177" s="169">
        <v>48</v>
      </c>
      <c r="I177" s="170"/>
      <c r="L177" s="166"/>
      <c r="M177" s="171"/>
      <c r="N177" s="172"/>
      <c r="O177" s="172"/>
      <c r="P177" s="172"/>
      <c r="Q177" s="172"/>
      <c r="R177" s="172"/>
      <c r="S177" s="172"/>
      <c r="T177" s="173"/>
      <c r="AT177" s="167" t="s">
        <v>141</v>
      </c>
      <c r="AU177" s="167" t="s">
        <v>84</v>
      </c>
      <c r="AV177" s="13" t="s">
        <v>84</v>
      </c>
      <c r="AW177" s="13" t="s">
        <v>31</v>
      </c>
      <c r="AX177" s="13" t="s">
        <v>75</v>
      </c>
      <c r="AY177" s="167" t="s">
        <v>129</v>
      </c>
    </row>
    <row r="178" spans="1:65" s="14" customFormat="1">
      <c r="B178" s="174"/>
      <c r="D178" s="161" t="s">
        <v>141</v>
      </c>
      <c r="E178" s="175" t="s">
        <v>1</v>
      </c>
      <c r="F178" s="176" t="s">
        <v>143</v>
      </c>
      <c r="H178" s="177">
        <v>78</v>
      </c>
      <c r="I178" s="178"/>
      <c r="L178" s="174"/>
      <c r="M178" s="179"/>
      <c r="N178" s="180"/>
      <c r="O178" s="180"/>
      <c r="P178" s="180"/>
      <c r="Q178" s="180"/>
      <c r="R178" s="180"/>
      <c r="S178" s="180"/>
      <c r="T178" s="181"/>
      <c r="AT178" s="175" t="s">
        <v>141</v>
      </c>
      <c r="AU178" s="175" t="s">
        <v>84</v>
      </c>
      <c r="AV178" s="14" t="s">
        <v>137</v>
      </c>
      <c r="AW178" s="14" t="s">
        <v>31</v>
      </c>
      <c r="AX178" s="14" t="s">
        <v>82</v>
      </c>
      <c r="AY178" s="175" t="s">
        <v>129</v>
      </c>
    </row>
    <row r="179" spans="1:65" s="2" customFormat="1" ht="16.5" customHeight="1">
      <c r="A179" s="31"/>
      <c r="B179" s="147"/>
      <c r="C179" s="182" t="s">
        <v>7</v>
      </c>
      <c r="D179" s="182" t="s">
        <v>178</v>
      </c>
      <c r="E179" s="183" t="s">
        <v>240</v>
      </c>
      <c r="F179" s="184" t="s">
        <v>241</v>
      </c>
      <c r="G179" s="185" t="s">
        <v>135</v>
      </c>
      <c r="H179" s="186">
        <v>192</v>
      </c>
      <c r="I179" s="187"/>
      <c r="J179" s="188">
        <f>ROUND(I179*H179,2)</f>
        <v>0</v>
      </c>
      <c r="K179" s="184" t="s">
        <v>136</v>
      </c>
      <c r="L179" s="189"/>
      <c r="M179" s="190" t="s">
        <v>1</v>
      </c>
      <c r="N179" s="191" t="s">
        <v>40</v>
      </c>
      <c r="O179" s="57"/>
      <c r="P179" s="157">
        <f>O179*H179</f>
        <v>0</v>
      </c>
      <c r="Q179" s="157">
        <v>5.1999999999999995E-4</v>
      </c>
      <c r="R179" s="157">
        <f>Q179*H179</f>
        <v>9.9839999999999984E-2</v>
      </c>
      <c r="S179" s="157">
        <v>0</v>
      </c>
      <c r="T179" s="158">
        <f>S179*H179</f>
        <v>0</v>
      </c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R179" s="159" t="s">
        <v>170</v>
      </c>
      <c r="AT179" s="159" t="s">
        <v>178</v>
      </c>
      <c r="AU179" s="159" t="s">
        <v>84</v>
      </c>
      <c r="AY179" s="16" t="s">
        <v>129</v>
      </c>
      <c r="BE179" s="160">
        <f>IF(N179="základní",J179,0)</f>
        <v>0</v>
      </c>
      <c r="BF179" s="160">
        <f>IF(N179="snížená",J179,0)</f>
        <v>0</v>
      </c>
      <c r="BG179" s="160">
        <f>IF(N179="zákl. přenesená",J179,0)</f>
        <v>0</v>
      </c>
      <c r="BH179" s="160">
        <f>IF(N179="sníž. přenesená",J179,0)</f>
        <v>0</v>
      </c>
      <c r="BI179" s="160">
        <f>IF(N179="nulová",J179,0)</f>
        <v>0</v>
      </c>
      <c r="BJ179" s="16" t="s">
        <v>82</v>
      </c>
      <c r="BK179" s="160">
        <f>ROUND(I179*H179,2)</f>
        <v>0</v>
      </c>
      <c r="BL179" s="16" t="s">
        <v>137</v>
      </c>
      <c r="BM179" s="159" t="s">
        <v>242</v>
      </c>
    </row>
    <row r="180" spans="1:65" s="13" customFormat="1">
      <c r="B180" s="166"/>
      <c r="D180" s="161" t="s">
        <v>141</v>
      </c>
      <c r="E180" s="167" t="s">
        <v>1</v>
      </c>
      <c r="F180" s="168" t="s">
        <v>233</v>
      </c>
      <c r="H180" s="169">
        <v>192</v>
      </c>
      <c r="I180" s="170"/>
      <c r="L180" s="166"/>
      <c r="M180" s="171"/>
      <c r="N180" s="172"/>
      <c r="O180" s="172"/>
      <c r="P180" s="172"/>
      <c r="Q180" s="172"/>
      <c r="R180" s="172"/>
      <c r="S180" s="172"/>
      <c r="T180" s="173"/>
      <c r="AT180" s="167" t="s">
        <v>141</v>
      </c>
      <c r="AU180" s="167" t="s">
        <v>84</v>
      </c>
      <c r="AV180" s="13" t="s">
        <v>84</v>
      </c>
      <c r="AW180" s="13" t="s">
        <v>31</v>
      </c>
      <c r="AX180" s="13" t="s">
        <v>75</v>
      </c>
      <c r="AY180" s="167" t="s">
        <v>129</v>
      </c>
    </row>
    <row r="181" spans="1:65" s="14" customFormat="1">
      <c r="B181" s="174"/>
      <c r="D181" s="161" t="s">
        <v>141</v>
      </c>
      <c r="E181" s="175" t="s">
        <v>1</v>
      </c>
      <c r="F181" s="176" t="s">
        <v>143</v>
      </c>
      <c r="H181" s="177">
        <v>192</v>
      </c>
      <c r="I181" s="178"/>
      <c r="L181" s="174"/>
      <c r="M181" s="179"/>
      <c r="N181" s="180"/>
      <c r="O181" s="180"/>
      <c r="P181" s="180"/>
      <c r="Q181" s="180"/>
      <c r="R181" s="180"/>
      <c r="S181" s="180"/>
      <c r="T181" s="181"/>
      <c r="AT181" s="175" t="s">
        <v>141</v>
      </c>
      <c r="AU181" s="175" t="s">
        <v>84</v>
      </c>
      <c r="AV181" s="14" t="s">
        <v>137</v>
      </c>
      <c r="AW181" s="14" t="s">
        <v>31</v>
      </c>
      <c r="AX181" s="14" t="s">
        <v>82</v>
      </c>
      <c r="AY181" s="175" t="s">
        <v>129</v>
      </c>
    </row>
    <row r="182" spans="1:65" s="2" customFormat="1" ht="16.5" customHeight="1">
      <c r="A182" s="31"/>
      <c r="B182" s="147"/>
      <c r="C182" s="182" t="s">
        <v>243</v>
      </c>
      <c r="D182" s="182" t="s">
        <v>178</v>
      </c>
      <c r="E182" s="183" t="s">
        <v>244</v>
      </c>
      <c r="F182" s="184" t="s">
        <v>245</v>
      </c>
      <c r="G182" s="185" t="s">
        <v>135</v>
      </c>
      <c r="H182" s="186">
        <v>120</v>
      </c>
      <c r="I182" s="187"/>
      <c r="J182" s="188">
        <f>ROUND(I182*H182,2)</f>
        <v>0</v>
      </c>
      <c r="K182" s="184" t="s">
        <v>136</v>
      </c>
      <c r="L182" s="189"/>
      <c r="M182" s="190" t="s">
        <v>1</v>
      </c>
      <c r="N182" s="191" t="s">
        <v>40</v>
      </c>
      <c r="O182" s="57"/>
      <c r="P182" s="157">
        <f>O182*H182</f>
        <v>0</v>
      </c>
      <c r="Q182" s="157">
        <v>5.1999999999999995E-4</v>
      </c>
      <c r="R182" s="157">
        <f>Q182*H182</f>
        <v>6.2399999999999997E-2</v>
      </c>
      <c r="S182" s="157">
        <v>0</v>
      </c>
      <c r="T182" s="158">
        <f>S182*H182</f>
        <v>0</v>
      </c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R182" s="159" t="s">
        <v>170</v>
      </c>
      <c r="AT182" s="159" t="s">
        <v>178</v>
      </c>
      <c r="AU182" s="159" t="s">
        <v>84</v>
      </c>
      <c r="AY182" s="16" t="s">
        <v>129</v>
      </c>
      <c r="BE182" s="160">
        <f>IF(N182="základní",J182,0)</f>
        <v>0</v>
      </c>
      <c r="BF182" s="160">
        <f>IF(N182="snížená",J182,0)</f>
        <v>0</v>
      </c>
      <c r="BG182" s="160">
        <f>IF(N182="zákl. přenesená",J182,0)</f>
        <v>0</v>
      </c>
      <c r="BH182" s="160">
        <f>IF(N182="sníž. přenesená",J182,0)</f>
        <v>0</v>
      </c>
      <c r="BI182" s="160">
        <f>IF(N182="nulová",J182,0)</f>
        <v>0</v>
      </c>
      <c r="BJ182" s="16" t="s">
        <v>82</v>
      </c>
      <c r="BK182" s="160">
        <f>ROUND(I182*H182,2)</f>
        <v>0</v>
      </c>
      <c r="BL182" s="16" t="s">
        <v>137</v>
      </c>
      <c r="BM182" s="159" t="s">
        <v>246</v>
      </c>
    </row>
    <row r="183" spans="1:65" s="13" customFormat="1">
      <c r="B183" s="166"/>
      <c r="D183" s="161" t="s">
        <v>141</v>
      </c>
      <c r="E183" s="167" t="s">
        <v>1</v>
      </c>
      <c r="F183" s="168" t="s">
        <v>247</v>
      </c>
      <c r="H183" s="169">
        <v>120</v>
      </c>
      <c r="I183" s="170"/>
      <c r="L183" s="166"/>
      <c r="M183" s="171"/>
      <c r="N183" s="172"/>
      <c r="O183" s="172"/>
      <c r="P183" s="172"/>
      <c r="Q183" s="172"/>
      <c r="R183" s="172"/>
      <c r="S183" s="172"/>
      <c r="T183" s="173"/>
      <c r="AT183" s="167" t="s">
        <v>141</v>
      </c>
      <c r="AU183" s="167" t="s">
        <v>84</v>
      </c>
      <c r="AV183" s="13" t="s">
        <v>84</v>
      </c>
      <c r="AW183" s="13" t="s">
        <v>31</v>
      </c>
      <c r="AX183" s="13" t="s">
        <v>75</v>
      </c>
      <c r="AY183" s="167" t="s">
        <v>129</v>
      </c>
    </row>
    <row r="184" spans="1:65" s="14" customFormat="1">
      <c r="B184" s="174"/>
      <c r="D184" s="161" t="s">
        <v>141</v>
      </c>
      <c r="E184" s="175" t="s">
        <v>1</v>
      </c>
      <c r="F184" s="176" t="s">
        <v>143</v>
      </c>
      <c r="H184" s="177">
        <v>120</v>
      </c>
      <c r="I184" s="178"/>
      <c r="L184" s="174"/>
      <c r="M184" s="179"/>
      <c r="N184" s="180"/>
      <c r="O184" s="180"/>
      <c r="P184" s="180"/>
      <c r="Q184" s="180"/>
      <c r="R184" s="180"/>
      <c r="S184" s="180"/>
      <c r="T184" s="181"/>
      <c r="AT184" s="175" t="s">
        <v>141</v>
      </c>
      <c r="AU184" s="175" t="s">
        <v>84</v>
      </c>
      <c r="AV184" s="14" t="s">
        <v>137</v>
      </c>
      <c r="AW184" s="14" t="s">
        <v>31</v>
      </c>
      <c r="AX184" s="14" t="s">
        <v>82</v>
      </c>
      <c r="AY184" s="175" t="s">
        <v>129</v>
      </c>
    </row>
    <row r="185" spans="1:65" s="2" customFormat="1" ht="16.5" customHeight="1">
      <c r="A185" s="31"/>
      <c r="B185" s="147"/>
      <c r="C185" s="182" t="s">
        <v>248</v>
      </c>
      <c r="D185" s="182" t="s">
        <v>178</v>
      </c>
      <c r="E185" s="183" t="s">
        <v>249</v>
      </c>
      <c r="F185" s="184" t="s">
        <v>250</v>
      </c>
      <c r="G185" s="185" t="s">
        <v>135</v>
      </c>
      <c r="H185" s="186">
        <v>78</v>
      </c>
      <c r="I185" s="187"/>
      <c r="J185" s="188">
        <f>ROUND(I185*H185,2)</f>
        <v>0</v>
      </c>
      <c r="K185" s="184" t="s">
        <v>136</v>
      </c>
      <c r="L185" s="189"/>
      <c r="M185" s="190" t="s">
        <v>1</v>
      </c>
      <c r="N185" s="191" t="s">
        <v>40</v>
      </c>
      <c r="O185" s="57"/>
      <c r="P185" s="157">
        <f>O185*H185</f>
        <v>0</v>
      </c>
      <c r="Q185" s="157">
        <v>7.4200000000000004E-3</v>
      </c>
      <c r="R185" s="157">
        <f>Q185*H185</f>
        <v>0.57876000000000005</v>
      </c>
      <c r="S185" s="157">
        <v>0</v>
      </c>
      <c r="T185" s="158">
        <f>S185*H185</f>
        <v>0</v>
      </c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R185" s="159" t="s">
        <v>170</v>
      </c>
      <c r="AT185" s="159" t="s">
        <v>178</v>
      </c>
      <c r="AU185" s="159" t="s">
        <v>84</v>
      </c>
      <c r="AY185" s="16" t="s">
        <v>129</v>
      </c>
      <c r="BE185" s="160">
        <f>IF(N185="základní",J185,0)</f>
        <v>0</v>
      </c>
      <c r="BF185" s="160">
        <f>IF(N185="snížená",J185,0)</f>
        <v>0</v>
      </c>
      <c r="BG185" s="160">
        <f>IF(N185="zákl. přenesená",J185,0)</f>
        <v>0</v>
      </c>
      <c r="BH185" s="160">
        <f>IF(N185="sníž. přenesená",J185,0)</f>
        <v>0</v>
      </c>
      <c r="BI185" s="160">
        <f>IF(N185="nulová",J185,0)</f>
        <v>0</v>
      </c>
      <c r="BJ185" s="16" t="s">
        <v>82</v>
      </c>
      <c r="BK185" s="160">
        <f>ROUND(I185*H185,2)</f>
        <v>0</v>
      </c>
      <c r="BL185" s="16" t="s">
        <v>137</v>
      </c>
      <c r="BM185" s="159" t="s">
        <v>251</v>
      </c>
    </row>
    <row r="186" spans="1:65" s="13" customFormat="1">
      <c r="B186" s="166"/>
      <c r="D186" s="161" t="s">
        <v>141</v>
      </c>
      <c r="E186" s="167" t="s">
        <v>1</v>
      </c>
      <c r="F186" s="168" t="s">
        <v>238</v>
      </c>
      <c r="H186" s="169">
        <v>30</v>
      </c>
      <c r="I186" s="170"/>
      <c r="L186" s="166"/>
      <c r="M186" s="171"/>
      <c r="N186" s="172"/>
      <c r="O186" s="172"/>
      <c r="P186" s="172"/>
      <c r="Q186" s="172"/>
      <c r="R186" s="172"/>
      <c r="S186" s="172"/>
      <c r="T186" s="173"/>
      <c r="AT186" s="167" t="s">
        <v>141</v>
      </c>
      <c r="AU186" s="167" t="s">
        <v>84</v>
      </c>
      <c r="AV186" s="13" t="s">
        <v>84</v>
      </c>
      <c r="AW186" s="13" t="s">
        <v>31</v>
      </c>
      <c r="AX186" s="13" t="s">
        <v>75</v>
      </c>
      <c r="AY186" s="167" t="s">
        <v>129</v>
      </c>
    </row>
    <row r="187" spans="1:65" s="13" customFormat="1">
      <c r="B187" s="166"/>
      <c r="D187" s="161" t="s">
        <v>141</v>
      </c>
      <c r="E187" s="167" t="s">
        <v>1</v>
      </c>
      <c r="F187" s="168" t="s">
        <v>252</v>
      </c>
      <c r="H187" s="169">
        <v>48</v>
      </c>
      <c r="I187" s="170"/>
      <c r="L187" s="166"/>
      <c r="M187" s="171"/>
      <c r="N187" s="172"/>
      <c r="O187" s="172"/>
      <c r="P187" s="172"/>
      <c r="Q187" s="172"/>
      <c r="R187" s="172"/>
      <c r="S187" s="172"/>
      <c r="T187" s="173"/>
      <c r="AT187" s="167" t="s">
        <v>141</v>
      </c>
      <c r="AU187" s="167" t="s">
        <v>84</v>
      </c>
      <c r="AV187" s="13" t="s">
        <v>84</v>
      </c>
      <c r="AW187" s="13" t="s">
        <v>31</v>
      </c>
      <c r="AX187" s="13" t="s">
        <v>75</v>
      </c>
      <c r="AY187" s="167" t="s">
        <v>129</v>
      </c>
    </row>
    <row r="188" spans="1:65" s="14" customFormat="1">
      <c r="B188" s="174"/>
      <c r="D188" s="161" t="s">
        <v>141</v>
      </c>
      <c r="E188" s="175" t="s">
        <v>1</v>
      </c>
      <c r="F188" s="176" t="s">
        <v>143</v>
      </c>
      <c r="H188" s="177">
        <v>78</v>
      </c>
      <c r="I188" s="178"/>
      <c r="L188" s="174"/>
      <c r="M188" s="179"/>
      <c r="N188" s="180"/>
      <c r="O188" s="180"/>
      <c r="P188" s="180"/>
      <c r="Q188" s="180"/>
      <c r="R188" s="180"/>
      <c r="S188" s="180"/>
      <c r="T188" s="181"/>
      <c r="AT188" s="175" t="s">
        <v>141</v>
      </c>
      <c r="AU188" s="175" t="s">
        <v>84</v>
      </c>
      <c r="AV188" s="14" t="s">
        <v>137</v>
      </c>
      <c r="AW188" s="14" t="s">
        <v>31</v>
      </c>
      <c r="AX188" s="14" t="s">
        <v>82</v>
      </c>
      <c r="AY188" s="175" t="s">
        <v>129</v>
      </c>
    </row>
    <row r="189" spans="1:65" s="2" customFormat="1" ht="16.5" customHeight="1">
      <c r="A189" s="31"/>
      <c r="B189" s="147"/>
      <c r="C189" s="182" t="s">
        <v>253</v>
      </c>
      <c r="D189" s="182" t="s">
        <v>178</v>
      </c>
      <c r="E189" s="183" t="s">
        <v>254</v>
      </c>
      <c r="F189" s="184" t="s">
        <v>255</v>
      </c>
      <c r="G189" s="185" t="s">
        <v>135</v>
      </c>
      <c r="H189" s="186">
        <v>78</v>
      </c>
      <c r="I189" s="187"/>
      <c r="J189" s="188">
        <f>ROUND(I189*H189,2)</f>
        <v>0</v>
      </c>
      <c r="K189" s="184" t="s">
        <v>136</v>
      </c>
      <c r="L189" s="189"/>
      <c r="M189" s="190" t="s">
        <v>1</v>
      </c>
      <c r="N189" s="191" t="s">
        <v>40</v>
      </c>
      <c r="O189" s="57"/>
      <c r="P189" s="157">
        <f>O189*H189</f>
        <v>0</v>
      </c>
      <c r="Q189" s="157">
        <v>9.0000000000000006E-5</v>
      </c>
      <c r="R189" s="157">
        <f>Q189*H189</f>
        <v>7.0200000000000002E-3</v>
      </c>
      <c r="S189" s="157">
        <v>0</v>
      </c>
      <c r="T189" s="158">
        <f>S189*H189</f>
        <v>0</v>
      </c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R189" s="159" t="s">
        <v>170</v>
      </c>
      <c r="AT189" s="159" t="s">
        <v>178</v>
      </c>
      <c r="AU189" s="159" t="s">
        <v>84</v>
      </c>
      <c r="AY189" s="16" t="s">
        <v>129</v>
      </c>
      <c r="BE189" s="160">
        <f>IF(N189="základní",J189,0)</f>
        <v>0</v>
      </c>
      <c r="BF189" s="160">
        <f>IF(N189="snížená",J189,0)</f>
        <v>0</v>
      </c>
      <c r="BG189" s="160">
        <f>IF(N189="zákl. přenesená",J189,0)</f>
        <v>0</v>
      </c>
      <c r="BH189" s="160">
        <f>IF(N189="sníž. přenesená",J189,0)</f>
        <v>0</v>
      </c>
      <c r="BI189" s="160">
        <f>IF(N189="nulová",J189,0)</f>
        <v>0</v>
      </c>
      <c r="BJ189" s="16" t="s">
        <v>82</v>
      </c>
      <c r="BK189" s="160">
        <f>ROUND(I189*H189,2)</f>
        <v>0</v>
      </c>
      <c r="BL189" s="16" t="s">
        <v>137</v>
      </c>
      <c r="BM189" s="159" t="s">
        <v>256</v>
      </c>
    </row>
    <row r="190" spans="1:65" s="13" customFormat="1">
      <c r="B190" s="166"/>
      <c r="D190" s="161" t="s">
        <v>141</v>
      </c>
      <c r="E190" s="167" t="s">
        <v>1</v>
      </c>
      <c r="F190" s="168" t="s">
        <v>252</v>
      </c>
      <c r="H190" s="169">
        <v>48</v>
      </c>
      <c r="I190" s="170"/>
      <c r="L190" s="166"/>
      <c r="M190" s="171"/>
      <c r="N190" s="172"/>
      <c r="O190" s="172"/>
      <c r="P190" s="172"/>
      <c r="Q190" s="172"/>
      <c r="R190" s="172"/>
      <c r="S190" s="172"/>
      <c r="T190" s="173"/>
      <c r="AT190" s="167" t="s">
        <v>141</v>
      </c>
      <c r="AU190" s="167" t="s">
        <v>84</v>
      </c>
      <c r="AV190" s="13" t="s">
        <v>84</v>
      </c>
      <c r="AW190" s="13" t="s">
        <v>31</v>
      </c>
      <c r="AX190" s="13" t="s">
        <v>75</v>
      </c>
      <c r="AY190" s="167" t="s">
        <v>129</v>
      </c>
    </row>
    <row r="191" spans="1:65" s="13" customFormat="1">
      <c r="B191" s="166"/>
      <c r="D191" s="161" t="s">
        <v>141</v>
      </c>
      <c r="E191" s="167" t="s">
        <v>1</v>
      </c>
      <c r="F191" s="168" t="s">
        <v>257</v>
      </c>
      <c r="H191" s="169">
        <v>30</v>
      </c>
      <c r="I191" s="170"/>
      <c r="L191" s="166"/>
      <c r="M191" s="171"/>
      <c r="N191" s="172"/>
      <c r="O191" s="172"/>
      <c r="P191" s="172"/>
      <c r="Q191" s="172"/>
      <c r="R191" s="172"/>
      <c r="S191" s="172"/>
      <c r="T191" s="173"/>
      <c r="AT191" s="167" t="s">
        <v>141</v>
      </c>
      <c r="AU191" s="167" t="s">
        <v>84</v>
      </c>
      <c r="AV191" s="13" t="s">
        <v>84</v>
      </c>
      <c r="AW191" s="13" t="s">
        <v>31</v>
      </c>
      <c r="AX191" s="13" t="s">
        <v>75</v>
      </c>
      <c r="AY191" s="167" t="s">
        <v>129</v>
      </c>
    </row>
    <row r="192" spans="1:65" s="14" customFormat="1">
      <c r="B192" s="174"/>
      <c r="D192" s="161" t="s">
        <v>141</v>
      </c>
      <c r="E192" s="175" t="s">
        <v>1</v>
      </c>
      <c r="F192" s="176" t="s">
        <v>143</v>
      </c>
      <c r="H192" s="177">
        <v>78</v>
      </c>
      <c r="I192" s="178"/>
      <c r="L192" s="174"/>
      <c r="M192" s="179"/>
      <c r="N192" s="180"/>
      <c r="O192" s="180"/>
      <c r="P192" s="180"/>
      <c r="Q192" s="180"/>
      <c r="R192" s="180"/>
      <c r="S192" s="180"/>
      <c r="T192" s="181"/>
      <c r="AT192" s="175" t="s">
        <v>141</v>
      </c>
      <c r="AU192" s="175" t="s">
        <v>84</v>
      </c>
      <c r="AV192" s="14" t="s">
        <v>137</v>
      </c>
      <c r="AW192" s="14" t="s">
        <v>31</v>
      </c>
      <c r="AX192" s="14" t="s">
        <v>82</v>
      </c>
      <c r="AY192" s="175" t="s">
        <v>129</v>
      </c>
    </row>
    <row r="193" spans="1:65" s="2" customFormat="1" ht="16.5" customHeight="1">
      <c r="A193" s="31"/>
      <c r="B193" s="147"/>
      <c r="C193" s="182" t="s">
        <v>258</v>
      </c>
      <c r="D193" s="182" t="s">
        <v>178</v>
      </c>
      <c r="E193" s="183" t="s">
        <v>259</v>
      </c>
      <c r="F193" s="184" t="s">
        <v>260</v>
      </c>
      <c r="G193" s="185" t="s">
        <v>135</v>
      </c>
      <c r="H193" s="186">
        <v>96</v>
      </c>
      <c r="I193" s="187"/>
      <c r="J193" s="188">
        <f>ROUND(I193*H193,2)</f>
        <v>0</v>
      </c>
      <c r="K193" s="184" t="s">
        <v>136</v>
      </c>
      <c r="L193" s="189"/>
      <c r="M193" s="190" t="s">
        <v>1</v>
      </c>
      <c r="N193" s="191" t="s">
        <v>40</v>
      </c>
      <c r="O193" s="57"/>
      <c r="P193" s="157">
        <f>O193*H193</f>
        <v>0</v>
      </c>
      <c r="Q193" s="157">
        <v>1.23E-3</v>
      </c>
      <c r="R193" s="157">
        <f>Q193*H193</f>
        <v>0.11807999999999999</v>
      </c>
      <c r="S193" s="157">
        <v>0</v>
      </c>
      <c r="T193" s="158">
        <f>S193*H193</f>
        <v>0</v>
      </c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R193" s="159" t="s">
        <v>170</v>
      </c>
      <c r="AT193" s="159" t="s">
        <v>178</v>
      </c>
      <c r="AU193" s="159" t="s">
        <v>84</v>
      </c>
      <c r="AY193" s="16" t="s">
        <v>129</v>
      </c>
      <c r="BE193" s="160">
        <f>IF(N193="základní",J193,0)</f>
        <v>0</v>
      </c>
      <c r="BF193" s="160">
        <f>IF(N193="snížená",J193,0)</f>
        <v>0</v>
      </c>
      <c r="BG193" s="160">
        <f>IF(N193="zákl. přenesená",J193,0)</f>
        <v>0</v>
      </c>
      <c r="BH193" s="160">
        <f>IF(N193="sníž. přenesená",J193,0)</f>
        <v>0</v>
      </c>
      <c r="BI193" s="160">
        <f>IF(N193="nulová",J193,0)</f>
        <v>0</v>
      </c>
      <c r="BJ193" s="16" t="s">
        <v>82</v>
      </c>
      <c r="BK193" s="160">
        <f>ROUND(I193*H193,2)</f>
        <v>0</v>
      </c>
      <c r="BL193" s="16" t="s">
        <v>137</v>
      </c>
      <c r="BM193" s="159" t="s">
        <v>261</v>
      </c>
    </row>
    <row r="194" spans="1:65" s="13" customFormat="1">
      <c r="B194" s="166"/>
      <c r="D194" s="161" t="s">
        <v>141</v>
      </c>
      <c r="E194" s="167" t="s">
        <v>1</v>
      </c>
      <c r="F194" s="168" t="s">
        <v>262</v>
      </c>
      <c r="H194" s="169">
        <v>96</v>
      </c>
      <c r="I194" s="170"/>
      <c r="L194" s="166"/>
      <c r="M194" s="171"/>
      <c r="N194" s="172"/>
      <c r="O194" s="172"/>
      <c r="P194" s="172"/>
      <c r="Q194" s="172"/>
      <c r="R194" s="172"/>
      <c r="S194" s="172"/>
      <c r="T194" s="173"/>
      <c r="AT194" s="167" t="s">
        <v>141</v>
      </c>
      <c r="AU194" s="167" t="s">
        <v>84</v>
      </c>
      <c r="AV194" s="13" t="s">
        <v>84</v>
      </c>
      <c r="AW194" s="13" t="s">
        <v>31</v>
      </c>
      <c r="AX194" s="13" t="s">
        <v>75</v>
      </c>
      <c r="AY194" s="167" t="s">
        <v>129</v>
      </c>
    </row>
    <row r="195" spans="1:65" s="14" customFormat="1">
      <c r="B195" s="174"/>
      <c r="D195" s="161" t="s">
        <v>141</v>
      </c>
      <c r="E195" s="175" t="s">
        <v>1</v>
      </c>
      <c r="F195" s="176" t="s">
        <v>143</v>
      </c>
      <c r="H195" s="177">
        <v>96</v>
      </c>
      <c r="I195" s="178"/>
      <c r="L195" s="174"/>
      <c r="M195" s="179"/>
      <c r="N195" s="180"/>
      <c r="O195" s="180"/>
      <c r="P195" s="180"/>
      <c r="Q195" s="180"/>
      <c r="R195" s="180"/>
      <c r="S195" s="180"/>
      <c r="T195" s="181"/>
      <c r="AT195" s="175" t="s">
        <v>141</v>
      </c>
      <c r="AU195" s="175" t="s">
        <v>84</v>
      </c>
      <c r="AV195" s="14" t="s">
        <v>137</v>
      </c>
      <c r="AW195" s="14" t="s">
        <v>31</v>
      </c>
      <c r="AX195" s="14" t="s">
        <v>82</v>
      </c>
      <c r="AY195" s="175" t="s">
        <v>129</v>
      </c>
    </row>
    <row r="196" spans="1:65" s="2" customFormat="1" ht="60">
      <c r="A196" s="31"/>
      <c r="B196" s="147"/>
      <c r="C196" s="148" t="s">
        <v>263</v>
      </c>
      <c r="D196" s="148" t="s">
        <v>132</v>
      </c>
      <c r="E196" s="149" t="s">
        <v>264</v>
      </c>
      <c r="F196" s="150" t="s">
        <v>265</v>
      </c>
      <c r="G196" s="151" t="s">
        <v>154</v>
      </c>
      <c r="H196" s="152">
        <v>0.1</v>
      </c>
      <c r="I196" s="153"/>
      <c r="J196" s="154">
        <f>ROUND(I196*H196,2)</f>
        <v>0</v>
      </c>
      <c r="K196" s="150" t="s">
        <v>136</v>
      </c>
      <c r="L196" s="32"/>
      <c r="M196" s="155" t="s">
        <v>1</v>
      </c>
      <c r="N196" s="156" t="s">
        <v>40</v>
      </c>
      <c r="O196" s="57"/>
      <c r="P196" s="157">
        <f>O196*H196</f>
        <v>0</v>
      </c>
      <c r="Q196" s="157">
        <v>0</v>
      </c>
      <c r="R196" s="157">
        <f>Q196*H196</f>
        <v>0</v>
      </c>
      <c r="S196" s="157">
        <v>0</v>
      </c>
      <c r="T196" s="158">
        <f>S196*H196</f>
        <v>0</v>
      </c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R196" s="159" t="s">
        <v>137</v>
      </c>
      <c r="AT196" s="159" t="s">
        <v>132</v>
      </c>
      <c r="AU196" s="159" t="s">
        <v>84</v>
      </c>
      <c r="AY196" s="16" t="s">
        <v>129</v>
      </c>
      <c r="BE196" s="160">
        <f>IF(N196="základní",J196,0)</f>
        <v>0</v>
      </c>
      <c r="BF196" s="160">
        <f>IF(N196="snížená",J196,0)</f>
        <v>0</v>
      </c>
      <c r="BG196" s="160">
        <f>IF(N196="zákl. přenesená",J196,0)</f>
        <v>0</v>
      </c>
      <c r="BH196" s="160">
        <f>IF(N196="sníž. přenesená",J196,0)</f>
        <v>0</v>
      </c>
      <c r="BI196" s="160">
        <f>IF(N196="nulová",J196,0)</f>
        <v>0</v>
      </c>
      <c r="BJ196" s="16" t="s">
        <v>82</v>
      </c>
      <c r="BK196" s="160">
        <f>ROUND(I196*H196,2)</f>
        <v>0</v>
      </c>
      <c r="BL196" s="16" t="s">
        <v>137</v>
      </c>
      <c r="BM196" s="159" t="s">
        <v>266</v>
      </c>
    </row>
    <row r="197" spans="1:65" s="2" customFormat="1" ht="19.5">
      <c r="A197" s="31"/>
      <c r="B197" s="32"/>
      <c r="C197" s="31"/>
      <c r="D197" s="161" t="s">
        <v>139</v>
      </c>
      <c r="E197" s="31"/>
      <c r="F197" s="162" t="s">
        <v>267</v>
      </c>
      <c r="G197" s="31"/>
      <c r="H197" s="31"/>
      <c r="I197" s="163"/>
      <c r="J197" s="31"/>
      <c r="K197" s="31"/>
      <c r="L197" s="32"/>
      <c r="M197" s="164"/>
      <c r="N197" s="165"/>
      <c r="O197" s="57"/>
      <c r="P197" s="57"/>
      <c r="Q197" s="57"/>
      <c r="R197" s="57"/>
      <c r="S197" s="57"/>
      <c r="T197" s="58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T197" s="16" t="s">
        <v>139</v>
      </c>
      <c r="AU197" s="16" t="s">
        <v>84</v>
      </c>
    </row>
    <row r="198" spans="1:65" s="13" customFormat="1">
      <c r="B198" s="166"/>
      <c r="D198" s="161" t="s">
        <v>141</v>
      </c>
      <c r="E198" s="167" t="s">
        <v>1</v>
      </c>
      <c r="F198" s="168" t="s">
        <v>268</v>
      </c>
      <c r="H198" s="169">
        <v>0.1</v>
      </c>
      <c r="I198" s="170"/>
      <c r="L198" s="166"/>
      <c r="M198" s="171"/>
      <c r="N198" s="172"/>
      <c r="O198" s="172"/>
      <c r="P198" s="172"/>
      <c r="Q198" s="172"/>
      <c r="R198" s="172"/>
      <c r="S198" s="172"/>
      <c r="T198" s="173"/>
      <c r="AT198" s="167" t="s">
        <v>141</v>
      </c>
      <c r="AU198" s="167" t="s">
        <v>84</v>
      </c>
      <c r="AV198" s="13" t="s">
        <v>84</v>
      </c>
      <c r="AW198" s="13" t="s">
        <v>31</v>
      </c>
      <c r="AX198" s="13" t="s">
        <v>75</v>
      </c>
      <c r="AY198" s="167" t="s">
        <v>129</v>
      </c>
    </row>
    <row r="199" spans="1:65" s="14" customFormat="1">
      <c r="B199" s="174"/>
      <c r="D199" s="161" t="s">
        <v>141</v>
      </c>
      <c r="E199" s="175" t="s">
        <v>1</v>
      </c>
      <c r="F199" s="176" t="s">
        <v>143</v>
      </c>
      <c r="H199" s="177">
        <v>0.1</v>
      </c>
      <c r="I199" s="178"/>
      <c r="L199" s="174"/>
      <c r="M199" s="179"/>
      <c r="N199" s="180"/>
      <c r="O199" s="180"/>
      <c r="P199" s="180"/>
      <c r="Q199" s="180"/>
      <c r="R199" s="180"/>
      <c r="S199" s="180"/>
      <c r="T199" s="181"/>
      <c r="AT199" s="175" t="s">
        <v>141</v>
      </c>
      <c r="AU199" s="175" t="s">
        <v>84</v>
      </c>
      <c r="AV199" s="14" t="s">
        <v>137</v>
      </c>
      <c r="AW199" s="14" t="s">
        <v>31</v>
      </c>
      <c r="AX199" s="14" t="s">
        <v>82</v>
      </c>
      <c r="AY199" s="175" t="s">
        <v>129</v>
      </c>
    </row>
    <row r="200" spans="1:65" s="2" customFormat="1" ht="55.5" customHeight="1">
      <c r="A200" s="31"/>
      <c r="B200" s="147"/>
      <c r="C200" s="148" t="s">
        <v>269</v>
      </c>
      <c r="D200" s="148" t="s">
        <v>132</v>
      </c>
      <c r="E200" s="149" t="s">
        <v>270</v>
      </c>
      <c r="F200" s="150" t="s">
        <v>271</v>
      </c>
      <c r="G200" s="151" t="s">
        <v>272</v>
      </c>
      <c r="H200" s="152">
        <v>4</v>
      </c>
      <c r="I200" s="153"/>
      <c r="J200" s="154">
        <f>ROUND(I200*H200,2)</f>
        <v>0</v>
      </c>
      <c r="K200" s="150" t="s">
        <v>136</v>
      </c>
      <c r="L200" s="32"/>
      <c r="M200" s="155" t="s">
        <v>1</v>
      </c>
      <c r="N200" s="156" t="s">
        <v>40</v>
      </c>
      <c r="O200" s="57"/>
      <c r="P200" s="157">
        <f>O200*H200</f>
        <v>0</v>
      </c>
      <c r="Q200" s="157">
        <v>0</v>
      </c>
      <c r="R200" s="157">
        <f>Q200*H200</f>
        <v>0</v>
      </c>
      <c r="S200" s="157">
        <v>0</v>
      </c>
      <c r="T200" s="158">
        <f>S200*H200</f>
        <v>0</v>
      </c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R200" s="159" t="s">
        <v>137</v>
      </c>
      <c r="AT200" s="159" t="s">
        <v>132</v>
      </c>
      <c r="AU200" s="159" t="s">
        <v>84</v>
      </c>
      <c r="AY200" s="16" t="s">
        <v>129</v>
      </c>
      <c r="BE200" s="160">
        <f>IF(N200="základní",J200,0)</f>
        <v>0</v>
      </c>
      <c r="BF200" s="160">
        <f>IF(N200="snížená",J200,0)</f>
        <v>0</v>
      </c>
      <c r="BG200" s="160">
        <f>IF(N200="zákl. přenesená",J200,0)</f>
        <v>0</v>
      </c>
      <c r="BH200" s="160">
        <f>IF(N200="sníž. přenesená",J200,0)</f>
        <v>0</v>
      </c>
      <c r="BI200" s="160">
        <f>IF(N200="nulová",J200,0)</f>
        <v>0</v>
      </c>
      <c r="BJ200" s="16" t="s">
        <v>82</v>
      </c>
      <c r="BK200" s="160">
        <f>ROUND(I200*H200,2)</f>
        <v>0</v>
      </c>
      <c r="BL200" s="16" t="s">
        <v>137</v>
      </c>
      <c r="BM200" s="159" t="s">
        <v>273</v>
      </c>
    </row>
    <row r="201" spans="1:65" s="2" customFormat="1" ht="48">
      <c r="A201" s="31"/>
      <c r="B201" s="147"/>
      <c r="C201" s="148" t="s">
        <v>274</v>
      </c>
      <c r="D201" s="148" t="s">
        <v>132</v>
      </c>
      <c r="E201" s="149" t="s">
        <v>275</v>
      </c>
      <c r="F201" s="150" t="s">
        <v>276</v>
      </c>
      <c r="G201" s="151" t="s">
        <v>272</v>
      </c>
      <c r="H201" s="152">
        <v>2</v>
      </c>
      <c r="I201" s="153"/>
      <c r="J201" s="154">
        <f>ROUND(I201*H201,2)</f>
        <v>0</v>
      </c>
      <c r="K201" s="150" t="s">
        <v>136</v>
      </c>
      <c r="L201" s="32"/>
      <c r="M201" s="155" t="s">
        <v>1</v>
      </c>
      <c r="N201" s="156" t="s">
        <v>40</v>
      </c>
      <c r="O201" s="57"/>
      <c r="P201" s="157">
        <f>O201*H201</f>
        <v>0</v>
      </c>
      <c r="Q201" s="157">
        <v>0</v>
      </c>
      <c r="R201" s="157">
        <f>Q201*H201</f>
        <v>0</v>
      </c>
      <c r="S201" s="157">
        <v>0</v>
      </c>
      <c r="T201" s="158">
        <f>S201*H201</f>
        <v>0</v>
      </c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R201" s="159" t="s">
        <v>137</v>
      </c>
      <c r="AT201" s="159" t="s">
        <v>132</v>
      </c>
      <c r="AU201" s="159" t="s">
        <v>84</v>
      </c>
      <c r="AY201" s="16" t="s">
        <v>129</v>
      </c>
      <c r="BE201" s="160">
        <f>IF(N201="základní",J201,0)</f>
        <v>0</v>
      </c>
      <c r="BF201" s="160">
        <f>IF(N201="snížená",J201,0)</f>
        <v>0</v>
      </c>
      <c r="BG201" s="160">
        <f>IF(N201="zákl. přenesená",J201,0)</f>
        <v>0</v>
      </c>
      <c r="BH201" s="160">
        <f>IF(N201="sníž. přenesená",J201,0)</f>
        <v>0</v>
      </c>
      <c r="BI201" s="160">
        <f>IF(N201="nulová",J201,0)</f>
        <v>0</v>
      </c>
      <c r="BJ201" s="16" t="s">
        <v>82</v>
      </c>
      <c r="BK201" s="160">
        <f>ROUND(I201*H201,2)</f>
        <v>0</v>
      </c>
      <c r="BL201" s="16" t="s">
        <v>137</v>
      </c>
      <c r="BM201" s="159" t="s">
        <v>277</v>
      </c>
    </row>
    <row r="202" spans="1:65" s="2" customFormat="1" ht="48">
      <c r="A202" s="31"/>
      <c r="B202" s="147"/>
      <c r="C202" s="148" t="s">
        <v>278</v>
      </c>
      <c r="D202" s="148" t="s">
        <v>132</v>
      </c>
      <c r="E202" s="149" t="s">
        <v>279</v>
      </c>
      <c r="F202" s="150" t="s">
        <v>280</v>
      </c>
      <c r="G202" s="151" t="s">
        <v>150</v>
      </c>
      <c r="H202" s="152">
        <v>200</v>
      </c>
      <c r="I202" s="153"/>
      <c r="J202" s="154">
        <f>ROUND(I202*H202,2)</f>
        <v>0</v>
      </c>
      <c r="K202" s="150" t="s">
        <v>136</v>
      </c>
      <c r="L202" s="32"/>
      <c r="M202" s="155" t="s">
        <v>1</v>
      </c>
      <c r="N202" s="156" t="s">
        <v>40</v>
      </c>
      <c r="O202" s="57"/>
      <c r="P202" s="157">
        <f>O202*H202</f>
        <v>0</v>
      </c>
      <c r="Q202" s="157">
        <v>0</v>
      </c>
      <c r="R202" s="157">
        <f>Q202*H202</f>
        <v>0</v>
      </c>
      <c r="S202" s="157">
        <v>0</v>
      </c>
      <c r="T202" s="158">
        <f>S202*H202</f>
        <v>0</v>
      </c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R202" s="159" t="s">
        <v>137</v>
      </c>
      <c r="AT202" s="159" t="s">
        <v>132</v>
      </c>
      <c r="AU202" s="159" t="s">
        <v>84</v>
      </c>
      <c r="AY202" s="16" t="s">
        <v>129</v>
      </c>
      <c r="BE202" s="160">
        <f>IF(N202="základní",J202,0)</f>
        <v>0</v>
      </c>
      <c r="BF202" s="160">
        <f>IF(N202="snížená",J202,0)</f>
        <v>0</v>
      </c>
      <c r="BG202" s="160">
        <f>IF(N202="zákl. přenesená",J202,0)</f>
        <v>0</v>
      </c>
      <c r="BH202" s="160">
        <f>IF(N202="sníž. přenesená",J202,0)</f>
        <v>0</v>
      </c>
      <c r="BI202" s="160">
        <f>IF(N202="nulová",J202,0)</f>
        <v>0</v>
      </c>
      <c r="BJ202" s="16" t="s">
        <v>82</v>
      </c>
      <c r="BK202" s="160">
        <f>ROUND(I202*H202,2)</f>
        <v>0</v>
      </c>
      <c r="BL202" s="16" t="s">
        <v>137</v>
      </c>
      <c r="BM202" s="159" t="s">
        <v>281</v>
      </c>
    </row>
    <row r="203" spans="1:65" s="2" customFormat="1" ht="19.5">
      <c r="A203" s="31"/>
      <c r="B203" s="32"/>
      <c r="C203" s="31"/>
      <c r="D203" s="161" t="s">
        <v>139</v>
      </c>
      <c r="E203" s="31"/>
      <c r="F203" s="162" t="s">
        <v>282</v>
      </c>
      <c r="G203" s="31"/>
      <c r="H203" s="31"/>
      <c r="I203" s="163"/>
      <c r="J203" s="31"/>
      <c r="K203" s="31"/>
      <c r="L203" s="32"/>
      <c r="M203" s="164"/>
      <c r="N203" s="165"/>
      <c r="O203" s="57"/>
      <c r="P203" s="57"/>
      <c r="Q203" s="57"/>
      <c r="R203" s="57"/>
      <c r="S203" s="57"/>
      <c r="T203" s="58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T203" s="16" t="s">
        <v>139</v>
      </c>
      <c r="AU203" s="16" t="s">
        <v>84</v>
      </c>
    </row>
    <row r="204" spans="1:65" s="13" customFormat="1">
      <c r="B204" s="166"/>
      <c r="D204" s="161" t="s">
        <v>141</v>
      </c>
      <c r="E204" s="167" t="s">
        <v>1</v>
      </c>
      <c r="F204" s="168" t="s">
        <v>283</v>
      </c>
      <c r="H204" s="169">
        <v>200</v>
      </c>
      <c r="I204" s="170"/>
      <c r="L204" s="166"/>
      <c r="M204" s="171"/>
      <c r="N204" s="172"/>
      <c r="O204" s="172"/>
      <c r="P204" s="172"/>
      <c r="Q204" s="172"/>
      <c r="R204" s="172"/>
      <c r="S204" s="172"/>
      <c r="T204" s="173"/>
      <c r="AT204" s="167" t="s">
        <v>141</v>
      </c>
      <c r="AU204" s="167" t="s">
        <v>84</v>
      </c>
      <c r="AV204" s="13" t="s">
        <v>84</v>
      </c>
      <c r="AW204" s="13" t="s">
        <v>31</v>
      </c>
      <c r="AX204" s="13" t="s">
        <v>75</v>
      </c>
      <c r="AY204" s="167" t="s">
        <v>129</v>
      </c>
    </row>
    <row r="205" spans="1:65" s="14" customFormat="1">
      <c r="B205" s="174"/>
      <c r="D205" s="161" t="s">
        <v>141</v>
      </c>
      <c r="E205" s="175" t="s">
        <v>1</v>
      </c>
      <c r="F205" s="176" t="s">
        <v>143</v>
      </c>
      <c r="H205" s="177">
        <v>200</v>
      </c>
      <c r="I205" s="178"/>
      <c r="L205" s="174"/>
      <c r="M205" s="179"/>
      <c r="N205" s="180"/>
      <c r="O205" s="180"/>
      <c r="P205" s="180"/>
      <c r="Q205" s="180"/>
      <c r="R205" s="180"/>
      <c r="S205" s="180"/>
      <c r="T205" s="181"/>
      <c r="AT205" s="175" t="s">
        <v>141</v>
      </c>
      <c r="AU205" s="175" t="s">
        <v>84</v>
      </c>
      <c r="AV205" s="14" t="s">
        <v>137</v>
      </c>
      <c r="AW205" s="14" t="s">
        <v>31</v>
      </c>
      <c r="AX205" s="14" t="s">
        <v>82</v>
      </c>
      <c r="AY205" s="175" t="s">
        <v>129</v>
      </c>
    </row>
    <row r="206" spans="1:65" s="2" customFormat="1" ht="36">
      <c r="A206" s="31"/>
      <c r="B206" s="147"/>
      <c r="C206" s="148" t="s">
        <v>284</v>
      </c>
      <c r="D206" s="148" t="s">
        <v>132</v>
      </c>
      <c r="E206" s="149" t="s">
        <v>285</v>
      </c>
      <c r="F206" s="150" t="s">
        <v>286</v>
      </c>
      <c r="G206" s="151" t="s">
        <v>150</v>
      </c>
      <c r="H206" s="152">
        <v>7.2</v>
      </c>
      <c r="I206" s="153"/>
      <c r="J206" s="154">
        <f>ROUND(I206*H206,2)</f>
        <v>0</v>
      </c>
      <c r="K206" s="150" t="s">
        <v>136</v>
      </c>
      <c r="L206" s="32"/>
      <c r="M206" s="155" t="s">
        <v>1</v>
      </c>
      <c r="N206" s="156" t="s">
        <v>40</v>
      </c>
      <c r="O206" s="57"/>
      <c r="P206" s="157">
        <f>O206*H206</f>
        <v>0</v>
      </c>
      <c r="Q206" s="157">
        <v>0</v>
      </c>
      <c r="R206" s="157">
        <f>Q206*H206</f>
        <v>0</v>
      </c>
      <c r="S206" s="157">
        <v>0</v>
      </c>
      <c r="T206" s="158">
        <f>S206*H206</f>
        <v>0</v>
      </c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R206" s="159" t="s">
        <v>137</v>
      </c>
      <c r="AT206" s="159" t="s">
        <v>132</v>
      </c>
      <c r="AU206" s="159" t="s">
        <v>84</v>
      </c>
      <c r="AY206" s="16" t="s">
        <v>129</v>
      </c>
      <c r="BE206" s="160">
        <f>IF(N206="základní",J206,0)</f>
        <v>0</v>
      </c>
      <c r="BF206" s="160">
        <f>IF(N206="snížená",J206,0)</f>
        <v>0</v>
      </c>
      <c r="BG206" s="160">
        <f>IF(N206="zákl. přenesená",J206,0)</f>
        <v>0</v>
      </c>
      <c r="BH206" s="160">
        <f>IF(N206="sníž. přenesená",J206,0)</f>
        <v>0</v>
      </c>
      <c r="BI206" s="160">
        <f>IF(N206="nulová",J206,0)</f>
        <v>0</v>
      </c>
      <c r="BJ206" s="16" t="s">
        <v>82</v>
      </c>
      <c r="BK206" s="160">
        <f>ROUND(I206*H206,2)</f>
        <v>0</v>
      </c>
      <c r="BL206" s="16" t="s">
        <v>137</v>
      </c>
      <c r="BM206" s="159" t="s">
        <v>287</v>
      </c>
    </row>
    <row r="207" spans="1:65" s="2" customFormat="1" ht="16.5" customHeight="1">
      <c r="A207" s="31"/>
      <c r="B207" s="147"/>
      <c r="C207" s="182" t="s">
        <v>288</v>
      </c>
      <c r="D207" s="182" t="s">
        <v>178</v>
      </c>
      <c r="E207" s="183" t="s">
        <v>289</v>
      </c>
      <c r="F207" s="184" t="s">
        <v>290</v>
      </c>
      <c r="G207" s="185" t="s">
        <v>150</v>
      </c>
      <c r="H207" s="186">
        <v>7.2</v>
      </c>
      <c r="I207" s="187"/>
      <c r="J207" s="188">
        <f>ROUND(I207*H207,2)</f>
        <v>0</v>
      </c>
      <c r="K207" s="184" t="s">
        <v>136</v>
      </c>
      <c r="L207" s="189"/>
      <c r="M207" s="190" t="s">
        <v>1</v>
      </c>
      <c r="N207" s="191" t="s">
        <v>40</v>
      </c>
      <c r="O207" s="57"/>
      <c r="P207" s="157">
        <f>O207*H207</f>
        <v>0</v>
      </c>
      <c r="Q207" s="157">
        <v>0</v>
      </c>
      <c r="R207" s="157">
        <f>Q207*H207</f>
        <v>0</v>
      </c>
      <c r="S207" s="157">
        <v>0</v>
      </c>
      <c r="T207" s="158">
        <f>S207*H207</f>
        <v>0</v>
      </c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R207" s="159" t="s">
        <v>170</v>
      </c>
      <c r="AT207" s="159" t="s">
        <v>178</v>
      </c>
      <c r="AU207" s="159" t="s">
        <v>84</v>
      </c>
      <c r="AY207" s="16" t="s">
        <v>129</v>
      </c>
      <c r="BE207" s="160">
        <f>IF(N207="základní",J207,0)</f>
        <v>0</v>
      </c>
      <c r="BF207" s="160">
        <f>IF(N207="snížená",J207,0)</f>
        <v>0</v>
      </c>
      <c r="BG207" s="160">
        <f>IF(N207="zákl. přenesená",J207,0)</f>
        <v>0</v>
      </c>
      <c r="BH207" s="160">
        <f>IF(N207="sníž. přenesená",J207,0)</f>
        <v>0</v>
      </c>
      <c r="BI207" s="160">
        <f>IF(N207="nulová",J207,0)</f>
        <v>0</v>
      </c>
      <c r="BJ207" s="16" t="s">
        <v>82</v>
      </c>
      <c r="BK207" s="160">
        <f>ROUND(I207*H207,2)</f>
        <v>0</v>
      </c>
      <c r="BL207" s="16" t="s">
        <v>137</v>
      </c>
      <c r="BM207" s="159" t="s">
        <v>291</v>
      </c>
    </row>
    <row r="208" spans="1:65" s="13" customFormat="1">
      <c r="B208" s="166"/>
      <c r="D208" s="161" t="s">
        <v>141</v>
      </c>
      <c r="E208" s="167" t="s">
        <v>1</v>
      </c>
      <c r="F208" s="168" t="s">
        <v>292</v>
      </c>
      <c r="H208" s="169">
        <v>7.2</v>
      </c>
      <c r="I208" s="170"/>
      <c r="L208" s="166"/>
      <c r="M208" s="171"/>
      <c r="N208" s="172"/>
      <c r="O208" s="172"/>
      <c r="P208" s="172"/>
      <c r="Q208" s="172"/>
      <c r="R208" s="172"/>
      <c r="S208" s="172"/>
      <c r="T208" s="173"/>
      <c r="AT208" s="167" t="s">
        <v>141</v>
      </c>
      <c r="AU208" s="167" t="s">
        <v>84</v>
      </c>
      <c r="AV208" s="13" t="s">
        <v>84</v>
      </c>
      <c r="AW208" s="13" t="s">
        <v>31</v>
      </c>
      <c r="AX208" s="13" t="s">
        <v>75</v>
      </c>
      <c r="AY208" s="167" t="s">
        <v>129</v>
      </c>
    </row>
    <row r="209" spans="1:65" s="14" customFormat="1">
      <c r="B209" s="174"/>
      <c r="D209" s="161" t="s">
        <v>141</v>
      </c>
      <c r="E209" s="175" t="s">
        <v>1</v>
      </c>
      <c r="F209" s="176" t="s">
        <v>143</v>
      </c>
      <c r="H209" s="177">
        <v>7.2</v>
      </c>
      <c r="I209" s="178"/>
      <c r="L209" s="174"/>
      <c r="M209" s="179"/>
      <c r="N209" s="180"/>
      <c r="O209" s="180"/>
      <c r="P209" s="180"/>
      <c r="Q209" s="180"/>
      <c r="R209" s="180"/>
      <c r="S209" s="180"/>
      <c r="T209" s="181"/>
      <c r="AT209" s="175" t="s">
        <v>141</v>
      </c>
      <c r="AU209" s="175" t="s">
        <v>84</v>
      </c>
      <c r="AV209" s="14" t="s">
        <v>137</v>
      </c>
      <c r="AW209" s="14" t="s">
        <v>31</v>
      </c>
      <c r="AX209" s="14" t="s">
        <v>82</v>
      </c>
      <c r="AY209" s="175" t="s">
        <v>129</v>
      </c>
    </row>
    <row r="210" spans="1:65" s="2" customFormat="1" ht="16.5" customHeight="1">
      <c r="A210" s="31"/>
      <c r="B210" s="147"/>
      <c r="C210" s="182" t="s">
        <v>293</v>
      </c>
      <c r="D210" s="182" t="s">
        <v>178</v>
      </c>
      <c r="E210" s="183" t="s">
        <v>294</v>
      </c>
      <c r="F210" s="184" t="s">
        <v>295</v>
      </c>
      <c r="G210" s="185" t="s">
        <v>135</v>
      </c>
      <c r="H210" s="186">
        <v>8</v>
      </c>
      <c r="I210" s="187"/>
      <c r="J210" s="188">
        <f>ROUND(I210*H210,2)</f>
        <v>0</v>
      </c>
      <c r="K210" s="184" t="s">
        <v>136</v>
      </c>
      <c r="L210" s="189"/>
      <c r="M210" s="190" t="s">
        <v>1</v>
      </c>
      <c r="N210" s="191" t="s">
        <v>40</v>
      </c>
      <c r="O210" s="57"/>
      <c r="P210" s="157">
        <f>O210*H210</f>
        <v>0</v>
      </c>
      <c r="Q210" s="157">
        <v>0</v>
      </c>
      <c r="R210" s="157">
        <f>Q210*H210</f>
        <v>0</v>
      </c>
      <c r="S210" s="157">
        <v>0</v>
      </c>
      <c r="T210" s="158">
        <f>S210*H210</f>
        <v>0</v>
      </c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R210" s="159" t="s">
        <v>170</v>
      </c>
      <c r="AT210" s="159" t="s">
        <v>178</v>
      </c>
      <c r="AU210" s="159" t="s">
        <v>84</v>
      </c>
      <c r="AY210" s="16" t="s">
        <v>129</v>
      </c>
      <c r="BE210" s="160">
        <f>IF(N210="základní",J210,0)</f>
        <v>0</v>
      </c>
      <c r="BF210" s="160">
        <f>IF(N210="snížená",J210,0)</f>
        <v>0</v>
      </c>
      <c r="BG210" s="160">
        <f>IF(N210="zákl. přenesená",J210,0)</f>
        <v>0</v>
      </c>
      <c r="BH210" s="160">
        <f>IF(N210="sníž. přenesená",J210,0)</f>
        <v>0</v>
      </c>
      <c r="BI210" s="160">
        <f>IF(N210="nulová",J210,0)</f>
        <v>0</v>
      </c>
      <c r="BJ210" s="16" t="s">
        <v>82</v>
      </c>
      <c r="BK210" s="160">
        <f>ROUND(I210*H210,2)</f>
        <v>0</v>
      </c>
      <c r="BL210" s="16" t="s">
        <v>137</v>
      </c>
      <c r="BM210" s="159" t="s">
        <v>296</v>
      </c>
    </row>
    <row r="211" spans="1:65" s="2" customFormat="1" ht="16.5" customHeight="1">
      <c r="A211" s="31"/>
      <c r="B211" s="147"/>
      <c r="C211" s="182" t="s">
        <v>297</v>
      </c>
      <c r="D211" s="182" t="s">
        <v>178</v>
      </c>
      <c r="E211" s="183" t="s">
        <v>298</v>
      </c>
      <c r="F211" s="184" t="s">
        <v>299</v>
      </c>
      <c r="G211" s="185" t="s">
        <v>162</v>
      </c>
      <c r="H211" s="186">
        <v>4</v>
      </c>
      <c r="I211" s="187"/>
      <c r="J211" s="188">
        <f>ROUND(I211*H211,2)</f>
        <v>0</v>
      </c>
      <c r="K211" s="184" t="s">
        <v>136</v>
      </c>
      <c r="L211" s="189"/>
      <c r="M211" s="190" t="s">
        <v>1</v>
      </c>
      <c r="N211" s="191" t="s">
        <v>40</v>
      </c>
      <c r="O211" s="57"/>
      <c r="P211" s="157">
        <f>O211*H211</f>
        <v>0</v>
      </c>
      <c r="Q211" s="157">
        <v>2.234</v>
      </c>
      <c r="R211" s="157">
        <f>Q211*H211</f>
        <v>8.9359999999999999</v>
      </c>
      <c r="S211" s="157">
        <v>0</v>
      </c>
      <c r="T211" s="158">
        <f>S211*H211</f>
        <v>0</v>
      </c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R211" s="159" t="s">
        <v>170</v>
      </c>
      <c r="AT211" s="159" t="s">
        <v>178</v>
      </c>
      <c r="AU211" s="159" t="s">
        <v>84</v>
      </c>
      <c r="AY211" s="16" t="s">
        <v>129</v>
      </c>
      <c r="BE211" s="160">
        <f>IF(N211="základní",J211,0)</f>
        <v>0</v>
      </c>
      <c r="BF211" s="160">
        <f>IF(N211="snížená",J211,0)</f>
        <v>0</v>
      </c>
      <c r="BG211" s="160">
        <f>IF(N211="zákl. přenesená",J211,0)</f>
        <v>0</v>
      </c>
      <c r="BH211" s="160">
        <f>IF(N211="sníž. přenesená",J211,0)</f>
        <v>0</v>
      </c>
      <c r="BI211" s="160">
        <f>IF(N211="nulová",J211,0)</f>
        <v>0</v>
      </c>
      <c r="BJ211" s="16" t="s">
        <v>82</v>
      </c>
      <c r="BK211" s="160">
        <f>ROUND(I211*H211,2)</f>
        <v>0</v>
      </c>
      <c r="BL211" s="16" t="s">
        <v>137</v>
      </c>
      <c r="BM211" s="159" t="s">
        <v>300</v>
      </c>
    </row>
    <row r="212" spans="1:65" s="13" customFormat="1">
      <c r="B212" s="166"/>
      <c r="D212" s="161" t="s">
        <v>141</v>
      </c>
      <c r="E212" s="167" t="s">
        <v>1</v>
      </c>
      <c r="F212" s="168" t="s">
        <v>301</v>
      </c>
      <c r="H212" s="169">
        <v>4</v>
      </c>
      <c r="I212" s="170"/>
      <c r="L212" s="166"/>
      <c r="M212" s="171"/>
      <c r="N212" s="172"/>
      <c r="O212" s="172"/>
      <c r="P212" s="172"/>
      <c r="Q212" s="172"/>
      <c r="R212" s="172"/>
      <c r="S212" s="172"/>
      <c r="T212" s="173"/>
      <c r="AT212" s="167" t="s">
        <v>141</v>
      </c>
      <c r="AU212" s="167" t="s">
        <v>84</v>
      </c>
      <c r="AV212" s="13" t="s">
        <v>84</v>
      </c>
      <c r="AW212" s="13" t="s">
        <v>31</v>
      </c>
      <c r="AX212" s="13" t="s">
        <v>75</v>
      </c>
      <c r="AY212" s="167" t="s">
        <v>129</v>
      </c>
    </row>
    <row r="213" spans="1:65" s="14" customFormat="1">
      <c r="B213" s="174"/>
      <c r="D213" s="161" t="s">
        <v>141</v>
      </c>
      <c r="E213" s="175" t="s">
        <v>1</v>
      </c>
      <c r="F213" s="176" t="s">
        <v>143</v>
      </c>
      <c r="H213" s="177">
        <v>4</v>
      </c>
      <c r="I213" s="178"/>
      <c r="L213" s="174"/>
      <c r="M213" s="179"/>
      <c r="N213" s="180"/>
      <c r="O213" s="180"/>
      <c r="P213" s="180"/>
      <c r="Q213" s="180"/>
      <c r="R213" s="180"/>
      <c r="S213" s="180"/>
      <c r="T213" s="181"/>
      <c r="AT213" s="175" t="s">
        <v>141</v>
      </c>
      <c r="AU213" s="175" t="s">
        <v>84</v>
      </c>
      <c r="AV213" s="14" t="s">
        <v>137</v>
      </c>
      <c r="AW213" s="14" t="s">
        <v>31</v>
      </c>
      <c r="AX213" s="14" t="s">
        <v>82</v>
      </c>
      <c r="AY213" s="175" t="s">
        <v>129</v>
      </c>
    </row>
    <row r="214" spans="1:65" s="2" customFormat="1" ht="33" customHeight="1">
      <c r="A214" s="31"/>
      <c r="B214" s="147"/>
      <c r="C214" s="148" t="s">
        <v>302</v>
      </c>
      <c r="D214" s="148" t="s">
        <v>132</v>
      </c>
      <c r="E214" s="149" t="s">
        <v>303</v>
      </c>
      <c r="F214" s="150" t="s">
        <v>304</v>
      </c>
      <c r="G214" s="151" t="s">
        <v>173</v>
      </c>
      <c r="H214" s="152">
        <v>36.94</v>
      </c>
      <c r="I214" s="153"/>
      <c r="J214" s="154">
        <f>ROUND(I214*H214,2)</f>
        <v>0</v>
      </c>
      <c r="K214" s="150" t="s">
        <v>136</v>
      </c>
      <c r="L214" s="32"/>
      <c r="M214" s="155" t="s">
        <v>1</v>
      </c>
      <c r="N214" s="156" t="s">
        <v>40</v>
      </c>
      <c r="O214" s="57"/>
      <c r="P214" s="157">
        <f>O214*H214</f>
        <v>0</v>
      </c>
      <c r="Q214" s="157">
        <v>0</v>
      </c>
      <c r="R214" s="157">
        <f>Q214*H214</f>
        <v>0</v>
      </c>
      <c r="S214" s="157">
        <v>0</v>
      </c>
      <c r="T214" s="158">
        <f>S214*H214</f>
        <v>0</v>
      </c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R214" s="159" t="s">
        <v>137</v>
      </c>
      <c r="AT214" s="159" t="s">
        <v>132</v>
      </c>
      <c r="AU214" s="159" t="s">
        <v>84</v>
      </c>
      <c r="AY214" s="16" t="s">
        <v>129</v>
      </c>
      <c r="BE214" s="160">
        <f>IF(N214="základní",J214,0)</f>
        <v>0</v>
      </c>
      <c r="BF214" s="160">
        <f>IF(N214="snížená",J214,0)</f>
        <v>0</v>
      </c>
      <c r="BG214" s="160">
        <f>IF(N214="zákl. přenesená",J214,0)</f>
        <v>0</v>
      </c>
      <c r="BH214" s="160">
        <f>IF(N214="sníž. přenesená",J214,0)</f>
        <v>0</v>
      </c>
      <c r="BI214" s="160">
        <f>IF(N214="nulová",J214,0)</f>
        <v>0</v>
      </c>
      <c r="BJ214" s="16" t="s">
        <v>82</v>
      </c>
      <c r="BK214" s="160">
        <f>ROUND(I214*H214,2)</f>
        <v>0</v>
      </c>
      <c r="BL214" s="16" t="s">
        <v>137</v>
      </c>
      <c r="BM214" s="159" t="s">
        <v>305</v>
      </c>
    </row>
    <row r="215" spans="1:65" s="13" customFormat="1">
      <c r="B215" s="166"/>
      <c r="D215" s="161" t="s">
        <v>141</v>
      </c>
      <c r="E215" s="167" t="s">
        <v>1</v>
      </c>
      <c r="F215" s="168" t="s">
        <v>306</v>
      </c>
      <c r="H215" s="169">
        <v>36.94</v>
      </c>
      <c r="I215" s="170"/>
      <c r="L215" s="166"/>
      <c r="M215" s="171"/>
      <c r="N215" s="172"/>
      <c r="O215" s="172"/>
      <c r="P215" s="172"/>
      <c r="Q215" s="172"/>
      <c r="R215" s="172"/>
      <c r="S215" s="172"/>
      <c r="T215" s="173"/>
      <c r="AT215" s="167" t="s">
        <v>141</v>
      </c>
      <c r="AU215" s="167" t="s">
        <v>84</v>
      </c>
      <c r="AV215" s="13" t="s">
        <v>84</v>
      </c>
      <c r="AW215" s="13" t="s">
        <v>31</v>
      </c>
      <c r="AX215" s="13" t="s">
        <v>75</v>
      </c>
      <c r="AY215" s="167" t="s">
        <v>129</v>
      </c>
    </row>
    <row r="216" spans="1:65" s="14" customFormat="1">
      <c r="B216" s="174"/>
      <c r="D216" s="161" t="s">
        <v>141</v>
      </c>
      <c r="E216" s="175" t="s">
        <v>1</v>
      </c>
      <c r="F216" s="176" t="s">
        <v>143</v>
      </c>
      <c r="H216" s="177">
        <v>36.94</v>
      </c>
      <c r="I216" s="178"/>
      <c r="L216" s="174"/>
      <c r="M216" s="179"/>
      <c r="N216" s="180"/>
      <c r="O216" s="180"/>
      <c r="P216" s="180"/>
      <c r="Q216" s="180"/>
      <c r="R216" s="180"/>
      <c r="S216" s="180"/>
      <c r="T216" s="181"/>
      <c r="AT216" s="175" t="s">
        <v>141</v>
      </c>
      <c r="AU216" s="175" t="s">
        <v>84</v>
      </c>
      <c r="AV216" s="14" t="s">
        <v>137</v>
      </c>
      <c r="AW216" s="14" t="s">
        <v>31</v>
      </c>
      <c r="AX216" s="14" t="s">
        <v>82</v>
      </c>
      <c r="AY216" s="175" t="s">
        <v>129</v>
      </c>
    </row>
    <row r="217" spans="1:65" s="2" customFormat="1" ht="48">
      <c r="A217" s="31"/>
      <c r="B217" s="147"/>
      <c r="C217" s="148" t="s">
        <v>307</v>
      </c>
      <c r="D217" s="148" t="s">
        <v>132</v>
      </c>
      <c r="E217" s="149" t="s">
        <v>308</v>
      </c>
      <c r="F217" s="150" t="s">
        <v>309</v>
      </c>
      <c r="G217" s="151" t="s">
        <v>173</v>
      </c>
      <c r="H217" s="152">
        <v>74.44</v>
      </c>
      <c r="I217" s="153"/>
      <c r="J217" s="154">
        <f>ROUND(I217*H217,2)</f>
        <v>0</v>
      </c>
      <c r="K217" s="150" t="s">
        <v>136</v>
      </c>
      <c r="L217" s="32"/>
      <c r="M217" s="155" t="s">
        <v>1</v>
      </c>
      <c r="N217" s="156" t="s">
        <v>40</v>
      </c>
      <c r="O217" s="57"/>
      <c r="P217" s="157">
        <f>O217*H217</f>
        <v>0</v>
      </c>
      <c r="Q217" s="157">
        <v>0</v>
      </c>
      <c r="R217" s="157">
        <f>Q217*H217</f>
        <v>0</v>
      </c>
      <c r="S217" s="157">
        <v>0</v>
      </c>
      <c r="T217" s="158">
        <f>S217*H217</f>
        <v>0</v>
      </c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R217" s="159" t="s">
        <v>137</v>
      </c>
      <c r="AT217" s="159" t="s">
        <v>132</v>
      </c>
      <c r="AU217" s="159" t="s">
        <v>84</v>
      </c>
      <c r="AY217" s="16" t="s">
        <v>129</v>
      </c>
      <c r="BE217" s="160">
        <f>IF(N217="základní",J217,0)</f>
        <v>0</v>
      </c>
      <c r="BF217" s="160">
        <f>IF(N217="snížená",J217,0)</f>
        <v>0</v>
      </c>
      <c r="BG217" s="160">
        <f>IF(N217="zákl. přenesená",J217,0)</f>
        <v>0</v>
      </c>
      <c r="BH217" s="160">
        <f>IF(N217="sníž. přenesená",J217,0)</f>
        <v>0</v>
      </c>
      <c r="BI217" s="160">
        <f>IF(N217="nulová",J217,0)</f>
        <v>0</v>
      </c>
      <c r="BJ217" s="16" t="s">
        <v>82</v>
      </c>
      <c r="BK217" s="160">
        <f>ROUND(I217*H217,2)</f>
        <v>0</v>
      </c>
      <c r="BL217" s="16" t="s">
        <v>137</v>
      </c>
      <c r="BM217" s="159" t="s">
        <v>310</v>
      </c>
    </row>
    <row r="218" spans="1:65" s="13" customFormat="1">
      <c r="B218" s="166"/>
      <c r="D218" s="161" t="s">
        <v>141</v>
      </c>
      <c r="E218" s="167" t="s">
        <v>1</v>
      </c>
      <c r="F218" s="168" t="s">
        <v>311</v>
      </c>
      <c r="H218" s="169">
        <v>74.44</v>
      </c>
      <c r="I218" s="170"/>
      <c r="L218" s="166"/>
      <c r="M218" s="171"/>
      <c r="N218" s="172"/>
      <c r="O218" s="172"/>
      <c r="P218" s="172"/>
      <c r="Q218" s="172"/>
      <c r="R218" s="172"/>
      <c r="S218" s="172"/>
      <c r="T218" s="173"/>
      <c r="AT218" s="167" t="s">
        <v>141</v>
      </c>
      <c r="AU218" s="167" t="s">
        <v>84</v>
      </c>
      <c r="AV218" s="13" t="s">
        <v>84</v>
      </c>
      <c r="AW218" s="13" t="s">
        <v>31</v>
      </c>
      <c r="AX218" s="13" t="s">
        <v>75</v>
      </c>
      <c r="AY218" s="167" t="s">
        <v>129</v>
      </c>
    </row>
    <row r="219" spans="1:65" s="14" customFormat="1">
      <c r="B219" s="174"/>
      <c r="D219" s="161" t="s">
        <v>141</v>
      </c>
      <c r="E219" s="175" t="s">
        <v>1</v>
      </c>
      <c r="F219" s="176" t="s">
        <v>143</v>
      </c>
      <c r="H219" s="177">
        <v>74.44</v>
      </c>
      <c r="I219" s="178"/>
      <c r="L219" s="174"/>
      <c r="M219" s="179"/>
      <c r="N219" s="180"/>
      <c r="O219" s="180"/>
      <c r="P219" s="180"/>
      <c r="Q219" s="180"/>
      <c r="R219" s="180"/>
      <c r="S219" s="180"/>
      <c r="T219" s="181"/>
      <c r="AT219" s="175" t="s">
        <v>141</v>
      </c>
      <c r="AU219" s="175" t="s">
        <v>84</v>
      </c>
      <c r="AV219" s="14" t="s">
        <v>137</v>
      </c>
      <c r="AW219" s="14" t="s">
        <v>31</v>
      </c>
      <c r="AX219" s="14" t="s">
        <v>82</v>
      </c>
      <c r="AY219" s="175" t="s">
        <v>129</v>
      </c>
    </row>
    <row r="220" spans="1:65" s="2" customFormat="1" ht="16.5" customHeight="1">
      <c r="A220" s="31"/>
      <c r="B220" s="147"/>
      <c r="C220" s="182" t="s">
        <v>312</v>
      </c>
      <c r="D220" s="182" t="s">
        <v>178</v>
      </c>
      <c r="E220" s="183" t="s">
        <v>313</v>
      </c>
      <c r="F220" s="184" t="s">
        <v>314</v>
      </c>
      <c r="G220" s="185" t="s">
        <v>181</v>
      </c>
      <c r="H220" s="186">
        <v>14.888</v>
      </c>
      <c r="I220" s="187"/>
      <c r="J220" s="188">
        <f>ROUND(I220*H220,2)</f>
        <v>0</v>
      </c>
      <c r="K220" s="184" t="s">
        <v>136</v>
      </c>
      <c r="L220" s="189"/>
      <c r="M220" s="190" t="s">
        <v>1</v>
      </c>
      <c r="N220" s="191" t="s">
        <v>40</v>
      </c>
      <c r="O220" s="57"/>
      <c r="P220" s="157">
        <f>O220*H220</f>
        <v>0</v>
      </c>
      <c r="Q220" s="157">
        <v>1</v>
      </c>
      <c r="R220" s="157">
        <f>Q220*H220</f>
        <v>14.888</v>
      </c>
      <c r="S220" s="157">
        <v>0</v>
      </c>
      <c r="T220" s="158">
        <f>S220*H220</f>
        <v>0</v>
      </c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R220" s="159" t="s">
        <v>170</v>
      </c>
      <c r="AT220" s="159" t="s">
        <v>178</v>
      </c>
      <c r="AU220" s="159" t="s">
        <v>84</v>
      </c>
      <c r="AY220" s="16" t="s">
        <v>129</v>
      </c>
      <c r="BE220" s="160">
        <f>IF(N220="základní",J220,0)</f>
        <v>0</v>
      </c>
      <c r="BF220" s="160">
        <f>IF(N220="snížená",J220,0)</f>
        <v>0</v>
      </c>
      <c r="BG220" s="160">
        <f>IF(N220="zákl. přenesená",J220,0)</f>
        <v>0</v>
      </c>
      <c r="BH220" s="160">
        <f>IF(N220="sníž. přenesená",J220,0)</f>
        <v>0</v>
      </c>
      <c r="BI220" s="160">
        <f>IF(N220="nulová",J220,0)</f>
        <v>0</v>
      </c>
      <c r="BJ220" s="16" t="s">
        <v>82</v>
      </c>
      <c r="BK220" s="160">
        <f>ROUND(I220*H220,2)</f>
        <v>0</v>
      </c>
      <c r="BL220" s="16" t="s">
        <v>137</v>
      </c>
      <c r="BM220" s="159" t="s">
        <v>315</v>
      </c>
    </row>
    <row r="221" spans="1:65" s="13" customFormat="1">
      <c r="B221" s="166"/>
      <c r="D221" s="161" t="s">
        <v>141</v>
      </c>
      <c r="E221" s="167" t="s">
        <v>1</v>
      </c>
      <c r="F221" s="168" t="s">
        <v>316</v>
      </c>
      <c r="H221" s="169">
        <v>14.888</v>
      </c>
      <c r="I221" s="170"/>
      <c r="L221" s="166"/>
      <c r="M221" s="171"/>
      <c r="N221" s="172"/>
      <c r="O221" s="172"/>
      <c r="P221" s="172"/>
      <c r="Q221" s="172"/>
      <c r="R221" s="172"/>
      <c r="S221" s="172"/>
      <c r="T221" s="173"/>
      <c r="AT221" s="167" t="s">
        <v>141</v>
      </c>
      <c r="AU221" s="167" t="s">
        <v>84</v>
      </c>
      <c r="AV221" s="13" t="s">
        <v>84</v>
      </c>
      <c r="AW221" s="13" t="s">
        <v>31</v>
      </c>
      <c r="AX221" s="13" t="s">
        <v>75</v>
      </c>
      <c r="AY221" s="167" t="s">
        <v>129</v>
      </c>
    </row>
    <row r="222" spans="1:65" s="14" customFormat="1">
      <c r="B222" s="174"/>
      <c r="D222" s="161" t="s">
        <v>141</v>
      </c>
      <c r="E222" s="175" t="s">
        <v>1</v>
      </c>
      <c r="F222" s="176" t="s">
        <v>143</v>
      </c>
      <c r="H222" s="177">
        <v>14.888</v>
      </c>
      <c r="I222" s="178"/>
      <c r="L222" s="174"/>
      <c r="M222" s="179"/>
      <c r="N222" s="180"/>
      <c r="O222" s="180"/>
      <c r="P222" s="180"/>
      <c r="Q222" s="180"/>
      <c r="R222" s="180"/>
      <c r="S222" s="180"/>
      <c r="T222" s="181"/>
      <c r="AT222" s="175" t="s">
        <v>141</v>
      </c>
      <c r="AU222" s="175" t="s">
        <v>84</v>
      </c>
      <c r="AV222" s="14" t="s">
        <v>137</v>
      </c>
      <c r="AW222" s="14" t="s">
        <v>31</v>
      </c>
      <c r="AX222" s="14" t="s">
        <v>82</v>
      </c>
      <c r="AY222" s="175" t="s">
        <v>129</v>
      </c>
    </row>
    <row r="223" spans="1:65" s="2" customFormat="1" ht="16.5" customHeight="1">
      <c r="A223" s="31"/>
      <c r="B223" s="147"/>
      <c r="C223" s="182" t="s">
        <v>317</v>
      </c>
      <c r="D223" s="182" t="s">
        <v>178</v>
      </c>
      <c r="E223" s="183" t="s">
        <v>318</v>
      </c>
      <c r="F223" s="184" t="s">
        <v>319</v>
      </c>
      <c r="G223" s="185" t="s">
        <v>181</v>
      </c>
      <c r="H223" s="186">
        <v>8.3369999999999997</v>
      </c>
      <c r="I223" s="187"/>
      <c r="J223" s="188">
        <f>ROUND(I223*H223,2)</f>
        <v>0</v>
      </c>
      <c r="K223" s="184" t="s">
        <v>136</v>
      </c>
      <c r="L223" s="189"/>
      <c r="M223" s="190" t="s">
        <v>1</v>
      </c>
      <c r="N223" s="191" t="s">
        <v>40</v>
      </c>
      <c r="O223" s="57"/>
      <c r="P223" s="157">
        <f>O223*H223</f>
        <v>0</v>
      </c>
      <c r="Q223" s="157">
        <v>1</v>
      </c>
      <c r="R223" s="157">
        <f>Q223*H223</f>
        <v>8.3369999999999997</v>
      </c>
      <c r="S223" s="157">
        <v>0</v>
      </c>
      <c r="T223" s="158">
        <f>S223*H223</f>
        <v>0</v>
      </c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R223" s="159" t="s">
        <v>170</v>
      </c>
      <c r="AT223" s="159" t="s">
        <v>178</v>
      </c>
      <c r="AU223" s="159" t="s">
        <v>84</v>
      </c>
      <c r="AY223" s="16" t="s">
        <v>129</v>
      </c>
      <c r="BE223" s="160">
        <f>IF(N223="základní",J223,0)</f>
        <v>0</v>
      </c>
      <c r="BF223" s="160">
        <f>IF(N223="snížená",J223,0)</f>
        <v>0</v>
      </c>
      <c r="BG223" s="160">
        <f>IF(N223="zákl. přenesená",J223,0)</f>
        <v>0</v>
      </c>
      <c r="BH223" s="160">
        <f>IF(N223="sníž. přenesená",J223,0)</f>
        <v>0</v>
      </c>
      <c r="BI223" s="160">
        <f>IF(N223="nulová",J223,0)</f>
        <v>0</v>
      </c>
      <c r="BJ223" s="16" t="s">
        <v>82</v>
      </c>
      <c r="BK223" s="160">
        <f>ROUND(I223*H223,2)</f>
        <v>0</v>
      </c>
      <c r="BL223" s="16" t="s">
        <v>137</v>
      </c>
      <c r="BM223" s="159" t="s">
        <v>320</v>
      </c>
    </row>
    <row r="224" spans="1:65" s="13" customFormat="1">
      <c r="B224" s="166"/>
      <c r="D224" s="161" t="s">
        <v>141</v>
      </c>
      <c r="E224" s="167" t="s">
        <v>1</v>
      </c>
      <c r="F224" s="168" t="s">
        <v>321</v>
      </c>
      <c r="H224" s="169">
        <v>8.3369999999999997</v>
      </c>
      <c r="I224" s="170"/>
      <c r="L224" s="166"/>
      <c r="M224" s="171"/>
      <c r="N224" s="172"/>
      <c r="O224" s="172"/>
      <c r="P224" s="172"/>
      <c r="Q224" s="172"/>
      <c r="R224" s="172"/>
      <c r="S224" s="172"/>
      <c r="T224" s="173"/>
      <c r="AT224" s="167" t="s">
        <v>141</v>
      </c>
      <c r="AU224" s="167" t="s">
        <v>84</v>
      </c>
      <c r="AV224" s="13" t="s">
        <v>84</v>
      </c>
      <c r="AW224" s="13" t="s">
        <v>31</v>
      </c>
      <c r="AX224" s="13" t="s">
        <v>75</v>
      </c>
      <c r="AY224" s="167" t="s">
        <v>129</v>
      </c>
    </row>
    <row r="225" spans="1:65" s="14" customFormat="1">
      <c r="B225" s="174"/>
      <c r="D225" s="161" t="s">
        <v>141</v>
      </c>
      <c r="E225" s="175" t="s">
        <v>1</v>
      </c>
      <c r="F225" s="176" t="s">
        <v>143</v>
      </c>
      <c r="H225" s="177">
        <v>8.3369999999999997</v>
      </c>
      <c r="I225" s="178"/>
      <c r="L225" s="174"/>
      <c r="M225" s="179"/>
      <c r="N225" s="180"/>
      <c r="O225" s="180"/>
      <c r="P225" s="180"/>
      <c r="Q225" s="180"/>
      <c r="R225" s="180"/>
      <c r="S225" s="180"/>
      <c r="T225" s="181"/>
      <c r="AT225" s="175" t="s">
        <v>141</v>
      </c>
      <c r="AU225" s="175" t="s">
        <v>84</v>
      </c>
      <c r="AV225" s="14" t="s">
        <v>137</v>
      </c>
      <c r="AW225" s="14" t="s">
        <v>31</v>
      </c>
      <c r="AX225" s="14" t="s">
        <v>82</v>
      </c>
      <c r="AY225" s="175" t="s">
        <v>129</v>
      </c>
    </row>
    <row r="226" spans="1:65" s="2" customFormat="1" ht="16.5" customHeight="1">
      <c r="A226" s="31"/>
      <c r="B226" s="147"/>
      <c r="C226" s="182" t="s">
        <v>322</v>
      </c>
      <c r="D226" s="182" t="s">
        <v>178</v>
      </c>
      <c r="E226" s="183" t="s">
        <v>323</v>
      </c>
      <c r="F226" s="184" t="s">
        <v>324</v>
      </c>
      <c r="G226" s="185" t="s">
        <v>181</v>
      </c>
      <c r="H226" s="186">
        <v>16.675000000000001</v>
      </c>
      <c r="I226" s="187"/>
      <c r="J226" s="188">
        <f>ROUND(I226*H226,2)</f>
        <v>0</v>
      </c>
      <c r="K226" s="184" t="s">
        <v>136</v>
      </c>
      <c r="L226" s="189"/>
      <c r="M226" s="190" t="s">
        <v>1</v>
      </c>
      <c r="N226" s="191" t="s">
        <v>40</v>
      </c>
      <c r="O226" s="57"/>
      <c r="P226" s="157">
        <f>O226*H226</f>
        <v>0</v>
      </c>
      <c r="Q226" s="157">
        <v>1</v>
      </c>
      <c r="R226" s="157">
        <f>Q226*H226</f>
        <v>16.675000000000001</v>
      </c>
      <c r="S226" s="157">
        <v>0</v>
      </c>
      <c r="T226" s="158">
        <f>S226*H226</f>
        <v>0</v>
      </c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R226" s="159" t="s">
        <v>170</v>
      </c>
      <c r="AT226" s="159" t="s">
        <v>178</v>
      </c>
      <c r="AU226" s="159" t="s">
        <v>84</v>
      </c>
      <c r="AY226" s="16" t="s">
        <v>129</v>
      </c>
      <c r="BE226" s="160">
        <f>IF(N226="základní",J226,0)</f>
        <v>0</v>
      </c>
      <c r="BF226" s="160">
        <f>IF(N226="snížená",J226,0)</f>
        <v>0</v>
      </c>
      <c r="BG226" s="160">
        <f>IF(N226="zákl. přenesená",J226,0)</f>
        <v>0</v>
      </c>
      <c r="BH226" s="160">
        <f>IF(N226="sníž. přenesená",J226,0)</f>
        <v>0</v>
      </c>
      <c r="BI226" s="160">
        <f>IF(N226="nulová",J226,0)</f>
        <v>0</v>
      </c>
      <c r="BJ226" s="16" t="s">
        <v>82</v>
      </c>
      <c r="BK226" s="160">
        <f>ROUND(I226*H226,2)</f>
        <v>0</v>
      </c>
      <c r="BL226" s="16" t="s">
        <v>137</v>
      </c>
      <c r="BM226" s="159" t="s">
        <v>325</v>
      </c>
    </row>
    <row r="227" spans="1:65" s="13" customFormat="1">
      <c r="B227" s="166"/>
      <c r="D227" s="161" t="s">
        <v>141</v>
      </c>
      <c r="E227" s="167" t="s">
        <v>1</v>
      </c>
      <c r="F227" s="168" t="s">
        <v>326</v>
      </c>
      <c r="H227" s="169">
        <v>16.675000000000001</v>
      </c>
      <c r="I227" s="170"/>
      <c r="L227" s="166"/>
      <c r="M227" s="171"/>
      <c r="N227" s="172"/>
      <c r="O227" s="172"/>
      <c r="P227" s="172"/>
      <c r="Q227" s="172"/>
      <c r="R227" s="172"/>
      <c r="S227" s="172"/>
      <c r="T227" s="173"/>
      <c r="AT227" s="167" t="s">
        <v>141</v>
      </c>
      <c r="AU227" s="167" t="s">
        <v>84</v>
      </c>
      <c r="AV227" s="13" t="s">
        <v>84</v>
      </c>
      <c r="AW227" s="13" t="s">
        <v>31</v>
      </c>
      <c r="AX227" s="13" t="s">
        <v>75</v>
      </c>
      <c r="AY227" s="167" t="s">
        <v>129</v>
      </c>
    </row>
    <row r="228" spans="1:65" s="14" customFormat="1">
      <c r="B228" s="174"/>
      <c r="D228" s="161" t="s">
        <v>141</v>
      </c>
      <c r="E228" s="175" t="s">
        <v>1</v>
      </c>
      <c r="F228" s="176" t="s">
        <v>143</v>
      </c>
      <c r="H228" s="177">
        <v>16.675000000000001</v>
      </c>
      <c r="I228" s="178"/>
      <c r="L228" s="174"/>
      <c r="M228" s="179"/>
      <c r="N228" s="180"/>
      <c r="O228" s="180"/>
      <c r="P228" s="180"/>
      <c r="Q228" s="180"/>
      <c r="R228" s="180"/>
      <c r="S228" s="180"/>
      <c r="T228" s="181"/>
      <c r="AT228" s="175" t="s">
        <v>141</v>
      </c>
      <c r="AU228" s="175" t="s">
        <v>84</v>
      </c>
      <c r="AV228" s="14" t="s">
        <v>137</v>
      </c>
      <c r="AW228" s="14" t="s">
        <v>31</v>
      </c>
      <c r="AX228" s="14" t="s">
        <v>82</v>
      </c>
      <c r="AY228" s="175" t="s">
        <v>129</v>
      </c>
    </row>
    <row r="229" spans="1:65" s="2" customFormat="1" ht="44.25" customHeight="1">
      <c r="A229" s="31"/>
      <c r="B229" s="147"/>
      <c r="C229" s="148" t="s">
        <v>327</v>
      </c>
      <c r="D229" s="148" t="s">
        <v>132</v>
      </c>
      <c r="E229" s="149" t="s">
        <v>328</v>
      </c>
      <c r="F229" s="150" t="s">
        <v>329</v>
      </c>
      <c r="G229" s="151" t="s">
        <v>150</v>
      </c>
      <c r="H229" s="152">
        <v>150</v>
      </c>
      <c r="I229" s="153"/>
      <c r="J229" s="154">
        <f>ROUND(I229*H229,2)</f>
        <v>0</v>
      </c>
      <c r="K229" s="150" t="s">
        <v>136</v>
      </c>
      <c r="L229" s="32"/>
      <c r="M229" s="155" t="s">
        <v>1</v>
      </c>
      <c r="N229" s="156" t="s">
        <v>40</v>
      </c>
      <c r="O229" s="57"/>
      <c r="P229" s="157">
        <f>O229*H229</f>
        <v>0</v>
      </c>
      <c r="Q229" s="157">
        <v>0</v>
      </c>
      <c r="R229" s="157">
        <f>Q229*H229</f>
        <v>0</v>
      </c>
      <c r="S229" s="157">
        <v>0</v>
      </c>
      <c r="T229" s="158">
        <f>S229*H229</f>
        <v>0</v>
      </c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R229" s="159" t="s">
        <v>137</v>
      </c>
      <c r="AT229" s="159" t="s">
        <v>132</v>
      </c>
      <c r="AU229" s="159" t="s">
        <v>84</v>
      </c>
      <c r="AY229" s="16" t="s">
        <v>129</v>
      </c>
      <c r="BE229" s="160">
        <f>IF(N229="základní",J229,0)</f>
        <v>0</v>
      </c>
      <c r="BF229" s="160">
        <f>IF(N229="snížená",J229,0)</f>
        <v>0</v>
      </c>
      <c r="BG229" s="160">
        <f>IF(N229="zákl. přenesená",J229,0)</f>
        <v>0</v>
      </c>
      <c r="BH229" s="160">
        <f>IF(N229="sníž. přenesená",J229,0)</f>
        <v>0</v>
      </c>
      <c r="BI229" s="160">
        <f>IF(N229="nulová",J229,0)</f>
        <v>0</v>
      </c>
      <c r="BJ229" s="16" t="s">
        <v>82</v>
      </c>
      <c r="BK229" s="160">
        <f>ROUND(I229*H229,2)</f>
        <v>0</v>
      </c>
      <c r="BL229" s="16" t="s">
        <v>137</v>
      </c>
      <c r="BM229" s="159" t="s">
        <v>330</v>
      </c>
    </row>
    <row r="230" spans="1:65" s="2" customFormat="1" ht="16.5" customHeight="1">
      <c r="A230" s="31"/>
      <c r="B230" s="147"/>
      <c r="C230" s="182" t="s">
        <v>331</v>
      </c>
      <c r="D230" s="182" t="s">
        <v>178</v>
      </c>
      <c r="E230" s="183" t="s">
        <v>332</v>
      </c>
      <c r="F230" s="184" t="s">
        <v>333</v>
      </c>
      <c r="G230" s="185" t="s">
        <v>334</v>
      </c>
      <c r="H230" s="186">
        <v>40</v>
      </c>
      <c r="I230" s="187"/>
      <c r="J230" s="188">
        <f>ROUND(I230*H230,2)</f>
        <v>0</v>
      </c>
      <c r="K230" s="184" t="s">
        <v>1</v>
      </c>
      <c r="L230" s="189"/>
      <c r="M230" s="190" t="s">
        <v>1</v>
      </c>
      <c r="N230" s="191" t="s">
        <v>40</v>
      </c>
      <c r="O230" s="57"/>
      <c r="P230" s="157">
        <f>O230*H230</f>
        <v>0</v>
      </c>
      <c r="Q230" s="157">
        <v>0</v>
      </c>
      <c r="R230" s="157">
        <f>Q230*H230</f>
        <v>0</v>
      </c>
      <c r="S230" s="157">
        <v>0</v>
      </c>
      <c r="T230" s="158">
        <f>S230*H230</f>
        <v>0</v>
      </c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R230" s="159" t="s">
        <v>170</v>
      </c>
      <c r="AT230" s="159" t="s">
        <v>178</v>
      </c>
      <c r="AU230" s="159" t="s">
        <v>84</v>
      </c>
      <c r="AY230" s="16" t="s">
        <v>129</v>
      </c>
      <c r="BE230" s="160">
        <f>IF(N230="základní",J230,0)</f>
        <v>0</v>
      </c>
      <c r="BF230" s="160">
        <f>IF(N230="snížená",J230,0)</f>
        <v>0</v>
      </c>
      <c r="BG230" s="160">
        <f>IF(N230="zákl. přenesená",J230,0)</f>
        <v>0</v>
      </c>
      <c r="BH230" s="160">
        <f>IF(N230="sníž. přenesená",J230,0)</f>
        <v>0</v>
      </c>
      <c r="BI230" s="160">
        <f>IF(N230="nulová",J230,0)</f>
        <v>0</v>
      </c>
      <c r="BJ230" s="16" t="s">
        <v>82</v>
      </c>
      <c r="BK230" s="160">
        <f>ROUND(I230*H230,2)</f>
        <v>0</v>
      </c>
      <c r="BL230" s="16" t="s">
        <v>137</v>
      </c>
      <c r="BM230" s="159" t="s">
        <v>335</v>
      </c>
    </row>
    <row r="231" spans="1:65" s="2" customFormat="1" ht="36">
      <c r="A231" s="31"/>
      <c r="B231" s="147"/>
      <c r="C231" s="148" t="s">
        <v>336</v>
      </c>
      <c r="D231" s="148" t="s">
        <v>132</v>
      </c>
      <c r="E231" s="149" t="s">
        <v>337</v>
      </c>
      <c r="F231" s="150" t="s">
        <v>338</v>
      </c>
      <c r="G231" s="151" t="s">
        <v>162</v>
      </c>
      <c r="H231" s="152">
        <v>15</v>
      </c>
      <c r="I231" s="153"/>
      <c r="J231" s="154">
        <f>ROUND(I231*H231,2)</f>
        <v>0</v>
      </c>
      <c r="K231" s="150" t="s">
        <v>136</v>
      </c>
      <c r="L231" s="32"/>
      <c r="M231" s="155" t="s">
        <v>1</v>
      </c>
      <c r="N231" s="156" t="s">
        <v>40</v>
      </c>
      <c r="O231" s="57"/>
      <c r="P231" s="157">
        <f>O231*H231</f>
        <v>0</v>
      </c>
      <c r="Q231" s="157">
        <v>0</v>
      </c>
      <c r="R231" s="157">
        <f>Q231*H231</f>
        <v>0</v>
      </c>
      <c r="S231" s="157">
        <v>0</v>
      </c>
      <c r="T231" s="158">
        <f>S231*H231</f>
        <v>0</v>
      </c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R231" s="159" t="s">
        <v>137</v>
      </c>
      <c r="AT231" s="159" t="s">
        <v>132</v>
      </c>
      <c r="AU231" s="159" t="s">
        <v>84</v>
      </c>
      <c r="AY231" s="16" t="s">
        <v>129</v>
      </c>
      <c r="BE231" s="160">
        <f>IF(N231="základní",J231,0)</f>
        <v>0</v>
      </c>
      <c r="BF231" s="160">
        <f>IF(N231="snížená",J231,0)</f>
        <v>0</v>
      </c>
      <c r="BG231" s="160">
        <f>IF(N231="zákl. přenesená",J231,0)</f>
        <v>0</v>
      </c>
      <c r="BH231" s="160">
        <f>IF(N231="sníž. přenesená",J231,0)</f>
        <v>0</v>
      </c>
      <c r="BI231" s="160">
        <f>IF(N231="nulová",J231,0)</f>
        <v>0</v>
      </c>
      <c r="BJ231" s="16" t="s">
        <v>82</v>
      </c>
      <c r="BK231" s="160">
        <f>ROUND(I231*H231,2)</f>
        <v>0</v>
      </c>
      <c r="BL231" s="16" t="s">
        <v>137</v>
      </c>
      <c r="BM231" s="159" t="s">
        <v>339</v>
      </c>
    </row>
    <row r="232" spans="1:65" s="13" customFormat="1">
      <c r="B232" s="166"/>
      <c r="D232" s="161" t="s">
        <v>141</v>
      </c>
      <c r="E232" s="167" t="s">
        <v>1</v>
      </c>
      <c r="F232" s="168" t="s">
        <v>340</v>
      </c>
      <c r="H232" s="169">
        <v>15</v>
      </c>
      <c r="I232" s="170"/>
      <c r="L232" s="166"/>
      <c r="M232" s="171"/>
      <c r="N232" s="172"/>
      <c r="O232" s="172"/>
      <c r="P232" s="172"/>
      <c r="Q232" s="172"/>
      <c r="R232" s="172"/>
      <c r="S232" s="172"/>
      <c r="T232" s="173"/>
      <c r="AT232" s="167" t="s">
        <v>141</v>
      </c>
      <c r="AU232" s="167" t="s">
        <v>84</v>
      </c>
      <c r="AV232" s="13" t="s">
        <v>84</v>
      </c>
      <c r="AW232" s="13" t="s">
        <v>31</v>
      </c>
      <c r="AX232" s="13" t="s">
        <v>75</v>
      </c>
      <c r="AY232" s="167" t="s">
        <v>129</v>
      </c>
    </row>
    <row r="233" spans="1:65" s="14" customFormat="1">
      <c r="B233" s="174"/>
      <c r="D233" s="161" t="s">
        <v>141</v>
      </c>
      <c r="E233" s="175" t="s">
        <v>1</v>
      </c>
      <c r="F233" s="176" t="s">
        <v>143</v>
      </c>
      <c r="H233" s="177">
        <v>15</v>
      </c>
      <c r="I233" s="178"/>
      <c r="L233" s="174"/>
      <c r="M233" s="179"/>
      <c r="N233" s="180"/>
      <c r="O233" s="180"/>
      <c r="P233" s="180"/>
      <c r="Q233" s="180"/>
      <c r="R233" s="180"/>
      <c r="S233" s="180"/>
      <c r="T233" s="181"/>
      <c r="AT233" s="175" t="s">
        <v>141</v>
      </c>
      <c r="AU233" s="175" t="s">
        <v>84</v>
      </c>
      <c r="AV233" s="14" t="s">
        <v>137</v>
      </c>
      <c r="AW233" s="14" t="s">
        <v>31</v>
      </c>
      <c r="AX233" s="14" t="s">
        <v>82</v>
      </c>
      <c r="AY233" s="175" t="s">
        <v>129</v>
      </c>
    </row>
    <row r="234" spans="1:65" s="2" customFormat="1" ht="36">
      <c r="A234" s="31"/>
      <c r="B234" s="147"/>
      <c r="C234" s="148" t="s">
        <v>341</v>
      </c>
      <c r="D234" s="148" t="s">
        <v>132</v>
      </c>
      <c r="E234" s="149" t="s">
        <v>342</v>
      </c>
      <c r="F234" s="150" t="s">
        <v>343</v>
      </c>
      <c r="G234" s="151" t="s">
        <v>150</v>
      </c>
      <c r="H234" s="152">
        <v>13</v>
      </c>
      <c r="I234" s="153"/>
      <c r="J234" s="154">
        <f>ROUND(I234*H234,2)</f>
        <v>0</v>
      </c>
      <c r="K234" s="150" t="s">
        <v>136</v>
      </c>
      <c r="L234" s="32"/>
      <c r="M234" s="155" t="s">
        <v>1</v>
      </c>
      <c r="N234" s="156" t="s">
        <v>40</v>
      </c>
      <c r="O234" s="57"/>
      <c r="P234" s="157">
        <f>O234*H234</f>
        <v>0</v>
      </c>
      <c r="Q234" s="157">
        <v>0</v>
      </c>
      <c r="R234" s="157">
        <f>Q234*H234</f>
        <v>0</v>
      </c>
      <c r="S234" s="157">
        <v>0</v>
      </c>
      <c r="T234" s="158">
        <f>S234*H234</f>
        <v>0</v>
      </c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R234" s="159" t="s">
        <v>137</v>
      </c>
      <c r="AT234" s="159" t="s">
        <v>132</v>
      </c>
      <c r="AU234" s="159" t="s">
        <v>84</v>
      </c>
      <c r="AY234" s="16" t="s">
        <v>129</v>
      </c>
      <c r="BE234" s="160">
        <f>IF(N234="základní",J234,0)</f>
        <v>0</v>
      </c>
      <c r="BF234" s="160">
        <f>IF(N234="snížená",J234,0)</f>
        <v>0</v>
      </c>
      <c r="BG234" s="160">
        <f>IF(N234="zákl. přenesená",J234,0)</f>
        <v>0</v>
      </c>
      <c r="BH234" s="160">
        <f>IF(N234="sníž. přenesená",J234,0)</f>
        <v>0</v>
      </c>
      <c r="BI234" s="160">
        <f>IF(N234="nulová",J234,0)</f>
        <v>0</v>
      </c>
      <c r="BJ234" s="16" t="s">
        <v>82</v>
      </c>
      <c r="BK234" s="160">
        <f>ROUND(I234*H234,2)</f>
        <v>0</v>
      </c>
      <c r="BL234" s="16" t="s">
        <v>137</v>
      </c>
      <c r="BM234" s="159" t="s">
        <v>344</v>
      </c>
    </row>
    <row r="235" spans="1:65" s="13" customFormat="1">
      <c r="B235" s="166"/>
      <c r="D235" s="161" t="s">
        <v>141</v>
      </c>
      <c r="E235" s="167" t="s">
        <v>1</v>
      </c>
      <c r="F235" s="168" t="s">
        <v>345</v>
      </c>
      <c r="H235" s="169">
        <v>13</v>
      </c>
      <c r="I235" s="170"/>
      <c r="L235" s="166"/>
      <c r="M235" s="171"/>
      <c r="N235" s="172"/>
      <c r="O235" s="172"/>
      <c r="P235" s="172"/>
      <c r="Q235" s="172"/>
      <c r="R235" s="172"/>
      <c r="S235" s="172"/>
      <c r="T235" s="173"/>
      <c r="AT235" s="167" t="s">
        <v>141</v>
      </c>
      <c r="AU235" s="167" t="s">
        <v>84</v>
      </c>
      <c r="AV235" s="13" t="s">
        <v>84</v>
      </c>
      <c r="AW235" s="13" t="s">
        <v>31</v>
      </c>
      <c r="AX235" s="13" t="s">
        <v>75</v>
      </c>
      <c r="AY235" s="167" t="s">
        <v>129</v>
      </c>
    </row>
    <row r="236" spans="1:65" s="14" customFormat="1">
      <c r="B236" s="174"/>
      <c r="D236" s="161" t="s">
        <v>141</v>
      </c>
      <c r="E236" s="175" t="s">
        <v>1</v>
      </c>
      <c r="F236" s="176" t="s">
        <v>143</v>
      </c>
      <c r="H236" s="177">
        <v>13</v>
      </c>
      <c r="I236" s="178"/>
      <c r="L236" s="174"/>
      <c r="M236" s="179"/>
      <c r="N236" s="180"/>
      <c r="O236" s="180"/>
      <c r="P236" s="180"/>
      <c r="Q236" s="180"/>
      <c r="R236" s="180"/>
      <c r="S236" s="180"/>
      <c r="T236" s="181"/>
      <c r="AT236" s="175" t="s">
        <v>141</v>
      </c>
      <c r="AU236" s="175" t="s">
        <v>84</v>
      </c>
      <c r="AV236" s="14" t="s">
        <v>137</v>
      </c>
      <c r="AW236" s="14" t="s">
        <v>31</v>
      </c>
      <c r="AX236" s="14" t="s">
        <v>82</v>
      </c>
      <c r="AY236" s="175" t="s">
        <v>129</v>
      </c>
    </row>
    <row r="237" spans="1:65" s="2" customFormat="1" ht="36">
      <c r="A237" s="31"/>
      <c r="B237" s="147"/>
      <c r="C237" s="148" t="s">
        <v>346</v>
      </c>
      <c r="D237" s="148" t="s">
        <v>132</v>
      </c>
      <c r="E237" s="149" t="s">
        <v>347</v>
      </c>
      <c r="F237" s="150" t="s">
        <v>348</v>
      </c>
      <c r="G237" s="151" t="s">
        <v>150</v>
      </c>
      <c r="H237" s="152">
        <v>9</v>
      </c>
      <c r="I237" s="153"/>
      <c r="J237" s="154">
        <f>ROUND(I237*H237,2)</f>
        <v>0</v>
      </c>
      <c r="K237" s="150" t="s">
        <v>136</v>
      </c>
      <c r="L237" s="32"/>
      <c r="M237" s="155" t="s">
        <v>1</v>
      </c>
      <c r="N237" s="156" t="s">
        <v>40</v>
      </c>
      <c r="O237" s="57"/>
      <c r="P237" s="157">
        <f>O237*H237</f>
        <v>0</v>
      </c>
      <c r="Q237" s="157">
        <v>0</v>
      </c>
      <c r="R237" s="157">
        <f>Q237*H237</f>
        <v>0</v>
      </c>
      <c r="S237" s="157">
        <v>0</v>
      </c>
      <c r="T237" s="158">
        <f>S237*H237</f>
        <v>0</v>
      </c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R237" s="159" t="s">
        <v>137</v>
      </c>
      <c r="AT237" s="159" t="s">
        <v>132</v>
      </c>
      <c r="AU237" s="159" t="s">
        <v>84</v>
      </c>
      <c r="AY237" s="16" t="s">
        <v>129</v>
      </c>
      <c r="BE237" s="160">
        <f>IF(N237="základní",J237,0)</f>
        <v>0</v>
      </c>
      <c r="BF237" s="160">
        <f>IF(N237="snížená",J237,0)</f>
        <v>0</v>
      </c>
      <c r="BG237" s="160">
        <f>IF(N237="zákl. přenesená",J237,0)</f>
        <v>0</v>
      </c>
      <c r="BH237" s="160">
        <f>IF(N237="sníž. přenesená",J237,0)</f>
        <v>0</v>
      </c>
      <c r="BI237" s="160">
        <f>IF(N237="nulová",J237,0)</f>
        <v>0</v>
      </c>
      <c r="BJ237" s="16" t="s">
        <v>82</v>
      </c>
      <c r="BK237" s="160">
        <f>ROUND(I237*H237,2)</f>
        <v>0</v>
      </c>
      <c r="BL237" s="16" t="s">
        <v>137</v>
      </c>
      <c r="BM237" s="159" t="s">
        <v>349</v>
      </c>
    </row>
    <row r="238" spans="1:65" s="13" customFormat="1">
      <c r="B238" s="166"/>
      <c r="D238" s="161" t="s">
        <v>141</v>
      </c>
      <c r="E238" s="167" t="s">
        <v>1</v>
      </c>
      <c r="F238" s="168" t="s">
        <v>350</v>
      </c>
      <c r="H238" s="169">
        <v>9</v>
      </c>
      <c r="I238" s="170"/>
      <c r="L238" s="166"/>
      <c r="M238" s="171"/>
      <c r="N238" s="172"/>
      <c r="O238" s="172"/>
      <c r="P238" s="172"/>
      <c r="Q238" s="172"/>
      <c r="R238" s="172"/>
      <c r="S238" s="172"/>
      <c r="T238" s="173"/>
      <c r="AT238" s="167" t="s">
        <v>141</v>
      </c>
      <c r="AU238" s="167" t="s">
        <v>84</v>
      </c>
      <c r="AV238" s="13" t="s">
        <v>84</v>
      </c>
      <c r="AW238" s="13" t="s">
        <v>31</v>
      </c>
      <c r="AX238" s="13" t="s">
        <v>75</v>
      </c>
      <c r="AY238" s="167" t="s">
        <v>129</v>
      </c>
    </row>
    <row r="239" spans="1:65" s="14" customFormat="1">
      <c r="B239" s="174"/>
      <c r="D239" s="161" t="s">
        <v>141</v>
      </c>
      <c r="E239" s="175" t="s">
        <v>1</v>
      </c>
      <c r="F239" s="176" t="s">
        <v>143</v>
      </c>
      <c r="H239" s="177">
        <v>9</v>
      </c>
      <c r="I239" s="178"/>
      <c r="L239" s="174"/>
      <c r="M239" s="179"/>
      <c r="N239" s="180"/>
      <c r="O239" s="180"/>
      <c r="P239" s="180"/>
      <c r="Q239" s="180"/>
      <c r="R239" s="180"/>
      <c r="S239" s="180"/>
      <c r="T239" s="181"/>
      <c r="AT239" s="175" t="s">
        <v>141</v>
      </c>
      <c r="AU239" s="175" t="s">
        <v>84</v>
      </c>
      <c r="AV239" s="14" t="s">
        <v>137</v>
      </c>
      <c r="AW239" s="14" t="s">
        <v>31</v>
      </c>
      <c r="AX239" s="14" t="s">
        <v>82</v>
      </c>
      <c r="AY239" s="175" t="s">
        <v>129</v>
      </c>
    </row>
    <row r="240" spans="1:65" s="2" customFormat="1" ht="33" customHeight="1">
      <c r="A240" s="31"/>
      <c r="B240" s="147"/>
      <c r="C240" s="148" t="s">
        <v>351</v>
      </c>
      <c r="D240" s="148" t="s">
        <v>132</v>
      </c>
      <c r="E240" s="149" t="s">
        <v>352</v>
      </c>
      <c r="F240" s="150" t="s">
        <v>353</v>
      </c>
      <c r="G240" s="151" t="s">
        <v>173</v>
      </c>
      <c r="H240" s="152">
        <v>300</v>
      </c>
      <c r="I240" s="153"/>
      <c r="J240" s="154">
        <f>ROUND(I240*H240,2)</f>
        <v>0</v>
      </c>
      <c r="K240" s="150" t="s">
        <v>136</v>
      </c>
      <c r="L240" s="32"/>
      <c r="M240" s="155" t="s">
        <v>1</v>
      </c>
      <c r="N240" s="156" t="s">
        <v>40</v>
      </c>
      <c r="O240" s="57"/>
      <c r="P240" s="157">
        <f>O240*H240</f>
        <v>0</v>
      </c>
      <c r="Q240" s="157">
        <v>0</v>
      </c>
      <c r="R240" s="157">
        <f>Q240*H240</f>
        <v>0</v>
      </c>
      <c r="S240" s="157">
        <v>0</v>
      </c>
      <c r="T240" s="158">
        <f>S240*H240</f>
        <v>0</v>
      </c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R240" s="159" t="s">
        <v>137</v>
      </c>
      <c r="AT240" s="159" t="s">
        <v>132</v>
      </c>
      <c r="AU240" s="159" t="s">
        <v>84</v>
      </c>
      <c r="AY240" s="16" t="s">
        <v>129</v>
      </c>
      <c r="BE240" s="160">
        <f>IF(N240="základní",J240,0)</f>
        <v>0</v>
      </c>
      <c r="BF240" s="160">
        <f>IF(N240="snížená",J240,0)</f>
        <v>0</v>
      </c>
      <c r="BG240" s="160">
        <f>IF(N240="zákl. přenesená",J240,0)</f>
        <v>0</v>
      </c>
      <c r="BH240" s="160">
        <f>IF(N240="sníž. přenesená",J240,0)</f>
        <v>0</v>
      </c>
      <c r="BI240" s="160">
        <f>IF(N240="nulová",J240,0)</f>
        <v>0</v>
      </c>
      <c r="BJ240" s="16" t="s">
        <v>82</v>
      </c>
      <c r="BK240" s="160">
        <f>ROUND(I240*H240,2)</f>
        <v>0</v>
      </c>
      <c r="BL240" s="16" t="s">
        <v>137</v>
      </c>
      <c r="BM240" s="159" t="s">
        <v>354</v>
      </c>
    </row>
    <row r="241" spans="1:51" s="13" customFormat="1">
      <c r="B241" s="166"/>
      <c r="D241" s="161" t="s">
        <v>141</v>
      </c>
      <c r="E241" s="167" t="s">
        <v>1</v>
      </c>
      <c r="F241" s="168" t="s">
        <v>355</v>
      </c>
      <c r="H241" s="169">
        <v>300</v>
      </c>
      <c r="I241" s="170"/>
      <c r="L241" s="166"/>
      <c r="M241" s="171"/>
      <c r="N241" s="172"/>
      <c r="O241" s="172"/>
      <c r="P241" s="172"/>
      <c r="Q241" s="172"/>
      <c r="R241" s="172"/>
      <c r="S241" s="172"/>
      <c r="T241" s="173"/>
      <c r="AT241" s="167" t="s">
        <v>141</v>
      </c>
      <c r="AU241" s="167" t="s">
        <v>84</v>
      </c>
      <c r="AV241" s="13" t="s">
        <v>84</v>
      </c>
      <c r="AW241" s="13" t="s">
        <v>31</v>
      </c>
      <c r="AX241" s="13" t="s">
        <v>75</v>
      </c>
      <c r="AY241" s="167" t="s">
        <v>129</v>
      </c>
    </row>
    <row r="242" spans="1:51" s="14" customFormat="1">
      <c r="B242" s="174"/>
      <c r="D242" s="161" t="s">
        <v>141</v>
      </c>
      <c r="E242" s="175" t="s">
        <v>1</v>
      </c>
      <c r="F242" s="176" t="s">
        <v>143</v>
      </c>
      <c r="H242" s="177">
        <v>300</v>
      </c>
      <c r="I242" s="178"/>
      <c r="L242" s="174"/>
      <c r="M242" s="192"/>
      <c r="N242" s="193"/>
      <c r="O242" s="193"/>
      <c r="P242" s="193"/>
      <c r="Q242" s="193"/>
      <c r="R242" s="193"/>
      <c r="S242" s="193"/>
      <c r="T242" s="194"/>
      <c r="AT242" s="175" t="s">
        <v>141</v>
      </c>
      <c r="AU242" s="175" t="s">
        <v>84</v>
      </c>
      <c r="AV242" s="14" t="s">
        <v>137</v>
      </c>
      <c r="AW242" s="14" t="s">
        <v>31</v>
      </c>
      <c r="AX242" s="14" t="s">
        <v>82</v>
      </c>
      <c r="AY242" s="175" t="s">
        <v>129</v>
      </c>
    </row>
    <row r="243" spans="1:51" s="2" customFormat="1" ht="6.95" customHeight="1">
      <c r="A243" s="31"/>
      <c r="B243" s="46"/>
      <c r="C243" s="47"/>
      <c r="D243" s="47"/>
      <c r="E243" s="47"/>
      <c r="F243" s="47"/>
      <c r="G243" s="47"/>
      <c r="H243" s="47"/>
      <c r="I243" s="47"/>
      <c r="J243" s="47"/>
      <c r="K243" s="47"/>
      <c r="L243" s="32"/>
      <c r="M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</row>
  </sheetData>
  <autoFilter ref="C121:K242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46"/>
  <sheetViews>
    <sheetView showGridLines="0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96" t="s">
        <v>5</v>
      </c>
      <c r="M2" s="197"/>
      <c r="N2" s="197"/>
      <c r="O2" s="197"/>
      <c r="P2" s="197"/>
      <c r="Q2" s="197"/>
      <c r="R2" s="197"/>
      <c r="S2" s="197"/>
      <c r="T2" s="197"/>
      <c r="U2" s="197"/>
      <c r="V2" s="197"/>
      <c r="AT2" s="16" t="s">
        <v>92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84</v>
      </c>
    </row>
    <row r="4" spans="1:46" s="1" customFormat="1" ht="24.95" customHeight="1">
      <c r="B4" s="19"/>
      <c r="D4" s="20" t="s">
        <v>102</v>
      </c>
      <c r="L4" s="19"/>
      <c r="M4" s="97" t="s">
        <v>10</v>
      </c>
      <c r="AT4" s="16" t="s">
        <v>3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26" t="s">
        <v>16</v>
      </c>
      <c r="L6" s="19"/>
    </row>
    <row r="7" spans="1:46" s="1" customFormat="1" ht="16.5" customHeight="1">
      <c r="B7" s="19"/>
      <c r="E7" s="240" t="str">
        <f>'Rekapitulace stavby'!K6</f>
        <v>Oprava trati v úseku Vranovice - Pohořelice - přejezdy v km 5,688 a 0,572</v>
      </c>
      <c r="F7" s="241"/>
      <c r="G7" s="241"/>
      <c r="H7" s="241"/>
      <c r="L7" s="19"/>
    </row>
    <row r="8" spans="1:46" s="1" customFormat="1" ht="12" customHeight="1">
      <c r="B8" s="19"/>
      <c r="D8" s="26" t="s">
        <v>103</v>
      </c>
      <c r="L8" s="19"/>
    </row>
    <row r="9" spans="1:46" s="2" customFormat="1" ht="16.5" customHeight="1">
      <c r="A9" s="31"/>
      <c r="B9" s="32"/>
      <c r="C9" s="31"/>
      <c r="D9" s="31"/>
      <c r="E9" s="240" t="s">
        <v>104</v>
      </c>
      <c r="F9" s="239"/>
      <c r="G9" s="239"/>
      <c r="H9" s="239"/>
      <c r="I9" s="31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105</v>
      </c>
      <c r="E10" s="31"/>
      <c r="F10" s="31"/>
      <c r="G10" s="31"/>
      <c r="H10" s="31"/>
      <c r="I10" s="31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0" t="s">
        <v>356</v>
      </c>
      <c r="F11" s="239"/>
      <c r="G11" s="239"/>
      <c r="H11" s="239"/>
      <c r="I11" s="31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>
      <c r="A12" s="31"/>
      <c r="B12" s="32"/>
      <c r="C12" s="31"/>
      <c r="D12" s="31"/>
      <c r="E12" s="31"/>
      <c r="F12" s="31"/>
      <c r="G12" s="31"/>
      <c r="H12" s="31"/>
      <c r="I12" s="31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26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26" t="s">
        <v>22</v>
      </c>
      <c r="J14" s="54" t="str">
        <f>'Rekapitulace stavby'!AN8</f>
        <v>12. 4. 2021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31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26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26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31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26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42" t="str">
        <f>'Rekapitulace stavby'!E14</f>
        <v>Vyplň údaj</v>
      </c>
      <c r="F20" s="208"/>
      <c r="G20" s="208"/>
      <c r="H20" s="208"/>
      <c r="I20" s="26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31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26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26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31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26" t="s">
        <v>25</v>
      </c>
      <c r="J25" s="24" t="s">
        <v>1</v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">
        <v>33</v>
      </c>
      <c r="F26" s="31"/>
      <c r="G26" s="31"/>
      <c r="H26" s="31"/>
      <c r="I26" s="26" t="s">
        <v>27</v>
      </c>
      <c r="J26" s="24" t="s">
        <v>1</v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31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34</v>
      </c>
      <c r="E28" s="31"/>
      <c r="F28" s="31"/>
      <c r="G28" s="31"/>
      <c r="H28" s="31"/>
      <c r="I28" s="31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98"/>
      <c r="B29" s="99"/>
      <c r="C29" s="98"/>
      <c r="D29" s="98"/>
      <c r="E29" s="212" t="s">
        <v>1</v>
      </c>
      <c r="F29" s="212"/>
      <c r="G29" s="212"/>
      <c r="H29" s="212"/>
      <c r="I29" s="98"/>
      <c r="J29" s="98"/>
      <c r="K29" s="98"/>
      <c r="L29" s="100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31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65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1" t="s">
        <v>35</v>
      </c>
      <c r="E32" s="31"/>
      <c r="F32" s="31"/>
      <c r="G32" s="31"/>
      <c r="H32" s="31"/>
      <c r="I32" s="31"/>
      <c r="J32" s="70">
        <f>ROUND(J122,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65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37</v>
      </c>
      <c r="G34" s="31"/>
      <c r="H34" s="31"/>
      <c r="I34" s="35" t="s">
        <v>36</v>
      </c>
      <c r="J34" s="35" t="s">
        <v>38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2" t="s">
        <v>39</v>
      </c>
      <c r="E35" s="26" t="s">
        <v>40</v>
      </c>
      <c r="F35" s="103">
        <f>ROUND((SUM(BE122:BE245)),  2)</f>
        <v>0</v>
      </c>
      <c r="G35" s="31"/>
      <c r="H35" s="31"/>
      <c r="I35" s="104">
        <v>0.21</v>
      </c>
      <c r="J35" s="103">
        <f>ROUND(((SUM(BE122:BE245))*I35),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41</v>
      </c>
      <c r="F36" s="103">
        <f>ROUND((SUM(BF122:BF245)),  2)</f>
        <v>0</v>
      </c>
      <c r="G36" s="31"/>
      <c r="H36" s="31"/>
      <c r="I36" s="104">
        <v>0.15</v>
      </c>
      <c r="J36" s="103">
        <f>ROUND(((SUM(BF122:BF245))*I36),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42</v>
      </c>
      <c r="F37" s="103">
        <f>ROUND((SUM(BG122:BG245)),  2)</f>
        <v>0</v>
      </c>
      <c r="G37" s="31"/>
      <c r="H37" s="31"/>
      <c r="I37" s="104">
        <v>0.21</v>
      </c>
      <c r="J37" s="103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43</v>
      </c>
      <c r="F38" s="103">
        <f>ROUND((SUM(BH122:BH245)),  2)</f>
        <v>0</v>
      </c>
      <c r="G38" s="31"/>
      <c r="H38" s="31"/>
      <c r="I38" s="104">
        <v>0.15</v>
      </c>
      <c r="J38" s="103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44</v>
      </c>
      <c r="F39" s="103">
        <f>ROUND((SUM(BI122:BI245)),  2)</f>
        <v>0</v>
      </c>
      <c r="G39" s="31"/>
      <c r="H39" s="31"/>
      <c r="I39" s="104">
        <v>0</v>
      </c>
      <c r="J39" s="103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06" t="s">
        <v>45</v>
      </c>
      <c r="E41" s="59"/>
      <c r="F41" s="59"/>
      <c r="G41" s="107" t="s">
        <v>46</v>
      </c>
      <c r="H41" s="108" t="s">
        <v>47</v>
      </c>
      <c r="I41" s="59"/>
      <c r="J41" s="109">
        <f>SUM(J32:J39)</f>
        <v>0</v>
      </c>
      <c r="K41" s="110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41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41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2" customFormat="1" ht="12.75">
      <c r="A61" s="31"/>
      <c r="B61" s="32"/>
      <c r="C61" s="31"/>
      <c r="D61" s="44" t="s">
        <v>50</v>
      </c>
      <c r="E61" s="34"/>
      <c r="F61" s="111" t="s">
        <v>51</v>
      </c>
      <c r="G61" s="44" t="s">
        <v>50</v>
      </c>
      <c r="H61" s="34"/>
      <c r="I61" s="34"/>
      <c r="J61" s="112" t="s">
        <v>51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2" customFormat="1" ht="12.75">
      <c r="A65" s="31"/>
      <c r="B65" s="32"/>
      <c r="C65" s="31"/>
      <c r="D65" s="42" t="s">
        <v>52</v>
      </c>
      <c r="E65" s="45"/>
      <c r="F65" s="45"/>
      <c r="G65" s="42" t="s">
        <v>53</v>
      </c>
      <c r="H65" s="45"/>
      <c r="I65" s="45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2" customFormat="1" ht="12.75">
      <c r="A76" s="31"/>
      <c r="B76" s="32"/>
      <c r="C76" s="31"/>
      <c r="D76" s="44" t="s">
        <v>50</v>
      </c>
      <c r="E76" s="34"/>
      <c r="F76" s="111" t="s">
        <v>51</v>
      </c>
      <c r="G76" s="44" t="s">
        <v>50</v>
      </c>
      <c r="H76" s="34"/>
      <c r="I76" s="34"/>
      <c r="J76" s="112" t="s">
        <v>51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107</v>
      </c>
      <c r="D82" s="31"/>
      <c r="E82" s="31"/>
      <c r="F82" s="31"/>
      <c r="G82" s="31"/>
      <c r="H82" s="31"/>
      <c r="I82" s="31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31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16.5" customHeight="1">
      <c r="A85" s="31"/>
      <c r="B85" s="32"/>
      <c r="C85" s="31"/>
      <c r="D85" s="31"/>
      <c r="E85" s="240" t="str">
        <f>E7</f>
        <v>Oprava trati v úseku Vranovice - Pohořelice - přejezdy v km 5,688 a 0,572</v>
      </c>
      <c r="F85" s="241"/>
      <c r="G85" s="241"/>
      <c r="H85" s="241"/>
      <c r="I85" s="31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103</v>
      </c>
      <c r="L86" s="19"/>
    </row>
    <row r="87" spans="1:31" s="2" customFormat="1" ht="16.5" customHeight="1">
      <c r="A87" s="31"/>
      <c r="B87" s="32"/>
      <c r="C87" s="31"/>
      <c r="D87" s="31"/>
      <c r="E87" s="240" t="s">
        <v>104</v>
      </c>
      <c r="F87" s="239"/>
      <c r="G87" s="239"/>
      <c r="H87" s="239"/>
      <c r="I87" s="31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105</v>
      </c>
      <c r="D88" s="31"/>
      <c r="E88" s="31"/>
      <c r="F88" s="31"/>
      <c r="G88" s="31"/>
      <c r="H88" s="31"/>
      <c r="I88" s="31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0" t="str">
        <f>E11</f>
        <v>SO-01.2 - P6988</v>
      </c>
      <c r="F89" s="239"/>
      <c r="G89" s="239"/>
      <c r="H89" s="239"/>
      <c r="I89" s="31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Vranovice - Pohořelice</v>
      </c>
      <c r="G91" s="31"/>
      <c r="H91" s="31"/>
      <c r="I91" s="26" t="s">
        <v>22</v>
      </c>
      <c r="J91" s="54" t="str">
        <f>IF(J14="","",J14)</f>
        <v>12. 4. 2021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31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26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26" t="s">
        <v>32</v>
      </c>
      <c r="J94" s="29" t="str">
        <f>E26</f>
        <v>Ondřej Bozek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13" t="s">
        <v>108</v>
      </c>
      <c r="D96" s="105"/>
      <c r="E96" s="105"/>
      <c r="F96" s="105"/>
      <c r="G96" s="105"/>
      <c r="H96" s="105"/>
      <c r="I96" s="105"/>
      <c r="J96" s="114" t="s">
        <v>109</v>
      </c>
      <c r="K96" s="105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31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15" t="s">
        <v>110</v>
      </c>
      <c r="D98" s="31"/>
      <c r="E98" s="31"/>
      <c r="F98" s="31"/>
      <c r="G98" s="31"/>
      <c r="H98" s="31"/>
      <c r="I98" s="31"/>
      <c r="J98" s="70">
        <f>J122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111</v>
      </c>
    </row>
    <row r="99" spans="1:47" s="9" customFormat="1" ht="24.95" customHeight="1">
      <c r="B99" s="116"/>
      <c r="D99" s="117" t="s">
        <v>112</v>
      </c>
      <c r="E99" s="118"/>
      <c r="F99" s="118"/>
      <c r="G99" s="118"/>
      <c r="H99" s="118"/>
      <c r="I99" s="118"/>
      <c r="J99" s="119">
        <f>J123</f>
        <v>0</v>
      </c>
      <c r="L99" s="116"/>
    </row>
    <row r="100" spans="1:47" s="10" customFormat="1" ht="19.899999999999999" customHeight="1">
      <c r="B100" s="120"/>
      <c r="D100" s="121" t="s">
        <v>113</v>
      </c>
      <c r="E100" s="122"/>
      <c r="F100" s="122"/>
      <c r="G100" s="122"/>
      <c r="H100" s="122"/>
      <c r="I100" s="122"/>
      <c r="J100" s="123">
        <f>J124</f>
        <v>0</v>
      </c>
      <c r="L100" s="120"/>
    </row>
    <row r="101" spans="1:47" s="2" customFormat="1" ht="21.75" customHeight="1">
      <c r="A101" s="31"/>
      <c r="B101" s="32"/>
      <c r="C101" s="31"/>
      <c r="D101" s="31"/>
      <c r="E101" s="31"/>
      <c r="F101" s="31"/>
      <c r="G101" s="31"/>
      <c r="H101" s="31"/>
      <c r="I101" s="31"/>
      <c r="J101" s="31"/>
      <c r="K101" s="31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47" s="2" customFormat="1" ht="6.95" customHeight="1">
      <c r="A102" s="31"/>
      <c r="B102" s="46"/>
      <c r="C102" s="47"/>
      <c r="D102" s="47"/>
      <c r="E102" s="47"/>
      <c r="F102" s="47"/>
      <c r="G102" s="47"/>
      <c r="H102" s="47"/>
      <c r="I102" s="47"/>
      <c r="J102" s="47"/>
      <c r="K102" s="47"/>
      <c r="L102" s="4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6" spans="1:47" s="2" customFormat="1" ht="6.95" customHeight="1">
      <c r="A106" s="31"/>
      <c r="B106" s="48"/>
      <c r="C106" s="49"/>
      <c r="D106" s="49"/>
      <c r="E106" s="49"/>
      <c r="F106" s="49"/>
      <c r="G106" s="49"/>
      <c r="H106" s="49"/>
      <c r="I106" s="49"/>
      <c r="J106" s="49"/>
      <c r="K106" s="49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24.95" customHeight="1">
      <c r="A107" s="31"/>
      <c r="B107" s="32"/>
      <c r="C107" s="20" t="s">
        <v>114</v>
      </c>
      <c r="D107" s="31"/>
      <c r="E107" s="31"/>
      <c r="F107" s="31"/>
      <c r="G107" s="31"/>
      <c r="H107" s="31"/>
      <c r="I107" s="31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6.95" customHeight="1">
      <c r="A108" s="31"/>
      <c r="B108" s="32"/>
      <c r="C108" s="31"/>
      <c r="D108" s="31"/>
      <c r="E108" s="31"/>
      <c r="F108" s="31"/>
      <c r="G108" s="31"/>
      <c r="H108" s="31"/>
      <c r="I108" s="31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12" customHeight="1">
      <c r="A109" s="31"/>
      <c r="B109" s="32"/>
      <c r="C109" s="26" t="s">
        <v>16</v>
      </c>
      <c r="D109" s="31"/>
      <c r="E109" s="31"/>
      <c r="F109" s="31"/>
      <c r="G109" s="31"/>
      <c r="H109" s="31"/>
      <c r="I109" s="31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2" customFormat="1" ht="16.5" customHeight="1">
      <c r="A110" s="31"/>
      <c r="B110" s="32"/>
      <c r="C110" s="31"/>
      <c r="D110" s="31"/>
      <c r="E110" s="240" t="str">
        <f>E7</f>
        <v>Oprava trati v úseku Vranovice - Pohořelice - přejezdy v km 5,688 a 0,572</v>
      </c>
      <c r="F110" s="241"/>
      <c r="G110" s="241"/>
      <c r="H110" s="241"/>
      <c r="I110" s="31"/>
      <c r="J110" s="31"/>
      <c r="K110" s="31"/>
      <c r="L110" s="4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47" s="1" customFormat="1" ht="12" customHeight="1">
      <c r="B111" s="19"/>
      <c r="C111" s="26" t="s">
        <v>103</v>
      </c>
      <c r="L111" s="19"/>
    </row>
    <row r="112" spans="1:47" s="2" customFormat="1" ht="16.5" customHeight="1">
      <c r="A112" s="31"/>
      <c r="B112" s="32"/>
      <c r="C112" s="31"/>
      <c r="D112" s="31"/>
      <c r="E112" s="240" t="s">
        <v>104</v>
      </c>
      <c r="F112" s="239"/>
      <c r="G112" s="239"/>
      <c r="H112" s="239"/>
      <c r="I112" s="31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105</v>
      </c>
      <c r="D113" s="31"/>
      <c r="E113" s="31"/>
      <c r="F113" s="31"/>
      <c r="G113" s="31"/>
      <c r="H113" s="31"/>
      <c r="I113" s="31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16.5" customHeight="1">
      <c r="A114" s="31"/>
      <c r="B114" s="32"/>
      <c r="C114" s="31"/>
      <c r="D114" s="31"/>
      <c r="E114" s="230" t="str">
        <f>E11</f>
        <v>SO-01.2 - P6988</v>
      </c>
      <c r="F114" s="239"/>
      <c r="G114" s="239"/>
      <c r="H114" s="239"/>
      <c r="I114" s="31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1"/>
      <c r="D115" s="31"/>
      <c r="E115" s="31"/>
      <c r="F115" s="31"/>
      <c r="G115" s="31"/>
      <c r="H115" s="31"/>
      <c r="I115" s="31"/>
      <c r="J115" s="31"/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20</v>
      </c>
      <c r="D116" s="31"/>
      <c r="E116" s="31"/>
      <c r="F116" s="24" t="str">
        <f>F14</f>
        <v>Vranovice - Pohořelice</v>
      </c>
      <c r="G116" s="31"/>
      <c r="H116" s="31"/>
      <c r="I116" s="26" t="s">
        <v>22</v>
      </c>
      <c r="J116" s="54" t="str">
        <f>IF(J14="","",J14)</f>
        <v>12. 4. 2021</v>
      </c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1"/>
      <c r="D117" s="31"/>
      <c r="E117" s="31"/>
      <c r="F117" s="31"/>
      <c r="G117" s="31"/>
      <c r="H117" s="31"/>
      <c r="I117" s="31"/>
      <c r="J117" s="31"/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24</v>
      </c>
      <c r="D118" s="31"/>
      <c r="E118" s="31"/>
      <c r="F118" s="24" t="str">
        <f>E17</f>
        <v xml:space="preserve"> </v>
      </c>
      <c r="G118" s="31"/>
      <c r="H118" s="31"/>
      <c r="I118" s="26" t="s">
        <v>30</v>
      </c>
      <c r="J118" s="29" t="str">
        <f>E23</f>
        <v xml:space="preserve"> 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5.2" customHeight="1">
      <c r="A119" s="31"/>
      <c r="B119" s="32"/>
      <c r="C119" s="26" t="s">
        <v>28</v>
      </c>
      <c r="D119" s="31"/>
      <c r="E119" s="31"/>
      <c r="F119" s="24" t="str">
        <f>IF(E20="","",E20)</f>
        <v>Vyplň údaj</v>
      </c>
      <c r="G119" s="31"/>
      <c r="H119" s="31"/>
      <c r="I119" s="26" t="s">
        <v>32</v>
      </c>
      <c r="J119" s="29" t="str">
        <f>E26</f>
        <v>Ondřej Bozek</v>
      </c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0.35" customHeight="1">
      <c r="A120" s="31"/>
      <c r="B120" s="32"/>
      <c r="C120" s="31"/>
      <c r="D120" s="31"/>
      <c r="E120" s="31"/>
      <c r="F120" s="31"/>
      <c r="G120" s="31"/>
      <c r="H120" s="31"/>
      <c r="I120" s="31"/>
      <c r="J120" s="31"/>
      <c r="K120" s="31"/>
      <c r="L120" s="4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11" customFormat="1" ht="29.25" customHeight="1">
      <c r="A121" s="124"/>
      <c r="B121" s="125"/>
      <c r="C121" s="126" t="s">
        <v>115</v>
      </c>
      <c r="D121" s="127" t="s">
        <v>60</v>
      </c>
      <c r="E121" s="127" t="s">
        <v>56</v>
      </c>
      <c r="F121" s="127" t="s">
        <v>57</v>
      </c>
      <c r="G121" s="127" t="s">
        <v>116</v>
      </c>
      <c r="H121" s="127" t="s">
        <v>117</v>
      </c>
      <c r="I121" s="127" t="s">
        <v>118</v>
      </c>
      <c r="J121" s="127" t="s">
        <v>109</v>
      </c>
      <c r="K121" s="128" t="s">
        <v>119</v>
      </c>
      <c r="L121" s="129"/>
      <c r="M121" s="61" t="s">
        <v>1</v>
      </c>
      <c r="N121" s="62" t="s">
        <v>39</v>
      </c>
      <c r="O121" s="62" t="s">
        <v>120</v>
      </c>
      <c r="P121" s="62" t="s">
        <v>121</v>
      </c>
      <c r="Q121" s="62" t="s">
        <v>122</v>
      </c>
      <c r="R121" s="62" t="s">
        <v>123</v>
      </c>
      <c r="S121" s="62" t="s">
        <v>124</v>
      </c>
      <c r="T121" s="63" t="s">
        <v>125</v>
      </c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24"/>
      <c r="AE121" s="124"/>
    </row>
    <row r="122" spans="1:65" s="2" customFormat="1" ht="22.9" customHeight="1">
      <c r="A122" s="31"/>
      <c r="B122" s="32"/>
      <c r="C122" s="68" t="s">
        <v>126</v>
      </c>
      <c r="D122" s="31"/>
      <c r="E122" s="31"/>
      <c r="F122" s="31"/>
      <c r="G122" s="31"/>
      <c r="H122" s="31"/>
      <c r="I122" s="31"/>
      <c r="J122" s="130">
        <f>BK122</f>
        <v>0</v>
      </c>
      <c r="K122" s="31"/>
      <c r="L122" s="32"/>
      <c r="M122" s="64"/>
      <c r="N122" s="55"/>
      <c r="O122" s="65"/>
      <c r="P122" s="131">
        <f>P123</f>
        <v>0</v>
      </c>
      <c r="Q122" s="65"/>
      <c r="R122" s="131">
        <f>R123</f>
        <v>389.86819999999994</v>
      </c>
      <c r="S122" s="65"/>
      <c r="T122" s="132">
        <f>T123</f>
        <v>0</v>
      </c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T122" s="16" t="s">
        <v>74</v>
      </c>
      <c r="AU122" s="16" t="s">
        <v>111</v>
      </c>
      <c r="BK122" s="133">
        <f>BK123</f>
        <v>0</v>
      </c>
    </row>
    <row r="123" spans="1:65" s="12" customFormat="1" ht="25.9" customHeight="1">
      <c r="B123" s="134"/>
      <c r="D123" s="135" t="s">
        <v>74</v>
      </c>
      <c r="E123" s="136" t="s">
        <v>127</v>
      </c>
      <c r="F123" s="136" t="s">
        <v>128</v>
      </c>
      <c r="I123" s="137"/>
      <c r="J123" s="138">
        <f>BK123</f>
        <v>0</v>
      </c>
      <c r="L123" s="134"/>
      <c r="M123" s="139"/>
      <c r="N123" s="140"/>
      <c r="O123" s="140"/>
      <c r="P123" s="141">
        <f>P124</f>
        <v>0</v>
      </c>
      <c r="Q123" s="140"/>
      <c r="R123" s="141">
        <f>R124</f>
        <v>389.86819999999994</v>
      </c>
      <c r="S123" s="140"/>
      <c r="T123" s="142">
        <f>T124</f>
        <v>0</v>
      </c>
      <c r="AR123" s="135" t="s">
        <v>82</v>
      </c>
      <c r="AT123" s="143" t="s">
        <v>74</v>
      </c>
      <c r="AU123" s="143" t="s">
        <v>75</v>
      </c>
      <c r="AY123" s="135" t="s">
        <v>129</v>
      </c>
      <c r="BK123" s="144">
        <f>BK124</f>
        <v>0</v>
      </c>
    </row>
    <row r="124" spans="1:65" s="12" customFormat="1" ht="22.9" customHeight="1">
      <c r="B124" s="134"/>
      <c r="D124" s="135" t="s">
        <v>74</v>
      </c>
      <c r="E124" s="145" t="s">
        <v>130</v>
      </c>
      <c r="F124" s="145" t="s">
        <v>131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SUM(P125:P245)</f>
        <v>0</v>
      </c>
      <c r="Q124" s="140"/>
      <c r="R124" s="141">
        <f>SUM(R125:R245)</f>
        <v>389.86819999999994</v>
      </c>
      <c r="S124" s="140"/>
      <c r="T124" s="142">
        <f>SUM(T125:T245)</f>
        <v>0</v>
      </c>
      <c r="AR124" s="135" t="s">
        <v>82</v>
      </c>
      <c r="AT124" s="143" t="s">
        <v>74</v>
      </c>
      <c r="AU124" s="143" t="s">
        <v>82</v>
      </c>
      <c r="AY124" s="135" t="s">
        <v>129</v>
      </c>
      <c r="BK124" s="144">
        <f>SUM(BK125:BK245)</f>
        <v>0</v>
      </c>
    </row>
    <row r="125" spans="1:65" s="2" customFormat="1" ht="24">
      <c r="A125" s="31"/>
      <c r="B125" s="147"/>
      <c r="C125" s="148" t="s">
        <v>82</v>
      </c>
      <c r="D125" s="148" t="s">
        <v>132</v>
      </c>
      <c r="E125" s="149" t="s">
        <v>133</v>
      </c>
      <c r="F125" s="150" t="s">
        <v>134</v>
      </c>
      <c r="G125" s="151" t="s">
        <v>135</v>
      </c>
      <c r="H125" s="152">
        <v>4</v>
      </c>
      <c r="I125" s="153"/>
      <c r="J125" s="154">
        <f>ROUND(I125*H125,2)</f>
        <v>0</v>
      </c>
      <c r="K125" s="150" t="s">
        <v>136</v>
      </c>
      <c r="L125" s="32"/>
      <c r="M125" s="155" t="s">
        <v>1</v>
      </c>
      <c r="N125" s="156" t="s">
        <v>40</v>
      </c>
      <c r="O125" s="57"/>
      <c r="P125" s="157">
        <f>O125*H125</f>
        <v>0</v>
      </c>
      <c r="Q125" s="157">
        <v>0</v>
      </c>
      <c r="R125" s="157">
        <f>Q125*H125</f>
        <v>0</v>
      </c>
      <c r="S125" s="157">
        <v>0</v>
      </c>
      <c r="T125" s="158">
        <f>S125*H125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59" t="s">
        <v>137</v>
      </c>
      <c r="AT125" s="159" t="s">
        <v>132</v>
      </c>
      <c r="AU125" s="159" t="s">
        <v>84</v>
      </c>
      <c r="AY125" s="16" t="s">
        <v>129</v>
      </c>
      <c r="BE125" s="160">
        <f>IF(N125="základní",J125,0)</f>
        <v>0</v>
      </c>
      <c r="BF125" s="160">
        <f>IF(N125="snížená",J125,0)</f>
        <v>0</v>
      </c>
      <c r="BG125" s="160">
        <f>IF(N125="zákl. přenesená",J125,0)</f>
        <v>0</v>
      </c>
      <c r="BH125" s="160">
        <f>IF(N125="sníž. přenesená",J125,0)</f>
        <v>0</v>
      </c>
      <c r="BI125" s="160">
        <f>IF(N125="nulová",J125,0)</f>
        <v>0</v>
      </c>
      <c r="BJ125" s="16" t="s">
        <v>82</v>
      </c>
      <c r="BK125" s="160">
        <f>ROUND(I125*H125,2)</f>
        <v>0</v>
      </c>
      <c r="BL125" s="16" t="s">
        <v>137</v>
      </c>
      <c r="BM125" s="159" t="s">
        <v>357</v>
      </c>
    </row>
    <row r="126" spans="1:65" s="2" customFormat="1" ht="19.5">
      <c r="A126" s="31"/>
      <c r="B126" s="32"/>
      <c r="C126" s="31"/>
      <c r="D126" s="161" t="s">
        <v>139</v>
      </c>
      <c r="E126" s="31"/>
      <c r="F126" s="162" t="s">
        <v>140</v>
      </c>
      <c r="G126" s="31"/>
      <c r="H126" s="31"/>
      <c r="I126" s="163"/>
      <c r="J126" s="31"/>
      <c r="K126" s="31"/>
      <c r="L126" s="32"/>
      <c r="M126" s="164"/>
      <c r="N126" s="165"/>
      <c r="O126" s="57"/>
      <c r="P126" s="57"/>
      <c r="Q126" s="57"/>
      <c r="R126" s="57"/>
      <c r="S126" s="57"/>
      <c r="T126" s="58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T126" s="16" t="s">
        <v>139</v>
      </c>
      <c r="AU126" s="16" t="s">
        <v>84</v>
      </c>
    </row>
    <row r="127" spans="1:65" s="13" customFormat="1">
      <c r="B127" s="166"/>
      <c r="D127" s="161" t="s">
        <v>141</v>
      </c>
      <c r="E127" s="167" t="s">
        <v>1</v>
      </c>
      <c r="F127" s="168" t="s">
        <v>142</v>
      </c>
      <c r="H127" s="169">
        <v>4</v>
      </c>
      <c r="I127" s="170"/>
      <c r="L127" s="166"/>
      <c r="M127" s="171"/>
      <c r="N127" s="172"/>
      <c r="O127" s="172"/>
      <c r="P127" s="172"/>
      <c r="Q127" s="172"/>
      <c r="R127" s="172"/>
      <c r="S127" s="172"/>
      <c r="T127" s="173"/>
      <c r="AT127" s="167" t="s">
        <v>141</v>
      </c>
      <c r="AU127" s="167" t="s">
        <v>84</v>
      </c>
      <c r="AV127" s="13" t="s">
        <v>84</v>
      </c>
      <c r="AW127" s="13" t="s">
        <v>31</v>
      </c>
      <c r="AX127" s="13" t="s">
        <v>75</v>
      </c>
      <c r="AY127" s="167" t="s">
        <v>129</v>
      </c>
    </row>
    <row r="128" spans="1:65" s="14" customFormat="1">
      <c r="B128" s="174"/>
      <c r="D128" s="161" t="s">
        <v>141</v>
      </c>
      <c r="E128" s="175" t="s">
        <v>1</v>
      </c>
      <c r="F128" s="176" t="s">
        <v>143</v>
      </c>
      <c r="H128" s="177">
        <v>4</v>
      </c>
      <c r="I128" s="178"/>
      <c r="L128" s="174"/>
      <c r="M128" s="179"/>
      <c r="N128" s="180"/>
      <c r="O128" s="180"/>
      <c r="P128" s="180"/>
      <c r="Q128" s="180"/>
      <c r="R128" s="180"/>
      <c r="S128" s="180"/>
      <c r="T128" s="181"/>
      <c r="AT128" s="175" t="s">
        <v>141</v>
      </c>
      <c r="AU128" s="175" t="s">
        <v>84</v>
      </c>
      <c r="AV128" s="14" t="s">
        <v>137</v>
      </c>
      <c r="AW128" s="14" t="s">
        <v>31</v>
      </c>
      <c r="AX128" s="14" t="s">
        <v>82</v>
      </c>
      <c r="AY128" s="175" t="s">
        <v>129</v>
      </c>
    </row>
    <row r="129" spans="1:65" s="2" customFormat="1" ht="24">
      <c r="A129" s="31"/>
      <c r="B129" s="147"/>
      <c r="C129" s="148" t="s">
        <v>84</v>
      </c>
      <c r="D129" s="148" t="s">
        <v>132</v>
      </c>
      <c r="E129" s="149" t="s">
        <v>358</v>
      </c>
      <c r="F129" s="150" t="s">
        <v>359</v>
      </c>
      <c r="G129" s="151" t="s">
        <v>135</v>
      </c>
      <c r="H129" s="152">
        <v>11</v>
      </c>
      <c r="I129" s="153"/>
      <c r="J129" s="154">
        <f t="shared" ref="J129:J134" si="0">ROUND(I129*H129,2)</f>
        <v>0</v>
      </c>
      <c r="K129" s="150" t="s">
        <v>136</v>
      </c>
      <c r="L129" s="32"/>
      <c r="M129" s="155" t="s">
        <v>1</v>
      </c>
      <c r="N129" s="156" t="s">
        <v>40</v>
      </c>
      <c r="O129" s="57"/>
      <c r="P129" s="157">
        <f t="shared" ref="P129:P134" si="1">O129*H129</f>
        <v>0</v>
      </c>
      <c r="Q129" s="157">
        <v>0</v>
      </c>
      <c r="R129" s="157">
        <f t="shared" ref="R129:R134" si="2">Q129*H129</f>
        <v>0</v>
      </c>
      <c r="S129" s="157">
        <v>0</v>
      </c>
      <c r="T129" s="158">
        <f t="shared" ref="T129:T134" si="3">S129*H129</f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59" t="s">
        <v>137</v>
      </c>
      <c r="AT129" s="159" t="s">
        <v>132</v>
      </c>
      <c r="AU129" s="159" t="s">
        <v>84</v>
      </c>
      <c r="AY129" s="16" t="s">
        <v>129</v>
      </c>
      <c r="BE129" s="160">
        <f t="shared" ref="BE129:BE134" si="4">IF(N129="základní",J129,0)</f>
        <v>0</v>
      </c>
      <c r="BF129" s="160">
        <f t="shared" ref="BF129:BF134" si="5">IF(N129="snížená",J129,0)</f>
        <v>0</v>
      </c>
      <c r="BG129" s="160">
        <f t="shared" ref="BG129:BG134" si="6">IF(N129="zákl. přenesená",J129,0)</f>
        <v>0</v>
      </c>
      <c r="BH129" s="160">
        <f t="shared" ref="BH129:BH134" si="7">IF(N129="sníž. přenesená",J129,0)</f>
        <v>0</v>
      </c>
      <c r="BI129" s="160">
        <f t="shared" ref="BI129:BI134" si="8">IF(N129="nulová",J129,0)</f>
        <v>0</v>
      </c>
      <c r="BJ129" s="16" t="s">
        <v>82</v>
      </c>
      <c r="BK129" s="160">
        <f t="shared" ref="BK129:BK134" si="9">ROUND(I129*H129,2)</f>
        <v>0</v>
      </c>
      <c r="BL129" s="16" t="s">
        <v>137</v>
      </c>
      <c r="BM129" s="159" t="s">
        <v>360</v>
      </c>
    </row>
    <row r="130" spans="1:65" s="2" customFormat="1" ht="24">
      <c r="A130" s="31"/>
      <c r="B130" s="147"/>
      <c r="C130" s="148" t="s">
        <v>147</v>
      </c>
      <c r="D130" s="148" t="s">
        <v>132</v>
      </c>
      <c r="E130" s="149" t="s">
        <v>361</v>
      </c>
      <c r="F130" s="150" t="s">
        <v>362</v>
      </c>
      <c r="G130" s="151" t="s">
        <v>135</v>
      </c>
      <c r="H130" s="152">
        <v>8</v>
      </c>
      <c r="I130" s="153"/>
      <c r="J130" s="154">
        <f t="shared" si="0"/>
        <v>0</v>
      </c>
      <c r="K130" s="150" t="s">
        <v>136</v>
      </c>
      <c r="L130" s="32"/>
      <c r="M130" s="155" t="s">
        <v>1</v>
      </c>
      <c r="N130" s="156" t="s">
        <v>40</v>
      </c>
      <c r="O130" s="57"/>
      <c r="P130" s="157">
        <f t="shared" si="1"/>
        <v>0</v>
      </c>
      <c r="Q130" s="157">
        <v>0</v>
      </c>
      <c r="R130" s="157">
        <f t="shared" si="2"/>
        <v>0</v>
      </c>
      <c r="S130" s="157">
        <v>0</v>
      </c>
      <c r="T130" s="158">
        <f t="shared" si="3"/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159" t="s">
        <v>137</v>
      </c>
      <c r="AT130" s="159" t="s">
        <v>132</v>
      </c>
      <c r="AU130" s="159" t="s">
        <v>84</v>
      </c>
      <c r="AY130" s="16" t="s">
        <v>129</v>
      </c>
      <c r="BE130" s="160">
        <f t="shared" si="4"/>
        <v>0</v>
      </c>
      <c r="BF130" s="160">
        <f t="shared" si="5"/>
        <v>0</v>
      </c>
      <c r="BG130" s="160">
        <f t="shared" si="6"/>
        <v>0</v>
      </c>
      <c r="BH130" s="160">
        <f t="shared" si="7"/>
        <v>0</v>
      </c>
      <c r="BI130" s="160">
        <f t="shared" si="8"/>
        <v>0</v>
      </c>
      <c r="BJ130" s="16" t="s">
        <v>82</v>
      </c>
      <c r="BK130" s="160">
        <f t="shared" si="9"/>
        <v>0</v>
      </c>
      <c r="BL130" s="16" t="s">
        <v>137</v>
      </c>
      <c r="BM130" s="159" t="s">
        <v>363</v>
      </c>
    </row>
    <row r="131" spans="1:65" s="2" customFormat="1" ht="24">
      <c r="A131" s="31"/>
      <c r="B131" s="147"/>
      <c r="C131" s="148" t="s">
        <v>137</v>
      </c>
      <c r="D131" s="148" t="s">
        <v>132</v>
      </c>
      <c r="E131" s="149" t="s">
        <v>144</v>
      </c>
      <c r="F131" s="150" t="s">
        <v>145</v>
      </c>
      <c r="G131" s="151" t="s">
        <v>135</v>
      </c>
      <c r="H131" s="152">
        <v>2</v>
      </c>
      <c r="I131" s="153"/>
      <c r="J131" s="154">
        <f t="shared" si="0"/>
        <v>0</v>
      </c>
      <c r="K131" s="150" t="s">
        <v>136</v>
      </c>
      <c r="L131" s="32"/>
      <c r="M131" s="155" t="s">
        <v>1</v>
      </c>
      <c r="N131" s="156" t="s">
        <v>40</v>
      </c>
      <c r="O131" s="57"/>
      <c r="P131" s="157">
        <f t="shared" si="1"/>
        <v>0</v>
      </c>
      <c r="Q131" s="157">
        <v>0</v>
      </c>
      <c r="R131" s="157">
        <f t="shared" si="2"/>
        <v>0</v>
      </c>
      <c r="S131" s="157">
        <v>0</v>
      </c>
      <c r="T131" s="158">
        <f t="shared" si="3"/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59" t="s">
        <v>137</v>
      </c>
      <c r="AT131" s="159" t="s">
        <v>132</v>
      </c>
      <c r="AU131" s="159" t="s">
        <v>84</v>
      </c>
      <c r="AY131" s="16" t="s">
        <v>129</v>
      </c>
      <c r="BE131" s="160">
        <f t="shared" si="4"/>
        <v>0</v>
      </c>
      <c r="BF131" s="160">
        <f t="shared" si="5"/>
        <v>0</v>
      </c>
      <c r="BG131" s="160">
        <f t="shared" si="6"/>
        <v>0</v>
      </c>
      <c r="BH131" s="160">
        <f t="shared" si="7"/>
        <v>0</v>
      </c>
      <c r="BI131" s="160">
        <f t="shared" si="8"/>
        <v>0</v>
      </c>
      <c r="BJ131" s="16" t="s">
        <v>82</v>
      </c>
      <c r="BK131" s="160">
        <f t="shared" si="9"/>
        <v>0</v>
      </c>
      <c r="BL131" s="16" t="s">
        <v>137</v>
      </c>
      <c r="BM131" s="159" t="s">
        <v>364</v>
      </c>
    </row>
    <row r="132" spans="1:65" s="2" customFormat="1" ht="24">
      <c r="A132" s="31"/>
      <c r="B132" s="147"/>
      <c r="C132" s="148" t="s">
        <v>130</v>
      </c>
      <c r="D132" s="148" t="s">
        <v>132</v>
      </c>
      <c r="E132" s="149" t="s">
        <v>365</v>
      </c>
      <c r="F132" s="150" t="s">
        <v>366</v>
      </c>
      <c r="G132" s="151" t="s">
        <v>150</v>
      </c>
      <c r="H132" s="152">
        <v>12</v>
      </c>
      <c r="I132" s="153"/>
      <c r="J132" s="154">
        <f t="shared" si="0"/>
        <v>0</v>
      </c>
      <c r="K132" s="150" t="s">
        <v>136</v>
      </c>
      <c r="L132" s="32"/>
      <c r="M132" s="155" t="s">
        <v>1</v>
      </c>
      <c r="N132" s="156" t="s">
        <v>40</v>
      </c>
      <c r="O132" s="57"/>
      <c r="P132" s="157">
        <f t="shared" si="1"/>
        <v>0</v>
      </c>
      <c r="Q132" s="157">
        <v>0</v>
      </c>
      <c r="R132" s="157">
        <f t="shared" si="2"/>
        <v>0</v>
      </c>
      <c r="S132" s="157">
        <v>0</v>
      </c>
      <c r="T132" s="158">
        <f t="shared" si="3"/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59" t="s">
        <v>137</v>
      </c>
      <c r="AT132" s="159" t="s">
        <v>132</v>
      </c>
      <c r="AU132" s="159" t="s">
        <v>84</v>
      </c>
      <c r="AY132" s="16" t="s">
        <v>129</v>
      </c>
      <c r="BE132" s="160">
        <f t="shared" si="4"/>
        <v>0</v>
      </c>
      <c r="BF132" s="160">
        <f t="shared" si="5"/>
        <v>0</v>
      </c>
      <c r="BG132" s="160">
        <f t="shared" si="6"/>
        <v>0</v>
      </c>
      <c r="BH132" s="160">
        <f t="shared" si="7"/>
        <v>0</v>
      </c>
      <c r="BI132" s="160">
        <f t="shared" si="8"/>
        <v>0</v>
      </c>
      <c r="BJ132" s="16" t="s">
        <v>82</v>
      </c>
      <c r="BK132" s="160">
        <f t="shared" si="9"/>
        <v>0</v>
      </c>
      <c r="BL132" s="16" t="s">
        <v>137</v>
      </c>
      <c r="BM132" s="159" t="s">
        <v>367</v>
      </c>
    </row>
    <row r="133" spans="1:65" s="2" customFormat="1" ht="24">
      <c r="A133" s="31"/>
      <c r="B133" s="147"/>
      <c r="C133" s="148" t="s">
        <v>159</v>
      </c>
      <c r="D133" s="148" t="s">
        <v>132</v>
      </c>
      <c r="E133" s="149" t="s">
        <v>368</v>
      </c>
      <c r="F133" s="150" t="s">
        <v>369</v>
      </c>
      <c r="G133" s="151" t="s">
        <v>150</v>
      </c>
      <c r="H133" s="152">
        <v>12</v>
      </c>
      <c r="I133" s="153"/>
      <c r="J133" s="154">
        <f t="shared" si="0"/>
        <v>0</v>
      </c>
      <c r="K133" s="150" t="s">
        <v>136</v>
      </c>
      <c r="L133" s="32"/>
      <c r="M133" s="155" t="s">
        <v>1</v>
      </c>
      <c r="N133" s="156" t="s">
        <v>40</v>
      </c>
      <c r="O133" s="57"/>
      <c r="P133" s="157">
        <f t="shared" si="1"/>
        <v>0</v>
      </c>
      <c r="Q133" s="157">
        <v>0</v>
      </c>
      <c r="R133" s="157">
        <f t="shared" si="2"/>
        <v>0</v>
      </c>
      <c r="S133" s="157">
        <v>0</v>
      </c>
      <c r="T133" s="158">
        <f t="shared" si="3"/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59" t="s">
        <v>137</v>
      </c>
      <c r="AT133" s="159" t="s">
        <v>132</v>
      </c>
      <c r="AU133" s="159" t="s">
        <v>84</v>
      </c>
      <c r="AY133" s="16" t="s">
        <v>129</v>
      </c>
      <c r="BE133" s="160">
        <f t="shared" si="4"/>
        <v>0</v>
      </c>
      <c r="BF133" s="160">
        <f t="shared" si="5"/>
        <v>0</v>
      </c>
      <c r="BG133" s="160">
        <f t="shared" si="6"/>
        <v>0</v>
      </c>
      <c r="BH133" s="160">
        <f t="shared" si="7"/>
        <v>0</v>
      </c>
      <c r="BI133" s="160">
        <f t="shared" si="8"/>
        <v>0</v>
      </c>
      <c r="BJ133" s="16" t="s">
        <v>82</v>
      </c>
      <c r="BK133" s="160">
        <f t="shared" si="9"/>
        <v>0</v>
      </c>
      <c r="BL133" s="16" t="s">
        <v>137</v>
      </c>
      <c r="BM133" s="159" t="s">
        <v>370</v>
      </c>
    </row>
    <row r="134" spans="1:65" s="2" customFormat="1" ht="48">
      <c r="A134" s="31"/>
      <c r="B134" s="147"/>
      <c r="C134" s="148" t="s">
        <v>165</v>
      </c>
      <c r="D134" s="148" t="s">
        <v>132</v>
      </c>
      <c r="E134" s="149" t="s">
        <v>371</v>
      </c>
      <c r="F134" s="150" t="s">
        <v>372</v>
      </c>
      <c r="G134" s="151" t="s">
        <v>154</v>
      </c>
      <c r="H134" s="152">
        <v>2.5000000000000001E-2</v>
      </c>
      <c r="I134" s="153"/>
      <c r="J134" s="154">
        <f t="shared" si="0"/>
        <v>0</v>
      </c>
      <c r="K134" s="150" t="s">
        <v>136</v>
      </c>
      <c r="L134" s="32"/>
      <c r="M134" s="155" t="s">
        <v>1</v>
      </c>
      <c r="N134" s="156" t="s">
        <v>40</v>
      </c>
      <c r="O134" s="57"/>
      <c r="P134" s="157">
        <f t="shared" si="1"/>
        <v>0</v>
      </c>
      <c r="Q134" s="157">
        <v>0</v>
      </c>
      <c r="R134" s="157">
        <f t="shared" si="2"/>
        <v>0</v>
      </c>
      <c r="S134" s="157">
        <v>0</v>
      </c>
      <c r="T134" s="158">
        <f t="shared" si="3"/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59" t="s">
        <v>137</v>
      </c>
      <c r="AT134" s="159" t="s">
        <v>132</v>
      </c>
      <c r="AU134" s="159" t="s">
        <v>84</v>
      </c>
      <c r="AY134" s="16" t="s">
        <v>129</v>
      </c>
      <c r="BE134" s="160">
        <f t="shared" si="4"/>
        <v>0</v>
      </c>
      <c r="BF134" s="160">
        <f t="shared" si="5"/>
        <v>0</v>
      </c>
      <c r="BG134" s="160">
        <f t="shared" si="6"/>
        <v>0</v>
      </c>
      <c r="BH134" s="160">
        <f t="shared" si="7"/>
        <v>0</v>
      </c>
      <c r="BI134" s="160">
        <f t="shared" si="8"/>
        <v>0</v>
      </c>
      <c r="BJ134" s="16" t="s">
        <v>82</v>
      </c>
      <c r="BK134" s="160">
        <f t="shared" si="9"/>
        <v>0</v>
      </c>
      <c r="BL134" s="16" t="s">
        <v>137</v>
      </c>
      <c r="BM134" s="159" t="s">
        <v>373</v>
      </c>
    </row>
    <row r="135" spans="1:65" s="13" customFormat="1">
      <c r="B135" s="166"/>
      <c r="D135" s="161" t="s">
        <v>141</v>
      </c>
      <c r="E135" s="167" t="s">
        <v>1</v>
      </c>
      <c r="F135" s="168" t="s">
        <v>374</v>
      </c>
      <c r="H135" s="169">
        <v>2.5000000000000001E-2</v>
      </c>
      <c r="I135" s="170"/>
      <c r="L135" s="166"/>
      <c r="M135" s="171"/>
      <c r="N135" s="172"/>
      <c r="O135" s="172"/>
      <c r="P135" s="172"/>
      <c r="Q135" s="172"/>
      <c r="R135" s="172"/>
      <c r="S135" s="172"/>
      <c r="T135" s="173"/>
      <c r="AT135" s="167" t="s">
        <v>141</v>
      </c>
      <c r="AU135" s="167" t="s">
        <v>84</v>
      </c>
      <c r="AV135" s="13" t="s">
        <v>84</v>
      </c>
      <c r="AW135" s="13" t="s">
        <v>31</v>
      </c>
      <c r="AX135" s="13" t="s">
        <v>75</v>
      </c>
      <c r="AY135" s="167" t="s">
        <v>129</v>
      </c>
    </row>
    <row r="136" spans="1:65" s="14" customFormat="1">
      <c r="B136" s="174"/>
      <c r="D136" s="161" t="s">
        <v>141</v>
      </c>
      <c r="E136" s="175" t="s">
        <v>1</v>
      </c>
      <c r="F136" s="176" t="s">
        <v>143</v>
      </c>
      <c r="H136" s="177">
        <v>2.5000000000000001E-2</v>
      </c>
      <c r="I136" s="178"/>
      <c r="L136" s="174"/>
      <c r="M136" s="179"/>
      <c r="N136" s="180"/>
      <c r="O136" s="180"/>
      <c r="P136" s="180"/>
      <c r="Q136" s="180"/>
      <c r="R136" s="180"/>
      <c r="S136" s="180"/>
      <c r="T136" s="181"/>
      <c r="AT136" s="175" t="s">
        <v>141</v>
      </c>
      <c r="AU136" s="175" t="s">
        <v>84</v>
      </c>
      <c r="AV136" s="14" t="s">
        <v>137</v>
      </c>
      <c r="AW136" s="14" t="s">
        <v>31</v>
      </c>
      <c r="AX136" s="14" t="s">
        <v>82</v>
      </c>
      <c r="AY136" s="175" t="s">
        <v>129</v>
      </c>
    </row>
    <row r="137" spans="1:65" s="2" customFormat="1" ht="36">
      <c r="A137" s="31"/>
      <c r="B137" s="147"/>
      <c r="C137" s="148" t="s">
        <v>170</v>
      </c>
      <c r="D137" s="148" t="s">
        <v>132</v>
      </c>
      <c r="E137" s="149" t="s">
        <v>160</v>
      </c>
      <c r="F137" s="150" t="s">
        <v>161</v>
      </c>
      <c r="G137" s="151" t="s">
        <v>162</v>
      </c>
      <c r="H137" s="152">
        <v>53.45</v>
      </c>
      <c r="I137" s="153"/>
      <c r="J137" s="154">
        <f>ROUND(I137*H137,2)</f>
        <v>0</v>
      </c>
      <c r="K137" s="150" t="s">
        <v>136</v>
      </c>
      <c r="L137" s="32"/>
      <c r="M137" s="155" t="s">
        <v>1</v>
      </c>
      <c r="N137" s="156" t="s">
        <v>40</v>
      </c>
      <c r="O137" s="57"/>
      <c r="P137" s="157">
        <f>O137*H137</f>
        <v>0</v>
      </c>
      <c r="Q137" s="157">
        <v>0</v>
      </c>
      <c r="R137" s="157">
        <f>Q137*H137</f>
        <v>0</v>
      </c>
      <c r="S137" s="157">
        <v>0</v>
      </c>
      <c r="T137" s="158">
        <f>S137*H137</f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59" t="s">
        <v>137</v>
      </c>
      <c r="AT137" s="159" t="s">
        <v>132</v>
      </c>
      <c r="AU137" s="159" t="s">
        <v>84</v>
      </c>
      <c r="AY137" s="16" t="s">
        <v>129</v>
      </c>
      <c r="BE137" s="160">
        <f>IF(N137="základní",J137,0)</f>
        <v>0</v>
      </c>
      <c r="BF137" s="160">
        <f>IF(N137="snížená",J137,0)</f>
        <v>0</v>
      </c>
      <c r="BG137" s="160">
        <f>IF(N137="zákl. přenesená",J137,0)</f>
        <v>0</v>
      </c>
      <c r="BH137" s="160">
        <f>IF(N137="sníž. přenesená",J137,0)</f>
        <v>0</v>
      </c>
      <c r="BI137" s="160">
        <f>IF(N137="nulová",J137,0)</f>
        <v>0</v>
      </c>
      <c r="BJ137" s="16" t="s">
        <v>82</v>
      </c>
      <c r="BK137" s="160">
        <f>ROUND(I137*H137,2)</f>
        <v>0</v>
      </c>
      <c r="BL137" s="16" t="s">
        <v>137</v>
      </c>
      <c r="BM137" s="159" t="s">
        <v>375</v>
      </c>
    </row>
    <row r="138" spans="1:65" s="13" customFormat="1">
      <c r="B138" s="166"/>
      <c r="D138" s="161" t="s">
        <v>141</v>
      </c>
      <c r="E138" s="167" t="s">
        <v>1</v>
      </c>
      <c r="F138" s="168" t="s">
        <v>164</v>
      </c>
      <c r="H138" s="169">
        <v>53.45</v>
      </c>
      <c r="I138" s="170"/>
      <c r="L138" s="166"/>
      <c r="M138" s="171"/>
      <c r="N138" s="172"/>
      <c r="O138" s="172"/>
      <c r="P138" s="172"/>
      <c r="Q138" s="172"/>
      <c r="R138" s="172"/>
      <c r="S138" s="172"/>
      <c r="T138" s="173"/>
      <c r="AT138" s="167" t="s">
        <v>141</v>
      </c>
      <c r="AU138" s="167" t="s">
        <v>84</v>
      </c>
      <c r="AV138" s="13" t="s">
        <v>84</v>
      </c>
      <c r="AW138" s="13" t="s">
        <v>31</v>
      </c>
      <c r="AX138" s="13" t="s">
        <v>75</v>
      </c>
      <c r="AY138" s="167" t="s">
        <v>129</v>
      </c>
    </row>
    <row r="139" spans="1:65" s="14" customFormat="1">
      <c r="B139" s="174"/>
      <c r="D139" s="161" t="s">
        <v>141</v>
      </c>
      <c r="E139" s="175" t="s">
        <v>1</v>
      </c>
      <c r="F139" s="176" t="s">
        <v>143</v>
      </c>
      <c r="H139" s="177">
        <v>53.45</v>
      </c>
      <c r="I139" s="178"/>
      <c r="L139" s="174"/>
      <c r="M139" s="179"/>
      <c r="N139" s="180"/>
      <c r="O139" s="180"/>
      <c r="P139" s="180"/>
      <c r="Q139" s="180"/>
      <c r="R139" s="180"/>
      <c r="S139" s="180"/>
      <c r="T139" s="181"/>
      <c r="AT139" s="175" t="s">
        <v>141</v>
      </c>
      <c r="AU139" s="175" t="s">
        <v>84</v>
      </c>
      <c r="AV139" s="14" t="s">
        <v>137</v>
      </c>
      <c r="AW139" s="14" t="s">
        <v>31</v>
      </c>
      <c r="AX139" s="14" t="s">
        <v>82</v>
      </c>
      <c r="AY139" s="175" t="s">
        <v>129</v>
      </c>
    </row>
    <row r="140" spans="1:65" s="2" customFormat="1" ht="36">
      <c r="A140" s="31"/>
      <c r="B140" s="147"/>
      <c r="C140" s="148" t="s">
        <v>177</v>
      </c>
      <c r="D140" s="148" t="s">
        <v>132</v>
      </c>
      <c r="E140" s="149" t="s">
        <v>166</v>
      </c>
      <c r="F140" s="150" t="s">
        <v>167</v>
      </c>
      <c r="G140" s="151" t="s">
        <v>162</v>
      </c>
      <c r="H140" s="152">
        <v>9.99</v>
      </c>
      <c r="I140" s="153"/>
      <c r="J140" s="154">
        <f>ROUND(I140*H140,2)</f>
        <v>0</v>
      </c>
      <c r="K140" s="150" t="s">
        <v>136</v>
      </c>
      <c r="L140" s="32"/>
      <c r="M140" s="155" t="s">
        <v>1</v>
      </c>
      <c r="N140" s="156" t="s">
        <v>40</v>
      </c>
      <c r="O140" s="57"/>
      <c r="P140" s="157">
        <f>O140*H140</f>
        <v>0</v>
      </c>
      <c r="Q140" s="157">
        <v>0</v>
      </c>
      <c r="R140" s="157">
        <f>Q140*H140</f>
        <v>0</v>
      </c>
      <c r="S140" s="157">
        <v>0</v>
      </c>
      <c r="T140" s="158">
        <f>S140*H140</f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59" t="s">
        <v>137</v>
      </c>
      <c r="AT140" s="159" t="s">
        <v>132</v>
      </c>
      <c r="AU140" s="159" t="s">
        <v>84</v>
      </c>
      <c r="AY140" s="16" t="s">
        <v>129</v>
      </c>
      <c r="BE140" s="160">
        <f>IF(N140="základní",J140,0)</f>
        <v>0</v>
      </c>
      <c r="BF140" s="160">
        <f>IF(N140="snížená",J140,0)</f>
        <v>0</v>
      </c>
      <c r="BG140" s="160">
        <f>IF(N140="zákl. přenesená",J140,0)</f>
        <v>0</v>
      </c>
      <c r="BH140" s="160">
        <f>IF(N140="sníž. přenesená",J140,0)</f>
        <v>0</v>
      </c>
      <c r="BI140" s="160">
        <f>IF(N140="nulová",J140,0)</f>
        <v>0</v>
      </c>
      <c r="BJ140" s="16" t="s">
        <v>82</v>
      </c>
      <c r="BK140" s="160">
        <f>ROUND(I140*H140,2)</f>
        <v>0</v>
      </c>
      <c r="BL140" s="16" t="s">
        <v>137</v>
      </c>
      <c r="BM140" s="159" t="s">
        <v>376</v>
      </c>
    </row>
    <row r="141" spans="1:65" s="13" customFormat="1">
      <c r="B141" s="166"/>
      <c r="D141" s="161" t="s">
        <v>141</v>
      </c>
      <c r="E141" s="167" t="s">
        <v>1</v>
      </c>
      <c r="F141" s="168" t="s">
        <v>169</v>
      </c>
      <c r="H141" s="169">
        <v>9.99</v>
      </c>
      <c r="I141" s="170"/>
      <c r="L141" s="166"/>
      <c r="M141" s="171"/>
      <c r="N141" s="172"/>
      <c r="O141" s="172"/>
      <c r="P141" s="172"/>
      <c r="Q141" s="172"/>
      <c r="R141" s="172"/>
      <c r="S141" s="172"/>
      <c r="T141" s="173"/>
      <c r="AT141" s="167" t="s">
        <v>141</v>
      </c>
      <c r="AU141" s="167" t="s">
        <v>84</v>
      </c>
      <c r="AV141" s="13" t="s">
        <v>84</v>
      </c>
      <c r="AW141" s="13" t="s">
        <v>31</v>
      </c>
      <c r="AX141" s="13" t="s">
        <v>75</v>
      </c>
      <c r="AY141" s="167" t="s">
        <v>129</v>
      </c>
    </row>
    <row r="142" spans="1:65" s="14" customFormat="1">
      <c r="B142" s="174"/>
      <c r="D142" s="161" t="s">
        <v>141</v>
      </c>
      <c r="E142" s="175" t="s">
        <v>1</v>
      </c>
      <c r="F142" s="176" t="s">
        <v>143</v>
      </c>
      <c r="H142" s="177">
        <v>9.99</v>
      </c>
      <c r="I142" s="178"/>
      <c r="L142" s="174"/>
      <c r="M142" s="179"/>
      <c r="N142" s="180"/>
      <c r="O142" s="180"/>
      <c r="P142" s="180"/>
      <c r="Q142" s="180"/>
      <c r="R142" s="180"/>
      <c r="S142" s="180"/>
      <c r="T142" s="181"/>
      <c r="AT142" s="175" t="s">
        <v>141</v>
      </c>
      <c r="AU142" s="175" t="s">
        <v>84</v>
      </c>
      <c r="AV142" s="14" t="s">
        <v>137</v>
      </c>
      <c r="AW142" s="14" t="s">
        <v>31</v>
      </c>
      <c r="AX142" s="14" t="s">
        <v>82</v>
      </c>
      <c r="AY142" s="175" t="s">
        <v>129</v>
      </c>
    </row>
    <row r="143" spans="1:65" s="2" customFormat="1" ht="36">
      <c r="A143" s="31"/>
      <c r="B143" s="147"/>
      <c r="C143" s="148" t="s">
        <v>184</v>
      </c>
      <c r="D143" s="148" t="s">
        <v>132</v>
      </c>
      <c r="E143" s="149" t="s">
        <v>171</v>
      </c>
      <c r="F143" s="150" t="s">
        <v>172</v>
      </c>
      <c r="G143" s="151" t="s">
        <v>173</v>
      </c>
      <c r="H143" s="152">
        <v>33.299999999999997</v>
      </c>
      <c r="I143" s="153"/>
      <c r="J143" s="154">
        <f>ROUND(I143*H143,2)</f>
        <v>0</v>
      </c>
      <c r="K143" s="150" t="s">
        <v>136</v>
      </c>
      <c r="L143" s="32"/>
      <c r="M143" s="155" t="s">
        <v>1</v>
      </c>
      <c r="N143" s="156" t="s">
        <v>40</v>
      </c>
      <c r="O143" s="57"/>
      <c r="P143" s="157">
        <f>O143*H143</f>
        <v>0</v>
      </c>
      <c r="Q143" s="157">
        <v>0</v>
      </c>
      <c r="R143" s="157">
        <f>Q143*H143</f>
        <v>0</v>
      </c>
      <c r="S143" s="157">
        <v>0</v>
      </c>
      <c r="T143" s="158">
        <f>S143*H143</f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59" t="s">
        <v>137</v>
      </c>
      <c r="AT143" s="159" t="s">
        <v>132</v>
      </c>
      <c r="AU143" s="159" t="s">
        <v>84</v>
      </c>
      <c r="AY143" s="16" t="s">
        <v>129</v>
      </c>
      <c r="BE143" s="160">
        <f>IF(N143="základní",J143,0)</f>
        <v>0</v>
      </c>
      <c r="BF143" s="160">
        <f>IF(N143="snížená",J143,0)</f>
        <v>0</v>
      </c>
      <c r="BG143" s="160">
        <f>IF(N143="zákl. přenesená",J143,0)</f>
        <v>0</v>
      </c>
      <c r="BH143" s="160">
        <f>IF(N143="sníž. přenesená",J143,0)</f>
        <v>0</v>
      </c>
      <c r="BI143" s="160">
        <f>IF(N143="nulová",J143,0)</f>
        <v>0</v>
      </c>
      <c r="BJ143" s="16" t="s">
        <v>82</v>
      </c>
      <c r="BK143" s="160">
        <f>ROUND(I143*H143,2)</f>
        <v>0</v>
      </c>
      <c r="BL143" s="16" t="s">
        <v>137</v>
      </c>
      <c r="BM143" s="159" t="s">
        <v>377</v>
      </c>
    </row>
    <row r="144" spans="1:65" s="2" customFormat="1" ht="19.5">
      <c r="A144" s="31"/>
      <c r="B144" s="32"/>
      <c r="C144" s="31"/>
      <c r="D144" s="161" t="s">
        <v>139</v>
      </c>
      <c r="E144" s="31"/>
      <c r="F144" s="162" t="s">
        <v>175</v>
      </c>
      <c r="G144" s="31"/>
      <c r="H144" s="31"/>
      <c r="I144" s="163"/>
      <c r="J144" s="31"/>
      <c r="K144" s="31"/>
      <c r="L144" s="32"/>
      <c r="M144" s="164"/>
      <c r="N144" s="165"/>
      <c r="O144" s="57"/>
      <c r="P144" s="57"/>
      <c r="Q144" s="57"/>
      <c r="R144" s="57"/>
      <c r="S144" s="57"/>
      <c r="T144" s="58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T144" s="16" t="s">
        <v>139</v>
      </c>
      <c r="AU144" s="16" t="s">
        <v>84</v>
      </c>
    </row>
    <row r="145" spans="1:65" s="13" customFormat="1">
      <c r="B145" s="166"/>
      <c r="D145" s="161" t="s">
        <v>141</v>
      </c>
      <c r="E145" s="167" t="s">
        <v>1</v>
      </c>
      <c r="F145" s="168" t="s">
        <v>176</v>
      </c>
      <c r="H145" s="169">
        <v>33.299999999999997</v>
      </c>
      <c r="I145" s="170"/>
      <c r="L145" s="166"/>
      <c r="M145" s="171"/>
      <c r="N145" s="172"/>
      <c r="O145" s="172"/>
      <c r="P145" s="172"/>
      <c r="Q145" s="172"/>
      <c r="R145" s="172"/>
      <c r="S145" s="172"/>
      <c r="T145" s="173"/>
      <c r="AT145" s="167" t="s">
        <v>141</v>
      </c>
      <c r="AU145" s="167" t="s">
        <v>84</v>
      </c>
      <c r="AV145" s="13" t="s">
        <v>84</v>
      </c>
      <c r="AW145" s="13" t="s">
        <v>31</v>
      </c>
      <c r="AX145" s="13" t="s">
        <v>75</v>
      </c>
      <c r="AY145" s="167" t="s">
        <v>129</v>
      </c>
    </row>
    <row r="146" spans="1:65" s="14" customFormat="1">
      <c r="B146" s="174"/>
      <c r="D146" s="161" t="s">
        <v>141</v>
      </c>
      <c r="E146" s="175" t="s">
        <v>1</v>
      </c>
      <c r="F146" s="176" t="s">
        <v>143</v>
      </c>
      <c r="H146" s="177">
        <v>33.299999999999997</v>
      </c>
      <c r="I146" s="178"/>
      <c r="L146" s="174"/>
      <c r="M146" s="179"/>
      <c r="N146" s="180"/>
      <c r="O146" s="180"/>
      <c r="P146" s="180"/>
      <c r="Q146" s="180"/>
      <c r="R146" s="180"/>
      <c r="S146" s="180"/>
      <c r="T146" s="181"/>
      <c r="AT146" s="175" t="s">
        <v>141</v>
      </c>
      <c r="AU146" s="175" t="s">
        <v>84</v>
      </c>
      <c r="AV146" s="14" t="s">
        <v>137</v>
      </c>
      <c r="AW146" s="14" t="s">
        <v>31</v>
      </c>
      <c r="AX146" s="14" t="s">
        <v>82</v>
      </c>
      <c r="AY146" s="175" t="s">
        <v>129</v>
      </c>
    </row>
    <row r="147" spans="1:65" s="2" customFormat="1" ht="16.5" customHeight="1">
      <c r="A147" s="31"/>
      <c r="B147" s="147"/>
      <c r="C147" s="182" t="s">
        <v>189</v>
      </c>
      <c r="D147" s="182" t="s">
        <v>178</v>
      </c>
      <c r="E147" s="183" t="s">
        <v>179</v>
      </c>
      <c r="F147" s="184" t="s">
        <v>180</v>
      </c>
      <c r="G147" s="185" t="s">
        <v>181</v>
      </c>
      <c r="H147" s="186">
        <v>25.821000000000002</v>
      </c>
      <c r="I147" s="187"/>
      <c r="J147" s="188">
        <f>ROUND(I147*H147,2)</f>
        <v>0</v>
      </c>
      <c r="K147" s="184" t="s">
        <v>136</v>
      </c>
      <c r="L147" s="189"/>
      <c r="M147" s="190" t="s">
        <v>1</v>
      </c>
      <c r="N147" s="191" t="s">
        <v>40</v>
      </c>
      <c r="O147" s="57"/>
      <c r="P147" s="157">
        <f>O147*H147</f>
        <v>0</v>
      </c>
      <c r="Q147" s="157">
        <v>1</v>
      </c>
      <c r="R147" s="157">
        <f>Q147*H147</f>
        <v>25.821000000000002</v>
      </c>
      <c r="S147" s="157">
        <v>0</v>
      </c>
      <c r="T147" s="158">
        <f>S147*H147</f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159" t="s">
        <v>170</v>
      </c>
      <c r="AT147" s="159" t="s">
        <v>178</v>
      </c>
      <c r="AU147" s="159" t="s">
        <v>84</v>
      </c>
      <c r="AY147" s="16" t="s">
        <v>129</v>
      </c>
      <c r="BE147" s="160">
        <f>IF(N147="základní",J147,0)</f>
        <v>0</v>
      </c>
      <c r="BF147" s="160">
        <f>IF(N147="snížená",J147,0)</f>
        <v>0</v>
      </c>
      <c r="BG147" s="160">
        <f>IF(N147="zákl. přenesená",J147,0)</f>
        <v>0</v>
      </c>
      <c r="BH147" s="160">
        <f>IF(N147="sníž. přenesená",J147,0)</f>
        <v>0</v>
      </c>
      <c r="BI147" s="160">
        <f>IF(N147="nulová",J147,0)</f>
        <v>0</v>
      </c>
      <c r="BJ147" s="16" t="s">
        <v>82</v>
      </c>
      <c r="BK147" s="160">
        <f>ROUND(I147*H147,2)</f>
        <v>0</v>
      </c>
      <c r="BL147" s="16" t="s">
        <v>137</v>
      </c>
      <c r="BM147" s="159" t="s">
        <v>378</v>
      </c>
    </row>
    <row r="148" spans="1:65" s="13" customFormat="1">
      <c r="B148" s="166"/>
      <c r="D148" s="161" t="s">
        <v>141</v>
      </c>
      <c r="E148" s="167" t="s">
        <v>1</v>
      </c>
      <c r="F148" s="168" t="s">
        <v>183</v>
      </c>
      <c r="H148" s="169">
        <v>18.981000000000002</v>
      </c>
      <c r="I148" s="170"/>
      <c r="L148" s="166"/>
      <c r="M148" s="171"/>
      <c r="N148" s="172"/>
      <c r="O148" s="172"/>
      <c r="P148" s="172"/>
      <c r="Q148" s="172"/>
      <c r="R148" s="172"/>
      <c r="S148" s="172"/>
      <c r="T148" s="173"/>
      <c r="AT148" s="167" t="s">
        <v>141</v>
      </c>
      <c r="AU148" s="167" t="s">
        <v>84</v>
      </c>
      <c r="AV148" s="13" t="s">
        <v>84</v>
      </c>
      <c r="AW148" s="13" t="s">
        <v>31</v>
      </c>
      <c r="AX148" s="13" t="s">
        <v>75</v>
      </c>
      <c r="AY148" s="167" t="s">
        <v>129</v>
      </c>
    </row>
    <row r="149" spans="1:65" s="13" customFormat="1">
      <c r="B149" s="166"/>
      <c r="D149" s="161" t="s">
        <v>141</v>
      </c>
      <c r="E149" s="167" t="s">
        <v>1</v>
      </c>
      <c r="F149" s="168" t="s">
        <v>379</v>
      </c>
      <c r="H149" s="169">
        <v>6.84</v>
      </c>
      <c r="I149" s="170"/>
      <c r="L149" s="166"/>
      <c r="M149" s="171"/>
      <c r="N149" s="172"/>
      <c r="O149" s="172"/>
      <c r="P149" s="172"/>
      <c r="Q149" s="172"/>
      <c r="R149" s="172"/>
      <c r="S149" s="172"/>
      <c r="T149" s="173"/>
      <c r="AT149" s="167" t="s">
        <v>141</v>
      </c>
      <c r="AU149" s="167" t="s">
        <v>84</v>
      </c>
      <c r="AV149" s="13" t="s">
        <v>84</v>
      </c>
      <c r="AW149" s="13" t="s">
        <v>31</v>
      </c>
      <c r="AX149" s="13" t="s">
        <v>75</v>
      </c>
      <c r="AY149" s="167" t="s">
        <v>129</v>
      </c>
    </row>
    <row r="150" spans="1:65" s="14" customFormat="1">
      <c r="B150" s="174"/>
      <c r="D150" s="161" t="s">
        <v>141</v>
      </c>
      <c r="E150" s="175" t="s">
        <v>1</v>
      </c>
      <c r="F150" s="176" t="s">
        <v>143</v>
      </c>
      <c r="H150" s="177">
        <v>25.821000000000002</v>
      </c>
      <c r="I150" s="178"/>
      <c r="L150" s="174"/>
      <c r="M150" s="179"/>
      <c r="N150" s="180"/>
      <c r="O150" s="180"/>
      <c r="P150" s="180"/>
      <c r="Q150" s="180"/>
      <c r="R150" s="180"/>
      <c r="S150" s="180"/>
      <c r="T150" s="181"/>
      <c r="AT150" s="175" t="s">
        <v>141</v>
      </c>
      <c r="AU150" s="175" t="s">
        <v>84</v>
      </c>
      <c r="AV150" s="14" t="s">
        <v>137</v>
      </c>
      <c r="AW150" s="14" t="s">
        <v>31</v>
      </c>
      <c r="AX150" s="14" t="s">
        <v>82</v>
      </c>
      <c r="AY150" s="175" t="s">
        <v>129</v>
      </c>
    </row>
    <row r="151" spans="1:65" s="2" customFormat="1" ht="66.75" customHeight="1">
      <c r="A151" s="31"/>
      <c r="B151" s="147"/>
      <c r="C151" s="148" t="s">
        <v>195</v>
      </c>
      <c r="D151" s="148" t="s">
        <v>132</v>
      </c>
      <c r="E151" s="149" t="s">
        <v>185</v>
      </c>
      <c r="F151" s="150" t="s">
        <v>186</v>
      </c>
      <c r="G151" s="151" t="s">
        <v>162</v>
      </c>
      <c r="H151" s="152">
        <v>19.242000000000001</v>
      </c>
      <c r="I151" s="153"/>
      <c r="J151" s="154">
        <f>ROUND(I151*H151,2)</f>
        <v>0</v>
      </c>
      <c r="K151" s="150" t="s">
        <v>136</v>
      </c>
      <c r="L151" s="32"/>
      <c r="M151" s="155" t="s">
        <v>1</v>
      </c>
      <c r="N151" s="156" t="s">
        <v>40</v>
      </c>
      <c r="O151" s="57"/>
      <c r="P151" s="157">
        <f>O151*H151</f>
        <v>0</v>
      </c>
      <c r="Q151" s="157">
        <v>0</v>
      </c>
      <c r="R151" s="157">
        <f>Q151*H151</f>
        <v>0</v>
      </c>
      <c r="S151" s="157">
        <v>0</v>
      </c>
      <c r="T151" s="158">
        <f>S151*H151</f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59" t="s">
        <v>137</v>
      </c>
      <c r="AT151" s="159" t="s">
        <v>132</v>
      </c>
      <c r="AU151" s="159" t="s">
        <v>84</v>
      </c>
      <c r="AY151" s="16" t="s">
        <v>129</v>
      </c>
      <c r="BE151" s="160">
        <f>IF(N151="základní",J151,0)</f>
        <v>0</v>
      </c>
      <c r="BF151" s="160">
        <f>IF(N151="snížená",J151,0)</f>
        <v>0</v>
      </c>
      <c r="BG151" s="160">
        <f>IF(N151="zákl. přenesená",J151,0)</f>
        <v>0</v>
      </c>
      <c r="BH151" s="160">
        <f>IF(N151="sníž. přenesená",J151,0)</f>
        <v>0</v>
      </c>
      <c r="BI151" s="160">
        <f>IF(N151="nulová",J151,0)</f>
        <v>0</v>
      </c>
      <c r="BJ151" s="16" t="s">
        <v>82</v>
      </c>
      <c r="BK151" s="160">
        <f>ROUND(I151*H151,2)</f>
        <v>0</v>
      </c>
      <c r="BL151" s="16" t="s">
        <v>137</v>
      </c>
      <c r="BM151" s="159" t="s">
        <v>380</v>
      </c>
    </row>
    <row r="152" spans="1:65" s="13" customFormat="1">
      <c r="B152" s="166"/>
      <c r="D152" s="161" t="s">
        <v>141</v>
      </c>
      <c r="E152" s="167" t="s">
        <v>1</v>
      </c>
      <c r="F152" s="168" t="s">
        <v>188</v>
      </c>
      <c r="H152" s="169">
        <v>19.242000000000001</v>
      </c>
      <c r="I152" s="170"/>
      <c r="L152" s="166"/>
      <c r="M152" s="171"/>
      <c r="N152" s="172"/>
      <c r="O152" s="172"/>
      <c r="P152" s="172"/>
      <c r="Q152" s="172"/>
      <c r="R152" s="172"/>
      <c r="S152" s="172"/>
      <c r="T152" s="173"/>
      <c r="AT152" s="167" t="s">
        <v>141</v>
      </c>
      <c r="AU152" s="167" t="s">
        <v>84</v>
      </c>
      <c r="AV152" s="13" t="s">
        <v>84</v>
      </c>
      <c r="AW152" s="13" t="s">
        <v>31</v>
      </c>
      <c r="AX152" s="13" t="s">
        <v>75</v>
      </c>
      <c r="AY152" s="167" t="s">
        <v>129</v>
      </c>
    </row>
    <row r="153" spans="1:65" s="14" customFormat="1">
      <c r="B153" s="174"/>
      <c r="D153" s="161" t="s">
        <v>141</v>
      </c>
      <c r="E153" s="175" t="s">
        <v>1</v>
      </c>
      <c r="F153" s="176" t="s">
        <v>143</v>
      </c>
      <c r="H153" s="177">
        <v>19.242000000000001</v>
      </c>
      <c r="I153" s="178"/>
      <c r="L153" s="174"/>
      <c r="M153" s="179"/>
      <c r="N153" s="180"/>
      <c r="O153" s="180"/>
      <c r="P153" s="180"/>
      <c r="Q153" s="180"/>
      <c r="R153" s="180"/>
      <c r="S153" s="180"/>
      <c r="T153" s="181"/>
      <c r="AT153" s="175" t="s">
        <v>141</v>
      </c>
      <c r="AU153" s="175" t="s">
        <v>84</v>
      </c>
      <c r="AV153" s="14" t="s">
        <v>137</v>
      </c>
      <c r="AW153" s="14" t="s">
        <v>31</v>
      </c>
      <c r="AX153" s="14" t="s">
        <v>82</v>
      </c>
      <c r="AY153" s="175" t="s">
        <v>129</v>
      </c>
    </row>
    <row r="154" spans="1:65" s="2" customFormat="1" ht="36">
      <c r="A154" s="31"/>
      <c r="B154" s="147"/>
      <c r="C154" s="148" t="s">
        <v>201</v>
      </c>
      <c r="D154" s="148" t="s">
        <v>132</v>
      </c>
      <c r="E154" s="149" t="s">
        <v>190</v>
      </c>
      <c r="F154" s="150" t="s">
        <v>191</v>
      </c>
      <c r="G154" s="151" t="s">
        <v>162</v>
      </c>
      <c r="H154" s="152">
        <v>188.45</v>
      </c>
      <c r="I154" s="153"/>
      <c r="J154" s="154">
        <f>ROUND(I154*H154,2)</f>
        <v>0</v>
      </c>
      <c r="K154" s="150" t="s">
        <v>136</v>
      </c>
      <c r="L154" s="32"/>
      <c r="M154" s="155" t="s">
        <v>1</v>
      </c>
      <c r="N154" s="156" t="s">
        <v>40</v>
      </c>
      <c r="O154" s="57"/>
      <c r="P154" s="157">
        <f>O154*H154</f>
        <v>0</v>
      </c>
      <c r="Q154" s="157">
        <v>0</v>
      </c>
      <c r="R154" s="157">
        <f>Q154*H154</f>
        <v>0</v>
      </c>
      <c r="S154" s="157">
        <v>0</v>
      </c>
      <c r="T154" s="158">
        <f>S154*H154</f>
        <v>0</v>
      </c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R154" s="159" t="s">
        <v>137</v>
      </c>
      <c r="AT154" s="159" t="s">
        <v>132</v>
      </c>
      <c r="AU154" s="159" t="s">
        <v>84</v>
      </c>
      <c r="AY154" s="16" t="s">
        <v>129</v>
      </c>
      <c r="BE154" s="160">
        <f>IF(N154="základní",J154,0)</f>
        <v>0</v>
      </c>
      <c r="BF154" s="160">
        <f>IF(N154="snížená",J154,0)</f>
        <v>0</v>
      </c>
      <c r="BG154" s="160">
        <f>IF(N154="zákl. přenesená",J154,0)</f>
        <v>0</v>
      </c>
      <c r="BH154" s="160">
        <f>IF(N154="sníž. přenesená",J154,0)</f>
        <v>0</v>
      </c>
      <c r="BI154" s="160">
        <f>IF(N154="nulová",J154,0)</f>
        <v>0</v>
      </c>
      <c r="BJ154" s="16" t="s">
        <v>82</v>
      </c>
      <c r="BK154" s="160">
        <f>ROUND(I154*H154,2)</f>
        <v>0</v>
      </c>
      <c r="BL154" s="16" t="s">
        <v>137</v>
      </c>
      <c r="BM154" s="159" t="s">
        <v>381</v>
      </c>
    </row>
    <row r="155" spans="1:65" s="13" customFormat="1">
      <c r="B155" s="166"/>
      <c r="D155" s="161" t="s">
        <v>141</v>
      </c>
      <c r="E155" s="167" t="s">
        <v>1</v>
      </c>
      <c r="F155" s="168" t="s">
        <v>193</v>
      </c>
      <c r="H155" s="169">
        <v>53.45</v>
      </c>
      <c r="I155" s="170"/>
      <c r="L155" s="166"/>
      <c r="M155" s="171"/>
      <c r="N155" s="172"/>
      <c r="O155" s="172"/>
      <c r="P155" s="172"/>
      <c r="Q155" s="172"/>
      <c r="R155" s="172"/>
      <c r="S155" s="172"/>
      <c r="T155" s="173"/>
      <c r="AT155" s="167" t="s">
        <v>141</v>
      </c>
      <c r="AU155" s="167" t="s">
        <v>84</v>
      </c>
      <c r="AV155" s="13" t="s">
        <v>84</v>
      </c>
      <c r="AW155" s="13" t="s">
        <v>31</v>
      </c>
      <c r="AX155" s="13" t="s">
        <v>75</v>
      </c>
      <c r="AY155" s="167" t="s">
        <v>129</v>
      </c>
    </row>
    <row r="156" spans="1:65" s="13" customFormat="1">
      <c r="B156" s="166"/>
      <c r="D156" s="161" t="s">
        <v>141</v>
      </c>
      <c r="E156" s="167" t="s">
        <v>1</v>
      </c>
      <c r="F156" s="168" t="s">
        <v>382</v>
      </c>
      <c r="H156" s="169">
        <v>135</v>
      </c>
      <c r="I156" s="170"/>
      <c r="L156" s="166"/>
      <c r="M156" s="171"/>
      <c r="N156" s="172"/>
      <c r="O156" s="172"/>
      <c r="P156" s="172"/>
      <c r="Q156" s="172"/>
      <c r="R156" s="172"/>
      <c r="S156" s="172"/>
      <c r="T156" s="173"/>
      <c r="AT156" s="167" t="s">
        <v>141</v>
      </c>
      <c r="AU156" s="167" t="s">
        <v>84</v>
      </c>
      <c r="AV156" s="13" t="s">
        <v>84</v>
      </c>
      <c r="AW156" s="13" t="s">
        <v>31</v>
      </c>
      <c r="AX156" s="13" t="s">
        <v>75</v>
      </c>
      <c r="AY156" s="167" t="s">
        <v>129</v>
      </c>
    </row>
    <row r="157" spans="1:65" s="14" customFormat="1">
      <c r="B157" s="174"/>
      <c r="D157" s="161" t="s">
        <v>141</v>
      </c>
      <c r="E157" s="175" t="s">
        <v>1</v>
      </c>
      <c r="F157" s="176" t="s">
        <v>143</v>
      </c>
      <c r="H157" s="177">
        <v>188.45</v>
      </c>
      <c r="I157" s="178"/>
      <c r="L157" s="174"/>
      <c r="M157" s="179"/>
      <c r="N157" s="180"/>
      <c r="O157" s="180"/>
      <c r="P157" s="180"/>
      <c r="Q157" s="180"/>
      <c r="R157" s="180"/>
      <c r="S157" s="180"/>
      <c r="T157" s="181"/>
      <c r="AT157" s="175" t="s">
        <v>141</v>
      </c>
      <c r="AU157" s="175" t="s">
        <v>84</v>
      </c>
      <c r="AV157" s="14" t="s">
        <v>137</v>
      </c>
      <c r="AW157" s="14" t="s">
        <v>31</v>
      </c>
      <c r="AX157" s="14" t="s">
        <v>82</v>
      </c>
      <c r="AY157" s="175" t="s">
        <v>129</v>
      </c>
    </row>
    <row r="158" spans="1:65" s="2" customFormat="1" ht="16.5" customHeight="1">
      <c r="A158" s="31"/>
      <c r="B158" s="147"/>
      <c r="C158" s="182" t="s">
        <v>206</v>
      </c>
      <c r="D158" s="182" t="s">
        <v>178</v>
      </c>
      <c r="E158" s="183" t="s">
        <v>196</v>
      </c>
      <c r="F158" s="184" t="s">
        <v>197</v>
      </c>
      <c r="G158" s="185" t="s">
        <v>181</v>
      </c>
      <c r="H158" s="186">
        <v>339.21</v>
      </c>
      <c r="I158" s="187"/>
      <c r="J158" s="188">
        <f>ROUND(I158*H158,2)</f>
        <v>0</v>
      </c>
      <c r="K158" s="184" t="s">
        <v>136</v>
      </c>
      <c r="L158" s="189"/>
      <c r="M158" s="190" t="s">
        <v>1</v>
      </c>
      <c r="N158" s="191" t="s">
        <v>40</v>
      </c>
      <c r="O158" s="57"/>
      <c r="P158" s="157">
        <f>O158*H158</f>
        <v>0</v>
      </c>
      <c r="Q158" s="157">
        <v>1</v>
      </c>
      <c r="R158" s="157">
        <f>Q158*H158</f>
        <v>339.21</v>
      </c>
      <c r="S158" s="157">
        <v>0</v>
      </c>
      <c r="T158" s="158">
        <f>S158*H158</f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159" t="s">
        <v>170</v>
      </c>
      <c r="AT158" s="159" t="s">
        <v>178</v>
      </c>
      <c r="AU158" s="159" t="s">
        <v>84</v>
      </c>
      <c r="AY158" s="16" t="s">
        <v>129</v>
      </c>
      <c r="BE158" s="160">
        <f>IF(N158="základní",J158,0)</f>
        <v>0</v>
      </c>
      <c r="BF158" s="160">
        <f>IF(N158="snížená",J158,0)</f>
        <v>0</v>
      </c>
      <c r="BG158" s="160">
        <f>IF(N158="zákl. přenesená",J158,0)</f>
        <v>0</v>
      </c>
      <c r="BH158" s="160">
        <f>IF(N158="sníž. přenesená",J158,0)</f>
        <v>0</v>
      </c>
      <c r="BI158" s="160">
        <f>IF(N158="nulová",J158,0)</f>
        <v>0</v>
      </c>
      <c r="BJ158" s="16" t="s">
        <v>82</v>
      </c>
      <c r="BK158" s="160">
        <f>ROUND(I158*H158,2)</f>
        <v>0</v>
      </c>
      <c r="BL158" s="16" t="s">
        <v>137</v>
      </c>
      <c r="BM158" s="159" t="s">
        <v>383</v>
      </c>
    </row>
    <row r="159" spans="1:65" s="13" customFormat="1">
      <c r="B159" s="166"/>
      <c r="D159" s="161" t="s">
        <v>141</v>
      </c>
      <c r="E159" s="167" t="s">
        <v>1</v>
      </c>
      <c r="F159" s="168" t="s">
        <v>384</v>
      </c>
      <c r="H159" s="169">
        <v>339.21</v>
      </c>
      <c r="I159" s="170"/>
      <c r="L159" s="166"/>
      <c r="M159" s="171"/>
      <c r="N159" s="172"/>
      <c r="O159" s="172"/>
      <c r="P159" s="172"/>
      <c r="Q159" s="172"/>
      <c r="R159" s="172"/>
      <c r="S159" s="172"/>
      <c r="T159" s="173"/>
      <c r="AT159" s="167" t="s">
        <v>141</v>
      </c>
      <c r="AU159" s="167" t="s">
        <v>84</v>
      </c>
      <c r="AV159" s="13" t="s">
        <v>84</v>
      </c>
      <c r="AW159" s="13" t="s">
        <v>31</v>
      </c>
      <c r="AX159" s="13" t="s">
        <v>75</v>
      </c>
      <c r="AY159" s="167" t="s">
        <v>129</v>
      </c>
    </row>
    <row r="160" spans="1:65" s="14" customFormat="1">
      <c r="B160" s="174"/>
      <c r="D160" s="161" t="s">
        <v>141</v>
      </c>
      <c r="E160" s="175" t="s">
        <v>1</v>
      </c>
      <c r="F160" s="176" t="s">
        <v>143</v>
      </c>
      <c r="H160" s="177">
        <v>339.21</v>
      </c>
      <c r="I160" s="178"/>
      <c r="L160" s="174"/>
      <c r="M160" s="179"/>
      <c r="N160" s="180"/>
      <c r="O160" s="180"/>
      <c r="P160" s="180"/>
      <c r="Q160" s="180"/>
      <c r="R160" s="180"/>
      <c r="S160" s="180"/>
      <c r="T160" s="181"/>
      <c r="AT160" s="175" t="s">
        <v>141</v>
      </c>
      <c r="AU160" s="175" t="s">
        <v>84</v>
      </c>
      <c r="AV160" s="14" t="s">
        <v>137</v>
      </c>
      <c r="AW160" s="14" t="s">
        <v>31</v>
      </c>
      <c r="AX160" s="14" t="s">
        <v>82</v>
      </c>
      <c r="AY160" s="175" t="s">
        <v>129</v>
      </c>
    </row>
    <row r="161" spans="1:65" s="2" customFormat="1" ht="16.5" customHeight="1">
      <c r="A161" s="31"/>
      <c r="B161" s="147"/>
      <c r="C161" s="182" t="s">
        <v>8</v>
      </c>
      <c r="D161" s="182" t="s">
        <v>178</v>
      </c>
      <c r="E161" s="183" t="s">
        <v>202</v>
      </c>
      <c r="F161" s="184" t="s">
        <v>203</v>
      </c>
      <c r="G161" s="185" t="s">
        <v>173</v>
      </c>
      <c r="H161" s="186">
        <v>35</v>
      </c>
      <c r="I161" s="187"/>
      <c r="J161" s="188">
        <f>ROUND(I161*H161,2)</f>
        <v>0</v>
      </c>
      <c r="K161" s="184" t="s">
        <v>136</v>
      </c>
      <c r="L161" s="189"/>
      <c r="M161" s="190" t="s">
        <v>1</v>
      </c>
      <c r="N161" s="191" t="s">
        <v>40</v>
      </c>
      <c r="O161" s="57"/>
      <c r="P161" s="157">
        <f>O161*H161</f>
        <v>0</v>
      </c>
      <c r="Q161" s="157">
        <v>0</v>
      </c>
      <c r="R161" s="157">
        <f>Q161*H161</f>
        <v>0</v>
      </c>
      <c r="S161" s="157">
        <v>0</v>
      </c>
      <c r="T161" s="158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59" t="s">
        <v>170</v>
      </c>
      <c r="AT161" s="159" t="s">
        <v>178</v>
      </c>
      <c r="AU161" s="159" t="s">
        <v>84</v>
      </c>
      <c r="AY161" s="16" t="s">
        <v>129</v>
      </c>
      <c r="BE161" s="160">
        <f>IF(N161="základní",J161,0)</f>
        <v>0</v>
      </c>
      <c r="BF161" s="160">
        <f>IF(N161="snížená",J161,0)</f>
        <v>0</v>
      </c>
      <c r="BG161" s="160">
        <f>IF(N161="zákl. přenesená",J161,0)</f>
        <v>0</v>
      </c>
      <c r="BH161" s="160">
        <f>IF(N161="sníž. přenesená",J161,0)</f>
        <v>0</v>
      </c>
      <c r="BI161" s="160">
        <f>IF(N161="nulová",J161,0)</f>
        <v>0</v>
      </c>
      <c r="BJ161" s="16" t="s">
        <v>82</v>
      </c>
      <c r="BK161" s="160">
        <f>ROUND(I161*H161,2)</f>
        <v>0</v>
      </c>
      <c r="BL161" s="16" t="s">
        <v>137</v>
      </c>
      <c r="BM161" s="159" t="s">
        <v>385</v>
      </c>
    </row>
    <row r="162" spans="1:65" s="13" customFormat="1">
      <c r="B162" s="166"/>
      <c r="D162" s="161" t="s">
        <v>141</v>
      </c>
      <c r="E162" s="167" t="s">
        <v>1</v>
      </c>
      <c r="F162" s="168" t="s">
        <v>205</v>
      </c>
      <c r="H162" s="169">
        <v>35</v>
      </c>
      <c r="I162" s="170"/>
      <c r="L162" s="166"/>
      <c r="M162" s="171"/>
      <c r="N162" s="172"/>
      <c r="O162" s="172"/>
      <c r="P162" s="172"/>
      <c r="Q162" s="172"/>
      <c r="R162" s="172"/>
      <c r="S162" s="172"/>
      <c r="T162" s="173"/>
      <c r="AT162" s="167" t="s">
        <v>141</v>
      </c>
      <c r="AU162" s="167" t="s">
        <v>84</v>
      </c>
      <c r="AV162" s="13" t="s">
        <v>84</v>
      </c>
      <c r="AW162" s="13" t="s">
        <v>31</v>
      </c>
      <c r="AX162" s="13" t="s">
        <v>75</v>
      </c>
      <c r="AY162" s="167" t="s">
        <v>129</v>
      </c>
    </row>
    <row r="163" spans="1:65" s="14" customFormat="1">
      <c r="B163" s="174"/>
      <c r="D163" s="161" t="s">
        <v>141</v>
      </c>
      <c r="E163" s="175" t="s">
        <v>1</v>
      </c>
      <c r="F163" s="176" t="s">
        <v>143</v>
      </c>
      <c r="H163" s="177">
        <v>35</v>
      </c>
      <c r="I163" s="178"/>
      <c r="L163" s="174"/>
      <c r="M163" s="179"/>
      <c r="N163" s="180"/>
      <c r="O163" s="180"/>
      <c r="P163" s="180"/>
      <c r="Q163" s="180"/>
      <c r="R163" s="180"/>
      <c r="S163" s="180"/>
      <c r="T163" s="181"/>
      <c r="AT163" s="175" t="s">
        <v>141</v>
      </c>
      <c r="AU163" s="175" t="s">
        <v>84</v>
      </c>
      <c r="AV163" s="14" t="s">
        <v>137</v>
      </c>
      <c r="AW163" s="14" t="s">
        <v>31</v>
      </c>
      <c r="AX163" s="14" t="s">
        <v>82</v>
      </c>
      <c r="AY163" s="175" t="s">
        <v>129</v>
      </c>
    </row>
    <row r="164" spans="1:65" s="2" customFormat="1" ht="33" customHeight="1">
      <c r="A164" s="31"/>
      <c r="B164" s="147"/>
      <c r="C164" s="148" t="s">
        <v>214</v>
      </c>
      <c r="D164" s="148" t="s">
        <v>132</v>
      </c>
      <c r="E164" s="149" t="s">
        <v>386</v>
      </c>
      <c r="F164" s="150" t="s">
        <v>387</v>
      </c>
      <c r="G164" s="151" t="s">
        <v>154</v>
      </c>
      <c r="H164" s="152">
        <v>0.05</v>
      </c>
      <c r="I164" s="153"/>
      <c r="J164" s="154">
        <f>ROUND(I164*H164,2)</f>
        <v>0</v>
      </c>
      <c r="K164" s="150" t="s">
        <v>136</v>
      </c>
      <c r="L164" s="32"/>
      <c r="M164" s="155" t="s">
        <v>1</v>
      </c>
      <c r="N164" s="156" t="s">
        <v>40</v>
      </c>
      <c r="O164" s="57"/>
      <c r="P164" s="157">
        <f>O164*H164</f>
        <v>0</v>
      </c>
      <c r="Q164" s="157">
        <v>0</v>
      </c>
      <c r="R164" s="157">
        <f>Q164*H164</f>
        <v>0</v>
      </c>
      <c r="S164" s="157">
        <v>0</v>
      </c>
      <c r="T164" s="158">
        <f>S164*H164</f>
        <v>0</v>
      </c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R164" s="159" t="s">
        <v>137</v>
      </c>
      <c r="AT164" s="159" t="s">
        <v>132</v>
      </c>
      <c r="AU164" s="159" t="s">
        <v>84</v>
      </c>
      <c r="AY164" s="16" t="s">
        <v>129</v>
      </c>
      <c r="BE164" s="160">
        <f>IF(N164="základní",J164,0)</f>
        <v>0</v>
      </c>
      <c r="BF164" s="160">
        <f>IF(N164="snížená",J164,0)</f>
        <v>0</v>
      </c>
      <c r="BG164" s="160">
        <f>IF(N164="zákl. přenesená",J164,0)</f>
        <v>0</v>
      </c>
      <c r="BH164" s="160">
        <f>IF(N164="sníž. přenesená",J164,0)</f>
        <v>0</v>
      </c>
      <c r="BI164" s="160">
        <f>IF(N164="nulová",J164,0)</f>
        <v>0</v>
      </c>
      <c r="BJ164" s="16" t="s">
        <v>82</v>
      </c>
      <c r="BK164" s="160">
        <f>ROUND(I164*H164,2)</f>
        <v>0</v>
      </c>
      <c r="BL164" s="16" t="s">
        <v>137</v>
      </c>
      <c r="BM164" s="159" t="s">
        <v>388</v>
      </c>
    </row>
    <row r="165" spans="1:65" s="2" customFormat="1" ht="19.5">
      <c r="A165" s="31"/>
      <c r="B165" s="32"/>
      <c r="C165" s="31"/>
      <c r="D165" s="161" t="s">
        <v>139</v>
      </c>
      <c r="E165" s="31"/>
      <c r="F165" s="162" t="s">
        <v>267</v>
      </c>
      <c r="G165" s="31"/>
      <c r="H165" s="31"/>
      <c r="I165" s="163"/>
      <c r="J165" s="31"/>
      <c r="K165" s="31"/>
      <c r="L165" s="32"/>
      <c r="M165" s="164"/>
      <c r="N165" s="165"/>
      <c r="O165" s="57"/>
      <c r="P165" s="57"/>
      <c r="Q165" s="57"/>
      <c r="R165" s="57"/>
      <c r="S165" s="57"/>
      <c r="T165" s="58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T165" s="16" t="s">
        <v>139</v>
      </c>
      <c r="AU165" s="16" t="s">
        <v>84</v>
      </c>
    </row>
    <row r="166" spans="1:65" s="13" customFormat="1">
      <c r="B166" s="166"/>
      <c r="D166" s="161" t="s">
        <v>141</v>
      </c>
      <c r="E166" s="167" t="s">
        <v>1</v>
      </c>
      <c r="F166" s="168" t="s">
        <v>389</v>
      </c>
      <c r="H166" s="169">
        <v>0.05</v>
      </c>
      <c r="I166" s="170"/>
      <c r="L166" s="166"/>
      <c r="M166" s="171"/>
      <c r="N166" s="172"/>
      <c r="O166" s="172"/>
      <c r="P166" s="172"/>
      <c r="Q166" s="172"/>
      <c r="R166" s="172"/>
      <c r="S166" s="172"/>
      <c r="T166" s="173"/>
      <c r="AT166" s="167" t="s">
        <v>141</v>
      </c>
      <c r="AU166" s="167" t="s">
        <v>84</v>
      </c>
      <c r="AV166" s="13" t="s">
        <v>84</v>
      </c>
      <c r="AW166" s="13" t="s">
        <v>31</v>
      </c>
      <c r="AX166" s="13" t="s">
        <v>75</v>
      </c>
      <c r="AY166" s="167" t="s">
        <v>129</v>
      </c>
    </row>
    <row r="167" spans="1:65" s="14" customFormat="1">
      <c r="B167" s="174"/>
      <c r="D167" s="161" t="s">
        <v>141</v>
      </c>
      <c r="E167" s="175" t="s">
        <v>1</v>
      </c>
      <c r="F167" s="176" t="s">
        <v>143</v>
      </c>
      <c r="H167" s="177">
        <v>0.05</v>
      </c>
      <c r="I167" s="178"/>
      <c r="L167" s="174"/>
      <c r="M167" s="179"/>
      <c r="N167" s="180"/>
      <c r="O167" s="180"/>
      <c r="P167" s="180"/>
      <c r="Q167" s="180"/>
      <c r="R167" s="180"/>
      <c r="S167" s="180"/>
      <c r="T167" s="181"/>
      <c r="AT167" s="175" t="s">
        <v>141</v>
      </c>
      <c r="AU167" s="175" t="s">
        <v>84</v>
      </c>
      <c r="AV167" s="14" t="s">
        <v>137</v>
      </c>
      <c r="AW167" s="14" t="s">
        <v>31</v>
      </c>
      <c r="AX167" s="14" t="s">
        <v>82</v>
      </c>
      <c r="AY167" s="175" t="s">
        <v>129</v>
      </c>
    </row>
    <row r="168" spans="1:65" s="2" customFormat="1" ht="44.25" customHeight="1">
      <c r="A168" s="31"/>
      <c r="B168" s="147"/>
      <c r="C168" s="148" t="s">
        <v>219</v>
      </c>
      <c r="D168" s="148" t="s">
        <v>132</v>
      </c>
      <c r="E168" s="149" t="s">
        <v>210</v>
      </c>
      <c r="F168" s="150" t="s">
        <v>211</v>
      </c>
      <c r="G168" s="151" t="s">
        <v>154</v>
      </c>
      <c r="H168" s="152">
        <v>8.9999999999999993E-3</v>
      </c>
      <c r="I168" s="153"/>
      <c r="J168" s="154">
        <f>ROUND(I168*H168,2)</f>
        <v>0</v>
      </c>
      <c r="K168" s="150" t="s">
        <v>136</v>
      </c>
      <c r="L168" s="32"/>
      <c r="M168" s="155" t="s">
        <v>1</v>
      </c>
      <c r="N168" s="156" t="s">
        <v>40</v>
      </c>
      <c r="O168" s="57"/>
      <c r="P168" s="157">
        <f>O168*H168</f>
        <v>0</v>
      </c>
      <c r="Q168" s="157">
        <v>0</v>
      </c>
      <c r="R168" s="157">
        <f>Q168*H168</f>
        <v>0</v>
      </c>
      <c r="S168" s="157">
        <v>0</v>
      </c>
      <c r="T168" s="158">
        <f>S168*H168</f>
        <v>0</v>
      </c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R168" s="159" t="s">
        <v>137</v>
      </c>
      <c r="AT168" s="159" t="s">
        <v>132</v>
      </c>
      <c r="AU168" s="159" t="s">
        <v>84</v>
      </c>
      <c r="AY168" s="16" t="s">
        <v>129</v>
      </c>
      <c r="BE168" s="160">
        <f>IF(N168="základní",J168,0)</f>
        <v>0</v>
      </c>
      <c r="BF168" s="160">
        <f>IF(N168="snížená",J168,0)</f>
        <v>0</v>
      </c>
      <c r="BG168" s="160">
        <f>IF(N168="zákl. přenesená",J168,0)</f>
        <v>0</v>
      </c>
      <c r="BH168" s="160">
        <f>IF(N168="sníž. přenesená",J168,0)</f>
        <v>0</v>
      </c>
      <c r="BI168" s="160">
        <f>IF(N168="nulová",J168,0)</f>
        <v>0</v>
      </c>
      <c r="BJ168" s="16" t="s">
        <v>82</v>
      </c>
      <c r="BK168" s="160">
        <f>ROUND(I168*H168,2)</f>
        <v>0</v>
      </c>
      <c r="BL168" s="16" t="s">
        <v>137</v>
      </c>
      <c r="BM168" s="159" t="s">
        <v>390</v>
      </c>
    </row>
    <row r="169" spans="1:65" s="13" customFormat="1">
      <c r="B169" s="166"/>
      <c r="D169" s="161" t="s">
        <v>141</v>
      </c>
      <c r="E169" s="167" t="s">
        <v>1</v>
      </c>
      <c r="F169" s="168" t="s">
        <v>213</v>
      </c>
      <c r="H169" s="169">
        <v>8.9999999999999993E-3</v>
      </c>
      <c r="I169" s="170"/>
      <c r="L169" s="166"/>
      <c r="M169" s="171"/>
      <c r="N169" s="172"/>
      <c r="O169" s="172"/>
      <c r="P169" s="172"/>
      <c r="Q169" s="172"/>
      <c r="R169" s="172"/>
      <c r="S169" s="172"/>
      <c r="T169" s="173"/>
      <c r="AT169" s="167" t="s">
        <v>141</v>
      </c>
      <c r="AU169" s="167" t="s">
        <v>84</v>
      </c>
      <c r="AV169" s="13" t="s">
        <v>84</v>
      </c>
      <c r="AW169" s="13" t="s">
        <v>31</v>
      </c>
      <c r="AX169" s="13" t="s">
        <v>75</v>
      </c>
      <c r="AY169" s="167" t="s">
        <v>129</v>
      </c>
    </row>
    <row r="170" spans="1:65" s="14" customFormat="1">
      <c r="B170" s="174"/>
      <c r="D170" s="161" t="s">
        <v>141</v>
      </c>
      <c r="E170" s="175" t="s">
        <v>1</v>
      </c>
      <c r="F170" s="176" t="s">
        <v>143</v>
      </c>
      <c r="H170" s="177">
        <v>8.9999999999999993E-3</v>
      </c>
      <c r="I170" s="178"/>
      <c r="L170" s="174"/>
      <c r="M170" s="179"/>
      <c r="N170" s="180"/>
      <c r="O170" s="180"/>
      <c r="P170" s="180"/>
      <c r="Q170" s="180"/>
      <c r="R170" s="180"/>
      <c r="S170" s="180"/>
      <c r="T170" s="181"/>
      <c r="AT170" s="175" t="s">
        <v>141</v>
      </c>
      <c r="AU170" s="175" t="s">
        <v>84</v>
      </c>
      <c r="AV170" s="14" t="s">
        <v>137</v>
      </c>
      <c r="AW170" s="14" t="s">
        <v>31</v>
      </c>
      <c r="AX170" s="14" t="s">
        <v>82</v>
      </c>
      <c r="AY170" s="175" t="s">
        <v>129</v>
      </c>
    </row>
    <row r="171" spans="1:65" s="2" customFormat="1" ht="24">
      <c r="A171" s="31"/>
      <c r="B171" s="147"/>
      <c r="C171" s="148" t="s">
        <v>224</v>
      </c>
      <c r="D171" s="148" t="s">
        <v>132</v>
      </c>
      <c r="E171" s="149" t="s">
        <v>215</v>
      </c>
      <c r="F171" s="150" t="s">
        <v>216</v>
      </c>
      <c r="G171" s="151" t="s">
        <v>135</v>
      </c>
      <c r="H171" s="152">
        <v>16</v>
      </c>
      <c r="I171" s="153"/>
      <c r="J171" s="154">
        <f>ROUND(I171*H171,2)</f>
        <v>0</v>
      </c>
      <c r="K171" s="150" t="s">
        <v>136</v>
      </c>
      <c r="L171" s="32"/>
      <c r="M171" s="155" t="s">
        <v>1</v>
      </c>
      <c r="N171" s="156" t="s">
        <v>40</v>
      </c>
      <c r="O171" s="57"/>
      <c r="P171" s="157">
        <f>O171*H171</f>
        <v>0</v>
      </c>
      <c r="Q171" s="157">
        <v>0</v>
      </c>
      <c r="R171" s="157">
        <f>Q171*H171</f>
        <v>0</v>
      </c>
      <c r="S171" s="157">
        <v>0</v>
      </c>
      <c r="T171" s="158">
        <f>S171*H171</f>
        <v>0</v>
      </c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R171" s="159" t="s">
        <v>137</v>
      </c>
      <c r="AT171" s="159" t="s">
        <v>132</v>
      </c>
      <c r="AU171" s="159" t="s">
        <v>84</v>
      </c>
      <c r="AY171" s="16" t="s">
        <v>129</v>
      </c>
      <c r="BE171" s="160">
        <f>IF(N171="základní",J171,0)</f>
        <v>0</v>
      </c>
      <c r="BF171" s="160">
        <f>IF(N171="snížená",J171,0)</f>
        <v>0</v>
      </c>
      <c r="BG171" s="160">
        <f>IF(N171="zákl. přenesená",J171,0)</f>
        <v>0</v>
      </c>
      <c r="BH171" s="160">
        <f>IF(N171="sníž. přenesená",J171,0)</f>
        <v>0</v>
      </c>
      <c r="BI171" s="160">
        <f>IF(N171="nulová",J171,0)</f>
        <v>0</v>
      </c>
      <c r="BJ171" s="16" t="s">
        <v>82</v>
      </c>
      <c r="BK171" s="160">
        <f>ROUND(I171*H171,2)</f>
        <v>0</v>
      </c>
      <c r="BL171" s="16" t="s">
        <v>137</v>
      </c>
      <c r="BM171" s="159" t="s">
        <v>391</v>
      </c>
    </row>
    <row r="172" spans="1:65" s="13" customFormat="1">
      <c r="B172" s="166"/>
      <c r="D172" s="161" t="s">
        <v>141</v>
      </c>
      <c r="E172" s="167" t="s">
        <v>1</v>
      </c>
      <c r="F172" s="168" t="s">
        <v>392</v>
      </c>
      <c r="H172" s="169">
        <v>16</v>
      </c>
      <c r="I172" s="170"/>
      <c r="L172" s="166"/>
      <c r="M172" s="171"/>
      <c r="N172" s="172"/>
      <c r="O172" s="172"/>
      <c r="P172" s="172"/>
      <c r="Q172" s="172"/>
      <c r="R172" s="172"/>
      <c r="S172" s="172"/>
      <c r="T172" s="173"/>
      <c r="AT172" s="167" t="s">
        <v>141</v>
      </c>
      <c r="AU172" s="167" t="s">
        <v>84</v>
      </c>
      <c r="AV172" s="13" t="s">
        <v>84</v>
      </c>
      <c r="AW172" s="13" t="s">
        <v>31</v>
      </c>
      <c r="AX172" s="13" t="s">
        <v>75</v>
      </c>
      <c r="AY172" s="167" t="s">
        <v>129</v>
      </c>
    </row>
    <row r="173" spans="1:65" s="14" customFormat="1">
      <c r="B173" s="174"/>
      <c r="D173" s="161" t="s">
        <v>141</v>
      </c>
      <c r="E173" s="175" t="s">
        <v>1</v>
      </c>
      <c r="F173" s="176" t="s">
        <v>143</v>
      </c>
      <c r="H173" s="177">
        <v>16</v>
      </c>
      <c r="I173" s="178"/>
      <c r="L173" s="174"/>
      <c r="M173" s="179"/>
      <c r="N173" s="180"/>
      <c r="O173" s="180"/>
      <c r="P173" s="180"/>
      <c r="Q173" s="180"/>
      <c r="R173" s="180"/>
      <c r="S173" s="180"/>
      <c r="T173" s="181"/>
      <c r="AT173" s="175" t="s">
        <v>141</v>
      </c>
      <c r="AU173" s="175" t="s">
        <v>84</v>
      </c>
      <c r="AV173" s="14" t="s">
        <v>137</v>
      </c>
      <c r="AW173" s="14" t="s">
        <v>31</v>
      </c>
      <c r="AX173" s="14" t="s">
        <v>82</v>
      </c>
      <c r="AY173" s="175" t="s">
        <v>129</v>
      </c>
    </row>
    <row r="174" spans="1:65" s="2" customFormat="1" ht="16.5" customHeight="1">
      <c r="A174" s="31"/>
      <c r="B174" s="147"/>
      <c r="C174" s="182" t="s">
        <v>229</v>
      </c>
      <c r="D174" s="182" t="s">
        <v>178</v>
      </c>
      <c r="E174" s="183" t="s">
        <v>249</v>
      </c>
      <c r="F174" s="184" t="s">
        <v>250</v>
      </c>
      <c r="G174" s="185" t="s">
        <v>135</v>
      </c>
      <c r="H174" s="186">
        <v>32</v>
      </c>
      <c r="I174" s="187"/>
      <c r="J174" s="188">
        <f>ROUND(I174*H174,2)</f>
        <v>0</v>
      </c>
      <c r="K174" s="184" t="s">
        <v>136</v>
      </c>
      <c r="L174" s="189"/>
      <c r="M174" s="190" t="s">
        <v>1</v>
      </c>
      <c r="N174" s="191" t="s">
        <v>40</v>
      </c>
      <c r="O174" s="57"/>
      <c r="P174" s="157">
        <f>O174*H174</f>
        <v>0</v>
      </c>
      <c r="Q174" s="157">
        <v>7.4200000000000004E-3</v>
      </c>
      <c r="R174" s="157">
        <f>Q174*H174</f>
        <v>0.23744000000000001</v>
      </c>
      <c r="S174" s="157">
        <v>0</v>
      </c>
      <c r="T174" s="158">
        <f>S174*H174</f>
        <v>0</v>
      </c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R174" s="159" t="s">
        <v>170</v>
      </c>
      <c r="AT174" s="159" t="s">
        <v>178</v>
      </c>
      <c r="AU174" s="159" t="s">
        <v>84</v>
      </c>
      <c r="AY174" s="16" t="s">
        <v>129</v>
      </c>
      <c r="BE174" s="160">
        <f>IF(N174="základní",J174,0)</f>
        <v>0</v>
      </c>
      <c r="BF174" s="160">
        <f>IF(N174="snížená",J174,0)</f>
        <v>0</v>
      </c>
      <c r="BG174" s="160">
        <f>IF(N174="zákl. přenesená",J174,0)</f>
        <v>0</v>
      </c>
      <c r="BH174" s="160">
        <f>IF(N174="sníž. přenesená",J174,0)</f>
        <v>0</v>
      </c>
      <c r="BI174" s="160">
        <f>IF(N174="nulová",J174,0)</f>
        <v>0</v>
      </c>
      <c r="BJ174" s="16" t="s">
        <v>82</v>
      </c>
      <c r="BK174" s="160">
        <f>ROUND(I174*H174,2)</f>
        <v>0</v>
      </c>
      <c r="BL174" s="16" t="s">
        <v>137</v>
      </c>
      <c r="BM174" s="159" t="s">
        <v>393</v>
      </c>
    </row>
    <row r="175" spans="1:65" s="13" customFormat="1">
      <c r="B175" s="166"/>
      <c r="D175" s="161" t="s">
        <v>141</v>
      </c>
      <c r="E175" s="167" t="s">
        <v>1</v>
      </c>
      <c r="F175" s="168" t="s">
        <v>394</v>
      </c>
      <c r="H175" s="169">
        <v>32</v>
      </c>
      <c r="I175" s="170"/>
      <c r="L175" s="166"/>
      <c r="M175" s="171"/>
      <c r="N175" s="172"/>
      <c r="O175" s="172"/>
      <c r="P175" s="172"/>
      <c r="Q175" s="172"/>
      <c r="R175" s="172"/>
      <c r="S175" s="172"/>
      <c r="T175" s="173"/>
      <c r="AT175" s="167" t="s">
        <v>141</v>
      </c>
      <c r="AU175" s="167" t="s">
        <v>84</v>
      </c>
      <c r="AV175" s="13" t="s">
        <v>84</v>
      </c>
      <c r="AW175" s="13" t="s">
        <v>31</v>
      </c>
      <c r="AX175" s="13" t="s">
        <v>75</v>
      </c>
      <c r="AY175" s="167" t="s">
        <v>129</v>
      </c>
    </row>
    <row r="176" spans="1:65" s="14" customFormat="1">
      <c r="B176" s="174"/>
      <c r="D176" s="161" t="s">
        <v>141</v>
      </c>
      <c r="E176" s="175" t="s">
        <v>1</v>
      </c>
      <c r="F176" s="176" t="s">
        <v>143</v>
      </c>
      <c r="H176" s="177">
        <v>32</v>
      </c>
      <c r="I176" s="178"/>
      <c r="L176" s="174"/>
      <c r="M176" s="179"/>
      <c r="N176" s="180"/>
      <c r="O176" s="180"/>
      <c r="P176" s="180"/>
      <c r="Q176" s="180"/>
      <c r="R176" s="180"/>
      <c r="S176" s="180"/>
      <c r="T176" s="181"/>
      <c r="AT176" s="175" t="s">
        <v>141</v>
      </c>
      <c r="AU176" s="175" t="s">
        <v>84</v>
      </c>
      <c r="AV176" s="14" t="s">
        <v>137</v>
      </c>
      <c r="AW176" s="14" t="s">
        <v>31</v>
      </c>
      <c r="AX176" s="14" t="s">
        <v>82</v>
      </c>
      <c r="AY176" s="175" t="s">
        <v>129</v>
      </c>
    </row>
    <row r="177" spans="1:65" s="2" customFormat="1" ht="16.5" customHeight="1">
      <c r="A177" s="31"/>
      <c r="B177" s="147"/>
      <c r="C177" s="182" t="s">
        <v>234</v>
      </c>
      <c r="D177" s="182" t="s">
        <v>178</v>
      </c>
      <c r="E177" s="183" t="s">
        <v>254</v>
      </c>
      <c r="F177" s="184" t="s">
        <v>255</v>
      </c>
      <c r="G177" s="185" t="s">
        <v>135</v>
      </c>
      <c r="H177" s="186">
        <v>32</v>
      </c>
      <c r="I177" s="187"/>
      <c r="J177" s="188">
        <f>ROUND(I177*H177,2)</f>
        <v>0</v>
      </c>
      <c r="K177" s="184" t="s">
        <v>136</v>
      </c>
      <c r="L177" s="189"/>
      <c r="M177" s="190" t="s">
        <v>1</v>
      </c>
      <c r="N177" s="191" t="s">
        <v>40</v>
      </c>
      <c r="O177" s="57"/>
      <c r="P177" s="157">
        <f>O177*H177</f>
        <v>0</v>
      </c>
      <c r="Q177" s="157">
        <v>9.0000000000000006E-5</v>
      </c>
      <c r="R177" s="157">
        <f>Q177*H177</f>
        <v>2.8800000000000002E-3</v>
      </c>
      <c r="S177" s="157">
        <v>0</v>
      </c>
      <c r="T177" s="158">
        <f>S177*H177</f>
        <v>0</v>
      </c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R177" s="159" t="s">
        <v>170</v>
      </c>
      <c r="AT177" s="159" t="s">
        <v>178</v>
      </c>
      <c r="AU177" s="159" t="s">
        <v>84</v>
      </c>
      <c r="AY177" s="16" t="s">
        <v>129</v>
      </c>
      <c r="BE177" s="160">
        <f>IF(N177="základní",J177,0)</f>
        <v>0</v>
      </c>
      <c r="BF177" s="160">
        <f>IF(N177="snížená",J177,0)</f>
        <v>0</v>
      </c>
      <c r="BG177" s="160">
        <f>IF(N177="zákl. přenesená",J177,0)</f>
        <v>0</v>
      </c>
      <c r="BH177" s="160">
        <f>IF(N177="sníž. přenesená",J177,0)</f>
        <v>0</v>
      </c>
      <c r="BI177" s="160">
        <f>IF(N177="nulová",J177,0)</f>
        <v>0</v>
      </c>
      <c r="BJ177" s="16" t="s">
        <v>82</v>
      </c>
      <c r="BK177" s="160">
        <f>ROUND(I177*H177,2)</f>
        <v>0</v>
      </c>
      <c r="BL177" s="16" t="s">
        <v>137</v>
      </c>
      <c r="BM177" s="159" t="s">
        <v>395</v>
      </c>
    </row>
    <row r="178" spans="1:65" s="13" customFormat="1">
      <c r="B178" s="166"/>
      <c r="D178" s="161" t="s">
        <v>141</v>
      </c>
      <c r="E178" s="167" t="s">
        <v>1</v>
      </c>
      <c r="F178" s="168" t="s">
        <v>394</v>
      </c>
      <c r="H178" s="169">
        <v>32</v>
      </c>
      <c r="I178" s="170"/>
      <c r="L178" s="166"/>
      <c r="M178" s="171"/>
      <c r="N178" s="172"/>
      <c r="O178" s="172"/>
      <c r="P178" s="172"/>
      <c r="Q178" s="172"/>
      <c r="R178" s="172"/>
      <c r="S178" s="172"/>
      <c r="T178" s="173"/>
      <c r="AT178" s="167" t="s">
        <v>141</v>
      </c>
      <c r="AU178" s="167" t="s">
        <v>84</v>
      </c>
      <c r="AV178" s="13" t="s">
        <v>84</v>
      </c>
      <c r="AW178" s="13" t="s">
        <v>31</v>
      </c>
      <c r="AX178" s="13" t="s">
        <v>82</v>
      </c>
      <c r="AY178" s="167" t="s">
        <v>129</v>
      </c>
    </row>
    <row r="179" spans="1:65" s="2" customFormat="1" ht="16.5" customHeight="1">
      <c r="A179" s="31"/>
      <c r="B179" s="147"/>
      <c r="C179" s="182" t="s">
        <v>7</v>
      </c>
      <c r="D179" s="182" t="s">
        <v>178</v>
      </c>
      <c r="E179" s="183" t="s">
        <v>225</v>
      </c>
      <c r="F179" s="184" t="s">
        <v>226</v>
      </c>
      <c r="G179" s="185" t="s">
        <v>135</v>
      </c>
      <c r="H179" s="186">
        <v>128</v>
      </c>
      <c r="I179" s="187"/>
      <c r="J179" s="188">
        <f>ROUND(I179*H179,2)</f>
        <v>0</v>
      </c>
      <c r="K179" s="184" t="s">
        <v>136</v>
      </c>
      <c r="L179" s="189"/>
      <c r="M179" s="190" t="s">
        <v>1</v>
      </c>
      <c r="N179" s="191" t="s">
        <v>40</v>
      </c>
      <c r="O179" s="57"/>
      <c r="P179" s="157">
        <f>O179*H179</f>
        <v>0</v>
      </c>
      <c r="Q179" s="157">
        <v>9.0000000000000006E-5</v>
      </c>
      <c r="R179" s="157">
        <f>Q179*H179</f>
        <v>1.1520000000000001E-2</v>
      </c>
      <c r="S179" s="157">
        <v>0</v>
      </c>
      <c r="T179" s="158">
        <f>S179*H179</f>
        <v>0</v>
      </c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R179" s="159" t="s">
        <v>170</v>
      </c>
      <c r="AT179" s="159" t="s">
        <v>178</v>
      </c>
      <c r="AU179" s="159" t="s">
        <v>84</v>
      </c>
      <c r="AY179" s="16" t="s">
        <v>129</v>
      </c>
      <c r="BE179" s="160">
        <f>IF(N179="základní",J179,0)</f>
        <v>0</v>
      </c>
      <c r="BF179" s="160">
        <f>IF(N179="snížená",J179,0)</f>
        <v>0</v>
      </c>
      <c r="BG179" s="160">
        <f>IF(N179="zákl. přenesená",J179,0)</f>
        <v>0</v>
      </c>
      <c r="BH179" s="160">
        <f>IF(N179="sníž. přenesená",J179,0)</f>
        <v>0</v>
      </c>
      <c r="BI179" s="160">
        <f>IF(N179="nulová",J179,0)</f>
        <v>0</v>
      </c>
      <c r="BJ179" s="16" t="s">
        <v>82</v>
      </c>
      <c r="BK179" s="160">
        <f>ROUND(I179*H179,2)</f>
        <v>0</v>
      </c>
      <c r="BL179" s="16" t="s">
        <v>137</v>
      </c>
      <c r="BM179" s="159" t="s">
        <v>396</v>
      </c>
    </row>
    <row r="180" spans="1:65" s="13" customFormat="1">
      <c r="B180" s="166"/>
      <c r="D180" s="161" t="s">
        <v>141</v>
      </c>
      <c r="E180" s="167" t="s">
        <v>1</v>
      </c>
      <c r="F180" s="168" t="s">
        <v>397</v>
      </c>
      <c r="H180" s="169">
        <v>128</v>
      </c>
      <c r="I180" s="170"/>
      <c r="L180" s="166"/>
      <c r="M180" s="171"/>
      <c r="N180" s="172"/>
      <c r="O180" s="172"/>
      <c r="P180" s="172"/>
      <c r="Q180" s="172"/>
      <c r="R180" s="172"/>
      <c r="S180" s="172"/>
      <c r="T180" s="173"/>
      <c r="AT180" s="167" t="s">
        <v>141</v>
      </c>
      <c r="AU180" s="167" t="s">
        <v>84</v>
      </c>
      <c r="AV180" s="13" t="s">
        <v>84</v>
      </c>
      <c r="AW180" s="13" t="s">
        <v>31</v>
      </c>
      <c r="AX180" s="13" t="s">
        <v>75</v>
      </c>
      <c r="AY180" s="167" t="s">
        <v>129</v>
      </c>
    </row>
    <row r="181" spans="1:65" s="14" customFormat="1">
      <c r="B181" s="174"/>
      <c r="D181" s="161" t="s">
        <v>141</v>
      </c>
      <c r="E181" s="175" t="s">
        <v>1</v>
      </c>
      <c r="F181" s="176" t="s">
        <v>143</v>
      </c>
      <c r="H181" s="177">
        <v>128</v>
      </c>
      <c r="I181" s="178"/>
      <c r="L181" s="174"/>
      <c r="M181" s="179"/>
      <c r="N181" s="180"/>
      <c r="O181" s="180"/>
      <c r="P181" s="180"/>
      <c r="Q181" s="180"/>
      <c r="R181" s="180"/>
      <c r="S181" s="180"/>
      <c r="T181" s="181"/>
      <c r="AT181" s="175" t="s">
        <v>141</v>
      </c>
      <c r="AU181" s="175" t="s">
        <v>84</v>
      </c>
      <c r="AV181" s="14" t="s">
        <v>137</v>
      </c>
      <c r="AW181" s="14" t="s">
        <v>31</v>
      </c>
      <c r="AX181" s="14" t="s">
        <v>82</v>
      </c>
      <c r="AY181" s="175" t="s">
        <v>129</v>
      </c>
    </row>
    <row r="182" spans="1:65" s="2" customFormat="1" ht="16.5" customHeight="1">
      <c r="A182" s="31"/>
      <c r="B182" s="147"/>
      <c r="C182" s="182" t="s">
        <v>243</v>
      </c>
      <c r="D182" s="182" t="s">
        <v>178</v>
      </c>
      <c r="E182" s="183" t="s">
        <v>244</v>
      </c>
      <c r="F182" s="184" t="s">
        <v>245</v>
      </c>
      <c r="G182" s="185" t="s">
        <v>135</v>
      </c>
      <c r="H182" s="186">
        <v>128</v>
      </c>
      <c r="I182" s="187"/>
      <c r="J182" s="188">
        <f>ROUND(I182*H182,2)</f>
        <v>0</v>
      </c>
      <c r="K182" s="184" t="s">
        <v>136</v>
      </c>
      <c r="L182" s="189"/>
      <c r="M182" s="190" t="s">
        <v>1</v>
      </c>
      <c r="N182" s="191" t="s">
        <v>40</v>
      </c>
      <c r="O182" s="57"/>
      <c r="P182" s="157">
        <f>O182*H182</f>
        <v>0</v>
      </c>
      <c r="Q182" s="157">
        <v>5.1999999999999995E-4</v>
      </c>
      <c r="R182" s="157">
        <f>Q182*H182</f>
        <v>6.6559999999999994E-2</v>
      </c>
      <c r="S182" s="157">
        <v>0</v>
      </c>
      <c r="T182" s="158">
        <f>S182*H182</f>
        <v>0</v>
      </c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R182" s="159" t="s">
        <v>170</v>
      </c>
      <c r="AT182" s="159" t="s">
        <v>178</v>
      </c>
      <c r="AU182" s="159" t="s">
        <v>84</v>
      </c>
      <c r="AY182" s="16" t="s">
        <v>129</v>
      </c>
      <c r="BE182" s="160">
        <f>IF(N182="základní",J182,0)</f>
        <v>0</v>
      </c>
      <c r="BF182" s="160">
        <f>IF(N182="snížená",J182,0)</f>
        <v>0</v>
      </c>
      <c r="BG182" s="160">
        <f>IF(N182="zákl. přenesená",J182,0)</f>
        <v>0</v>
      </c>
      <c r="BH182" s="160">
        <f>IF(N182="sníž. přenesená",J182,0)</f>
        <v>0</v>
      </c>
      <c r="BI182" s="160">
        <f>IF(N182="nulová",J182,0)</f>
        <v>0</v>
      </c>
      <c r="BJ182" s="16" t="s">
        <v>82</v>
      </c>
      <c r="BK182" s="160">
        <f>ROUND(I182*H182,2)</f>
        <v>0</v>
      </c>
      <c r="BL182" s="16" t="s">
        <v>137</v>
      </c>
      <c r="BM182" s="159" t="s">
        <v>398</v>
      </c>
    </row>
    <row r="183" spans="1:65" s="13" customFormat="1">
      <c r="B183" s="166"/>
      <c r="D183" s="161" t="s">
        <v>141</v>
      </c>
      <c r="E183" s="167" t="s">
        <v>1</v>
      </c>
      <c r="F183" s="168" t="s">
        <v>399</v>
      </c>
      <c r="H183" s="169">
        <v>128</v>
      </c>
      <c r="I183" s="170"/>
      <c r="L183" s="166"/>
      <c r="M183" s="171"/>
      <c r="N183" s="172"/>
      <c r="O183" s="172"/>
      <c r="P183" s="172"/>
      <c r="Q183" s="172"/>
      <c r="R183" s="172"/>
      <c r="S183" s="172"/>
      <c r="T183" s="173"/>
      <c r="AT183" s="167" t="s">
        <v>141</v>
      </c>
      <c r="AU183" s="167" t="s">
        <v>84</v>
      </c>
      <c r="AV183" s="13" t="s">
        <v>84</v>
      </c>
      <c r="AW183" s="13" t="s">
        <v>31</v>
      </c>
      <c r="AX183" s="13" t="s">
        <v>75</v>
      </c>
      <c r="AY183" s="167" t="s">
        <v>129</v>
      </c>
    </row>
    <row r="184" spans="1:65" s="14" customFormat="1">
      <c r="B184" s="174"/>
      <c r="D184" s="161" t="s">
        <v>141</v>
      </c>
      <c r="E184" s="175" t="s">
        <v>1</v>
      </c>
      <c r="F184" s="176" t="s">
        <v>143</v>
      </c>
      <c r="H184" s="177">
        <v>128</v>
      </c>
      <c r="I184" s="178"/>
      <c r="L184" s="174"/>
      <c r="M184" s="179"/>
      <c r="N184" s="180"/>
      <c r="O184" s="180"/>
      <c r="P184" s="180"/>
      <c r="Q184" s="180"/>
      <c r="R184" s="180"/>
      <c r="S184" s="180"/>
      <c r="T184" s="181"/>
      <c r="AT184" s="175" t="s">
        <v>141</v>
      </c>
      <c r="AU184" s="175" t="s">
        <v>84</v>
      </c>
      <c r="AV184" s="14" t="s">
        <v>137</v>
      </c>
      <c r="AW184" s="14" t="s">
        <v>31</v>
      </c>
      <c r="AX184" s="14" t="s">
        <v>82</v>
      </c>
      <c r="AY184" s="175" t="s">
        <v>129</v>
      </c>
    </row>
    <row r="185" spans="1:65" s="2" customFormat="1" ht="16.5" customHeight="1">
      <c r="A185" s="31"/>
      <c r="B185" s="147"/>
      <c r="C185" s="182" t="s">
        <v>248</v>
      </c>
      <c r="D185" s="182" t="s">
        <v>178</v>
      </c>
      <c r="E185" s="183" t="s">
        <v>235</v>
      </c>
      <c r="F185" s="184" t="s">
        <v>236</v>
      </c>
      <c r="G185" s="185" t="s">
        <v>135</v>
      </c>
      <c r="H185" s="186">
        <v>80</v>
      </c>
      <c r="I185" s="187"/>
      <c r="J185" s="188">
        <f>ROUND(I185*H185,2)</f>
        <v>0</v>
      </c>
      <c r="K185" s="184" t="s">
        <v>136</v>
      </c>
      <c r="L185" s="189"/>
      <c r="M185" s="190" t="s">
        <v>1</v>
      </c>
      <c r="N185" s="191" t="s">
        <v>40</v>
      </c>
      <c r="O185" s="57"/>
      <c r="P185" s="157">
        <f>O185*H185</f>
        <v>0</v>
      </c>
      <c r="Q185" s="157">
        <v>1.8000000000000001E-4</v>
      </c>
      <c r="R185" s="157">
        <f>Q185*H185</f>
        <v>1.4400000000000001E-2</v>
      </c>
      <c r="S185" s="157">
        <v>0</v>
      </c>
      <c r="T185" s="158">
        <f>S185*H185</f>
        <v>0</v>
      </c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R185" s="159" t="s">
        <v>170</v>
      </c>
      <c r="AT185" s="159" t="s">
        <v>178</v>
      </c>
      <c r="AU185" s="159" t="s">
        <v>84</v>
      </c>
      <c r="AY185" s="16" t="s">
        <v>129</v>
      </c>
      <c r="BE185" s="160">
        <f>IF(N185="základní",J185,0)</f>
        <v>0</v>
      </c>
      <c r="BF185" s="160">
        <f>IF(N185="snížená",J185,0)</f>
        <v>0</v>
      </c>
      <c r="BG185" s="160">
        <f>IF(N185="zákl. přenesená",J185,0)</f>
        <v>0</v>
      </c>
      <c r="BH185" s="160">
        <f>IF(N185="sníž. přenesená",J185,0)</f>
        <v>0</v>
      </c>
      <c r="BI185" s="160">
        <f>IF(N185="nulová",J185,0)</f>
        <v>0</v>
      </c>
      <c r="BJ185" s="16" t="s">
        <v>82</v>
      </c>
      <c r="BK185" s="160">
        <f>ROUND(I185*H185,2)</f>
        <v>0</v>
      </c>
      <c r="BL185" s="16" t="s">
        <v>137</v>
      </c>
      <c r="BM185" s="159" t="s">
        <v>400</v>
      </c>
    </row>
    <row r="186" spans="1:65" s="13" customFormat="1">
      <c r="B186" s="166"/>
      <c r="D186" s="161" t="s">
        <v>141</v>
      </c>
      <c r="E186" s="167" t="s">
        <v>1</v>
      </c>
      <c r="F186" s="168" t="s">
        <v>401</v>
      </c>
      <c r="H186" s="169">
        <v>80</v>
      </c>
      <c r="I186" s="170"/>
      <c r="L186" s="166"/>
      <c r="M186" s="171"/>
      <c r="N186" s="172"/>
      <c r="O186" s="172"/>
      <c r="P186" s="172"/>
      <c r="Q186" s="172"/>
      <c r="R186" s="172"/>
      <c r="S186" s="172"/>
      <c r="T186" s="173"/>
      <c r="AT186" s="167" t="s">
        <v>141</v>
      </c>
      <c r="AU186" s="167" t="s">
        <v>84</v>
      </c>
      <c r="AV186" s="13" t="s">
        <v>84</v>
      </c>
      <c r="AW186" s="13" t="s">
        <v>31</v>
      </c>
      <c r="AX186" s="13" t="s">
        <v>75</v>
      </c>
      <c r="AY186" s="167" t="s">
        <v>129</v>
      </c>
    </row>
    <row r="187" spans="1:65" s="14" customFormat="1">
      <c r="B187" s="174"/>
      <c r="D187" s="161" t="s">
        <v>141</v>
      </c>
      <c r="E187" s="175" t="s">
        <v>1</v>
      </c>
      <c r="F187" s="176" t="s">
        <v>143</v>
      </c>
      <c r="H187" s="177">
        <v>80</v>
      </c>
      <c r="I187" s="178"/>
      <c r="L187" s="174"/>
      <c r="M187" s="179"/>
      <c r="N187" s="180"/>
      <c r="O187" s="180"/>
      <c r="P187" s="180"/>
      <c r="Q187" s="180"/>
      <c r="R187" s="180"/>
      <c r="S187" s="180"/>
      <c r="T187" s="181"/>
      <c r="AT187" s="175" t="s">
        <v>141</v>
      </c>
      <c r="AU187" s="175" t="s">
        <v>84</v>
      </c>
      <c r="AV187" s="14" t="s">
        <v>137</v>
      </c>
      <c r="AW187" s="14" t="s">
        <v>31</v>
      </c>
      <c r="AX187" s="14" t="s">
        <v>82</v>
      </c>
      <c r="AY187" s="175" t="s">
        <v>129</v>
      </c>
    </row>
    <row r="188" spans="1:65" s="2" customFormat="1" ht="16.5" customHeight="1">
      <c r="A188" s="31"/>
      <c r="B188" s="147"/>
      <c r="C188" s="182" t="s">
        <v>253</v>
      </c>
      <c r="D188" s="182" t="s">
        <v>178</v>
      </c>
      <c r="E188" s="183" t="s">
        <v>220</v>
      </c>
      <c r="F188" s="184" t="s">
        <v>221</v>
      </c>
      <c r="G188" s="185" t="s">
        <v>135</v>
      </c>
      <c r="H188" s="186">
        <v>64</v>
      </c>
      <c r="I188" s="187"/>
      <c r="J188" s="188">
        <f>ROUND(I188*H188,2)</f>
        <v>0</v>
      </c>
      <c r="K188" s="184" t="s">
        <v>136</v>
      </c>
      <c r="L188" s="189"/>
      <c r="M188" s="190" t="s">
        <v>1</v>
      </c>
      <c r="N188" s="191" t="s">
        <v>40</v>
      </c>
      <c r="O188" s="57"/>
      <c r="P188" s="157">
        <f>O188*H188</f>
        <v>0</v>
      </c>
      <c r="Q188" s="157">
        <v>1.23E-3</v>
      </c>
      <c r="R188" s="157">
        <f>Q188*H188</f>
        <v>7.8719999999999998E-2</v>
      </c>
      <c r="S188" s="157">
        <v>0</v>
      </c>
      <c r="T188" s="158">
        <f>S188*H188</f>
        <v>0</v>
      </c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R188" s="159" t="s">
        <v>170</v>
      </c>
      <c r="AT188" s="159" t="s">
        <v>178</v>
      </c>
      <c r="AU188" s="159" t="s">
        <v>84</v>
      </c>
      <c r="AY188" s="16" t="s">
        <v>129</v>
      </c>
      <c r="BE188" s="160">
        <f>IF(N188="základní",J188,0)</f>
        <v>0</v>
      </c>
      <c r="BF188" s="160">
        <f>IF(N188="snížená",J188,0)</f>
        <v>0</v>
      </c>
      <c r="BG188" s="160">
        <f>IF(N188="zákl. přenesená",J188,0)</f>
        <v>0</v>
      </c>
      <c r="BH188" s="160">
        <f>IF(N188="sníž. přenesená",J188,0)</f>
        <v>0</v>
      </c>
      <c r="BI188" s="160">
        <f>IF(N188="nulová",J188,0)</f>
        <v>0</v>
      </c>
      <c r="BJ188" s="16" t="s">
        <v>82</v>
      </c>
      <c r="BK188" s="160">
        <f>ROUND(I188*H188,2)</f>
        <v>0</v>
      </c>
      <c r="BL188" s="16" t="s">
        <v>137</v>
      </c>
      <c r="BM188" s="159" t="s">
        <v>402</v>
      </c>
    </row>
    <row r="189" spans="1:65" s="13" customFormat="1">
      <c r="B189" s="166"/>
      <c r="D189" s="161" t="s">
        <v>141</v>
      </c>
      <c r="E189" s="167" t="s">
        <v>1</v>
      </c>
      <c r="F189" s="168" t="s">
        <v>403</v>
      </c>
      <c r="H189" s="169">
        <v>64</v>
      </c>
      <c r="I189" s="170"/>
      <c r="L189" s="166"/>
      <c r="M189" s="171"/>
      <c r="N189" s="172"/>
      <c r="O189" s="172"/>
      <c r="P189" s="172"/>
      <c r="Q189" s="172"/>
      <c r="R189" s="172"/>
      <c r="S189" s="172"/>
      <c r="T189" s="173"/>
      <c r="AT189" s="167" t="s">
        <v>141</v>
      </c>
      <c r="AU189" s="167" t="s">
        <v>84</v>
      </c>
      <c r="AV189" s="13" t="s">
        <v>84</v>
      </c>
      <c r="AW189" s="13" t="s">
        <v>31</v>
      </c>
      <c r="AX189" s="13" t="s">
        <v>75</v>
      </c>
      <c r="AY189" s="167" t="s">
        <v>129</v>
      </c>
    </row>
    <row r="190" spans="1:65" s="14" customFormat="1">
      <c r="B190" s="174"/>
      <c r="D190" s="161" t="s">
        <v>141</v>
      </c>
      <c r="E190" s="175" t="s">
        <v>1</v>
      </c>
      <c r="F190" s="176" t="s">
        <v>143</v>
      </c>
      <c r="H190" s="177">
        <v>64</v>
      </c>
      <c r="I190" s="178"/>
      <c r="L190" s="174"/>
      <c r="M190" s="179"/>
      <c r="N190" s="180"/>
      <c r="O190" s="180"/>
      <c r="P190" s="180"/>
      <c r="Q190" s="180"/>
      <c r="R190" s="180"/>
      <c r="S190" s="180"/>
      <c r="T190" s="181"/>
      <c r="AT190" s="175" t="s">
        <v>141</v>
      </c>
      <c r="AU190" s="175" t="s">
        <v>84</v>
      </c>
      <c r="AV190" s="14" t="s">
        <v>137</v>
      </c>
      <c r="AW190" s="14" t="s">
        <v>31</v>
      </c>
      <c r="AX190" s="14" t="s">
        <v>82</v>
      </c>
      <c r="AY190" s="175" t="s">
        <v>129</v>
      </c>
    </row>
    <row r="191" spans="1:65" s="2" customFormat="1" ht="60">
      <c r="A191" s="31"/>
      <c r="B191" s="147"/>
      <c r="C191" s="148" t="s">
        <v>258</v>
      </c>
      <c r="D191" s="148" t="s">
        <v>132</v>
      </c>
      <c r="E191" s="149" t="s">
        <v>264</v>
      </c>
      <c r="F191" s="150" t="s">
        <v>265</v>
      </c>
      <c r="G191" s="151" t="s">
        <v>154</v>
      </c>
      <c r="H191" s="152">
        <v>1.7999999999999999E-2</v>
      </c>
      <c r="I191" s="153"/>
      <c r="J191" s="154">
        <f>ROUND(I191*H191,2)</f>
        <v>0</v>
      </c>
      <c r="K191" s="150" t="s">
        <v>136</v>
      </c>
      <c r="L191" s="32"/>
      <c r="M191" s="155" t="s">
        <v>1</v>
      </c>
      <c r="N191" s="156" t="s">
        <v>40</v>
      </c>
      <c r="O191" s="57"/>
      <c r="P191" s="157">
        <f>O191*H191</f>
        <v>0</v>
      </c>
      <c r="Q191" s="157">
        <v>0</v>
      </c>
      <c r="R191" s="157">
        <f>Q191*H191</f>
        <v>0</v>
      </c>
      <c r="S191" s="157">
        <v>0</v>
      </c>
      <c r="T191" s="158">
        <f>S191*H191</f>
        <v>0</v>
      </c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R191" s="159" t="s">
        <v>137</v>
      </c>
      <c r="AT191" s="159" t="s">
        <v>132</v>
      </c>
      <c r="AU191" s="159" t="s">
        <v>84</v>
      </c>
      <c r="AY191" s="16" t="s">
        <v>129</v>
      </c>
      <c r="BE191" s="160">
        <f>IF(N191="základní",J191,0)</f>
        <v>0</v>
      </c>
      <c r="BF191" s="160">
        <f>IF(N191="snížená",J191,0)</f>
        <v>0</v>
      </c>
      <c r="BG191" s="160">
        <f>IF(N191="zákl. přenesená",J191,0)</f>
        <v>0</v>
      </c>
      <c r="BH191" s="160">
        <f>IF(N191="sníž. přenesená",J191,0)</f>
        <v>0</v>
      </c>
      <c r="BI191" s="160">
        <f>IF(N191="nulová",J191,0)</f>
        <v>0</v>
      </c>
      <c r="BJ191" s="16" t="s">
        <v>82</v>
      </c>
      <c r="BK191" s="160">
        <f>ROUND(I191*H191,2)</f>
        <v>0</v>
      </c>
      <c r="BL191" s="16" t="s">
        <v>137</v>
      </c>
      <c r="BM191" s="159" t="s">
        <v>404</v>
      </c>
    </row>
    <row r="192" spans="1:65" s="2" customFormat="1" ht="19.5">
      <c r="A192" s="31"/>
      <c r="B192" s="32"/>
      <c r="C192" s="31"/>
      <c r="D192" s="161" t="s">
        <v>139</v>
      </c>
      <c r="E192" s="31"/>
      <c r="F192" s="162" t="s">
        <v>267</v>
      </c>
      <c r="G192" s="31"/>
      <c r="H192" s="31"/>
      <c r="I192" s="163"/>
      <c r="J192" s="31"/>
      <c r="K192" s="31"/>
      <c r="L192" s="32"/>
      <c r="M192" s="164"/>
      <c r="N192" s="165"/>
      <c r="O192" s="57"/>
      <c r="P192" s="57"/>
      <c r="Q192" s="57"/>
      <c r="R192" s="57"/>
      <c r="S192" s="57"/>
      <c r="T192" s="58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T192" s="16" t="s">
        <v>139</v>
      </c>
      <c r="AU192" s="16" t="s">
        <v>84</v>
      </c>
    </row>
    <row r="193" spans="1:65" s="13" customFormat="1">
      <c r="B193" s="166"/>
      <c r="D193" s="161" t="s">
        <v>141</v>
      </c>
      <c r="E193" s="167" t="s">
        <v>1</v>
      </c>
      <c r="F193" s="168" t="s">
        <v>405</v>
      </c>
      <c r="H193" s="169">
        <v>1.7999999999999999E-2</v>
      </c>
      <c r="I193" s="170"/>
      <c r="L193" s="166"/>
      <c r="M193" s="171"/>
      <c r="N193" s="172"/>
      <c r="O193" s="172"/>
      <c r="P193" s="172"/>
      <c r="Q193" s="172"/>
      <c r="R193" s="172"/>
      <c r="S193" s="172"/>
      <c r="T193" s="173"/>
      <c r="AT193" s="167" t="s">
        <v>141</v>
      </c>
      <c r="AU193" s="167" t="s">
        <v>84</v>
      </c>
      <c r="AV193" s="13" t="s">
        <v>84</v>
      </c>
      <c r="AW193" s="13" t="s">
        <v>31</v>
      </c>
      <c r="AX193" s="13" t="s">
        <v>75</v>
      </c>
      <c r="AY193" s="167" t="s">
        <v>129</v>
      </c>
    </row>
    <row r="194" spans="1:65" s="14" customFormat="1">
      <c r="B194" s="174"/>
      <c r="D194" s="161" t="s">
        <v>141</v>
      </c>
      <c r="E194" s="175" t="s">
        <v>1</v>
      </c>
      <c r="F194" s="176" t="s">
        <v>143</v>
      </c>
      <c r="H194" s="177">
        <v>1.7999999999999999E-2</v>
      </c>
      <c r="I194" s="178"/>
      <c r="L194" s="174"/>
      <c r="M194" s="179"/>
      <c r="N194" s="180"/>
      <c r="O194" s="180"/>
      <c r="P194" s="180"/>
      <c r="Q194" s="180"/>
      <c r="R194" s="180"/>
      <c r="S194" s="180"/>
      <c r="T194" s="181"/>
      <c r="AT194" s="175" t="s">
        <v>141</v>
      </c>
      <c r="AU194" s="175" t="s">
        <v>84</v>
      </c>
      <c r="AV194" s="14" t="s">
        <v>137</v>
      </c>
      <c r="AW194" s="14" t="s">
        <v>31</v>
      </c>
      <c r="AX194" s="14" t="s">
        <v>82</v>
      </c>
      <c r="AY194" s="175" t="s">
        <v>129</v>
      </c>
    </row>
    <row r="195" spans="1:65" s="2" customFormat="1" ht="66.75" customHeight="1">
      <c r="A195" s="31"/>
      <c r="B195" s="147"/>
      <c r="C195" s="148" t="s">
        <v>263</v>
      </c>
      <c r="D195" s="148" t="s">
        <v>132</v>
      </c>
      <c r="E195" s="149" t="s">
        <v>406</v>
      </c>
      <c r="F195" s="150" t="s">
        <v>407</v>
      </c>
      <c r="G195" s="151" t="s">
        <v>154</v>
      </c>
      <c r="H195" s="152">
        <v>0.88200000000000001</v>
      </c>
      <c r="I195" s="153"/>
      <c r="J195" s="154">
        <f>ROUND(I195*H195,2)</f>
        <v>0</v>
      </c>
      <c r="K195" s="150" t="s">
        <v>136</v>
      </c>
      <c r="L195" s="32"/>
      <c r="M195" s="155" t="s">
        <v>1</v>
      </c>
      <c r="N195" s="156" t="s">
        <v>40</v>
      </c>
      <c r="O195" s="57"/>
      <c r="P195" s="157">
        <f>O195*H195</f>
        <v>0</v>
      </c>
      <c r="Q195" s="157">
        <v>0</v>
      </c>
      <c r="R195" s="157">
        <f>Q195*H195</f>
        <v>0</v>
      </c>
      <c r="S195" s="157">
        <v>0</v>
      </c>
      <c r="T195" s="158">
        <f>S195*H195</f>
        <v>0</v>
      </c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R195" s="159" t="s">
        <v>137</v>
      </c>
      <c r="AT195" s="159" t="s">
        <v>132</v>
      </c>
      <c r="AU195" s="159" t="s">
        <v>84</v>
      </c>
      <c r="AY195" s="16" t="s">
        <v>129</v>
      </c>
      <c r="BE195" s="160">
        <f>IF(N195="základní",J195,0)</f>
        <v>0</v>
      </c>
      <c r="BF195" s="160">
        <f>IF(N195="snížená",J195,0)</f>
        <v>0</v>
      </c>
      <c r="BG195" s="160">
        <f>IF(N195="zákl. přenesená",J195,0)</f>
        <v>0</v>
      </c>
      <c r="BH195" s="160">
        <f>IF(N195="sníž. přenesená",J195,0)</f>
        <v>0</v>
      </c>
      <c r="BI195" s="160">
        <f>IF(N195="nulová",J195,0)</f>
        <v>0</v>
      </c>
      <c r="BJ195" s="16" t="s">
        <v>82</v>
      </c>
      <c r="BK195" s="160">
        <f>ROUND(I195*H195,2)</f>
        <v>0</v>
      </c>
      <c r="BL195" s="16" t="s">
        <v>137</v>
      </c>
      <c r="BM195" s="159" t="s">
        <v>408</v>
      </c>
    </row>
    <row r="196" spans="1:65" s="2" customFormat="1" ht="19.5">
      <c r="A196" s="31"/>
      <c r="B196" s="32"/>
      <c r="C196" s="31"/>
      <c r="D196" s="161" t="s">
        <v>139</v>
      </c>
      <c r="E196" s="31"/>
      <c r="F196" s="162" t="s">
        <v>267</v>
      </c>
      <c r="G196" s="31"/>
      <c r="H196" s="31"/>
      <c r="I196" s="163"/>
      <c r="J196" s="31"/>
      <c r="K196" s="31"/>
      <c r="L196" s="32"/>
      <c r="M196" s="164"/>
      <c r="N196" s="165"/>
      <c r="O196" s="57"/>
      <c r="P196" s="57"/>
      <c r="Q196" s="57"/>
      <c r="R196" s="57"/>
      <c r="S196" s="57"/>
      <c r="T196" s="58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T196" s="16" t="s">
        <v>139</v>
      </c>
      <c r="AU196" s="16" t="s">
        <v>84</v>
      </c>
    </row>
    <row r="197" spans="1:65" s="13" customFormat="1">
      <c r="B197" s="166"/>
      <c r="D197" s="161" t="s">
        <v>141</v>
      </c>
      <c r="E197" s="167" t="s">
        <v>1</v>
      </c>
      <c r="F197" s="168" t="s">
        <v>409</v>
      </c>
      <c r="H197" s="169">
        <v>0.1</v>
      </c>
      <c r="I197" s="170"/>
      <c r="L197" s="166"/>
      <c r="M197" s="171"/>
      <c r="N197" s="172"/>
      <c r="O197" s="172"/>
      <c r="P197" s="172"/>
      <c r="Q197" s="172"/>
      <c r="R197" s="172"/>
      <c r="S197" s="172"/>
      <c r="T197" s="173"/>
      <c r="AT197" s="167" t="s">
        <v>141</v>
      </c>
      <c r="AU197" s="167" t="s">
        <v>84</v>
      </c>
      <c r="AV197" s="13" t="s">
        <v>84</v>
      </c>
      <c r="AW197" s="13" t="s">
        <v>31</v>
      </c>
      <c r="AX197" s="13" t="s">
        <v>75</v>
      </c>
      <c r="AY197" s="167" t="s">
        <v>129</v>
      </c>
    </row>
    <row r="198" spans="1:65" s="13" customFormat="1">
      <c r="B198" s="166"/>
      <c r="D198" s="161" t="s">
        <v>141</v>
      </c>
      <c r="E198" s="167" t="s">
        <v>1</v>
      </c>
      <c r="F198" s="168" t="s">
        <v>410</v>
      </c>
      <c r="H198" s="169">
        <v>0.78200000000000003</v>
      </c>
      <c r="I198" s="170"/>
      <c r="L198" s="166"/>
      <c r="M198" s="171"/>
      <c r="N198" s="172"/>
      <c r="O198" s="172"/>
      <c r="P198" s="172"/>
      <c r="Q198" s="172"/>
      <c r="R198" s="172"/>
      <c r="S198" s="172"/>
      <c r="T198" s="173"/>
      <c r="AT198" s="167" t="s">
        <v>141</v>
      </c>
      <c r="AU198" s="167" t="s">
        <v>84</v>
      </c>
      <c r="AV198" s="13" t="s">
        <v>84</v>
      </c>
      <c r="AW198" s="13" t="s">
        <v>31</v>
      </c>
      <c r="AX198" s="13" t="s">
        <v>75</v>
      </c>
      <c r="AY198" s="167" t="s">
        <v>129</v>
      </c>
    </row>
    <row r="199" spans="1:65" s="14" customFormat="1">
      <c r="B199" s="174"/>
      <c r="D199" s="161" t="s">
        <v>141</v>
      </c>
      <c r="E199" s="175" t="s">
        <v>1</v>
      </c>
      <c r="F199" s="176" t="s">
        <v>143</v>
      </c>
      <c r="H199" s="177">
        <v>0.88200000000000001</v>
      </c>
      <c r="I199" s="178"/>
      <c r="L199" s="174"/>
      <c r="M199" s="179"/>
      <c r="N199" s="180"/>
      <c r="O199" s="180"/>
      <c r="P199" s="180"/>
      <c r="Q199" s="180"/>
      <c r="R199" s="180"/>
      <c r="S199" s="180"/>
      <c r="T199" s="181"/>
      <c r="AT199" s="175" t="s">
        <v>141</v>
      </c>
      <c r="AU199" s="175" t="s">
        <v>84</v>
      </c>
      <c r="AV199" s="14" t="s">
        <v>137</v>
      </c>
      <c r="AW199" s="14" t="s">
        <v>31</v>
      </c>
      <c r="AX199" s="14" t="s">
        <v>82</v>
      </c>
      <c r="AY199" s="175" t="s">
        <v>129</v>
      </c>
    </row>
    <row r="200" spans="1:65" s="2" customFormat="1" ht="36">
      <c r="A200" s="31"/>
      <c r="B200" s="147"/>
      <c r="C200" s="148" t="s">
        <v>269</v>
      </c>
      <c r="D200" s="148" t="s">
        <v>132</v>
      </c>
      <c r="E200" s="149" t="s">
        <v>411</v>
      </c>
      <c r="F200" s="150" t="s">
        <v>412</v>
      </c>
      <c r="G200" s="151" t="s">
        <v>154</v>
      </c>
      <c r="H200" s="152">
        <v>1.6E-2</v>
      </c>
      <c r="I200" s="153"/>
      <c r="J200" s="154">
        <f>ROUND(I200*H200,2)</f>
        <v>0</v>
      </c>
      <c r="K200" s="150" t="s">
        <v>136</v>
      </c>
      <c r="L200" s="32"/>
      <c r="M200" s="155" t="s">
        <v>1</v>
      </c>
      <c r="N200" s="156" t="s">
        <v>40</v>
      </c>
      <c r="O200" s="57"/>
      <c r="P200" s="157">
        <f>O200*H200</f>
        <v>0</v>
      </c>
      <c r="Q200" s="157">
        <v>0</v>
      </c>
      <c r="R200" s="157">
        <f>Q200*H200</f>
        <v>0</v>
      </c>
      <c r="S200" s="157">
        <v>0</v>
      </c>
      <c r="T200" s="158">
        <f>S200*H200</f>
        <v>0</v>
      </c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R200" s="159" t="s">
        <v>137</v>
      </c>
      <c r="AT200" s="159" t="s">
        <v>132</v>
      </c>
      <c r="AU200" s="159" t="s">
        <v>84</v>
      </c>
      <c r="AY200" s="16" t="s">
        <v>129</v>
      </c>
      <c r="BE200" s="160">
        <f>IF(N200="základní",J200,0)</f>
        <v>0</v>
      </c>
      <c r="BF200" s="160">
        <f>IF(N200="snížená",J200,0)</f>
        <v>0</v>
      </c>
      <c r="BG200" s="160">
        <f>IF(N200="zákl. přenesená",J200,0)</f>
        <v>0</v>
      </c>
      <c r="BH200" s="160">
        <f>IF(N200="sníž. přenesená",J200,0)</f>
        <v>0</v>
      </c>
      <c r="BI200" s="160">
        <f>IF(N200="nulová",J200,0)</f>
        <v>0</v>
      </c>
      <c r="BJ200" s="16" t="s">
        <v>82</v>
      </c>
      <c r="BK200" s="160">
        <f>ROUND(I200*H200,2)</f>
        <v>0</v>
      </c>
      <c r="BL200" s="16" t="s">
        <v>137</v>
      </c>
      <c r="BM200" s="159" t="s">
        <v>413</v>
      </c>
    </row>
    <row r="201" spans="1:65" s="13" customFormat="1">
      <c r="B201" s="166"/>
      <c r="D201" s="161" t="s">
        <v>141</v>
      </c>
      <c r="E201" s="167" t="s">
        <v>1</v>
      </c>
      <c r="F201" s="168" t="s">
        <v>414</v>
      </c>
      <c r="H201" s="169">
        <v>1.6E-2</v>
      </c>
      <c r="I201" s="170"/>
      <c r="L201" s="166"/>
      <c r="M201" s="171"/>
      <c r="N201" s="172"/>
      <c r="O201" s="172"/>
      <c r="P201" s="172"/>
      <c r="Q201" s="172"/>
      <c r="R201" s="172"/>
      <c r="S201" s="172"/>
      <c r="T201" s="173"/>
      <c r="AT201" s="167" t="s">
        <v>141</v>
      </c>
      <c r="AU201" s="167" t="s">
        <v>84</v>
      </c>
      <c r="AV201" s="13" t="s">
        <v>84</v>
      </c>
      <c r="AW201" s="13" t="s">
        <v>31</v>
      </c>
      <c r="AX201" s="13" t="s">
        <v>75</v>
      </c>
      <c r="AY201" s="167" t="s">
        <v>129</v>
      </c>
    </row>
    <row r="202" spans="1:65" s="14" customFormat="1">
      <c r="B202" s="174"/>
      <c r="D202" s="161" t="s">
        <v>141</v>
      </c>
      <c r="E202" s="175" t="s">
        <v>1</v>
      </c>
      <c r="F202" s="176" t="s">
        <v>143</v>
      </c>
      <c r="H202" s="177">
        <v>1.6E-2</v>
      </c>
      <c r="I202" s="178"/>
      <c r="L202" s="174"/>
      <c r="M202" s="179"/>
      <c r="N202" s="180"/>
      <c r="O202" s="180"/>
      <c r="P202" s="180"/>
      <c r="Q202" s="180"/>
      <c r="R202" s="180"/>
      <c r="S202" s="180"/>
      <c r="T202" s="181"/>
      <c r="AT202" s="175" t="s">
        <v>141</v>
      </c>
      <c r="AU202" s="175" t="s">
        <v>84</v>
      </c>
      <c r="AV202" s="14" t="s">
        <v>137</v>
      </c>
      <c r="AW202" s="14" t="s">
        <v>31</v>
      </c>
      <c r="AX202" s="14" t="s">
        <v>82</v>
      </c>
      <c r="AY202" s="175" t="s">
        <v>129</v>
      </c>
    </row>
    <row r="203" spans="1:65" s="2" customFormat="1" ht="16.5" customHeight="1">
      <c r="A203" s="31"/>
      <c r="B203" s="147"/>
      <c r="C203" s="182" t="s">
        <v>274</v>
      </c>
      <c r="D203" s="182" t="s">
        <v>178</v>
      </c>
      <c r="E203" s="183" t="s">
        <v>415</v>
      </c>
      <c r="F203" s="184" t="s">
        <v>416</v>
      </c>
      <c r="G203" s="185" t="s">
        <v>135</v>
      </c>
      <c r="H203" s="186">
        <v>24</v>
      </c>
      <c r="I203" s="187"/>
      <c r="J203" s="188">
        <f>ROUND(I203*H203,2)</f>
        <v>0</v>
      </c>
      <c r="K203" s="184" t="s">
        <v>136</v>
      </c>
      <c r="L203" s="189"/>
      <c r="M203" s="190" t="s">
        <v>1</v>
      </c>
      <c r="N203" s="191" t="s">
        <v>40</v>
      </c>
      <c r="O203" s="57"/>
      <c r="P203" s="157">
        <f>O203*H203</f>
        <v>0</v>
      </c>
      <c r="Q203" s="157">
        <v>0.28306999999999999</v>
      </c>
      <c r="R203" s="157">
        <f>Q203*H203</f>
        <v>6.7936800000000002</v>
      </c>
      <c r="S203" s="157">
        <v>0</v>
      </c>
      <c r="T203" s="158">
        <f>S203*H203</f>
        <v>0</v>
      </c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R203" s="159" t="s">
        <v>170</v>
      </c>
      <c r="AT203" s="159" t="s">
        <v>178</v>
      </c>
      <c r="AU203" s="159" t="s">
        <v>84</v>
      </c>
      <c r="AY203" s="16" t="s">
        <v>129</v>
      </c>
      <c r="BE203" s="160">
        <f>IF(N203="základní",J203,0)</f>
        <v>0</v>
      </c>
      <c r="BF203" s="160">
        <f>IF(N203="snížená",J203,0)</f>
        <v>0</v>
      </c>
      <c r="BG203" s="160">
        <f>IF(N203="zákl. přenesená",J203,0)</f>
        <v>0</v>
      </c>
      <c r="BH203" s="160">
        <f>IF(N203="sníž. přenesená",J203,0)</f>
        <v>0</v>
      </c>
      <c r="BI203" s="160">
        <f>IF(N203="nulová",J203,0)</f>
        <v>0</v>
      </c>
      <c r="BJ203" s="16" t="s">
        <v>82</v>
      </c>
      <c r="BK203" s="160">
        <f>ROUND(I203*H203,2)</f>
        <v>0</v>
      </c>
      <c r="BL203" s="16" t="s">
        <v>137</v>
      </c>
      <c r="BM203" s="159" t="s">
        <v>417</v>
      </c>
    </row>
    <row r="204" spans="1:65" s="13" customFormat="1">
      <c r="B204" s="166"/>
      <c r="D204" s="161" t="s">
        <v>141</v>
      </c>
      <c r="E204" s="167" t="s">
        <v>1</v>
      </c>
      <c r="F204" s="168" t="s">
        <v>418</v>
      </c>
      <c r="H204" s="169">
        <v>24</v>
      </c>
      <c r="I204" s="170"/>
      <c r="L204" s="166"/>
      <c r="M204" s="171"/>
      <c r="N204" s="172"/>
      <c r="O204" s="172"/>
      <c r="P204" s="172"/>
      <c r="Q204" s="172"/>
      <c r="R204" s="172"/>
      <c r="S204" s="172"/>
      <c r="T204" s="173"/>
      <c r="AT204" s="167" t="s">
        <v>141</v>
      </c>
      <c r="AU204" s="167" t="s">
        <v>84</v>
      </c>
      <c r="AV204" s="13" t="s">
        <v>84</v>
      </c>
      <c r="AW204" s="13" t="s">
        <v>31</v>
      </c>
      <c r="AX204" s="13" t="s">
        <v>75</v>
      </c>
      <c r="AY204" s="167" t="s">
        <v>129</v>
      </c>
    </row>
    <row r="205" spans="1:65" s="14" customFormat="1">
      <c r="B205" s="174"/>
      <c r="D205" s="161" t="s">
        <v>141</v>
      </c>
      <c r="E205" s="175" t="s">
        <v>1</v>
      </c>
      <c r="F205" s="176" t="s">
        <v>143</v>
      </c>
      <c r="H205" s="177">
        <v>24</v>
      </c>
      <c r="I205" s="178"/>
      <c r="L205" s="174"/>
      <c r="M205" s="179"/>
      <c r="N205" s="180"/>
      <c r="O205" s="180"/>
      <c r="P205" s="180"/>
      <c r="Q205" s="180"/>
      <c r="R205" s="180"/>
      <c r="S205" s="180"/>
      <c r="T205" s="181"/>
      <c r="AT205" s="175" t="s">
        <v>141</v>
      </c>
      <c r="AU205" s="175" t="s">
        <v>84</v>
      </c>
      <c r="AV205" s="14" t="s">
        <v>137</v>
      </c>
      <c r="AW205" s="14" t="s">
        <v>31</v>
      </c>
      <c r="AX205" s="14" t="s">
        <v>82</v>
      </c>
      <c r="AY205" s="175" t="s">
        <v>129</v>
      </c>
    </row>
    <row r="206" spans="1:65" s="2" customFormat="1" ht="33" customHeight="1">
      <c r="A206" s="31"/>
      <c r="B206" s="147"/>
      <c r="C206" s="148" t="s">
        <v>278</v>
      </c>
      <c r="D206" s="148" t="s">
        <v>132</v>
      </c>
      <c r="E206" s="149" t="s">
        <v>419</v>
      </c>
      <c r="F206" s="150" t="s">
        <v>420</v>
      </c>
      <c r="G206" s="151" t="s">
        <v>150</v>
      </c>
      <c r="H206" s="152">
        <v>7.2</v>
      </c>
      <c r="I206" s="153"/>
      <c r="J206" s="154">
        <f>ROUND(I206*H206,2)</f>
        <v>0</v>
      </c>
      <c r="K206" s="150" t="s">
        <v>136</v>
      </c>
      <c r="L206" s="32"/>
      <c r="M206" s="155" t="s">
        <v>1</v>
      </c>
      <c r="N206" s="156" t="s">
        <v>40</v>
      </c>
      <c r="O206" s="57"/>
      <c r="P206" s="157">
        <f>O206*H206</f>
        <v>0</v>
      </c>
      <c r="Q206" s="157">
        <v>0</v>
      </c>
      <c r="R206" s="157">
        <f>Q206*H206</f>
        <v>0</v>
      </c>
      <c r="S206" s="157">
        <v>0</v>
      </c>
      <c r="T206" s="158">
        <f>S206*H206</f>
        <v>0</v>
      </c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R206" s="159" t="s">
        <v>137</v>
      </c>
      <c r="AT206" s="159" t="s">
        <v>132</v>
      </c>
      <c r="AU206" s="159" t="s">
        <v>84</v>
      </c>
      <c r="AY206" s="16" t="s">
        <v>129</v>
      </c>
      <c r="BE206" s="160">
        <f>IF(N206="základní",J206,0)</f>
        <v>0</v>
      </c>
      <c r="BF206" s="160">
        <f>IF(N206="snížená",J206,0)</f>
        <v>0</v>
      </c>
      <c r="BG206" s="160">
        <f>IF(N206="zákl. přenesená",J206,0)</f>
        <v>0</v>
      </c>
      <c r="BH206" s="160">
        <f>IF(N206="sníž. přenesená",J206,0)</f>
        <v>0</v>
      </c>
      <c r="BI206" s="160">
        <f>IF(N206="nulová",J206,0)</f>
        <v>0</v>
      </c>
      <c r="BJ206" s="16" t="s">
        <v>82</v>
      </c>
      <c r="BK206" s="160">
        <f>ROUND(I206*H206,2)</f>
        <v>0</v>
      </c>
      <c r="BL206" s="16" t="s">
        <v>137</v>
      </c>
      <c r="BM206" s="159" t="s">
        <v>421</v>
      </c>
    </row>
    <row r="207" spans="1:65" s="13" customFormat="1">
      <c r="B207" s="166"/>
      <c r="D207" s="161" t="s">
        <v>141</v>
      </c>
      <c r="E207" s="167" t="s">
        <v>1</v>
      </c>
      <c r="F207" s="168" t="s">
        <v>422</v>
      </c>
      <c r="H207" s="169">
        <v>7.2</v>
      </c>
      <c r="I207" s="170"/>
      <c r="L207" s="166"/>
      <c r="M207" s="171"/>
      <c r="N207" s="172"/>
      <c r="O207" s="172"/>
      <c r="P207" s="172"/>
      <c r="Q207" s="172"/>
      <c r="R207" s="172"/>
      <c r="S207" s="172"/>
      <c r="T207" s="173"/>
      <c r="AT207" s="167" t="s">
        <v>141</v>
      </c>
      <c r="AU207" s="167" t="s">
        <v>84</v>
      </c>
      <c r="AV207" s="13" t="s">
        <v>84</v>
      </c>
      <c r="AW207" s="13" t="s">
        <v>31</v>
      </c>
      <c r="AX207" s="13" t="s">
        <v>75</v>
      </c>
      <c r="AY207" s="167" t="s">
        <v>129</v>
      </c>
    </row>
    <row r="208" spans="1:65" s="14" customFormat="1">
      <c r="B208" s="174"/>
      <c r="D208" s="161" t="s">
        <v>141</v>
      </c>
      <c r="E208" s="175" t="s">
        <v>1</v>
      </c>
      <c r="F208" s="176" t="s">
        <v>143</v>
      </c>
      <c r="H208" s="177">
        <v>7.2</v>
      </c>
      <c r="I208" s="178"/>
      <c r="L208" s="174"/>
      <c r="M208" s="179"/>
      <c r="N208" s="180"/>
      <c r="O208" s="180"/>
      <c r="P208" s="180"/>
      <c r="Q208" s="180"/>
      <c r="R208" s="180"/>
      <c r="S208" s="180"/>
      <c r="T208" s="181"/>
      <c r="AT208" s="175" t="s">
        <v>141</v>
      </c>
      <c r="AU208" s="175" t="s">
        <v>84</v>
      </c>
      <c r="AV208" s="14" t="s">
        <v>137</v>
      </c>
      <c r="AW208" s="14" t="s">
        <v>31</v>
      </c>
      <c r="AX208" s="14" t="s">
        <v>82</v>
      </c>
      <c r="AY208" s="175" t="s">
        <v>129</v>
      </c>
    </row>
    <row r="209" spans="1:65" s="2" customFormat="1" ht="16.5" customHeight="1">
      <c r="A209" s="31"/>
      <c r="B209" s="147"/>
      <c r="C209" s="182" t="s">
        <v>284</v>
      </c>
      <c r="D209" s="182" t="s">
        <v>178</v>
      </c>
      <c r="E209" s="183" t="s">
        <v>423</v>
      </c>
      <c r="F209" s="184" t="s">
        <v>424</v>
      </c>
      <c r="G209" s="185" t="s">
        <v>150</v>
      </c>
      <c r="H209" s="186">
        <v>7.2</v>
      </c>
      <c r="I209" s="187"/>
      <c r="J209" s="188">
        <f>ROUND(I209*H209,2)</f>
        <v>0</v>
      </c>
      <c r="K209" s="184" t="s">
        <v>136</v>
      </c>
      <c r="L209" s="189"/>
      <c r="M209" s="190" t="s">
        <v>1</v>
      </c>
      <c r="N209" s="191" t="s">
        <v>40</v>
      </c>
      <c r="O209" s="57"/>
      <c r="P209" s="157">
        <f>O209*H209</f>
        <v>0</v>
      </c>
      <c r="Q209" s="157">
        <v>0</v>
      </c>
      <c r="R209" s="157">
        <f>Q209*H209</f>
        <v>0</v>
      </c>
      <c r="S209" s="157">
        <v>0</v>
      </c>
      <c r="T209" s="158">
        <f>S209*H209</f>
        <v>0</v>
      </c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R209" s="159" t="s">
        <v>170</v>
      </c>
      <c r="AT209" s="159" t="s">
        <v>178</v>
      </c>
      <c r="AU209" s="159" t="s">
        <v>84</v>
      </c>
      <c r="AY209" s="16" t="s">
        <v>129</v>
      </c>
      <c r="BE209" s="160">
        <f>IF(N209="základní",J209,0)</f>
        <v>0</v>
      </c>
      <c r="BF209" s="160">
        <f>IF(N209="snížená",J209,0)</f>
        <v>0</v>
      </c>
      <c r="BG209" s="160">
        <f>IF(N209="zákl. přenesená",J209,0)</f>
        <v>0</v>
      </c>
      <c r="BH209" s="160">
        <f>IF(N209="sníž. přenesená",J209,0)</f>
        <v>0</v>
      </c>
      <c r="BI209" s="160">
        <f>IF(N209="nulová",J209,0)</f>
        <v>0</v>
      </c>
      <c r="BJ209" s="16" t="s">
        <v>82</v>
      </c>
      <c r="BK209" s="160">
        <f>ROUND(I209*H209,2)</f>
        <v>0</v>
      </c>
      <c r="BL209" s="16" t="s">
        <v>137</v>
      </c>
      <c r="BM209" s="159" t="s">
        <v>425</v>
      </c>
    </row>
    <row r="210" spans="1:65" s="13" customFormat="1">
      <c r="B210" s="166"/>
      <c r="D210" s="161" t="s">
        <v>141</v>
      </c>
      <c r="E210" s="167" t="s">
        <v>1</v>
      </c>
      <c r="F210" s="168" t="s">
        <v>426</v>
      </c>
      <c r="H210" s="169">
        <v>7.2</v>
      </c>
      <c r="I210" s="170"/>
      <c r="L210" s="166"/>
      <c r="M210" s="171"/>
      <c r="N210" s="172"/>
      <c r="O210" s="172"/>
      <c r="P210" s="172"/>
      <c r="Q210" s="172"/>
      <c r="R210" s="172"/>
      <c r="S210" s="172"/>
      <c r="T210" s="173"/>
      <c r="AT210" s="167" t="s">
        <v>141</v>
      </c>
      <c r="AU210" s="167" t="s">
        <v>84</v>
      </c>
      <c r="AV210" s="13" t="s">
        <v>84</v>
      </c>
      <c r="AW210" s="13" t="s">
        <v>31</v>
      </c>
      <c r="AX210" s="13" t="s">
        <v>75</v>
      </c>
      <c r="AY210" s="167" t="s">
        <v>129</v>
      </c>
    </row>
    <row r="211" spans="1:65" s="14" customFormat="1">
      <c r="B211" s="174"/>
      <c r="D211" s="161" t="s">
        <v>141</v>
      </c>
      <c r="E211" s="175" t="s">
        <v>1</v>
      </c>
      <c r="F211" s="176" t="s">
        <v>143</v>
      </c>
      <c r="H211" s="177">
        <v>7.2</v>
      </c>
      <c r="I211" s="178"/>
      <c r="L211" s="174"/>
      <c r="M211" s="179"/>
      <c r="N211" s="180"/>
      <c r="O211" s="180"/>
      <c r="P211" s="180"/>
      <c r="Q211" s="180"/>
      <c r="R211" s="180"/>
      <c r="S211" s="180"/>
      <c r="T211" s="181"/>
      <c r="AT211" s="175" t="s">
        <v>141</v>
      </c>
      <c r="AU211" s="175" t="s">
        <v>84</v>
      </c>
      <c r="AV211" s="14" t="s">
        <v>137</v>
      </c>
      <c r="AW211" s="14" t="s">
        <v>31</v>
      </c>
      <c r="AX211" s="14" t="s">
        <v>82</v>
      </c>
      <c r="AY211" s="175" t="s">
        <v>129</v>
      </c>
    </row>
    <row r="212" spans="1:65" s="2" customFormat="1" ht="16.5" customHeight="1">
      <c r="A212" s="31"/>
      <c r="B212" s="147"/>
      <c r="C212" s="182" t="s">
        <v>288</v>
      </c>
      <c r="D212" s="182" t="s">
        <v>178</v>
      </c>
      <c r="E212" s="183" t="s">
        <v>294</v>
      </c>
      <c r="F212" s="184" t="s">
        <v>295</v>
      </c>
      <c r="G212" s="185" t="s">
        <v>135</v>
      </c>
      <c r="H212" s="186">
        <v>4</v>
      </c>
      <c r="I212" s="187"/>
      <c r="J212" s="188">
        <f>ROUND(I212*H212,2)</f>
        <v>0</v>
      </c>
      <c r="K212" s="184" t="s">
        <v>136</v>
      </c>
      <c r="L212" s="189"/>
      <c r="M212" s="190" t="s">
        <v>1</v>
      </c>
      <c r="N212" s="191" t="s">
        <v>40</v>
      </c>
      <c r="O212" s="57"/>
      <c r="P212" s="157">
        <f>O212*H212</f>
        <v>0</v>
      </c>
      <c r="Q212" s="157">
        <v>0</v>
      </c>
      <c r="R212" s="157">
        <f>Q212*H212</f>
        <v>0</v>
      </c>
      <c r="S212" s="157">
        <v>0</v>
      </c>
      <c r="T212" s="158">
        <f>S212*H212</f>
        <v>0</v>
      </c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R212" s="159" t="s">
        <v>170</v>
      </c>
      <c r="AT212" s="159" t="s">
        <v>178</v>
      </c>
      <c r="AU212" s="159" t="s">
        <v>84</v>
      </c>
      <c r="AY212" s="16" t="s">
        <v>129</v>
      </c>
      <c r="BE212" s="160">
        <f>IF(N212="základní",J212,0)</f>
        <v>0</v>
      </c>
      <c r="BF212" s="160">
        <f>IF(N212="snížená",J212,0)</f>
        <v>0</v>
      </c>
      <c r="BG212" s="160">
        <f>IF(N212="zákl. přenesená",J212,0)</f>
        <v>0</v>
      </c>
      <c r="BH212" s="160">
        <f>IF(N212="sníž. přenesená",J212,0)</f>
        <v>0</v>
      </c>
      <c r="BI212" s="160">
        <f>IF(N212="nulová",J212,0)</f>
        <v>0</v>
      </c>
      <c r="BJ212" s="16" t="s">
        <v>82</v>
      </c>
      <c r="BK212" s="160">
        <f>ROUND(I212*H212,2)</f>
        <v>0</v>
      </c>
      <c r="BL212" s="16" t="s">
        <v>137</v>
      </c>
      <c r="BM212" s="159" t="s">
        <v>427</v>
      </c>
    </row>
    <row r="213" spans="1:65" s="2" customFormat="1" ht="55.5" customHeight="1">
      <c r="A213" s="31"/>
      <c r="B213" s="147"/>
      <c r="C213" s="148" t="s">
        <v>293</v>
      </c>
      <c r="D213" s="148" t="s">
        <v>132</v>
      </c>
      <c r="E213" s="149" t="s">
        <v>270</v>
      </c>
      <c r="F213" s="150" t="s">
        <v>271</v>
      </c>
      <c r="G213" s="151" t="s">
        <v>272</v>
      </c>
      <c r="H213" s="152">
        <v>4</v>
      </c>
      <c r="I213" s="153"/>
      <c r="J213" s="154">
        <f>ROUND(I213*H213,2)</f>
        <v>0</v>
      </c>
      <c r="K213" s="150" t="s">
        <v>136</v>
      </c>
      <c r="L213" s="32"/>
      <c r="M213" s="155" t="s">
        <v>1</v>
      </c>
      <c r="N213" s="156" t="s">
        <v>40</v>
      </c>
      <c r="O213" s="57"/>
      <c r="P213" s="157">
        <f>O213*H213</f>
        <v>0</v>
      </c>
      <c r="Q213" s="157">
        <v>0</v>
      </c>
      <c r="R213" s="157">
        <f>Q213*H213</f>
        <v>0</v>
      </c>
      <c r="S213" s="157">
        <v>0</v>
      </c>
      <c r="T213" s="158">
        <f>S213*H213</f>
        <v>0</v>
      </c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R213" s="159" t="s">
        <v>137</v>
      </c>
      <c r="AT213" s="159" t="s">
        <v>132</v>
      </c>
      <c r="AU213" s="159" t="s">
        <v>84</v>
      </c>
      <c r="AY213" s="16" t="s">
        <v>129</v>
      </c>
      <c r="BE213" s="160">
        <f>IF(N213="základní",J213,0)</f>
        <v>0</v>
      </c>
      <c r="BF213" s="160">
        <f>IF(N213="snížená",J213,0)</f>
        <v>0</v>
      </c>
      <c r="BG213" s="160">
        <f>IF(N213="zákl. přenesená",J213,0)</f>
        <v>0</v>
      </c>
      <c r="BH213" s="160">
        <f>IF(N213="sníž. přenesená",J213,0)</f>
        <v>0</v>
      </c>
      <c r="BI213" s="160">
        <f>IF(N213="nulová",J213,0)</f>
        <v>0</v>
      </c>
      <c r="BJ213" s="16" t="s">
        <v>82</v>
      </c>
      <c r="BK213" s="160">
        <f>ROUND(I213*H213,2)</f>
        <v>0</v>
      </c>
      <c r="BL213" s="16" t="s">
        <v>137</v>
      </c>
      <c r="BM213" s="159" t="s">
        <v>428</v>
      </c>
    </row>
    <row r="214" spans="1:65" s="2" customFormat="1" ht="36">
      <c r="A214" s="31"/>
      <c r="B214" s="147"/>
      <c r="C214" s="148" t="s">
        <v>297</v>
      </c>
      <c r="D214" s="148" t="s">
        <v>132</v>
      </c>
      <c r="E214" s="149" t="s">
        <v>429</v>
      </c>
      <c r="F214" s="150" t="s">
        <v>430</v>
      </c>
      <c r="G214" s="151" t="s">
        <v>162</v>
      </c>
      <c r="H214" s="152">
        <v>6</v>
      </c>
      <c r="I214" s="153"/>
      <c r="J214" s="154">
        <f>ROUND(I214*H214,2)</f>
        <v>0</v>
      </c>
      <c r="K214" s="150" t="s">
        <v>136</v>
      </c>
      <c r="L214" s="32"/>
      <c r="M214" s="155" t="s">
        <v>1</v>
      </c>
      <c r="N214" s="156" t="s">
        <v>40</v>
      </c>
      <c r="O214" s="57"/>
      <c r="P214" s="157">
        <f>O214*H214</f>
        <v>0</v>
      </c>
      <c r="Q214" s="157">
        <v>0</v>
      </c>
      <c r="R214" s="157">
        <f>Q214*H214</f>
        <v>0</v>
      </c>
      <c r="S214" s="157">
        <v>0</v>
      </c>
      <c r="T214" s="158">
        <f>S214*H214</f>
        <v>0</v>
      </c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R214" s="159" t="s">
        <v>137</v>
      </c>
      <c r="AT214" s="159" t="s">
        <v>132</v>
      </c>
      <c r="AU214" s="159" t="s">
        <v>84</v>
      </c>
      <c r="AY214" s="16" t="s">
        <v>129</v>
      </c>
      <c r="BE214" s="160">
        <f>IF(N214="základní",J214,0)</f>
        <v>0</v>
      </c>
      <c r="BF214" s="160">
        <f>IF(N214="snížená",J214,0)</f>
        <v>0</v>
      </c>
      <c r="BG214" s="160">
        <f>IF(N214="zákl. přenesená",J214,0)</f>
        <v>0</v>
      </c>
      <c r="BH214" s="160">
        <f>IF(N214="sníž. přenesená",J214,0)</f>
        <v>0</v>
      </c>
      <c r="BI214" s="160">
        <f>IF(N214="nulová",J214,0)</f>
        <v>0</v>
      </c>
      <c r="BJ214" s="16" t="s">
        <v>82</v>
      </c>
      <c r="BK214" s="160">
        <f>ROUND(I214*H214,2)</f>
        <v>0</v>
      </c>
      <c r="BL214" s="16" t="s">
        <v>137</v>
      </c>
      <c r="BM214" s="159" t="s">
        <v>431</v>
      </c>
    </row>
    <row r="215" spans="1:65" s="13" customFormat="1">
      <c r="B215" s="166"/>
      <c r="D215" s="161" t="s">
        <v>141</v>
      </c>
      <c r="E215" s="167" t="s">
        <v>1</v>
      </c>
      <c r="F215" s="168" t="s">
        <v>432</v>
      </c>
      <c r="H215" s="169">
        <v>6</v>
      </c>
      <c r="I215" s="170"/>
      <c r="L215" s="166"/>
      <c r="M215" s="171"/>
      <c r="N215" s="172"/>
      <c r="O215" s="172"/>
      <c r="P215" s="172"/>
      <c r="Q215" s="172"/>
      <c r="R215" s="172"/>
      <c r="S215" s="172"/>
      <c r="T215" s="173"/>
      <c r="AT215" s="167" t="s">
        <v>141</v>
      </c>
      <c r="AU215" s="167" t="s">
        <v>84</v>
      </c>
      <c r="AV215" s="13" t="s">
        <v>84</v>
      </c>
      <c r="AW215" s="13" t="s">
        <v>31</v>
      </c>
      <c r="AX215" s="13" t="s">
        <v>75</v>
      </c>
      <c r="AY215" s="167" t="s">
        <v>129</v>
      </c>
    </row>
    <row r="216" spans="1:65" s="14" customFormat="1">
      <c r="B216" s="174"/>
      <c r="D216" s="161" t="s">
        <v>141</v>
      </c>
      <c r="E216" s="175" t="s">
        <v>1</v>
      </c>
      <c r="F216" s="176" t="s">
        <v>143</v>
      </c>
      <c r="H216" s="177">
        <v>6</v>
      </c>
      <c r="I216" s="178"/>
      <c r="L216" s="174"/>
      <c r="M216" s="179"/>
      <c r="N216" s="180"/>
      <c r="O216" s="180"/>
      <c r="P216" s="180"/>
      <c r="Q216" s="180"/>
      <c r="R216" s="180"/>
      <c r="S216" s="180"/>
      <c r="T216" s="181"/>
      <c r="AT216" s="175" t="s">
        <v>141</v>
      </c>
      <c r="AU216" s="175" t="s">
        <v>84</v>
      </c>
      <c r="AV216" s="14" t="s">
        <v>137</v>
      </c>
      <c r="AW216" s="14" t="s">
        <v>31</v>
      </c>
      <c r="AX216" s="14" t="s">
        <v>82</v>
      </c>
      <c r="AY216" s="175" t="s">
        <v>129</v>
      </c>
    </row>
    <row r="217" spans="1:65" s="2" customFormat="1" ht="36">
      <c r="A217" s="31"/>
      <c r="B217" s="147"/>
      <c r="C217" s="148" t="s">
        <v>302</v>
      </c>
      <c r="D217" s="148" t="s">
        <v>132</v>
      </c>
      <c r="E217" s="149" t="s">
        <v>433</v>
      </c>
      <c r="F217" s="150" t="s">
        <v>434</v>
      </c>
      <c r="G217" s="151" t="s">
        <v>173</v>
      </c>
      <c r="H217" s="152">
        <v>12</v>
      </c>
      <c r="I217" s="153"/>
      <c r="J217" s="154">
        <f>ROUND(I217*H217,2)</f>
        <v>0</v>
      </c>
      <c r="K217" s="150" t="s">
        <v>136</v>
      </c>
      <c r="L217" s="32"/>
      <c r="M217" s="155" t="s">
        <v>1</v>
      </c>
      <c r="N217" s="156" t="s">
        <v>40</v>
      </c>
      <c r="O217" s="57"/>
      <c r="P217" s="157">
        <f>O217*H217</f>
        <v>0</v>
      </c>
      <c r="Q217" s="157">
        <v>0</v>
      </c>
      <c r="R217" s="157">
        <f>Q217*H217</f>
        <v>0</v>
      </c>
      <c r="S217" s="157">
        <v>0</v>
      </c>
      <c r="T217" s="158">
        <f>S217*H217</f>
        <v>0</v>
      </c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R217" s="159" t="s">
        <v>137</v>
      </c>
      <c r="AT217" s="159" t="s">
        <v>132</v>
      </c>
      <c r="AU217" s="159" t="s">
        <v>84</v>
      </c>
      <c r="AY217" s="16" t="s">
        <v>129</v>
      </c>
      <c r="BE217" s="160">
        <f>IF(N217="základní",J217,0)</f>
        <v>0</v>
      </c>
      <c r="BF217" s="160">
        <f>IF(N217="snížená",J217,0)</f>
        <v>0</v>
      </c>
      <c r="BG217" s="160">
        <f>IF(N217="zákl. přenesená",J217,0)</f>
        <v>0</v>
      </c>
      <c r="BH217" s="160">
        <f>IF(N217="sníž. přenesená",J217,0)</f>
        <v>0</v>
      </c>
      <c r="BI217" s="160">
        <f>IF(N217="nulová",J217,0)</f>
        <v>0</v>
      </c>
      <c r="BJ217" s="16" t="s">
        <v>82</v>
      </c>
      <c r="BK217" s="160">
        <f>ROUND(I217*H217,2)</f>
        <v>0</v>
      </c>
      <c r="BL217" s="16" t="s">
        <v>137</v>
      </c>
      <c r="BM217" s="159" t="s">
        <v>435</v>
      </c>
    </row>
    <row r="218" spans="1:65" s="2" customFormat="1" ht="19.5">
      <c r="A218" s="31"/>
      <c r="B218" s="32"/>
      <c r="C218" s="31"/>
      <c r="D218" s="161" t="s">
        <v>139</v>
      </c>
      <c r="E218" s="31"/>
      <c r="F218" s="162" t="s">
        <v>175</v>
      </c>
      <c r="G218" s="31"/>
      <c r="H218" s="31"/>
      <c r="I218" s="163"/>
      <c r="J218" s="31"/>
      <c r="K218" s="31"/>
      <c r="L218" s="32"/>
      <c r="M218" s="164"/>
      <c r="N218" s="165"/>
      <c r="O218" s="57"/>
      <c r="P218" s="57"/>
      <c r="Q218" s="57"/>
      <c r="R218" s="57"/>
      <c r="S218" s="57"/>
      <c r="T218" s="58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T218" s="16" t="s">
        <v>139</v>
      </c>
      <c r="AU218" s="16" t="s">
        <v>84</v>
      </c>
    </row>
    <row r="219" spans="1:65" s="13" customFormat="1">
      <c r="B219" s="166"/>
      <c r="D219" s="161" t="s">
        <v>141</v>
      </c>
      <c r="E219" s="167" t="s">
        <v>1</v>
      </c>
      <c r="F219" s="168" t="s">
        <v>436</v>
      </c>
      <c r="H219" s="169">
        <v>12</v>
      </c>
      <c r="I219" s="170"/>
      <c r="L219" s="166"/>
      <c r="M219" s="171"/>
      <c r="N219" s="172"/>
      <c r="O219" s="172"/>
      <c r="P219" s="172"/>
      <c r="Q219" s="172"/>
      <c r="R219" s="172"/>
      <c r="S219" s="172"/>
      <c r="T219" s="173"/>
      <c r="AT219" s="167" t="s">
        <v>141</v>
      </c>
      <c r="AU219" s="167" t="s">
        <v>84</v>
      </c>
      <c r="AV219" s="13" t="s">
        <v>84</v>
      </c>
      <c r="AW219" s="13" t="s">
        <v>31</v>
      </c>
      <c r="AX219" s="13" t="s">
        <v>75</v>
      </c>
      <c r="AY219" s="167" t="s">
        <v>129</v>
      </c>
    </row>
    <row r="220" spans="1:65" s="14" customFormat="1">
      <c r="B220" s="174"/>
      <c r="D220" s="161" t="s">
        <v>141</v>
      </c>
      <c r="E220" s="175" t="s">
        <v>1</v>
      </c>
      <c r="F220" s="176" t="s">
        <v>143</v>
      </c>
      <c r="H220" s="177">
        <v>12</v>
      </c>
      <c r="I220" s="178"/>
      <c r="L220" s="174"/>
      <c r="M220" s="179"/>
      <c r="N220" s="180"/>
      <c r="O220" s="180"/>
      <c r="P220" s="180"/>
      <c r="Q220" s="180"/>
      <c r="R220" s="180"/>
      <c r="S220" s="180"/>
      <c r="T220" s="181"/>
      <c r="AT220" s="175" t="s">
        <v>141</v>
      </c>
      <c r="AU220" s="175" t="s">
        <v>84</v>
      </c>
      <c r="AV220" s="14" t="s">
        <v>137</v>
      </c>
      <c r="AW220" s="14" t="s">
        <v>31</v>
      </c>
      <c r="AX220" s="14" t="s">
        <v>82</v>
      </c>
      <c r="AY220" s="175" t="s">
        <v>129</v>
      </c>
    </row>
    <row r="221" spans="1:65" s="2" customFormat="1" ht="48">
      <c r="A221" s="31"/>
      <c r="B221" s="147"/>
      <c r="C221" s="148" t="s">
        <v>307</v>
      </c>
      <c r="D221" s="148" t="s">
        <v>132</v>
      </c>
      <c r="E221" s="149" t="s">
        <v>308</v>
      </c>
      <c r="F221" s="150" t="s">
        <v>309</v>
      </c>
      <c r="G221" s="151" t="s">
        <v>173</v>
      </c>
      <c r="H221" s="152">
        <v>12</v>
      </c>
      <c r="I221" s="153"/>
      <c r="J221" s="154">
        <f>ROUND(I221*H221,2)</f>
        <v>0</v>
      </c>
      <c r="K221" s="150" t="s">
        <v>136</v>
      </c>
      <c r="L221" s="32"/>
      <c r="M221" s="155" t="s">
        <v>1</v>
      </c>
      <c r="N221" s="156" t="s">
        <v>40</v>
      </c>
      <c r="O221" s="57"/>
      <c r="P221" s="157">
        <f>O221*H221</f>
        <v>0</v>
      </c>
      <c r="Q221" s="157">
        <v>0</v>
      </c>
      <c r="R221" s="157">
        <f>Q221*H221</f>
        <v>0</v>
      </c>
      <c r="S221" s="157">
        <v>0</v>
      </c>
      <c r="T221" s="158">
        <f>S221*H221</f>
        <v>0</v>
      </c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R221" s="159" t="s">
        <v>137</v>
      </c>
      <c r="AT221" s="159" t="s">
        <v>132</v>
      </c>
      <c r="AU221" s="159" t="s">
        <v>84</v>
      </c>
      <c r="AY221" s="16" t="s">
        <v>129</v>
      </c>
      <c r="BE221" s="160">
        <f>IF(N221="základní",J221,0)</f>
        <v>0</v>
      </c>
      <c r="BF221" s="160">
        <f>IF(N221="snížená",J221,0)</f>
        <v>0</v>
      </c>
      <c r="BG221" s="160">
        <f>IF(N221="zákl. přenesená",J221,0)</f>
        <v>0</v>
      </c>
      <c r="BH221" s="160">
        <f>IF(N221="sníž. přenesená",J221,0)</f>
        <v>0</v>
      </c>
      <c r="BI221" s="160">
        <f>IF(N221="nulová",J221,0)</f>
        <v>0</v>
      </c>
      <c r="BJ221" s="16" t="s">
        <v>82</v>
      </c>
      <c r="BK221" s="160">
        <f>ROUND(I221*H221,2)</f>
        <v>0</v>
      </c>
      <c r="BL221" s="16" t="s">
        <v>137</v>
      </c>
      <c r="BM221" s="159" t="s">
        <v>437</v>
      </c>
    </row>
    <row r="222" spans="1:65" s="13" customFormat="1">
      <c r="B222" s="166"/>
      <c r="D222" s="161" t="s">
        <v>141</v>
      </c>
      <c r="E222" s="167" t="s">
        <v>1</v>
      </c>
      <c r="F222" s="168" t="s">
        <v>438</v>
      </c>
      <c r="H222" s="169">
        <v>12</v>
      </c>
      <c r="I222" s="170"/>
      <c r="L222" s="166"/>
      <c r="M222" s="171"/>
      <c r="N222" s="172"/>
      <c r="O222" s="172"/>
      <c r="P222" s="172"/>
      <c r="Q222" s="172"/>
      <c r="R222" s="172"/>
      <c r="S222" s="172"/>
      <c r="T222" s="173"/>
      <c r="AT222" s="167" t="s">
        <v>141</v>
      </c>
      <c r="AU222" s="167" t="s">
        <v>84</v>
      </c>
      <c r="AV222" s="13" t="s">
        <v>84</v>
      </c>
      <c r="AW222" s="13" t="s">
        <v>31</v>
      </c>
      <c r="AX222" s="13" t="s">
        <v>75</v>
      </c>
      <c r="AY222" s="167" t="s">
        <v>129</v>
      </c>
    </row>
    <row r="223" spans="1:65" s="14" customFormat="1">
      <c r="B223" s="174"/>
      <c r="D223" s="161" t="s">
        <v>141</v>
      </c>
      <c r="E223" s="175" t="s">
        <v>1</v>
      </c>
      <c r="F223" s="176" t="s">
        <v>143</v>
      </c>
      <c r="H223" s="177">
        <v>12</v>
      </c>
      <c r="I223" s="178"/>
      <c r="L223" s="174"/>
      <c r="M223" s="179"/>
      <c r="N223" s="180"/>
      <c r="O223" s="180"/>
      <c r="P223" s="180"/>
      <c r="Q223" s="180"/>
      <c r="R223" s="180"/>
      <c r="S223" s="180"/>
      <c r="T223" s="181"/>
      <c r="AT223" s="175" t="s">
        <v>141</v>
      </c>
      <c r="AU223" s="175" t="s">
        <v>84</v>
      </c>
      <c r="AV223" s="14" t="s">
        <v>137</v>
      </c>
      <c r="AW223" s="14" t="s">
        <v>31</v>
      </c>
      <c r="AX223" s="14" t="s">
        <v>82</v>
      </c>
      <c r="AY223" s="175" t="s">
        <v>129</v>
      </c>
    </row>
    <row r="224" spans="1:65" s="2" customFormat="1" ht="33" customHeight="1">
      <c r="A224" s="31"/>
      <c r="B224" s="147"/>
      <c r="C224" s="148" t="s">
        <v>312</v>
      </c>
      <c r="D224" s="148" t="s">
        <v>132</v>
      </c>
      <c r="E224" s="149" t="s">
        <v>439</v>
      </c>
      <c r="F224" s="150" t="s">
        <v>440</v>
      </c>
      <c r="G224" s="151" t="s">
        <v>173</v>
      </c>
      <c r="H224" s="152">
        <v>40</v>
      </c>
      <c r="I224" s="153"/>
      <c r="J224" s="154">
        <f>ROUND(I224*H224,2)</f>
        <v>0</v>
      </c>
      <c r="K224" s="150" t="s">
        <v>136</v>
      </c>
      <c r="L224" s="32"/>
      <c r="M224" s="155" t="s">
        <v>1</v>
      </c>
      <c r="N224" s="156" t="s">
        <v>40</v>
      </c>
      <c r="O224" s="57"/>
      <c r="P224" s="157">
        <f>O224*H224</f>
        <v>0</v>
      </c>
      <c r="Q224" s="157">
        <v>0</v>
      </c>
      <c r="R224" s="157">
        <f>Q224*H224</f>
        <v>0</v>
      </c>
      <c r="S224" s="157">
        <v>0</v>
      </c>
      <c r="T224" s="158">
        <f>S224*H224</f>
        <v>0</v>
      </c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R224" s="159" t="s">
        <v>137</v>
      </c>
      <c r="AT224" s="159" t="s">
        <v>132</v>
      </c>
      <c r="AU224" s="159" t="s">
        <v>84</v>
      </c>
      <c r="AY224" s="16" t="s">
        <v>129</v>
      </c>
      <c r="BE224" s="160">
        <f>IF(N224="základní",J224,0)</f>
        <v>0</v>
      </c>
      <c r="BF224" s="160">
        <f>IF(N224="snížená",J224,0)</f>
        <v>0</v>
      </c>
      <c r="BG224" s="160">
        <f>IF(N224="zákl. přenesená",J224,0)</f>
        <v>0</v>
      </c>
      <c r="BH224" s="160">
        <f>IF(N224="sníž. přenesená",J224,0)</f>
        <v>0</v>
      </c>
      <c r="BI224" s="160">
        <f>IF(N224="nulová",J224,0)</f>
        <v>0</v>
      </c>
      <c r="BJ224" s="16" t="s">
        <v>82</v>
      </c>
      <c r="BK224" s="160">
        <f>ROUND(I224*H224,2)</f>
        <v>0</v>
      </c>
      <c r="BL224" s="16" t="s">
        <v>137</v>
      </c>
      <c r="BM224" s="159" t="s">
        <v>441</v>
      </c>
    </row>
    <row r="225" spans="1:65" s="13" customFormat="1">
      <c r="B225" s="166"/>
      <c r="D225" s="161" t="s">
        <v>141</v>
      </c>
      <c r="E225" s="167" t="s">
        <v>1</v>
      </c>
      <c r="F225" s="168" t="s">
        <v>442</v>
      </c>
      <c r="H225" s="169">
        <v>40</v>
      </c>
      <c r="I225" s="170"/>
      <c r="L225" s="166"/>
      <c r="M225" s="171"/>
      <c r="N225" s="172"/>
      <c r="O225" s="172"/>
      <c r="P225" s="172"/>
      <c r="Q225" s="172"/>
      <c r="R225" s="172"/>
      <c r="S225" s="172"/>
      <c r="T225" s="173"/>
      <c r="AT225" s="167" t="s">
        <v>141</v>
      </c>
      <c r="AU225" s="167" t="s">
        <v>84</v>
      </c>
      <c r="AV225" s="13" t="s">
        <v>84</v>
      </c>
      <c r="AW225" s="13" t="s">
        <v>31</v>
      </c>
      <c r="AX225" s="13" t="s">
        <v>75</v>
      </c>
      <c r="AY225" s="167" t="s">
        <v>129</v>
      </c>
    </row>
    <row r="226" spans="1:65" s="14" customFormat="1">
      <c r="B226" s="174"/>
      <c r="D226" s="161" t="s">
        <v>141</v>
      </c>
      <c r="E226" s="175" t="s">
        <v>1</v>
      </c>
      <c r="F226" s="176" t="s">
        <v>143</v>
      </c>
      <c r="H226" s="177">
        <v>40</v>
      </c>
      <c r="I226" s="178"/>
      <c r="L226" s="174"/>
      <c r="M226" s="179"/>
      <c r="N226" s="180"/>
      <c r="O226" s="180"/>
      <c r="P226" s="180"/>
      <c r="Q226" s="180"/>
      <c r="R226" s="180"/>
      <c r="S226" s="180"/>
      <c r="T226" s="181"/>
      <c r="AT226" s="175" t="s">
        <v>141</v>
      </c>
      <c r="AU226" s="175" t="s">
        <v>84</v>
      </c>
      <c r="AV226" s="14" t="s">
        <v>137</v>
      </c>
      <c r="AW226" s="14" t="s">
        <v>31</v>
      </c>
      <c r="AX226" s="14" t="s">
        <v>82</v>
      </c>
      <c r="AY226" s="175" t="s">
        <v>129</v>
      </c>
    </row>
    <row r="227" spans="1:65" s="2" customFormat="1" ht="36">
      <c r="A227" s="31"/>
      <c r="B227" s="147"/>
      <c r="C227" s="148" t="s">
        <v>317</v>
      </c>
      <c r="D227" s="148" t="s">
        <v>132</v>
      </c>
      <c r="E227" s="149" t="s">
        <v>443</v>
      </c>
      <c r="F227" s="150" t="s">
        <v>444</v>
      </c>
      <c r="G227" s="151" t="s">
        <v>173</v>
      </c>
      <c r="H227" s="152">
        <v>40</v>
      </c>
      <c r="I227" s="153"/>
      <c r="J227" s="154">
        <f>ROUND(I227*H227,2)</f>
        <v>0</v>
      </c>
      <c r="K227" s="150" t="s">
        <v>136</v>
      </c>
      <c r="L227" s="32"/>
      <c r="M227" s="155" t="s">
        <v>1</v>
      </c>
      <c r="N227" s="156" t="s">
        <v>40</v>
      </c>
      <c r="O227" s="57"/>
      <c r="P227" s="157">
        <f>O227*H227</f>
        <v>0</v>
      </c>
      <c r="Q227" s="157">
        <v>0</v>
      </c>
      <c r="R227" s="157">
        <f>Q227*H227</f>
        <v>0</v>
      </c>
      <c r="S227" s="157">
        <v>0</v>
      </c>
      <c r="T227" s="158">
        <f>S227*H227</f>
        <v>0</v>
      </c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R227" s="159" t="s">
        <v>137</v>
      </c>
      <c r="AT227" s="159" t="s">
        <v>132</v>
      </c>
      <c r="AU227" s="159" t="s">
        <v>84</v>
      </c>
      <c r="AY227" s="16" t="s">
        <v>129</v>
      </c>
      <c r="BE227" s="160">
        <f>IF(N227="základní",J227,0)</f>
        <v>0</v>
      </c>
      <c r="BF227" s="160">
        <f>IF(N227="snížená",J227,0)</f>
        <v>0</v>
      </c>
      <c r="BG227" s="160">
        <f>IF(N227="zákl. přenesená",J227,0)</f>
        <v>0</v>
      </c>
      <c r="BH227" s="160">
        <f>IF(N227="sníž. přenesená",J227,0)</f>
        <v>0</v>
      </c>
      <c r="BI227" s="160">
        <f>IF(N227="nulová",J227,0)</f>
        <v>0</v>
      </c>
      <c r="BJ227" s="16" t="s">
        <v>82</v>
      </c>
      <c r="BK227" s="160">
        <f>ROUND(I227*H227,2)</f>
        <v>0</v>
      </c>
      <c r="BL227" s="16" t="s">
        <v>137</v>
      </c>
      <c r="BM227" s="159" t="s">
        <v>445</v>
      </c>
    </row>
    <row r="228" spans="1:65" s="13" customFormat="1">
      <c r="B228" s="166"/>
      <c r="D228" s="161" t="s">
        <v>141</v>
      </c>
      <c r="E228" s="167" t="s">
        <v>1</v>
      </c>
      <c r="F228" s="168" t="s">
        <v>446</v>
      </c>
      <c r="H228" s="169">
        <v>40</v>
      </c>
      <c r="I228" s="170"/>
      <c r="L228" s="166"/>
      <c r="M228" s="171"/>
      <c r="N228" s="172"/>
      <c r="O228" s="172"/>
      <c r="P228" s="172"/>
      <c r="Q228" s="172"/>
      <c r="R228" s="172"/>
      <c r="S228" s="172"/>
      <c r="T228" s="173"/>
      <c r="AT228" s="167" t="s">
        <v>141</v>
      </c>
      <c r="AU228" s="167" t="s">
        <v>84</v>
      </c>
      <c r="AV228" s="13" t="s">
        <v>84</v>
      </c>
      <c r="AW228" s="13" t="s">
        <v>31</v>
      </c>
      <c r="AX228" s="13" t="s">
        <v>75</v>
      </c>
      <c r="AY228" s="167" t="s">
        <v>129</v>
      </c>
    </row>
    <row r="229" spans="1:65" s="14" customFormat="1">
      <c r="B229" s="174"/>
      <c r="D229" s="161" t="s">
        <v>141</v>
      </c>
      <c r="E229" s="175" t="s">
        <v>1</v>
      </c>
      <c r="F229" s="176" t="s">
        <v>143</v>
      </c>
      <c r="H229" s="177">
        <v>40</v>
      </c>
      <c r="I229" s="178"/>
      <c r="L229" s="174"/>
      <c r="M229" s="179"/>
      <c r="N229" s="180"/>
      <c r="O229" s="180"/>
      <c r="P229" s="180"/>
      <c r="Q229" s="180"/>
      <c r="R229" s="180"/>
      <c r="S229" s="180"/>
      <c r="T229" s="181"/>
      <c r="AT229" s="175" t="s">
        <v>141</v>
      </c>
      <c r="AU229" s="175" t="s">
        <v>84</v>
      </c>
      <c r="AV229" s="14" t="s">
        <v>137</v>
      </c>
      <c r="AW229" s="14" t="s">
        <v>31</v>
      </c>
      <c r="AX229" s="14" t="s">
        <v>82</v>
      </c>
      <c r="AY229" s="175" t="s">
        <v>129</v>
      </c>
    </row>
    <row r="230" spans="1:65" s="2" customFormat="1" ht="16.5" customHeight="1">
      <c r="A230" s="31"/>
      <c r="B230" s="147"/>
      <c r="C230" s="182" t="s">
        <v>322</v>
      </c>
      <c r="D230" s="182" t="s">
        <v>178</v>
      </c>
      <c r="E230" s="183" t="s">
        <v>318</v>
      </c>
      <c r="F230" s="184" t="s">
        <v>319</v>
      </c>
      <c r="G230" s="185" t="s">
        <v>181</v>
      </c>
      <c r="H230" s="186">
        <v>12.544</v>
      </c>
      <c r="I230" s="187"/>
      <c r="J230" s="188">
        <f>ROUND(I230*H230,2)</f>
        <v>0</v>
      </c>
      <c r="K230" s="184" t="s">
        <v>136</v>
      </c>
      <c r="L230" s="189"/>
      <c r="M230" s="190" t="s">
        <v>1</v>
      </c>
      <c r="N230" s="191" t="s">
        <v>40</v>
      </c>
      <c r="O230" s="57"/>
      <c r="P230" s="157">
        <f>O230*H230</f>
        <v>0</v>
      </c>
      <c r="Q230" s="157">
        <v>1</v>
      </c>
      <c r="R230" s="157">
        <f>Q230*H230</f>
        <v>12.544</v>
      </c>
      <c r="S230" s="157">
        <v>0</v>
      </c>
      <c r="T230" s="158">
        <f>S230*H230</f>
        <v>0</v>
      </c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R230" s="159" t="s">
        <v>170</v>
      </c>
      <c r="AT230" s="159" t="s">
        <v>178</v>
      </c>
      <c r="AU230" s="159" t="s">
        <v>84</v>
      </c>
      <c r="AY230" s="16" t="s">
        <v>129</v>
      </c>
      <c r="BE230" s="160">
        <f>IF(N230="základní",J230,0)</f>
        <v>0</v>
      </c>
      <c r="BF230" s="160">
        <f>IF(N230="snížená",J230,0)</f>
        <v>0</v>
      </c>
      <c r="BG230" s="160">
        <f>IF(N230="zákl. přenesená",J230,0)</f>
        <v>0</v>
      </c>
      <c r="BH230" s="160">
        <f>IF(N230="sníž. přenesená",J230,0)</f>
        <v>0</v>
      </c>
      <c r="BI230" s="160">
        <f>IF(N230="nulová",J230,0)</f>
        <v>0</v>
      </c>
      <c r="BJ230" s="16" t="s">
        <v>82</v>
      </c>
      <c r="BK230" s="160">
        <f>ROUND(I230*H230,2)</f>
        <v>0</v>
      </c>
      <c r="BL230" s="16" t="s">
        <v>137</v>
      </c>
      <c r="BM230" s="159" t="s">
        <v>447</v>
      </c>
    </row>
    <row r="231" spans="1:65" s="13" customFormat="1">
      <c r="B231" s="166"/>
      <c r="D231" s="161" t="s">
        <v>141</v>
      </c>
      <c r="E231" s="167" t="s">
        <v>1</v>
      </c>
      <c r="F231" s="168" t="s">
        <v>448</v>
      </c>
      <c r="H231" s="169">
        <v>11.2</v>
      </c>
      <c r="I231" s="170"/>
      <c r="L231" s="166"/>
      <c r="M231" s="171"/>
      <c r="N231" s="172"/>
      <c r="O231" s="172"/>
      <c r="P231" s="172"/>
      <c r="Q231" s="172"/>
      <c r="R231" s="172"/>
      <c r="S231" s="172"/>
      <c r="T231" s="173"/>
      <c r="AT231" s="167" t="s">
        <v>141</v>
      </c>
      <c r="AU231" s="167" t="s">
        <v>84</v>
      </c>
      <c r="AV231" s="13" t="s">
        <v>84</v>
      </c>
      <c r="AW231" s="13" t="s">
        <v>31</v>
      </c>
      <c r="AX231" s="13" t="s">
        <v>75</v>
      </c>
      <c r="AY231" s="167" t="s">
        <v>129</v>
      </c>
    </row>
    <row r="232" spans="1:65" s="13" customFormat="1">
      <c r="B232" s="166"/>
      <c r="D232" s="161" t="s">
        <v>141</v>
      </c>
      <c r="E232" s="167" t="s">
        <v>1</v>
      </c>
      <c r="F232" s="168" t="s">
        <v>449</v>
      </c>
      <c r="H232" s="169">
        <v>1.3440000000000001</v>
      </c>
      <c r="I232" s="170"/>
      <c r="L232" s="166"/>
      <c r="M232" s="171"/>
      <c r="N232" s="172"/>
      <c r="O232" s="172"/>
      <c r="P232" s="172"/>
      <c r="Q232" s="172"/>
      <c r="R232" s="172"/>
      <c r="S232" s="172"/>
      <c r="T232" s="173"/>
      <c r="AT232" s="167" t="s">
        <v>141</v>
      </c>
      <c r="AU232" s="167" t="s">
        <v>84</v>
      </c>
      <c r="AV232" s="13" t="s">
        <v>84</v>
      </c>
      <c r="AW232" s="13" t="s">
        <v>31</v>
      </c>
      <c r="AX232" s="13" t="s">
        <v>75</v>
      </c>
      <c r="AY232" s="167" t="s">
        <v>129</v>
      </c>
    </row>
    <row r="233" spans="1:65" s="14" customFormat="1">
      <c r="B233" s="174"/>
      <c r="D233" s="161" t="s">
        <v>141</v>
      </c>
      <c r="E233" s="175" t="s">
        <v>1</v>
      </c>
      <c r="F233" s="176" t="s">
        <v>143</v>
      </c>
      <c r="H233" s="177">
        <v>12.544</v>
      </c>
      <c r="I233" s="178"/>
      <c r="L233" s="174"/>
      <c r="M233" s="179"/>
      <c r="N233" s="180"/>
      <c r="O233" s="180"/>
      <c r="P233" s="180"/>
      <c r="Q233" s="180"/>
      <c r="R233" s="180"/>
      <c r="S233" s="180"/>
      <c r="T233" s="181"/>
      <c r="AT233" s="175" t="s">
        <v>141</v>
      </c>
      <c r="AU233" s="175" t="s">
        <v>84</v>
      </c>
      <c r="AV233" s="14" t="s">
        <v>137</v>
      </c>
      <c r="AW233" s="14" t="s">
        <v>31</v>
      </c>
      <c r="AX233" s="14" t="s">
        <v>82</v>
      </c>
      <c r="AY233" s="175" t="s">
        <v>129</v>
      </c>
    </row>
    <row r="234" spans="1:65" s="2" customFormat="1" ht="16.5" customHeight="1">
      <c r="A234" s="31"/>
      <c r="B234" s="147"/>
      <c r="C234" s="182" t="s">
        <v>327</v>
      </c>
      <c r="D234" s="182" t="s">
        <v>178</v>
      </c>
      <c r="E234" s="183" t="s">
        <v>313</v>
      </c>
      <c r="F234" s="184" t="s">
        <v>314</v>
      </c>
      <c r="G234" s="185" t="s">
        <v>181</v>
      </c>
      <c r="H234" s="186">
        <v>2.4</v>
      </c>
      <c r="I234" s="187"/>
      <c r="J234" s="188">
        <f>ROUND(I234*H234,2)</f>
        <v>0</v>
      </c>
      <c r="K234" s="184" t="s">
        <v>136</v>
      </c>
      <c r="L234" s="189"/>
      <c r="M234" s="190" t="s">
        <v>1</v>
      </c>
      <c r="N234" s="191" t="s">
        <v>40</v>
      </c>
      <c r="O234" s="57"/>
      <c r="P234" s="157">
        <f>O234*H234</f>
        <v>0</v>
      </c>
      <c r="Q234" s="157">
        <v>1</v>
      </c>
      <c r="R234" s="157">
        <f>Q234*H234</f>
        <v>2.4</v>
      </c>
      <c r="S234" s="157">
        <v>0</v>
      </c>
      <c r="T234" s="158">
        <f>S234*H234</f>
        <v>0</v>
      </c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R234" s="159" t="s">
        <v>170</v>
      </c>
      <c r="AT234" s="159" t="s">
        <v>178</v>
      </c>
      <c r="AU234" s="159" t="s">
        <v>84</v>
      </c>
      <c r="AY234" s="16" t="s">
        <v>129</v>
      </c>
      <c r="BE234" s="160">
        <f>IF(N234="základní",J234,0)</f>
        <v>0</v>
      </c>
      <c r="BF234" s="160">
        <f>IF(N234="snížená",J234,0)</f>
        <v>0</v>
      </c>
      <c r="BG234" s="160">
        <f>IF(N234="zákl. přenesená",J234,0)</f>
        <v>0</v>
      </c>
      <c r="BH234" s="160">
        <f>IF(N234="sníž. přenesená",J234,0)</f>
        <v>0</v>
      </c>
      <c r="BI234" s="160">
        <f>IF(N234="nulová",J234,0)</f>
        <v>0</v>
      </c>
      <c r="BJ234" s="16" t="s">
        <v>82</v>
      </c>
      <c r="BK234" s="160">
        <f>ROUND(I234*H234,2)</f>
        <v>0</v>
      </c>
      <c r="BL234" s="16" t="s">
        <v>137</v>
      </c>
      <c r="BM234" s="159" t="s">
        <v>450</v>
      </c>
    </row>
    <row r="235" spans="1:65" s="13" customFormat="1">
      <c r="B235" s="166"/>
      <c r="D235" s="161" t="s">
        <v>141</v>
      </c>
      <c r="E235" s="167" t="s">
        <v>1</v>
      </c>
      <c r="F235" s="168" t="s">
        <v>451</v>
      </c>
      <c r="H235" s="169">
        <v>2.4</v>
      </c>
      <c r="I235" s="170"/>
      <c r="L235" s="166"/>
      <c r="M235" s="171"/>
      <c r="N235" s="172"/>
      <c r="O235" s="172"/>
      <c r="P235" s="172"/>
      <c r="Q235" s="172"/>
      <c r="R235" s="172"/>
      <c r="S235" s="172"/>
      <c r="T235" s="173"/>
      <c r="AT235" s="167" t="s">
        <v>141</v>
      </c>
      <c r="AU235" s="167" t="s">
        <v>84</v>
      </c>
      <c r="AV235" s="13" t="s">
        <v>84</v>
      </c>
      <c r="AW235" s="13" t="s">
        <v>31</v>
      </c>
      <c r="AX235" s="13" t="s">
        <v>75</v>
      </c>
      <c r="AY235" s="167" t="s">
        <v>129</v>
      </c>
    </row>
    <row r="236" spans="1:65" s="14" customFormat="1">
      <c r="B236" s="174"/>
      <c r="D236" s="161" t="s">
        <v>141</v>
      </c>
      <c r="E236" s="175" t="s">
        <v>1</v>
      </c>
      <c r="F236" s="176" t="s">
        <v>143</v>
      </c>
      <c r="H236" s="177">
        <v>2.4</v>
      </c>
      <c r="I236" s="178"/>
      <c r="L236" s="174"/>
      <c r="M236" s="179"/>
      <c r="N236" s="180"/>
      <c r="O236" s="180"/>
      <c r="P236" s="180"/>
      <c r="Q236" s="180"/>
      <c r="R236" s="180"/>
      <c r="S236" s="180"/>
      <c r="T236" s="181"/>
      <c r="AT236" s="175" t="s">
        <v>141</v>
      </c>
      <c r="AU236" s="175" t="s">
        <v>84</v>
      </c>
      <c r="AV236" s="14" t="s">
        <v>137</v>
      </c>
      <c r="AW236" s="14" t="s">
        <v>31</v>
      </c>
      <c r="AX236" s="14" t="s">
        <v>82</v>
      </c>
      <c r="AY236" s="175" t="s">
        <v>129</v>
      </c>
    </row>
    <row r="237" spans="1:65" s="2" customFormat="1" ht="16.5" customHeight="1">
      <c r="A237" s="31"/>
      <c r="B237" s="147"/>
      <c r="C237" s="182" t="s">
        <v>331</v>
      </c>
      <c r="D237" s="182" t="s">
        <v>178</v>
      </c>
      <c r="E237" s="183" t="s">
        <v>323</v>
      </c>
      <c r="F237" s="184" t="s">
        <v>324</v>
      </c>
      <c r="G237" s="185" t="s">
        <v>181</v>
      </c>
      <c r="H237" s="186">
        <v>2.6880000000000002</v>
      </c>
      <c r="I237" s="187"/>
      <c r="J237" s="188">
        <f>ROUND(I237*H237,2)</f>
        <v>0</v>
      </c>
      <c r="K237" s="184" t="s">
        <v>136</v>
      </c>
      <c r="L237" s="189"/>
      <c r="M237" s="190" t="s">
        <v>1</v>
      </c>
      <c r="N237" s="191" t="s">
        <v>40</v>
      </c>
      <c r="O237" s="57"/>
      <c r="P237" s="157">
        <f>O237*H237</f>
        <v>0</v>
      </c>
      <c r="Q237" s="157">
        <v>1</v>
      </c>
      <c r="R237" s="157">
        <f>Q237*H237</f>
        <v>2.6880000000000002</v>
      </c>
      <c r="S237" s="157">
        <v>0</v>
      </c>
      <c r="T237" s="158">
        <f>S237*H237</f>
        <v>0</v>
      </c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R237" s="159" t="s">
        <v>170</v>
      </c>
      <c r="AT237" s="159" t="s">
        <v>178</v>
      </c>
      <c r="AU237" s="159" t="s">
        <v>84</v>
      </c>
      <c r="AY237" s="16" t="s">
        <v>129</v>
      </c>
      <c r="BE237" s="160">
        <f>IF(N237="základní",J237,0)</f>
        <v>0</v>
      </c>
      <c r="BF237" s="160">
        <f>IF(N237="snížená",J237,0)</f>
        <v>0</v>
      </c>
      <c r="BG237" s="160">
        <f>IF(N237="zákl. přenesená",J237,0)</f>
        <v>0</v>
      </c>
      <c r="BH237" s="160">
        <f>IF(N237="sníž. přenesená",J237,0)</f>
        <v>0</v>
      </c>
      <c r="BI237" s="160">
        <f>IF(N237="nulová",J237,0)</f>
        <v>0</v>
      </c>
      <c r="BJ237" s="16" t="s">
        <v>82</v>
      </c>
      <c r="BK237" s="160">
        <f>ROUND(I237*H237,2)</f>
        <v>0</v>
      </c>
      <c r="BL237" s="16" t="s">
        <v>137</v>
      </c>
      <c r="BM237" s="159" t="s">
        <v>452</v>
      </c>
    </row>
    <row r="238" spans="1:65" s="13" customFormat="1">
      <c r="B238" s="166"/>
      <c r="D238" s="161" t="s">
        <v>141</v>
      </c>
      <c r="E238" s="167" t="s">
        <v>1</v>
      </c>
      <c r="F238" s="168" t="s">
        <v>453</v>
      </c>
      <c r="H238" s="169">
        <v>2.6880000000000002</v>
      </c>
      <c r="I238" s="170"/>
      <c r="L238" s="166"/>
      <c r="M238" s="171"/>
      <c r="N238" s="172"/>
      <c r="O238" s="172"/>
      <c r="P238" s="172"/>
      <c r="Q238" s="172"/>
      <c r="R238" s="172"/>
      <c r="S238" s="172"/>
      <c r="T238" s="173"/>
      <c r="AT238" s="167" t="s">
        <v>141</v>
      </c>
      <c r="AU238" s="167" t="s">
        <v>84</v>
      </c>
      <c r="AV238" s="13" t="s">
        <v>84</v>
      </c>
      <c r="AW238" s="13" t="s">
        <v>31</v>
      </c>
      <c r="AX238" s="13" t="s">
        <v>75</v>
      </c>
      <c r="AY238" s="167" t="s">
        <v>129</v>
      </c>
    </row>
    <row r="239" spans="1:65" s="14" customFormat="1">
      <c r="B239" s="174"/>
      <c r="D239" s="161" t="s">
        <v>141</v>
      </c>
      <c r="E239" s="175" t="s">
        <v>1</v>
      </c>
      <c r="F239" s="176" t="s">
        <v>143</v>
      </c>
      <c r="H239" s="177">
        <v>2.6880000000000002</v>
      </c>
      <c r="I239" s="178"/>
      <c r="L239" s="174"/>
      <c r="M239" s="179"/>
      <c r="N239" s="180"/>
      <c r="O239" s="180"/>
      <c r="P239" s="180"/>
      <c r="Q239" s="180"/>
      <c r="R239" s="180"/>
      <c r="S239" s="180"/>
      <c r="T239" s="181"/>
      <c r="AT239" s="175" t="s">
        <v>141</v>
      </c>
      <c r="AU239" s="175" t="s">
        <v>84</v>
      </c>
      <c r="AV239" s="14" t="s">
        <v>137</v>
      </c>
      <c r="AW239" s="14" t="s">
        <v>31</v>
      </c>
      <c r="AX239" s="14" t="s">
        <v>82</v>
      </c>
      <c r="AY239" s="175" t="s">
        <v>129</v>
      </c>
    </row>
    <row r="240" spans="1:65" s="2" customFormat="1" ht="36">
      <c r="A240" s="31"/>
      <c r="B240" s="147"/>
      <c r="C240" s="148" t="s">
        <v>336</v>
      </c>
      <c r="D240" s="148" t="s">
        <v>132</v>
      </c>
      <c r="E240" s="149" t="s">
        <v>454</v>
      </c>
      <c r="F240" s="150" t="s">
        <v>455</v>
      </c>
      <c r="G240" s="151" t="s">
        <v>162</v>
      </c>
      <c r="H240" s="152">
        <v>20</v>
      </c>
      <c r="I240" s="153"/>
      <c r="J240" s="154">
        <f>ROUND(I240*H240,2)</f>
        <v>0</v>
      </c>
      <c r="K240" s="150" t="s">
        <v>136</v>
      </c>
      <c r="L240" s="32"/>
      <c r="M240" s="155" t="s">
        <v>1</v>
      </c>
      <c r="N240" s="156" t="s">
        <v>40</v>
      </c>
      <c r="O240" s="57"/>
      <c r="P240" s="157">
        <f>O240*H240</f>
        <v>0</v>
      </c>
      <c r="Q240" s="157">
        <v>0</v>
      </c>
      <c r="R240" s="157">
        <f>Q240*H240</f>
        <v>0</v>
      </c>
      <c r="S240" s="157">
        <v>0</v>
      </c>
      <c r="T240" s="158">
        <f>S240*H240</f>
        <v>0</v>
      </c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R240" s="159" t="s">
        <v>137</v>
      </c>
      <c r="AT240" s="159" t="s">
        <v>132</v>
      </c>
      <c r="AU240" s="159" t="s">
        <v>84</v>
      </c>
      <c r="AY240" s="16" t="s">
        <v>129</v>
      </c>
      <c r="BE240" s="160">
        <f>IF(N240="základní",J240,0)</f>
        <v>0</v>
      </c>
      <c r="BF240" s="160">
        <f>IF(N240="snížená",J240,0)</f>
        <v>0</v>
      </c>
      <c r="BG240" s="160">
        <f>IF(N240="zákl. přenesená",J240,0)</f>
        <v>0</v>
      </c>
      <c r="BH240" s="160">
        <f>IF(N240="sníž. přenesená",J240,0)</f>
        <v>0</v>
      </c>
      <c r="BI240" s="160">
        <f>IF(N240="nulová",J240,0)</f>
        <v>0</v>
      </c>
      <c r="BJ240" s="16" t="s">
        <v>82</v>
      </c>
      <c r="BK240" s="160">
        <f>ROUND(I240*H240,2)</f>
        <v>0</v>
      </c>
      <c r="BL240" s="16" t="s">
        <v>137</v>
      </c>
      <c r="BM240" s="159" t="s">
        <v>456</v>
      </c>
    </row>
    <row r="241" spans="1:65" s="13" customFormat="1">
      <c r="B241" s="166"/>
      <c r="D241" s="161" t="s">
        <v>141</v>
      </c>
      <c r="E241" s="167" t="s">
        <v>1</v>
      </c>
      <c r="F241" s="168" t="s">
        <v>457</v>
      </c>
      <c r="H241" s="169">
        <v>20</v>
      </c>
      <c r="I241" s="170"/>
      <c r="L241" s="166"/>
      <c r="M241" s="171"/>
      <c r="N241" s="172"/>
      <c r="O241" s="172"/>
      <c r="P241" s="172"/>
      <c r="Q241" s="172"/>
      <c r="R241" s="172"/>
      <c r="S241" s="172"/>
      <c r="T241" s="173"/>
      <c r="AT241" s="167" t="s">
        <v>141</v>
      </c>
      <c r="AU241" s="167" t="s">
        <v>84</v>
      </c>
      <c r="AV241" s="13" t="s">
        <v>84</v>
      </c>
      <c r="AW241" s="13" t="s">
        <v>31</v>
      </c>
      <c r="AX241" s="13" t="s">
        <v>75</v>
      </c>
      <c r="AY241" s="167" t="s">
        <v>129</v>
      </c>
    </row>
    <row r="242" spans="1:65" s="14" customFormat="1">
      <c r="B242" s="174"/>
      <c r="D242" s="161" t="s">
        <v>141</v>
      </c>
      <c r="E242" s="175" t="s">
        <v>1</v>
      </c>
      <c r="F242" s="176" t="s">
        <v>143</v>
      </c>
      <c r="H242" s="177">
        <v>20</v>
      </c>
      <c r="I242" s="178"/>
      <c r="L242" s="174"/>
      <c r="M242" s="179"/>
      <c r="N242" s="180"/>
      <c r="O242" s="180"/>
      <c r="P242" s="180"/>
      <c r="Q242" s="180"/>
      <c r="R242" s="180"/>
      <c r="S242" s="180"/>
      <c r="T242" s="181"/>
      <c r="AT242" s="175" t="s">
        <v>141</v>
      </c>
      <c r="AU242" s="175" t="s">
        <v>84</v>
      </c>
      <c r="AV242" s="14" t="s">
        <v>137</v>
      </c>
      <c r="AW242" s="14" t="s">
        <v>31</v>
      </c>
      <c r="AX242" s="14" t="s">
        <v>82</v>
      </c>
      <c r="AY242" s="175" t="s">
        <v>129</v>
      </c>
    </row>
    <row r="243" spans="1:65" s="2" customFormat="1" ht="33" customHeight="1">
      <c r="A243" s="31"/>
      <c r="B243" s="147"/>
      <c r="C243" s="148" t="s">
        <v>341</v>
      </c>
      <c r="D243" s="148" t="s">
        <v>132</v>
      </c>
      <c r="E243" s="149" t="s">
        <v>352</v>
      </c>
      <c r="F243" s="150" t="s">
        <v>353</v>
      </c>
      <c r="G243" s="151" t="s">
        <v>173</v>
      </c>
      <c r="H243" s="152">
        <v>200</v>
      </c>
      <c r="I243" s="153"/>
      <c r="J243" s="154">
        <f>ROUND(I243*H243,2)</f>
        <v>0</v>
      </c>
      <c r="K243" s="150" t="s">
        <v>136</v>
      </c>
      <c r="L243" s="32"/>
      <c r="M243" s="155" t="s">
        <v>1</v>
      </c>
      <c r="N243" s="156" t="s">
        <v>40</v>
      </c>
      <c r="O243" s="57"/>
      <c r="P243" s="157">
        <f>O243*H243</f>
        <v>0</v>
      </c>
      <c r="Q243" s="157">
        <v>0</v>
      </c>
      <c r="R243" s="157">
        <f>Q243*H243</f>
        <v>0</v>
      </c>
      <c r="S243" s="157">
        <v>0</v>
      </c>
      <c r="T243" s="158">
        <f>S243*H243</f>
        <v>0</v>
      </c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R243" s="159" t="s">
        <v>137</v>
      </c>
      <c r="AT243" s="159" t="s">
        <v>132</v>
      </c>
      <c r="AU243" s="159" t="s">
        <v>84</v>
      </c>
      <c r="AY243" s="16" t="s">
        <v>129</v>
      </c>
      <c r="BE243" s="160">
        <f>IF(N243="základní",J243,0)</f>
        <v>0</v>
      </c>
      <c r="BF243" s="160">
        <f>IF(N243="snížená",J243,0)</f>
        <v>0</v>
      </c>
      <c r="BG243" s="160">
        <f>IF(N243="zákl. přenesená",J243,0)</f>
        <v>0</v>
      </c>
      <c r="BH243" s="160">
        <f>IF(N243="sníž. přenesená",J243,0)</f>
        <v>0</v>
      </c>
      <c r="BI243" s="160">
        <f>IF(N243="nulová",J243,0)</f>
        <v>0</v>
      </c>
      <c r="BJ243" s="16" t="s">
        <v>82</v>
      </c>
      <c r="BK243" s="160">
        <f>ROUND(I243*H243,2)</f>
        <v>0</v>
      </c>
      <c r="BL243" s="16" t="s">
        <v>137</v>
      </c>
      <c r="BM243" s="159" t="s">
        <v>458</v>
      </c>
    </row>
    <row r="244" spans="1:65" s="13" customFormat="1">
      <c r="B244" s="166"/>
      <c r="D244" s="161" t="s">
        <v>141</v>
      </c>
      <c r="E244" s="167" t="s">
        <v>1</v>
      </c>
      <c r="F244" s="168" t="s">
        <v>459</v>
      </c>
      <c r="H244" s="169">
        <v>200</v>
      </c>
      <c r="I244" s="170"/>
      <c r="L244" s="166"/>
      <c r="M244" s="171"/>
      <c r="N244" s="172"/>
      <c r="O244" s="172"/>
      <c r="P244" s="172"/>
      <c r="Q244" s="172"/>
      <c r="R244" s="172"/>
      <c r="S244" s="172"/>
      <c r="T244" s="173"/>
      <c r="AT244" s="167" t="s">
        <v>141</v>
      </c>
      <c r="AU244" s="167" t="s">
        <v>84</v>
      </c>
      <c r="AV244" s="13" t="s">
        <v>84</v>
      </c>
      <c r="AW244" s="13" t="s">
        <v>31</v>
      </c>
      <c r="AX244" s="13" t="s">
        <v>75</v>
      </c>
      <c r="AY244" s="167" t="s">
        <v>129</v>
      </c>
    </row>
    <row r="245" spans="1:65" s="14" customFormat="1">
      <c r="B245" s="174"/>
      <c r="D245" s="161" t="s">
        <v>141</v>
      </c>
      <c r="E245" s="175" t="s">
        <v>1</v>
      </c>
      <c r="F245" s="176" t="s">
        <v>143</v>
      </c>
      <c r="H245" s="177">
        <v>200</v>
      </c>
      <c r="I245" s="178"/>
      <c r="L245" s="174"/>
      <c r="M245" s="192"/>
      <c r="N245" s="193"/>
      <c r="O245" s="193"/>
      <c r="P245" s="193"/>
      <c r="Q245" s="193"/>
      <c r="R245" s="193"/>
      <c r="S245" s="193"/>
      <c r="T245" s="194"/>
      <c r="AT245" s="175" t="s">
        <v>141</v>
      </c>
      <c r="AU245" s="175" t="s">
        <v>84</v>
      </c>
      <c r="AV245" s="14" t="s">
        <v>137</v>
      </c>
      <c r="AW245" s="14" t="s">
        <v>31</v>
      </c>
      <c r="AX245" s="14" t="s">
        <v>82</v>
      </c>
      <c r="AY245" s="175" t="s">
        <v>129</v>
      </c>
    </row>
    <row r="246" spans="1:65" s="2" customFormat="1" ht="6.95" customHeight="1">
      <c r="A246" s="31"/>
      <c r="B246" s="46"/>
      <c r="C246" s="47"/>
      <c r="D246" s="47"/>
      <c r="E246" s="47"/>
      <c r="F246" s="47"/>
      <c r="G246" s="47"/>
      <c r="H246" s="47"/>
      <c r="I246" s="47"/>
      <c r="J246" s="47"/>
      <c r="K246" s="47"/>
      <c r="L246" s="32"/>
      <c r="M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</row>
  </sheetData>
  <autoFilter ref="C121:K245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4"/>
  <sheetViews>
    <sheetView showGridLines="0" topLeftCell="A160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96" t="s">
        <v>5</v>
      </c>
      <c r="M2" s="197"/>
      <c r="N2" s="197"/>
      <c r="O2" s="197"/>
      <c r="P2" s="197"/>
      <c r="Q2" s="197"/>
      <c r="R2" s="197"/>
      <c r="S2" s="197"/>
      <c r="T2" s="197"/>
      <c r="U2" s="197"/>
      <c r="V2" s="197"/>
      <c r="AT2" s="16" t="s">
        <v>98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84</v>
      </c>
    </row>
    <row r="4" spans="1:46" s="1" customFormat="1" ht="24.95" customHeight="1">
      <c r="B4" s="19"/>
      <c r="D4" s="20" t="s">
        <v>102</v>
      </c>
      <c r="L4" s="19"/>
      <c r="M4" s="97" t="s">
        <v>10</v>
      </c>
      <c r="AT4" s="16" t="s">
        <v>3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26" t="s">
        <v>16</v>
      </c>
      <c r="L6" s="19"/>
    </row>
    <row r="7" spans="1:46" s="1" customFormat="1" ht="16.5" customHeight="1">
      <c r="B7" s="19"/>
      <c r="E7" s="240" t="str">
        <f>'Rekapitulace stavby'!K6</f>
        <v>Oprava trati v úseku Vranovice - Pohořelice - přejezdy v km 5,688 a 0,572</v>
      </c>
      <c r="F7" s="241"/>
      <c r="G7" s="241"/>
      <c r="H7" s="241"/>
      <c r="L7" s="19"/>
    </row>
    <row r="8" spans="1:46" s="1" customFormat="1" ht="12" customHeight="1">
      <c r="B8" s="19"/>
      <c r="D8" s="26" t="s">
        <v>103</v>
      </c>
      <c r="L8" s="19"/>
    </row>
    <row r="9" spans="1:46" s="2" customFormat="1" ht="16.5" customHeight="1">
      <c r="A9" s="31"/>
      <c r="B9" s="32"/>
      <c r="C9" s="31"/>
      <c r="D9" s="31"/>
      <c r="E9" s="240" t="s">
        <v>460</v>
      </c>
      <c r="F9" s="239"/>
      <c r="G9" s="239"/>
      <c r="H9" s="239"/>
      <c r="I9" s="31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105</v>
      </c>
      <c r="E10" s="31"/>
      <c r="F10" s="31"/>
      <c r="G10" s="31"/>
      <c r="H10" s="31"/>
      <c r="I10" s="31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0" t="s">
        <v>461</v>
      </c>
      <c r="F11" s="239"/>
      <c r="G11" s="239"/>
      <c r="H11" s="239"/>
      <c r="I11" s="31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>
      <c r="A12" s="31"/>
      <c r="B12" s="32"/>
      <c r="C12" s="31"/>
      <c r="D12" s="31"/>
      <c r="E12" s="31"/>
      <c r="F12" s="31"/>
      <c r="G12" s="31"/>
      <c r="H12" s="31"/>
      <c r="I12" s="31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26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26" t="s">
        <v>22</v>
      </c>
      <c r="J14" s="54" t="str">
        <f>'Rekapitulace stavby'!AN8</f>
        <v>12. 4. 2021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31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26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26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31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26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42" t="str">
        <f>'Rekapitulace stavby'!E14</f>
        <v>Vyplň údaj</v>
      </c>
      <c r="F20" s="208"/>
      <c r="G20" s="208"/>
      <c r="H20" s="208"/>
      <c r="I20" s="26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31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26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26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31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26" t="s">
        <v>25</v>
      </c>
      <c r="J25" s="24" t="s">
        <v>1</v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">
        <v>33</v>
      </c>
      <c r="F26" s="31"/>
      <c r="G26" s="31"/>
      <c r="H26" s="31"/>
      <c r="I26" s="26" t="s">
        <v>27</v>
      </c>
      <c r="J26" s="24" t="s">
        <v>1</v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31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34</v>
      </c>
      <c r="E28" s="31"/>
      <c r="F28" s="31"/>
      <c r="G28" s="31"/>
      <c r="H28" s="31"/>
      <c r="I28" s="31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98"/>
      <c r="B29" s="99"/>
      <c r="C29" s="98"/>
      <c r="D29" s="98"/>
      <c r="E29" s="212" t="s">
        <v>1</v>
      </c>
      <c r="F29" s="212"/>
      <c r="G29" s="212"/>
      <c r="H29" s="212"/>
      <c r="I29" s="98"/>
      <c r="J29" s="98"/>
      <c r="K29" s="98"/>
      <c r="L29" s="100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31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65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1" t="s">
        <v>35</v>
      </c>
      <c r="E32" s="31"/>
      <c r="F32" s="31"/>
      <c r="G32" s="31"/>
      <c r="H32" s="31"/>
      <c r="I32" s="31"/>
      <c r="J32" s="70">
        <f>ROUND(J121,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65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37</v>
      </c>
      <c r="G34" s="31"/>
      <c r="H34" s="31"/>
      <c r="I34" s="35" t="s">
        <v>36</v>
      </c>
      <c r="J34" s="35" t="s">
        <v>38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2" t="s">
        <v>39</v>
      </c>
      <c r="E35" s="26" t="s">
        <v>40</v>
      </c>
      <c r="F35" s="103">
        <f>ROUND((SUM(BE121:BE173)),  2)</f>
        <v>0</v>
      </c>
      <c r="G35" s="31"/>
      <c r="H35" s="31"/>
      <c r="I35" s="104">
        <v>0.21</v>
      </c>
      <c r="J35" s="103">
        <f>ROUND(((SUM(BE121:BE173))*I35),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41</v>
      </c>
      <c r="F36" s="103">
        <f>ROUND((SUM(BF121:BF173)),  2)</f>
        <v>0</v>
      </c>
      <c r="G36" s="31"/>
      <c r="H36" s="31"/>
      <c r="I36" s="104">
        <v>0.15</v>
      </c>
      <c r="J36" s="103">
        <f>ROUND(((SUM(BF121:BF173))*I36),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42</v>
      </c>
      <c r="F37" s="103">
        <f>ROUND((SUM(BG121:BG173)),  2)</f>
        <v>0</v>
      </c>
      <c r="G37" s="31"/>
      <c r="H37" s="31"/>
      <c r="I37" s="104">
        <v>0.21</v>
      </c>
      <c r="J37" s="103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43</v>
      </c>
      <c r="F38" s="103">
        <f>ROUND((SUM(BH121:BH173)),  2)</f>
        <v>0</v>
      </c>
      <c r="G38" s="31"/>
      <c r="H38" s="31"/>
      <c r="I38" s="104">
        <v>0.15</v>
      </c>
      <c r="J38" s="103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44</v>
      </c>
      <c r="F39" s="103">
        <f>ROUND((SUM(BI121:BI173)),  2)</f>
        <v>0</v>
      </c>
      <c r="G39" s="31"/>
      <c r="H39" s="31"/>
      <c r="I39" s="104">
        <v>0</v>
      </c>
      <c r="J39" s="103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06" t="s">
        <v>45</v>
      </c>
      <c r="E41" s="59"/>
      <c r="F41" s="59"/>
      <c r="G41" s="107" t="s">
        <v>46</v>
      </c>
      <c r="H41" s="108" t="s">
        <v>47</v>
      </c>
      <c r="I41" s="59"/>
      <c r="J41" s="109">
        <f>SUM(J32:J39)</f>
        <v>0</v>
      </c>
      <c r="K41" s="110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41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41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2" customFormat="1" ht="12.75">
      <c r="A61" s="31"/>
      <c r="B61" s="32"/>
      <c r="C61" s="31"/>
      <c r="D61" s="44" t="s">
        <v>50</v>
      </c>
      <c r="E61" s="34"/>
      <c r="F61" s="111" t="s">
        <v>51</v>
      </c>
      <c r="G61" s="44" t="s">
        <v>50</v>
      </c>
      <c r="H61" s="34"/>
      <c r="I61" s="34"/>
      <c r="J61" s="112" t="s">
        <v>51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2" customFormat="1" ht="12.75">
      <c r="A65" s="31"/>
      <c r="B65" s="32"/>
      <c r="C65" s="31"/>
      <c r="D65" s="42" t="s">
        <v>52</v>
      </c>
      <c r="E65" s="45"/>
      <c r="F65" s="45"/>
      <c r="G65" s="42" t="s">
        <v>53</v>
      </c>
      <c r="H65" s="45"/>
      <c r="I65" s="45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2" customFormat="1" ht="12.75">
      <c r="A76" s="31"/>
      <c r="B76" s="32"/>
      <c r="C76" s="31"/>
      <c r="D76" s="44" t="s">
        <v>50</v>
      </c>
      <c r="E76" s="34"/>
      <c r="F76" s="111" t="s">
        <v>51</v>
      </c>
      <c r="G76" s="44" t="s">
        <v>50</v>
      </c>
      <c r="H76" s="34"/>
      <c r="I76" s="34"/>
      <c r="J76" s="112" t="s">
        <v>51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107</v>
      </c>
      <c r="D82" s="31"/>
      <c r="E82" s="31"/>
      <c r="F82" s="31"/>
      <c r="G82" s="31"/>
      <c r="H82" s="31"/>
      <c r="I82" s="31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31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16.5" customHeight="1">
      <c r="A85" s="31"/>
      <c r="B85" s="32"/>
      <c r="C85" s="31"/>
      <c r="D85" s="31"/>
      <c r="E85" s="240" t="str">
        <f>E7</f>
        <v>Oprava trati v úseku Vranovice - Pohořelice - přejezdy v km 5,688 a 0,572</v>
      </c>
      <c r="F85" s="241"/>
      <c r="G85" s="241"/>
      <c r="H85" s="241"/>
      <c r="I85" s="31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103</v>
      </c>
      <c r="L86" s="19"/>
    </row>
    <row r="87" spans="1:31" s="2" customFormat="1" ht="16.5" customHeight="1">
      <c r="A87" s="31"/>
      <c r="B87" s="32"/>
      <c r="C87" s="31"/>
      <c r="D87" s="31"/>
      <c r="E87" s="240" t="s">
        <v>460</v>
      </c>
      <c r="F87" s="239"/>
      <c r="G87" s="239"/>
      <c r="H87" s="239"/>
      <c r="I87" s="31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105</v>
      </c>
      <c r="D88" s="31"/>
      <c r="E88" s="31"/>
      <c r="F88" s="31"/>
      <c r="G88" s="31"/>
      <c r="H88" s="31"/>
      <c r="I88" s="31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0" t="str">
        <f>E11</f>
        <v>SO-02.1 - Manipulace, přepravy, poplatky</v>
      </c>
      <c r="F89" s="239"/>
      <c r="G89" s="239"/>
      <c r="H89" s="239"/>
      <c r="I89" s="31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Vranovice - Pohořelice</v>
      </c>
      <c r="G91" s="31"/>
      <c r="H91" s="31"/>
      <c r="I91" s="26" t="s">
        <v>22</v>
      </c>
      <c r="J91" s="54" t="str">
        <f>IF(J14="","",J14)</f>
        <v>12. 4. 2021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31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26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26" t="s">
        <v>32</v>
      </c>
      <c r="J94" s="29" t="str">
        <f>E26</f>
        <v>Ondřej Bozek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13" t="s">
        <v>108</v>
      </c>
      <c r="D96" s="105"/>
      <c r="E96" s="105"/>
      <c r="F96" s="105"/>
      <c r="G96" s="105"/>
      <c r="H96" s="105"/>
      <c r="I96" s="105"/>
      <c r="J96" s="114" t="s">
        <v>109</v>
      </c>
      <c r="K96" s="105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31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15" t="s">
        <v>110</v>
      </c>
      <c r="D98" s="31"/>
      <c r="E98" s="31"/>
      <c r="F98" s="31"/>
      <c r="G98" s="31"/>
      <c r="H98" s="31"/>
      <c r="I98" s="31"/>
      <c r="J98" s="70">
        <f>J121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111</v>
      </c>
    </row>
    <row r="99" spans="1:47" s="9" customFormat="1" ht="24.95" customHeight="1">
      <c r="B99" s="116"/>
      <c r="D99" s="117" t="s">
        <v>462</v>
      </c>
      <c r="E99" s="118"/>
      <c r="F99" s="118"/>
      <c r="G99" s="118"/>
      <c r="H99" s="118"/>
      <c r="I99" s="118"/>
      <c r="J99" s="119">
        <f>J122</f>
        <v>0</v>
      </c>
      <c r="L99" s="116"/>
    </row>
    <row r="100" spans="1:47" s="2" customFormat="1" ht="21.75" customHeight="1">
      <c r="A100" s="31"/>
      <c r="B100" s="32"/>
      <c r="C100" s="31"/>
      <c r="D100" s="31"/>
      <c r="E100" s="31"/>
      <c r="F100" s="31"/>
      <c r="G100" s="31"/>
      <c r="H100" s="31"/>
      <c r="I100" s="31"/>
      <c r="J100" s="31"/>
      <c r="K100" s="31"/>
      <c r="L100" s="4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1" spans="1:47" s="2" customFormat="1" ht="6.95" customHeight="1">
      <c r="A101" s="31"/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5" spans="1:47" s="2" customFormat="1" ht="6.95" customHeight="1">
      <c r="A105" s="31"/>
      <c r="B105" s="48"/>
      <c r="C105" s="49"/>
      <c r="D105" s="49"/>
      <c r="E105" s="49"/>
      <c r="F105" s="49"/>
      <c r="G105" s="49"/>
      <c r="H105" s="49"/>
      <c r="I105" s="49"/>
      <c r="J105" s="49"/>
      <c r="K105" s="49"/>
      <c r="L105" s="4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47" s="2" customFormat="1" ht="24.95" customHeight="1">
      <c r="A106" s="31"/>
      <c r="B106" s="32"/>
      <c r="C106" s="20" t="s">
        <v>114</v>
      </c>
      <c r="D106" s="31"/>
      <c r="E106" s="31"/>
      <c r="F106" s="31"/>
      <c r="G106" s="31"/>
      <c r="H106" s="31"/>
      <c r="I106" s="31"/>
      <c r="J106" s="31"/>
      <c r="K106" s="31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6.95" customHeight="1">
      <c r="A107" s="31"/>
      <c r="B107" s="32"/>
      <c r="C107" s="31"/>
      <c r="D107" s="31"/>
      <c r="E107" s="31"/>
      <c r="F107" s="31"/>
      <c r="G107" s="31"/>
      <c r="H107" s="31"/>
      <c r="I107" s="31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12" customHeight="1">
      <c r="A108" s="31"/>
      <c r="B108" s="32"/>
      <c r="C108" s="26" t="s">
        <v>16</v>
      </c>
      <c r="D108" s="31"/>
      <c r="E108" s="31"/>
      <c r="F108" s="31"/>
      <c r="G108" s="31"/>
      <c r="H108" s="31"/>
      <c r="I108" s="31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16.5" customHeight="1">
      <c r="A109" s="31"/>
      <c r="B109" s="32"/>
      <c r="C109" s="31"/>
      <c r="D109" s="31"/>
      <c r="E109" s="240" t="str">
        <f>E7</f>
        <v>Oprava trati v úseku Vranovice - Pohořelice - přejezdy v km 5,688 a 0,572</v>
      </c>
      <c r="F109" s="241"/>
      <c r="G109" s="241"/>
      <c r="H109" s="241"/>
      <c r="I109" s="31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1" customFormat="1" ht="12" customHeight="1">
      <c r="B110" s="19"/>
      <c r="C110" s="26" t="s">
        <v>103</v>
      </c>
      <c r="L110" s="19"/>
    </row>
    <row r="111" spans="1:47" s="2" customFormat="1" ht="16.5" customHeight="1">
      <c r="A111" s="31"/>
      <c r="B111" s="32"/>
      <c r="C111" s="31"/>
      <c r="D111" s="31"/>
      <c r="E111" s="240" t="s">
        <v>460</v>
      </c>
      <c r="F111" s="239"/>
      <c r="G111" s="239"/>
      <c r="H111" s="239"/>
      <c r="I111" s="31"/>
      <c r="J111" s="31"/>
      <c r="K111" s="31"/>
      <c r="L111" s="4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47" s="2" customFormat="1" ht="12" customHeight="1">
      <c r="A112" s="31"/>
      <c r="B112" s="32"/>
      <c r="C112" s="26" t="s">
        <v>105</v>
      </c>
      <c r="D112" s="31"/>
      <c r="E112" s="31"/>
      <c r="F112" s="31"/>
      <c r="G112" s="31"/>
      <c r="H112" s="31"/>
      <c r="I112" s="31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6.5" customHeight="1">
      <c r="A113" s="31"/>
      <c r="B113" s="32"/>
      <c r="C113" s="31"/>
      <c r="D113" s="31"/>
      <c r="E113" s="230" t="str">
        <f>E11</f>
        <v>SO-02.1 - Manipulace, přepravy, poplatky</v>
      </c>
      <c r="F113" s="239"/>
      <c r="G113" s="239"/>
      <c r="H113" s="239"/>
      <c r="I113" s="31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6.95" customHeight="1">
      <c r="A114" s="31"/>
      <c r="B114" s="32"/>
      <c r="C114" s="31"/>
      <c r="D114" s="31"/>
      <c r="E114" s="31"/>
      <c r="F114" s="31"/>
      <c r="G114" s="31"/>
      <c r="H114" s="31"/>
      <c r="I114" s="31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12" customHeight="1">
      <c r="A115" s="31"/>
      <c r="B115" s="32"/>
      <c r="C115" s="26" t="s">
        <v>20</v>
      </c>
      <c r="D115" s="31"/>
      <c r="E115" s="31"/>
      <c r="F115" s="24" t="str">
        <f>F14</f>
        <v>Vranovice - Pohořelice</v>
      </c>
      <c r="G115" s="31"/>
      <c r="H115" s="31"/>
      <c r="I115" s="26" t="s">
        <v>22</v>
      </c>
      <c r="J115" s="54" t="str">
        <f>IF(J14="","",J14)</f>
        <v>12. 4. 2021</v>
      </c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6.95" customHeight="1">
      <c r="A116" s="31"/>
      <c r="B116" s="32"/>
      <c r="C116" s="31"/>
      <c r="D116" s="31"/>
      <c r="E116" s="31"/>
      <c r="F116" s="31"/>
      <c r="G116" s="31"/>
      <c r="H116" s="31"/>
      <c r="I116" s="31"/>
      <c r="J116" s="31"/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15.2" customHeight="1">
      <c r="A117" s="31"/>
      <c r="B117" s="32"/>
      <c r="C117" s="26" t="s">
        <v>24</v>
      </c>
      <c r="D117" s="31"/>
      <c r="E117" s="31"/>
      <c r="F117" s="24" t="str">
        <f>E17</f>
        <v xml:space="preserve"> </v>
      </c>
      <c r="G117" s="31"/>
      <c r="H117" s="31"/>
      <c r="I117" s="26" t="s">
        <v>30</v>
      </c>
      <c r="J117" s="29" t="str">
        <f>E23</f>
        <v xml:space="preserve"> </v>
      </c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28</v>
      </c>
      <c r="D118" s="31"/>
      <c r="E118" s="31"/>
      <c r="F118" s="24" t="str">
        <f>IF(E20="","",E20)</f>
        <v>Vyplň údaj</v>
      </c>
      <c r="G118" s="31"/>
      <c r="H118" s="31"/>
      <c r="I118" s="26" t="s">
        <v>32</v>
      </c>
      <c r="J118" s="29" t="str">
        <f>E26</f>
        <v>Ondřej Bozek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0.35" customHeight="1">
      <c r="A119" s="31"/>
      <c r="B119" s="32"/>
      <c r="C119" s="31"/>
      <c r="D119" s="31"/>
      <c r="E119" s="31"/>
      <c r="F119" s="31"/>
      <c r="G119" s="31"/>
      <c r="H119" s="31"/>
      <c r="I119" s="31"/>
      <c r="J119" s="31"/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11" customFormat="1" ht="29.25" customHeight="1">
      <c r="A120" s="124"/>
      <c r="B120" s="125"/>
      <c r="C120" s="126" t="s">
        <v>115</v>
      </c>
      <c r="D120" s="127" t="s">
        <v>60</v>
      </c>
      <c r="E120" s="127" t="s">
        <v>56</v>
      </c>
      <c r="F120" s="127" t="s">
        <v>57</v>
      </c>
      <c r="G120" s="127" t="s">
        <v>116</v>
      </c>
      <c r="H120" s="127" t="s">
        <v>117</v>
      </c>
      <c r="I120" s="127" t="s">
        <v>118</v>
      </c>
      <c r="J120" s="127" t="s">
        <v>109</v>
      </c>
      <c r="K120" s="128" t="s">
        <v>119</v>
      </c>
      <c r="L120" s="129"/>
      <c r="M120" s="61" t="s">
        <v>1</v>
      </c>
      <c r="N120" s="62" t="s">
        <v>39</v>
      </c>
      <c r="O120" s="62" t="s">
        <v>120</v>
      </c>
      <c r="P120" s="62" t="s">
        <v>121</v>
      </c>
      <c r="Q120" s="62" t="s">
        <v>122</v>
      </c>
      <c r="R120" s="62" t="s">
        <v>123</v>
      </c>
      <c r="S120" s="62" t="s">
        <v>124</v>
      </c>
      <c r="T120" s="63" t="s">
        <v>125</v>
      </c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24"/>
      <c r="AE120" s="124"/>
    </row>
    <row r="121" spans="1:65" s="2" customFormat="1" ht="22.9" customHeight="1">
      <c r="A121" s="31"/>
      <c r="B121" s="32"/>
      <c r="C121" s="68" t="s">
        <v>126</v>
      </c>
      <c r="D121" s="31"/>
      <c r="E121" s="31"/>
      <c r="F121" s="31"/>
      <c r="G121" s="31"/>
      <c r="H121" s="31"/>
      <c r="I121" s="31"/>
      <c r="J121" s="130">
        <f>BK121</f>
        <v>0</v>
      </c>
      <c r="K121" s="31"/>
      <c r="L121" s="32"/>
      <c r="M121" s="64"/>
      <c r="N121" s="55"/>
      <c r="O121" s="65"/>
      <c r="P121" s="131">
        <f>P122</f>
        <v>0</v>
      </c>
      <c r="Q121" s="65"/>
      <c r="R121" s="131">
        <f>R122</f>
        <v>0</v>
      </c>
      <c r="S121" s="65"/>
      <c r="T121" s="132">
        <f>T122</f>
        <v>0</v>
      </c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T121" s="16" t="s">
        <v>74</v>
      </c>
      <c r="AU121" s="16" t="s">
        <v>111</v>
      </c>
      <c r="BK121" s="133">
        <f>BK122</f>
        <v>0</v>
      </c>
    </row>
    <row r="122" spans="1:65" s="12" customFormat="1" ht="25.9" customHeight="1">
      <c r="B122" s="134"/>
      <c r="D122" s="135" t="s">
        <v>74</v>
      </c>
      <c r="E122" s="136" t="s">
        <v>463</v>
      </c>
      <c r="F122" s="136" t="s">
        <v>94</v>
      </c>
      <c r="I122" s="137"/>
      <c r="J122" s="138">
        <f>BK122</f>
        <v>0</v>
      </c>
      <c r="L122" s="134"/>
      <c r="M122" s="139"/>
      <c r="N122" s="140"/>
      <c r="O122" s="140"/>
      <c r="P122" s="141">
        <f>SUM(P123:P173)</f>
        <v>0</v>
      </c>
      <c r="Q122" s="140"/>
      <c r="R122" s="141">
        <f>SUM(R123:R173)</f>
        <v>0</v>
      </c>
      <c r="S122" s="140"/>
      <c r="T122" s="142">
        <f>SUM(T123:T173)</f>
        <v>0</v>
      </c>
      <c r="AR122" s="135" t="s">
        <v>137</v>
      </c>
      <c r="AT122" s="143" t="s">
        <v>74</v>
      </c>
      <c r="AU122" s="143" t="s">
        <v>75</v>
      </c>
      <c r="AY122" s="135" t="s">
        <v>129</v>
      </c>
      <c r="BK122" s="144">
        <f>SUM(BK123:BK173)</f>
        <v>0</v>
      </c>
    </row>
    <row r="123" spans="1:65" s="2" customFormat="1" ht="60">
      <c r="A123" s="31"/>
      <c r="B123" s="147"/>
      <c r="C123" s="148" t="s">
        <v>82</v>
      </c>
      <c r="D123" s="148" t="s">
        <v>132</v>
      </c>
      <c r="E123" s="149" t="s">
        <v>464</v>
      </c>
      <c r="F123" s="150" t="s">
        <v>465</v>
      </c>
      <c r="G123" s="151" t="s">
        <v>181</v>
      </c>
      <c r="H123" s="152">
        <v>241.78200000000001</v>
      </c>
      <c r="I123" s="153"/>
      <c r="J123" s="154">
        <f>ROUND(I123*H123,2)</f>
        <v>0</v>
      </c>
      <c r="K123" s="150" t="s">
        <v>136</v>
      </c>
      <c r="L123" s="32"/>
      <c r="M123" s="155" t="s">
        <v>1</v>
      </c>
      <c r="N123" s="156" t="s">
        <v>40</v>
      </c>
      <c r="O123" s="57"/>
      <c r="P123" s="157">
        <f>O123*H123</f>
        <v>0</v>
      </c>
      <c r="Q123" s="157">
        <v>0</v>
      </c>
      <c r="R123" s="157">
        <f>Q123*H123</f>
        <v>0</v>
      </c>
      <c r="S123" s="157">
        <v>0</v>
      </c>
      <c r="T123" s="158">
        <f>S123*H123</f>
        <v>0</v>
      </c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R123" s="159" t="s">
        <v>466</v>
      </c>
      <c r="AT123" s="159" t="s">
        <v>132</v>
      </c>
      <c r="AU123" s="159" t="s">
        <v>82</v>
      </c>
      <c r="AY123" s="16" t="s">
        <v>129</v>
      </c>
      <c r="BE123" s="160">
        <f>IF(N123="základní",J123,0)</f>
        <v>0</v>
      </c>
      <c r="BF123" s="160">
        <f>IF(N123="snížená",J123,0)</f>
        <v>0</v>
      </c>
      <c r="BG123" s="160">
        <f>IF(N123="zákl. přenesená",J123,0)</f>
        <v>0</v>
      </c>
      <c r="BH123" s="160">
        <f>IF(N123="sníž. přenesená",J123,0)</f>
        <v>0</v>
      </c>
      <c r="BI123" s="160">
        <f>IF(N123="nulová",J123,0)</f>
        <v>0</v>
      </c>
      <c r="BJ123" s="16" t="s">
        <v>82</v>
      </c>
      <c r="BK123" s="160">
        <f>ROUND(I123*H123,2)</f>
        <v>0</v>
      </c>
      <c r="BL123" s="16" t="s">
        <v>466</v>
      </c>
      <c r="BM123" s="159" t="s">
        <v>467</v>
      </c>
    </row>
    <row r="124" spans="1:65" s="2" customFormat="1" ht="19.5">
      <c r="A124" s="31"/>
      <c r="B124" s="32"/>
      <c r="C124" s="31"/>
      <c r="D124" s="161" t="s">
        <v>139</v>
      </c>
      <c r="E124" s="31"/>
      <c r="F124" s="162" t="s">
        <v>468</v>
      </c>
      <c r="G124" s="31"/>
      <c r="H124" s="31"/>
      <c r="I124" s="163"/>
      <c r="J124" s="31"/>
      <c r="K124" s="31"/>
      <c r="L124" s="32"/>
      <c r="M124" s="164"/>
      <c r="N124" s="165"/>
      <c r="O124" s="57"/>
      <c r="P124" s="57"/>
      <c r="Q124" s="57"/>
      <c r="R124" s="57"/>
      <c r="S124" s="57"/>
      <c r="T124" s="58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T124" s="16" t="s">
        <v>139</v>
      </c>
      <c r="AU124" s="16" t="s">
        <v>82</v>
      </c>
    </row>
    <row r="125" spans="1:65" s="13" customFormat="1">
      <c r="B125" s="166"/>
      <c r="D125" s="161" t="s">
        <v>141</v>
      </c>
      <c r="E125" s="167" t="s">
        <v>1</v>
      </c>
      <c r="F125" s="168" t="s">
        <v>469</v>
      </c>
      <c r="H125" s="169">
        <v>241.78200000000001</v>
      </c>
      <c r="I125" s="170"/>
      <c r="L125" s="166"/>
      <c r="M125" s="171"/>
      <c r="N125" s="172"/>
      <c r="O125" s="172"/>
      <c r="P125" s="172"/>
      <c r="Q125" s="172"/>
      <c r="R125" s="172"/>
      <c r="S125" s="172"/>
      <c r="T125" s="173"/>
      <c r="AT125" s="167" t="s">
        <v>141</v>
      </c>
      <c r="AU125" s="167" t="s">
        <v>82</v>
      </c>
      <c r="AV125" s="13" t="s">
        <v>84</v>
      </c>
      <c r="AW125" s="13" t="s">
        <v>31</v>
      </c>
      <c r="AX125" s="13" t="s">
        <v>75</v>
      </c>
      <c r="AY125" s="167" t="s">
        <v>129</v>
      </c>
    </row>
    <row r="126" spans="1:65" s="14" customFormat="1">
      <c r="B126" s="174"/>
      <c r="D126" s="161" t="s">
        <v>141</v>
      </c>
      <c r="E126" s="175" t="s">
        <v>1</v>
      </c>
      <c r="F126" s="176" t="s">
        <v>143</v>
      </c>
      <c r="H126" s="177">
        <v>241.78200000000001</v>
      </c>
      <c r="I126" s="178"/>
      <c r="L126" s="174"/>
      <c r="M126" s="179"/>
      <c r="N126" s="180"/>
      <c r="O126" s="180"/>
      <c r="P126" s="180"/>
      <c r="Q126" s="180"/>
      <c r="R126" s="180"/>
      <c r="S126" s="180"/>
      <c r="T126" s="181"/>
      <c r="AT126" s="175" t="s">
        <v>141</v>
      </c>
      <c r="AU126" s="175" t="s">
        <v>82</v>
      </c>
      <c r="AV126" s="14" t="s">
        <v>137</v>
      </c>
      <c r="AW126" s="14" t="s">
        <v>31</v>
      </c>
      <c r="AX126" s="14" t="s">
        <v>82</v>
      </c>
      <c r="AY126" s="175" t="s">
        <v>129</v>
      </c>
    </row>
    <row r="127" spans="1:65" s="2" customFormat="1" ht="66.75" customHeight="1">
      <c r="A127" s="31"/>
      <c r="B127" s="147"/>
      <c r="C127" s="148" t="s">
        <v>84</v>
      </c>
      <c r="D127" s="148" t="s">
        <v>132</v>
      </c>
      <c r="E127" s="149" t="s">
        <v>470</v>
      </c>
      <c r="F127" s="150" t="s">
        <v>471</v>
      </c>
      <c r="G127" s="151" t="s">
        <v>181</v>
      </c>
      <c r="H127" s="152">
        <v>16.059999999999999</v>
      </c>
      <c r="I127" s="153"/>
      <c r="J127" s="154">
        <f>ROUND(I127*H127,2)</f>
        <v>0</v>
      </c>
      <c r="K127" s="150" t="s">
        <v>136</v>
      </c>
      <c r="L127" s="32"/>
      <c r="M127" s="155" t="s">
        <v>1</v>
      </c>
      <c r="N127" s="156" t="s">
        <v>40</v>
      </c>
      <c r="O127" s="57"/>
      <c r="P127" s="157">
        <f>O127*H127</f>
        <v>0</v>
      </c>
      <c r="Q127" s="157">
        <v>0</v>
      </c>
      <c r="R127" s="157">
        <f>Q127*H127</f>
        <v>0</v>
      </c>
      <c r="S127" s="157">
        <v>0</v>
      </c>
      <c r="T127" s="158">
        <f>S127*H127</f>
        <v>0</v>
      </c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R127" s="159" t="s">
        <v>466</v>
      </c>
      <c r="AT127" s="159" t="s">
        <v>132</v>
      </c>
      <c r="AU127" s="159" t="s">
        <v>82</v>
      </c>
      <c r="AY127" s="16" t="s">
        <v>129</v>
      </c>
      <c r="BE127" s="160">
        <f>IF(N127="základní",J127,0)</f>
        <v>0</v>
      </c>
      <c r="BF127" s="160">
        <f>IF(N127="snížená",J127,0)</f>
        <v>0</v>
      </c>
      <c r="BG127" s="160">
        <f>IF(N127="zákl. přenesená",J127,0)</f>
        <v>0</v>
      </c>
      <c r="BH127" s="160">
        <f>IF(N127="sníž. přenesená",J127,0)</f>
        <v>0</v>
      </c>
      <c r="BI127" s="160">
        <f>IF(N127="nulová",J127,0)</f>
        <v>0</v>
      </c>
      <c r="BJ127" s="16" t="s">
        <v>82</v>
      </c>
      <c r="BK127" s="160">
        <f>ROUND(I127*H127,2)</f>
        <v>0</v>
      </c>
      <c r="BL127" s="16" t="s">
        <v>466</v>
      </c>
      <c r="BM127" s="159" t="s">
        <v>472</v>
      </c>
    </row>
    <row r="128" spans="1:65" s="2" customFormat="1" ht="19.5">
      <c r="A128" s="31"/>
      <c r="B128" s="32"/>
      <c r="C128" s="31"/>
      <c r="D128" s="161" t="s">
        <v>139</v>
      </c>
      <c r="E128" s="31"/>
      <c r="F128" s="162" t="s">
        <v>468</v>
      </c>
      <c r="G128" s="31"/>
      <c r="H128" s="31"/>
      <c r="I128" s="163"/>
      <c r="J128" s="31"/>
      <c r="K128" s="31"/>
      <c r="L128" s="32"/>
      <c r="M128" s="164"/>
      <c r="N128" s="165"/>
      <c r="O128" s="57"/>
      <c r="P128" s="57"/>
      <c r="Q128" s="57"/>
      <c r="R128" s="57"/>
      <c r="S128" s="57"/>
      <c r="T128" s="58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T128" s="16" t="s">
        <v>139</v>
      </c>
      <c r="AU128" s="16" t="s">
        <v>82</v>
      </c>
    </row>
    <row r="129" spans="1:65" s="13" customFormat="1">
      <c r="B129" s="166"/>
      <c r="D129" s="161" t="s">
        <v>141</v>
      </c>
      <c r="E129" s="167" t="s">
        <v>1</v>
      </c>
      <c r="F129" s="168" t="s">
        <v>473</v>
      </c>
      <c r="H129" s="169">
        <v>16.059999999999999</v>
      </c>
      <c r="I129" s="170"/>
      <c r="L129" s="166"/>
      <c r="M129" s="171"/>
      <c r="N129" s="172"/>
      <c r="O129" s="172"/>
      <c r="P129" s="172"/>
      <c r="Q129" s="172"/>
      <c r="R129" s="172"/>
      <c r="S129" s="172"/>
      <c r="T129" s="173"/>
      <c r="AT129" s="167" t="s">
        <v>141</v>
      </c>
      <c r="AU129" s="167" t="s">
        <v>82</v>
      </c>
      <c r="AV129" s="13" t="s">
        <v>84</v>
      </c>
      <c r="AW129" s="13" t="s">
        <v>31</v>
      </c>
      <c r="AX129" s="13" t="s">
        <v>75</v>
      </c>
      <c r="AY129" s="167" t="s">
        <v>129</v>
      </c>
    </row>
    <row r="130" spans="1:65" s="14" customFormat="1">
      <c r="B130" s="174"/>
      <c r="D130" s="161" t="s">
        <v>141</v>
      </c>
      <c r="E130" s="175" t="s">
        <v>1</v>
      </c>
      <c r="F130" s="176" t="s">
        <v>143</v>
      </c>
      <c r="H130" s="177">
        <v>16.059999999999999</v>
      </c>
      <c r="I130" s="178"/>
      <c r="L130" s="174"/>
      <c r="M130" s="179"/>
      <c r="N130" s="180"/>
      <c r="O130" s="180"/>
      <c r="P130" s="180"/>
      <c r="Q130" s="180"/>
      <c r="R130" s="180"/>
      <c r="S130" s="180"/>
      <c r="T130" s="181"/>
      <c r="AT130" s="175" t="s">
        <v>141</v>
      </c>
      <c r="AU130" s="175" t="s">
        <v>82</v>
      </c>
      <c r="AV130" s="14" t="s">
        <v>137</v>
      </c>
      <c r="AW130" s="14" t="s">
        <v>31</v>
      </c>
      <c r="AX130" s="14" t="s">
        <v>82</v>
      </c>
      <c r="AY130" s="175" t="s">
        <v>129</v>
      </c>
    </row>
    <row r="131" spans="1:65" s="2" customFormat="1" ht="66.75" customHeight="1">
      <c r="A131" s="31"/>
      <c r="B131" s="147"/>
      <c r="C131" s="148" t="s">
        <v>147</v>
      </c>
      <c r="D131" s="148" t="s">
        <v>132</v>
      </c>
      <c r="E131" s="149" t="s">
        <v>474</v>
      </c>
      <c r="F131" s="150" t="s">
        <v>475</v>
      </c>
      <c r="G131" s="151" t="s">
        <v>181</v>
      </c>
      <c r="H131" s="152">
        <v>11.22</v>
      </c>
      <c r="I131" s="153"/>
      <c r="J131" s="154">
        <f>ROUND(I131*H131,2)</f>
        <v>0</v>
      </c>
      <c r="K131" s="150" t="s">
        <v>136</v>
      </c>
      <c r="L131" s="32"/>
      <c r="M131" s="155" t="s">
        <v>1</v>
      </c>
      <c r="N131" s="156" t="s">
        <v>40</v>
      </c>
      <c r="O131" s="57"/>
      <c r="P131" s="157">
        <f>O131*H131</f>
        <v>0</v>
      </c>
      <c r="Q131" s="157">
        <v>0</v>
      </c>
      <c r="R131" s="157">
        <f>Q131*H131</f>
        <v>0</v>
      </c>
      <c r="S131" s="157">
        <v>0</v>
      </c>
      <c r="T131" s="158">
        <f>S131*H131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59" t="s">
        <v>466</v>
      </c>
      <c r="AT131" s="159" t="s">
        <v>132</v>
      </c>
      <c r="AU131" s="159" t="s">
        <v>82</v>
      </c>
      <c r="AY131" s="16" t="s">
        <v>129</v>
      </c>
      <c r="BE131" s="160">
        <f>IF(N131="základní",J131,0)</f>
        <v>0</v>
      </c>
      <c r="BF131" s="160">
        <f>IF(N131="snížená",J131,0)</f>
        <v>0</v>
      </c>
      <c r="BG131" s="160">
        <f>IF(N131="zákl. přenesená",J131,0)</f>
        <v>0</v>
      </c>
      <c r="BH131" s="160">
        <f>IF(N131="sníž. přenesená",J131,0)</f>
        <v>0</v>
      </c>
      <c r="BI131" s="160">
        <f>IF(N131="nulová",J131,0)</f>
        <v>0</v>
      </c>
      <c r="BJ131" s="16" t="s">
        <v>82</v>
      </c>
      <c r="BK131" s="160">
        <f>ROUND(I131*H131,2)</f>
        <v>0</v>
      </c>
      <c r="BL131" s="16" t="s">
        <v>466</v>
      </c>
      <c r="BM131" s="159" t="s">
        <v>476</v>
      </c>
    </row>
    <row r="132" spans="1:65" s="2" customFormat="1" ht="19.5">
      <c r="A132" s="31"/>
      <c r="B132" s="32"/>
      <c r="C132" s="31"/>
      <c r="D132" s="161" t="s">
        <v>139</v>
      </c>
      <c r="E132" s="31"/>
      <c r="F132" s="162" t="s">
        <v>468</v>
      </c>
      <c r="G132" s="31"/>
      <c r="H132" s="31"/>
      <c r="I132" s="163"/>
      <c r="J132" s="31"/>
      <c r="K132" s="31"/>
      <c r="L132" s="32"/>
      <c r="M132" s="164"/>
      <c r="N132" s="165"/>
      <c r="O132" s="57"/>
      <c r="P132" s="57"/>
      <c r="Q132" s="57"/>
      <c r="R132" s="57"/>
      <c r="S132" s="57"/>
      <c r="T132" s="58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T132" s="16" t="s">
        <v>139</v>
      </c>
      <c r="AU132" s="16" t="s">
        <v>82</v>
      </c>
    </row>
    <row r="133" spans="1:65" s="13" customFormat="1">
      <c r="B133" s="166"/>
      <c r="D133" s="161" t="s">
        <v>141</v>
      </c>
      <c r="E133" s="167" t="s">
        <v>1</v>
      </c>
      <c r="F133" s="168" t="s">
        <v>477</v>
      </c>
      <c r="H133" s="169">
        <v>4.9000000000000004</v>
      </c>
      <c r="I133" s="170"/>
      <c r="L133" s="166"/>
      <c r="M133" s="171"/>
      <c r="N133" s="172"/>
      <c r="O133" s="172"/>
      <c r="P133" s="172"/>
      <c r="Q133" s="172"/>
      <c r="R133" s="172"/>
      <c r="S133" s="172"/>
      <c r="T133" s="173"/>
      <c r="AT133" s="167" t="s">
        <v>141</v>
      </c>
      <c r="AU133" s="167" t="s">
        <v>82</v>
      </c>
      <c r="AV133" s="13" t="s">
        <v>84</v>
      </c>
      <c r="AW133" s="13" t="s">
        <v>31</v>
      </c>
      <c r="AX133" s="13" t="s">
        <v>75</v>
      </c>
      <c r="AY133" s="167" t="s">
        <v>129</v>
      </c>
    </row>
    <row r="134" spans="1:65" s="13" customFormat="1">
      <c r="B134" s="166"/>
      <c r="D134" s="161" t="s">
        <v>141</v>
      </c>
      <c r="E134" s="167" t="s">
        <v>1</v>
      </c>
      <c r="F134" s="168" t="s">
        <v>478</v>
      </c>
      <c r="H134" s="169">
        <v>6.32</v>
      </c>
      <c r="I134" s="170"/>
      <c r="L134" s="166"/>
      <c r="M134" s="171"/>
      <c r="N134" s="172"/>
      <c r="O134" s="172"/>
      <c r="P134" s="172"/>
      <c r="Q134" s="172"/>
      <c r="R134" s="172"/>
      <c r="S134" s="172"/>
      <c r="T134" s="173"/>
      <c r="AT134" s="167" t="s">
        <v>141</v>
      </c>
      <c r="AU134" s="167" t="s">
        <v>82</v>
      </c>
      <c r="AV134" s="13" t="s">
        <v>84</v>
      </c>
      <c r="AW134" s="13" t="s">
        <v>31</v>
      </c>
      <c r="AX134" s="13" t="s">
        <v>75</v>
      </c>
      <c r="AY134" s="167" t="s">
        <v>129</v>
      </c>
    </row>
    <row r="135" spans="1:65" s="14" customFormat="1">
      <c r="B135" s="174"/>
      <c r="D135" s="161" t="s">
        <v>141</v>
      </c>
      <c r="E135" s="175" t="s">
        <v>1</v>
      </c>
      <c r="F135" s="176" t="s">
        <v>143</v>
      </c>
      <c r="H135" s="177">
        <v>11.22</v>
      </c>
      <c r="I135" s="178"/>
      <c r="L135" s="174"/>
      <c r="M135" s="179"/>
      <c r="N135" s="180"/>
      <c r="O135" s="180"/>
      <c r="P135" s="180"/>
      <c r="Q135" s="180"/>
      <c r="R135" s="180"/>
      <c r="S135" s="180"/>
      <c r="T135" s="181"/>
      <c r="AT135" s="175" t="s">
        <v>141</v>
      </c>
      <c r="AU135" s="175" t="s">
        <v>82</v>
      </c>
      <c r="AV135" s="14" t="s">
        <v>137</v>
      </c>
      <c r="AW135" s="14" t="s">
        <v>31</v>
      </c>
      <c r="AX135" s="14" t="s">
        <v>82</v>
      </c>
      <c r="AY135" s="175" t="s">
        <v>129</v>
      </c>
    </row>
    <row r="136" spans="1:65" s="2" customFormat="1" ht="78" customHeight="1">
      <c r="A136" s="31"/>
      <c r="B136" s="147"/>
      <c r="C136" s="148" t="s">
        <v>137</v>
      </c>
      <c r="D136" s="148" t="s">
        <v>132</v>
      </c>
      <c r="E136" s="149" t="s">
        <v>479</v>
      </c>
      <c r="F136" s="150" t="s">
        <v>480</v>
      </c>
      <c r="G136" s="151" t="s">
        <v>181</v>
      </c>
      <c r="H136" s="152">
        <v>66.468000000000004</v>
      </c>
      <c r="I136" s="153"/>
      <c r="J136" s="154">
        <f>ROUND(I136*H136,2)</f>
        <v>0</v>
      </c>
      <c r="K136" s="150" t="s">
        <v>136</v>
      </c>
      <c r="L136" s="32"/>
      <c r="M136" s="155" t="s">
        <v>1</v>
      </c>
      <c r="N136" s="156" t="s">
        <v>40</v>
      </c>
      <c r="O136" s="57"/>
      <c r="P136" s="157">
        <f>O136*H136</f>
        <v>0</v>
      </c>
      <c r="Q136" s="157">
        <v>0</v>
      </c>
      <c r="R136" s="157">
        <f>Q136*H136</f>
        <v>0</v>
      </c>
      <c r="S136" s="157">
        <v>0</v>
      </c>
      <c r="T136" s="158">
        <f>S136*H136</f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59" t="s">
        <v>466</v>
      </c>
      <c r="AT136" s="159" t="s">
        <v>132</v>
      </c>
      <c r="AU136" s="159" t="s">
        <v>82</v>
      </c>
      <c r="AY136" s="16" t="s">
        <v>129</v>
      </c>
      <c r="BE136" s="160">
        <f>IF(N136="základní",J136,0)</f>
        <v>0</v>
      </c>
      <c r="BF136" s="160">
        <f>IF(N136="snížená",J136,0)</f>
        <v>0</v>
      </c>
      <c r="BG136" s="160">
        <f>IF(N136="zákl. přenesená",J136,0)</f>
        <v>0</v>
      </c>
      <c r="BH136" s="160">
        <f>IF(N136="sníž. přenesená",J136,0)</f>
        <v>0</v>
      </c>
      <c r="BI136" s="160">
        <f>IF(N136="nulová",J136,0)</f>
        <v>0</v>
      </c>
      <c r="BJ136" s="16" t="s">
        <v>82</v>
      </c>
      <c r="BK136" s="160">
        <f>ROUND(I136*H136,2)</f>
        <v>0</v>
      </c>
      <c r="BL136" s="16" t="s">
        <v>466</v>
      </c>
      <c r="BM136" s="159" t="s">
        <v>481</v>
      </c>
    </row>
    <row r="137" spans="1:65" s="2" customFormat="1" ht="19.5">
      <c r="A137" s="31"/>
      <c r="B137" s="32"/>
      <c r="C137" s="31"/>
      <c r="D137" s="161" t="s">
        <v>139</v>
      </c>
      <c r="E137" s="31"/>
      <c r="F137" s="162" t="s">
        <v>468</v>
      </c>
      <c r="G137" s="31"/>
      <c r="H137" s="31"/>
      <c r="I137" s="163"/>
      <c r="J137" s="31"/>
      <c r="K137" s="31"/>
      <c r="L137" s="32"/>
      <c r="M137" s="164"/>
      <c r="N137" s="165"/>
      <c r="O137" s="57"/>
      <c r="P137" s="57"/>
      <c r="Q137" s="57"/>
      <c r="R137" s="57"/>
      <c r="S137" s="57"/>
      <c r="T137" s="58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T137" s="16" t="s">
        <v>139</v>
      </c>
      <c r="AU137" s="16" t="s">
        <v>82</v>
      </c>
    </row>
    <row r="138" spans="1:65" s="13" customFormat="1">
      <c r="B138" s="166"/>
      <c r="D138" s="161" t="s">
        <v>141</v>
      </c>
      <c r="E138" s="167" t="s">
        <v>1</v>
      </c>
      <c r="F138" s="168" t="s">
        <v>482</v>
      </c>
      <c r="H138" s="169">
        <v>57.531999999999996</v>
      </c>
      <c r="I138" s="170"/>
      <c r="L138" s="166"/>
      <c r="M138" s="171"/>
      <c r="N138" s="172"/>
      <c r="O138" s="172"/>
      <c r="P138" s="172"/>
      <c r="Q138" s="172"/>
      <c r="R138" s="172"/>
      <c r="S138" s="172"/>
      <c r="T138" s="173"/>
      <c r="AT138" s="167" t="s">
        <v>141</v>
      </c>
      <c r="AU138" s="167" t="s">
        <v>82</v>
      </c>
      <c r="AV138" s="13" t="s">
        <v>84</v>
      </c>
      <c r="AW138" s="13" t="s">
        <v>31</v>
      </c>
      <c r="AX138" s="13" t="s">
        <v>75</v>
      </c>
      <c r="AY138" s="167" t="s">
        <v>129</v>
      </c>
    </row>
    <row r="139" spans="1:65" s="13" customFormat="1">
      <c r="B139" s="166"/>
      <c r="D139" s="161" t="s">
        <v>141</v>
      </c>
      <c r="E139" s="167" t="s">
        <v>1</v>
      </c>
      <c r="F139" s="168" t="s">
        <v>483</v>
      </c>
      <c r="H139" s="169">
        <v>8.9359999999999999</v>
      </c>
      <c r="I139" s="170"/>
      <c r="L139" s="166"/>
      <c r="M139" s="171"/>
      <c r="N139" s="172"/>
      <c r="O139" s="172"/>
      <c r="P139" s="172"/>
      <c r="Q139" s="172"/>
      <c r="R139" s="172"/>
      <c r="S139" s="172"/>
      <c r="T139" s="173"/>
      <c r="AT139" s="167" t="s">
        <v>141</v>
      </c>
      <c r="AU139" s="167" t="s">
        <v>82</v>
      </c>
      <c r="AV139" s="13" t="s">
        <v>84</v>
      </c>
      <c r="AW139" s="13" t="s">
        <v>31</v>
      </c>
      <c r="AX139" s="13" t="s">
        <v>75</v>
      </c>
      <c r="AY139" s="167" t="s">
        <v>129</v>
      </c>
    </row>
    <row r="140" spans="1:65" s="14" customFormat="1">
      <c r="B140" s="174"/>
      <c r="D140" s="161" t="s">
        <v>141</v>
      </c>
      <c r="E140" s="175" t="s">
        <v>1</v>
      </c>
      <c r="F140" s="176" t="s">
        <v>143</v>
      </c>
      <c r="H140" s="177">
        <v>66.468000000000004</v>
      </c>
      <c r="I140" s="178"/>
      <c r="L140" s="174"/>
      <c r="M140" s="179"/>
      <c r="N140" s="180"/>
      <c r="O140" s="180"/>
      <c r="P140" s="180"/>
      <c r="Q140" s="180"/>
      <c r="R140" s="180"/>
      <c r="S140" s="180"/>
      <c r="T140" s="181"/>
      <c r="AT140" s="175" t="s">
        <v>141</v>
      </c>
      <c r="AU140" s="175" t="s">
        <v>82</v>
      </c>
      <c r="AV140" s="14" t="s">
        <v>137</v>
      </c>
      <c r="AW140" s="14" t="s">
        <v>31</v>
      </c>
      <c r="AX140" s="14" t="s">
        <v>82</v>
      </c>
      <c r="AY140" s="175" t="s">
        <v>129</v>
      </c>
    </row>
    <row r="141" spans="1:65" s="2" customFormat="1" ht="78" customHeight="1">
      <c r="A141" s="31"/>
      <c r="B141" s="147"/>
      <c r="C141" s="148" t="s">
        <v>130</v>
      </c>
      <c r="D141" s="148" t="s">
        <v>132</v>
      </c>
      <c r="E141" s="149" t="s">
        <v>484</v>
      </c>
      <c r="F141" s="150" t="s">
        <v>485</v>
      </c>
      <c r="G141" s="151" t="s">
        <v>181</v>
      </c>
      <c r="H141" s="152">
        <v>489.22199999999998</v>
      </c>
      <c r="I141" s="153"/>
      <c r="J141" s="154">
        <f>ROUND(I141*H141,2)</f>
        <v>0</v>
      </c>
      <c r="K141" s="150" t="s">
        <v>136</v>
      </c>
      <c r="L141" s="32"/>
      <c r="M141" s="155" t="s">
        <v>1</v>
      </c>
      <c r="N141" s="156" t="s">
        <v>40</v>
      </c>
      <c r="O141" s="57"/>
      <c r="P141" s="157">
        <f>O141*H141</f>
        <v>0</v>
      </c>
      <c r="Q141" s="157">
        <v>0</v>
      </c>
      <c r="R141" s="157">
        <f>Q141*H141</f>
        <v>0</v>
      </c>
      <c r="S141" s="157">
        <v>0</v>
      </c>
      <c r="T141" s="158">
        <f>S141*H141</f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159" t="s">
        <v>466</v>
      </c>
      <c r="AT141" s="159" t="s">
        <v>132</v>
      </c>
      <c r="AU141" s="159" t="s">
        <v>82</v>
      </c>
      <c r="AY141" s="16" t="s">
        <v>129</v>
      </c>
      <c r="BE141" s="160">
        <f>IF(N141="základní",J141,0)</f>
        <v>0</v>
      </c>
      <c r="BF141" s="160">
        <f>IF(N141="snížená",J141,0)</f>
        <v>0</v>
      </c>
      <c r="BG141" s="160">
        <f>IF(N141="zákl. přenesená",J141,0)</f>
        <v>0</v>
      </c>
      <c r="BH141" s="160">
        <f>IF(N141="sníž. přenesená",J141,0)</f>
        <v>0</v>
      </c>
      <c r="BI141" s="160">
        <f>IF(N141="nulová",J141,0)</f>
        <v>0</v>
      </c>
      <c r="BJ141" s="16" t="s">
        <v>82</v>
      </c>
      <c r="BK141" s="160">
        <f>ROUND(I141*H141,2)</f>
        <v>0</v>
      </c>
      <c r="BL141" s="16" t="s">
        <v>466</v>
      </c>
      <c r="BM141" s="159" t="s">
        <v>486</v>
      </c>
    </row>
    <row r="142" spans="1:65" s="2" customFormat="1" ht="19.5">
      <c r="A142" s="31"/>
      <c r="B142" s="32"/>
      <c r="C142" s="31"/>
      <c r="D142" s="161" t="s">
        <v>139</v>
      </c>
      <c r="E142" s="31"/>
      <c r="F142" s="162" t="s">
        <v>468</v>
      </c>
      <c r="G142" s="31"/>
      <c r="H142" s="31"/>
      <c r="I142" s="163"/>
      <c r="J142" s="31"/>
      <c r="K142" s="31"/>
      <c r="L142" s="32"/>
      <c r="M142" s="164"/>
      <c r="N142" s="165"/>
      <c r="O142" s="57"/>
      <c r="P142" s="57"/>
      <c r="Q142" s="57"/>
      <c r="R142" s="57"/>
      <c r="S142" s="57"/>
      <c r="T142" s="58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T142" s="16" t="s">
        <v>139</v>
      </c>
      <c r="AU142" s="16" t="s">
        <v>82</v>
      </c>
    </row>
    <row r="143" spans="1:65" s="13" customFormat="1">
      <c r="B143" s="166"/>
      <c r="D143" s="161" t="s">
        <v>141</v>
      </c>
      <c r="E143" s="167" t="s">
        <v>1</v>
      </c>
      <c r="F143" s="168" t="s">
        <v>487</v>
      </c>
      <c r="H143" s="169">
        <v>489.22199999999998</v>
      </c>
      <c r="I143" s="170"/>
      <c r="L143" s="166"/>
      <c r="M143" s="171"/>
      <c r="N143" s="172"/>
      <c r="O143" s="172"/>
      <c r="P143" s="172"/>
      <c r="Q143" s="172"/>
      <c r="R143" s="172"/>
      <c r="S143" s="172"/>
      <c r="T143" s="173"/>
      <c r="AT143" s="167" t="s">
        <v>141</v>
      </c>
      <c r="AU143" s="167" t="s">
        <v>82</v>
      </c>
      <c r="AV143" s="13" t="s">
        <v>84</v>
      </c>
      <c r="AW143" s="13" t="s">
        <v>31</v>
      </c>
      <c r="AX143" s="13" t="s">
        <v>75</v>
      </c>
      <c r="AY143" s="167" t="s">
        <v>129</v>
      </c>
    </row>
    <row r="144" spans="1:65" s="14" customFormat="1">
      <c r="B144" s="174"/>
      <c r="D144" s="161" t="s">
        <v>141</v>
      </c>
      <c r="E144" s="175" t="s">
        <v>1</v>
      </c>
      <c r="F144" s="176" t="s">
        <v>143</v>
      </c>
      <c r="H144" s="177">
        <v>489.22199999999998</v>
      </c>
      <c r="I144" s="178"/>
      <c r="L144" s="174"/>
      <c r="M144" s="179"/>
      <c r="N144" s="180"/>
      <c r="O144" s="180"/>
      <c r="P144" s="180"/>
      <c r="Q144" s="180"/>
      <c r="R144" s="180"/>
      <c r="S144" s="180"/>
      <c r="T144" s="181"/>
      <c r="AT144" s="175" t="s">
        <v>141</v>
      </c>
      <c r="AU144" s="175" t="s">
        <v>82</v>
      </c>
      <c r="AV144" s="14" t="s">
        <v>137</v>
      </c>
      <c r="AW144" s="14" t="s">
        <v>31</v>
      </c>
      <c r="AX144" s="14" t="s">
        <v>82</v>
      </c>
      <c r="AY144" s="175" t="s">
        <v>129</v>
      </c>
    </row>
    <row r="145" spans="1:65" s="2" customFormat="1" ht="78" customHeight="1">
      <c r="A145" s="31"/>
      <c r="B145" s="147"/>
      <c r="C145" s="148" t="s">
        <v>159</v>
      </c>
      <c r="D145" s="148" t="s">
        <v>132</v>
      </c>
      <c r="E145" s="149" t="s">
        <v>488</v>
      </c>
      <c r="F145" s="150" t="s">
        <v>489</v>
      </c>
      <c r="G145" s="151" t="s">
        <v>181</v>
      </c>
      <c r="H145" s="152">
        <v>23.097999999999999</v>
      </c>
      <c r="I145" s="153"/>
      <c r="J145" s="154">
        <f>ROUND(I145*H145,2)</f>
        <v>0</v>
      </c>
      <c r="K145" s="150" t="s">
        <v>136</v>
      </c>
      <c r="L145" s="32"/>
      <c r="M145" s="155" t="s">
        <v>1</v>
      </c>
      <c r="N145" s="156" t="s">
        <v>40</v>
      </c>
      <c r="O145" s="57"/>
      <c r="P145" s="157">
        <f>O145*H145</f>
        <v>0</v>
      </c>
      <c r="Q145" s="157">
        <v>0</v>
      </c>
      <c r="R145" s="157">
        <f>Q145*H145</f>
        <v>0</v>
      </c>
      <c r="S145" s="157">
        <v>0</v>
      </c>
      <c r="T145" s="158">
        <f>S145*H145</f>
        <v>0</v>
      </c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R145" s="159" t="s">
        <v>466</v>
      </c>
      <c r="AT145" s="159" t="s">
        <v>132</v>
      </c>
      <c r="AU145" s="159" t="s">
        <v>82</v>
      </c>
      <c r="AY145" s="16" t="s">
        <v>129</v>
      </c>
      <c r="BE145" s="160">
        <f>IF(N145="základní",J145,0)</f>
        <v>0</v>
      </c>
      <c r="BF145" s="160">
        <f>IF(N145="snížená",J145,0)</f>
        <v>0</v>
      </c>
      <c r="BG145" s="160">
        <f>IF(N145="zákl. přenesená",J145,0)</f>
        <v>0</v>
      </c>
      <c r="BH145" s="160">
        <f>IF(N145="sníž. přenesená",J145,0)</f>
        <v>0</v>
      </c>
      <c r="BI145" s="160">
        <f>IF(N145="nulová",J145,0)</f>
        <v>0</v>
      </c>
      <c r="BJ145" s="16" t="s">
        <v>82</v>
      </c>
      <c r="BK145" s="160">
        <f>ROUND(I145*H145,2)</f>
        <v>0</v>
      </c>
      <c r="BL145" s="16" t="s">
        <v>466</v>
      </c>
      <c r="BM145" s="159" t="s">
        <v>490</v>
      </c>
    </row>
    <row r="146" spans="1:65" s="2" customFormat="1" ht="19.5">
      <c r="A146" s="31"/>
      <c r="B146" s="32"/>
      <c r="C146" s="31"/>
      <c r="D146" s="161" t="s">
        <v>139</v>
      </c>
      <c r="E146" s="31"/>
      <c r="F146" s="162" t="s">
        <v>468</v>
      </c>
      <c r="G146" s="31"/>
      <c r="H146" s="31"/>
      <c r="I146" s="163"/>
      <c r="J146" s="31"/>
      <c r="K146" s="31"/>
      <c r="L146" s="32"/>
      <c r="M146" s="164"/>
      <c r="N146" s="165"/>
      <c r="O146" s="57"/>
      <c r="P146" s="57"/>
      <c r="Q146" s="57"/>
      <c r="R146" s="57"/>
      <c r="S146" s="57"/>
      <c r="T146" s="58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T146" s="16" t="s">
        <v>139</v>
      </c>
      <c r="AU146" s="16" t="s">
        <v>82</v>
      </c>
    </row>
    <row r="147" spans="1:65" s="13" customFormat="1">
      <c r="B147" s="166"/>
      <c r="D147" s="161" t="s">
        <v>141</v>
      </c>
      <c r="E147" s="167" t="s">
        <v>1</v>
      </c>
      <c r="F147" s="168" t="s">
        <v>491</v>
      </c>
      <c r="H147" s="169">
        <v>14.882</v>
      </c>
      <c r="I147" s="170"/>
      <c r="L147" s="166"/>
      <c r="M147" s="171"/>
      <c r="N147" s="172"/>
      <c r="O147" s="172"/>
      <c r="P147" s="172"/>
      <c r="Q147" s="172"/>
      <c r="R147" s="172"/>
      <c r="S147" s="172"/>
      <c r="T147" s="173"/>
      <c r="AT147" s="167" t="s">
        <v>141</v>
      </c>
      <c r="AU147" s="167" t="s">
        <v>82</v>
      </c>
      <c r="AV147" s="13" t="s">
        <v>84</v>
      </c>
      <c r="AW147" s="13" t="s">
        <v>31</v>
      </c>
      <c r="AX147" s="13" t="s">
        <v>75</v>
      </c>
      <c r="AY147" s="167" t="s">
        <v>129</v>
      </c>
    </row>
    <row r="148" spans="1:65" s="13" customFormat="1">
      <c r="B148" s="166"/>
      <c r="D148" s="161" t="s">
        <v>141</v>
      </c>
      <c r="E148" s="167" t="s">
        <v>1</v>
      </c>
      <c r="F148" s="168" t="s">
        <v>492</v>
      </c>
      <c r="H148" s="169">
        <v>2.8000000000000001E-2</v>
      </c>
      <c r="I148" s="170"/>
      <c r="L148" s="166"/>
      <c r="M148" s="171"/>
      <c r="N148" s="172"/>
      <c r="O148" s="172"/>
      <c r="P148" s="172"/>
      <c r="Q148" s="172"/>
      <c r="R148" s="172"/>
      <c r="S148" s="172"/>
      <c r="T148" s="173"/>
      <c r="AT148" s="167" t="s">
        <v>141</v>
      </c>
      <c r="AU148" s="167" t="s">
        <v>82</v>
      </c>
      <c r="AV148" s="13" t="s">
        <v>84</v>
      </c>
      <c r="AW148" s="13" t="s">
        <v>31</v>
      </c>
      <c r="AX148" s="13" t="s">
        <v>75</v>
      </c>
      <c r="AY148" s="167" t="s">
        <v>129</v>
      </c>
    </row>
    <row r="149" spans="1:65" s="13" customFormat="1">
      <c r="B149" s="166"/>
      <c r="D149" s="161" t="s">
        <v>141</v>
      </c>
      <c r="E149" s="167" t="s">
        <v>1</v>
      </c>
      <c r="F149" s="168" t="s">
        <v>493</v>
      </c>
      <c r="H149" s="169">
        <v>1.3939999999999999</v>
      </c>
      <c r="I149" s="170"/>
      <c r="L149" s="166"/>
      <c r="M149" s="171"/>
      <c r="N149" s="172"/>
      <c r="O149" s="172"/>
      <c r="P149" s="172"/>
      <c r="Q149" s="172"/>
      <c r="R149" s="172"/>
      <c r="S149" s="172"/>
      <c r="T149" s="173"/>
      <c r="AT149" s="167" t="s">
        <v>141</v>
      </c>
      <c r="AU149" s="167" t="s">
        <v>82</v>
      </c>
      <c r="AV149" s="13" t="s">
        <v>84</v>
      </c>
      <c r="AW149" s="13" t="s">
        <v>31</v>
      </c>
      <c r="AX149" s="13" t="s">
        <v>75</v>
      </c>
      <c r="AY149" s="167" t="s">
        <v>129</v>
      </c>
    </row>
    <row r="150" spans="1:65" s="13" customFormat="1">
      <c r="B150" s="166"/>
      <c r="D150" s="161" t="s">
        <v>141</v>
      </c>
      <c r="E150" s="167" t="s">
        <v>1</v>
      </c>
      <c r="F150" s="168" t="s">
        <v>494</v>
      </c>
      <c r="H150" s="169">
        <v>6.7939999999999996</v>
      </c>
      <c r="I150" s="170"/>
      <c r="L150" s="166"/>
      <c r="M150" s="171"/>
      <c r="N150" s="172"/>
      <c r="O150" s="172"/>
      <c r="P150" s="172"/>
      <c r="Q150" s="172"/>
      <c r="R150" s="172"/>
      <c r="S150" s="172"/>
      <c r="T150" s="173"/>
      <c r="AT150" s="167" t="s">
        <v>141</v>
      </c>
      <c r="AU150" s="167" t="s">
        <v>82</v>
      </c>
      <c r="AV150" s="13" t="s">
        <v>84</v>
      </c>
      <c r="AW150" s="13" t="s">
        <v>31</v>
      </c>
      <c r="AX150" s="13" t="s">
        <v>75</v>
      </c>
      <c r="AY150" s="167" t="s">
        <v>129</v>
      </c>
    </row>
    <row r="151" spans="1:65" s="14" customFormat="1">
      <c r="B151" s="174"/>
      <c r="D151" s="161" t="s">
        <v>141</v>
      </c>
      <c r="E151" s="175" t="s">
        <v>1</v>
      </c>
      <c r="F151" s="176" t="s">
        <v>143</v>
      </c>
      <c r="H151" s="177">
        <v>23.097999999999999</v>
      </c>
      <c r="I151" s="178"/>
      <c r="L151" s="174"/>
      <c r="M151" s="179"/>
      <c r="N151" s="180"/>
      <c r="O151" s="180"/>
      <c r="P151" s="180"/>
      <c r="Q151" s="180"/>
      <c r="R151" s="180"/>
      <c r="S151" s="180"/>
      <c r="T151" s="181"/>
      <c r="AT151" s="175" t="s">
        <v>141</v>
      </c>
      <c r="AU151" s="175" t="s">
        <v>82</v>
      </c>
      <c r="AV151" s="14" t="s">
        <v>137</v>
      </c>
      <c r="AW151" s="14" t="s">
        <v>31</v>
      </c>
      <c r="AX151" s="14" t="s">
        <v>82</v>
      </c>
      <c r="AY151" s="175" t="s">
        <v>129</v>
      </c>
    </row>
    <row r="152" spans="1:65" s="2" customFormat="1" ht="90" customHeight="1">
      <c r="A152" s="31"/>
      <c r="B152" s="147"/>
      <c r="C152" s="148" t="s">
        <v>165</v>
      </c>
      <c r="D152" s="148" t="s">
        <v>132</v>
      </c>
      <c r="E152" s="149" t="s">
        <v>495</v>
      </c>
      <c r="F152" s="150" t="s">
        <v>496</v>
      </c>
      <c r="G152" s="151" t="s">
        <v>181</v>
      </c>
      <c r="H152" s="152">
        <v>57.558</v>
      </c>
      <c r="I152" s="153"/>
      <c r="J152" s="154">
        <f>ROUND(I152*H152,2)</f>
        <v>0</v>
      </c>
      <c r="K152" s="150" t="s">
        <v>136</v>
      </c>
      <c r="L152" s="32"/>
      <c r="M152" s="155" t="s">
        <v>1</v>
      </c>
      <c r="N152" s="156" t="s">
        <v>40</v>
      </c>
      <c r="O152" s="57"/>
      <c r="P152" s="157">
        <f>O152*H152</f>
        <v>0</v>
      </c>
      <c r="Q152" s="157">
        <v>0</v>
      </c>
      <c r="R152" s="157">
        <f>Q152*H152</f>
        <v>0</v>
      </c>
      <c r="S152" s="157">
        <v>0</v>
      </c>
      <c r="T152" s="158">
        <f>S152*H152</f>
        <v>0</v>
      </c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R152" s="159" t="s">
        <v>466</v>
      </c>
      <c r="AT152" s="159" t="s">
        <v>132</v>
      </c>
      <c r="AU152" s="159" t="s">
        <v>82</v>
      </c>
      <c r="AY152" s="16" t="s">
        <v>129</v>
      </c>
      <c r="BE152" s="160">
        <f>IF(N152="základní",J152,0)</f>
        <v>0</v>
      </c>
      <c r="BF152" s="160">
        <f>IF(N152="snížená",J152,0)</f>
        <v>0</v>
      </c>
      <c r="BG152" s="160">
        <f>IF(N152="zákl. přenesená",J152,0)</f>
        <v>0</v>
      </c>
      <c r="BH152" s="160">
        <f>IF(N152="sníž. přenesená",J152,0)</f>
        <v>0</v>
      </c>
      <c r="BI152" s="160">
        <f>IF(N152="nulová",J152,0)</f>
        <v>0</v>
      </c>
      <c r="BJ152" s="16" t="s">
        <v>82</v>
      </c>
      <c r="BK152" s="160">
        <f>ROUND(I152*H152,2)</f>
        <v>0</v>
      </c>
      <c r="BL152" s="16" t="s">
        <v>466</v>
      </c>
      <c r="BM152" s="159" t="s">
        <v>497</v>
      </c>
    </row>
    <row r="153" spans="1:65" s="2" customFormat="1" ht="19.5">
      <c r="A153" s="31"/>
      <c r="B153" s="32"/>
      <c r="C153" s="31"/>
      <c r="D153" s="161" t="s">
        <v>139</v>
      </c>
      <c r="E153" s="31"/>
      <c r="F153" s="162" t="s">
        <v>468</v>
      </c>
      <c r="G153" s="31"/>
      <c r="H153" s="31"/>
      <c r="I153" s="163"/>
      <c r="J153" s="31"/>
      <c r="K153" s="31"/>
      <c r="L153" s="32"/>
      <c r="M153" s="164"/>
      <c r="N153" s="165"/>
      <c r="O153" s="57"/>
      <c r="P153" s="57"/>
      <c r="Q153" s="57"/>
      <c r="R153" s="57"/>
      <c r="S153" s="57"/>
      <c r="T153" s="58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T153" s="16" t="s">
        <v>139</v>
      </c>
      <c r="AU153" s="16" t="s">
        <v>82</v>
      </c>
    </row>
    <row r="154" spans="1:65" s="13" customFormat="1">
      <c r="B154" s="166"/>
      <c r="D154" s="161" t="s">
        <v>141</v>
      </c>
      <c r="E154" s="167" t="s">
        <v>1</v>
      </c>
      <c r="F154" s="168" t="s">
        <v>498</v>
      </c>
      <c r="H154" s="169">
        <v>25.672000000000001</v>
      </c>
      <c r="I154" s="170"/>
      <c r="L154" s="166"/>
      <c r="M154" s="171"/>
      <c r="N154" s="172"/>
      <c r="O154" s="172"/>
      <c r="P154" s="172"/>
      <c r="Q154" s="172"/>
      <c r="R154" s="172"/>
      <c r="S154" s="172"/>
      <c r="T154" s="173"/>
      <c r="AT154" s="167" t="s">
        <v>141</v>
      </c>
      <c r="AU154" s="167" t="s">
        <v>82</v>
      </c>
      <c r="AV154" s="13" t="s">
        <v>84</v>
      </c>
      <c r="AW154" s="13" t="s">
        <v>31</v>
      </c>
      <c r="AX154" s="13" t="s">
        <v>75</v>
      </c>
      <c r="AY154" s="167" t="s">
        <v>129</v>
      </c>
    </row>
    <row r="155" spans="1:65" s="13" customFormat="1">
      <c r="B155" s="166"/>
      <c r="D155" s="161" t="s">
        <v>141</v>
      </c>
      <c r="E155" s="167" t="s">
        <v>1</v>
      </c>
      <c r="F155" s="168" t="s">
        <v>499</v>
      </c>
      <c r="H155" s="169">
        <v>31.885999999999999</v>
      </c>
      <c r="I155" s="170"/>
      <c r="L155" s="166"/>
      <c r="M155" s="171"/>
      <c r="N155" s="172"/>
      <c r="O155" s="172"/>
      <c r="P155" s="172"/>
      <c r="Q155" s="172"/>
      <c r="R155" s="172"/>
      <c r="S155" s="172"/>
      <c r="T155" s="173"/>
      <c r="AT155" s="167" t="s">
        <v>141</v>
      </c>
      <c r="AU155" s="167" t="s">
        <v>82</v>
      </c>
      <c r="AV155" s="13" t="s">
        <v>84</v>
      </c>
      <c r="AW155" s="13" t="s">
        <v>31</v>
      </c>
      <c r="AX155" s="13" t="s">
        <v>75</v>
      </c>
      <c r="AY155" s="167" t="s">
        <v>129</v>
      </c>
    </row>
    <row r="156" spans="1:65" s="14" customFormat="1">
      <c r="B156" s="174"/>
      <c r="D156" s="161" t="s">
        <v>141</v>
      </c>
      <c r="E156" s="175" t="s">
        <v>1</v>
      </c>
      <c r="F156" s="176" t="s">
        <v>143</v>
      </c>
      <c r="H156" s="177">
        <v>57.558</v>
      </c>
      <c r="I156" s="178"/>
      <c r="L156" s="174"/>
      <c r="M156" s="179"/>
      <c r="N156" s="180"/>
      <c r="O156" s="180"/>
      <c r="P156" s="180"/>
      <c r="Q156" s="180"/>
      <c r="R156" s="180"/>
      <c r="S156" s="180"/>
      <c r="T156" s="181"/>
      <c r="AT156" s="175" t="s">
        <v>141</v>
      </c>
      <c r="AU156" s="175" t="s">
        <v>82</v>
      </c>
      <c r="AV156" s="14" t="s">
        <v>137</v>
      </c>
      <c r="AW156" s="14" t="s">
        <v>31</v>
      </c>
      <c r="AX156" s="14" t="s">
        <v>82</v>
      </c>
      <c r="AY156" s="175" t="s">
        <v>129</v>
      </c>
    </row>
    <row r="157" spans="1:65" s="2" customFormat="1" ht="44.25" customHeight="1">
      <c r="A157" s="31"/>
      <c r="B157" s="147"/>
      <c r="C157" s="148" t="s">
        <v>170</v>
      </c>
      <c r="D157" s="148" t="s">
        <v>132</v>
      </c>
      <c r="E157" s="149" t="s">
        <v>500</v>
      </c>
      <c r="F157" s="150" t="s">
        <v>501</v>
      </c>
      <c r="G157" s="151" t="s">
        <v>181</v>
      </c>
      <c r="H157" s="152">
        <v>20.96</v>
      </c>
      <c r="I157" s="153"/>
      <c r="J157" s="154">
        <f>ROUND(I157*H157,2)</f>
        <v>0</v>
      </c>
      <c r="K157" s="150" t="s">
        <v>136</v>
      </c>
      <c r="L157" s="32"/>
      <c r="M157" s="155" t="s">
        <v>1</v>
      </c>
      <c r="N157" s="156" t="s">
        <v>40</v>
      </c>
      <c r="O157" s="57"/>
      <c r="P157" s="157">
        <f>O157*H157</f>
        <v>0</v>
      </c>
      <c r="Q157" s="157">
        <v>0</v>
      </c>
      <c r="R157" s="157">
        <f>Q157*H157</f>
        <v>0</v>
      </c>
      <c r="S157" s="157">
        <v>0</v>
      </c>
      <c r="T157" s="158">
        <f>S157*H157</f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59" t="s">
        <v>466</v>
      </c>
      <c r="AT157" s="159" t="s">
        <v>132</v>
      </c>
      <c r="AU157" s="159" t="s">
        <v>82</v>
      </c>
      <c r="AY157" s="16" t="s">
        <v>129</v>
      </c>
      <c r="BE157" s="160">
        <f>IF(N157="základní",J157,0)</f>
        <v>0</v>
      </c>
      <c r="BF157" s="160">
        <f>IF(N157="snížená",J157,0)</f>
        <v>0</v>
      </c>
      <c r="BG157" s="160">
        <f>IF(N157="zákl. přenesená",J157,0)</f>
        <v>0</v>
      </c>
      <c r="BH157" s="160">
        <f>IF(N157="sníž. přenesená",J157,0)</f>
        <v>0</v>
      </c>
      <c r="BI157" s="160">
        <f>IF(N157="nulová",J157,0)</f>
        <v>0</v>
      </c>
      <c r="BJ157" s="16" t="s">
        <v>82</v>
      </c>
      <c r="BK157" s="160">
        <f>ROUND(I157*H157,2)</f>
        <v>0</v>
      </c>
      <c r="BL157" s="16" t="s">
        <v>466</v>
      </c>
      <c r="BM157" s="159" t="s">
        <v>502</v>
      </c>
    </row>
    <row r="158" spans="1:65" s="13" customFormat="1">
      <c r="B158" s="166"/>
      <c r="D158" s="161" t="s">
        <v>141</v>
      </c>
      <c r="E158" s="167" t="s">
        <v>1</v>
      </c>
      <c r="F158" s="168" t="s">
        <v>503</v>
      </c>
      <c r="H158" s="169">
        <v>16.059999999999999</v>
      </c>
      <c r="I158" s="170"/>
      <c r="L158" s="166"/>
      <c r="M158" s="171"/>
      <c r="N158" s="172"/>
      <c r="O158" s="172"/>
      <c r="P158" s="172"/>
      <c r="Q158" s="172"/>
      <c r="R158" s="172"/>
      <c r="S158" s="172"/>
      <c r="T158" s="173"/>
      <c r="AT158" s="167" t="s">
        <v>141</v>
      </c>
      <c r="AU158" s="167" t="s">
        <v>82</v>
      </c>
      <c r="AV158" s="13" t="s">
        <v>84</v>
      </c>
      <c r="AW158" s="13" t="s">
        <v>31</v>
      </c>
      <c r="AX158" s="13" t="s">
        <v>75</v>
      </c>
      <c r="AY158" s="167" t="s">
        <v>129</v>
      </c>
    </row>
    <row r="159" spans="1:65" s="13" customFormat="1">
      <c r="B159" s="166"/>
      <c r="D159" s="161" t="s">
        <v>141</v>
      </c>
      <c r="E159" s="167" t="s">
        <v>1</v>
      </c>
      <c r="F159" s="168" t="s">
        <v>504</v>
      </c>
      <c r="H159" s="169">
        <v>4.9000000000000004</v>
      </c>
      <c r="I159" s="170"/>
      <c r="L159" s="166"/>
      <c r="M159" s="171"/>
      <c r="N159" s="172"/>
      <c r="O159" s="172"/>
      <c r="P159" s="172"/>
      <c r="Q159" s="172"/>
      <c r="R159" s="172"/>
      <c r="S159" s="172"/>
      <c r="T159" s="173"/>
      <c r="AT159" s="167" t="s">
        <v>141</v>
      </c>
      <c r="AU159" s="167" t="s">
        <v>82</v>
      </c>
      <c r="AV159" s="13" t="s">
        <v>84</v>
      </c>
      <c r="AW159" s="13" t="s">
        <v>31</v>
      </c>
      <c r="AX159" s="13" t="s">
        <v>75</v>
      </c>
      <c r="AY159" s="167" t="s">
        <v>129</v>
      </c>
    </row>
    <row r="160" spans="1:65" s="14" customFormat="1">
      <c r="B160" s="174"/>
      <c r="D160" s="161" t="s">
        <v>141</v>
      </c>
      <c r="E160" s="175" t="s">
        <v>1</v>
      </c>
      <c r="F160" s="176" t="s">
        <v>143</v>
      </c>
      <c r="H160" s="177">
        <v>20.96</v>
      </c>
      <c r="I160" s="178"/>
      <c r="L160" s="174"/>
      <c r="M160" s="179"/>
      <c r="N160" s="180"/>
      <c r="O160" s="180"/>
      <c r="P160" s="180"/>
      <c r="Q160" s="180"/>
      <c r="R160" s="180"/>
      <c r="S160" s="180"/>
      <c r="T160" s="181"/>
      <c r="AT160" s="175" t="s">
        <v>141</v>
      </c>
      <c r="AU160" s="175" t="s">
        <v>82</v>
      </c>
      <c r="AV160" s="14" t="s">
        <v>137</v>
      </c>
      <c r="AW160" s="14" t="s">
        <v>31</v>
      </c>
      <c r="AX160" s="14" t="s">
        <v>82</v>
      </c>
      <c r="AY160" s="175" t="s">
        <v>129</v>
      </c>
    </row>
    <row r="161" spans="1:65" s="2" customFormat="1" ht="44.25" customHeight="1">
      <c r="A161" s="31"/>
      <c r="B161" s="147"/>
      <c r="C161" s="148" t="s">
        <v>177</v>
      </c>
      <c r="D161" s="148" t="s">
        <v>132</v>
      </c>
      <c r="E161" s="149" t="s">
        <v>505</v>
      </c>
      <c r="F161" s="150" t="s">
        <v>506</v>
      </c>
      <c r="G161" s="151" t="s">
        <v>135</v>
      </c>
      <c r="H161" s="152">
        <v>4</v>
      </c>
      <c r="I161" s="153"/>
      <c r="J161" s="154">
        <f>ROUND(I161*H161,2)</f>
        <v>0</v>
      </c>
      <c r="K161" s="150" t="s">
        <v>136</v>
      </c>
      <c r="L161" s="32"/>
      <c r="M161" s="155" t="s">
        <v>1</v>
      </c>
      <c r="N161" s="156" t="s">
        <v>40</v>
      </c>
      <c r="O161" s="57"/>
      <c r="P161" s="157">
        <f>O161*H161</f>
        <v>0</v>
      </c>
      <c r="Q161" s="157">
        <v>0</v>
      </c>
      <c r="R161" s="157">
        <f>Q161*H161</f>
        <v>0</v>
      </c>
      <c r="S161" s="157">
        <v>0</v>
      </c>
      <c r="T161" s="158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59" t="s">
        <v>466</v>
      </c>
      <c r="AT161" s="159" t="s">
        <v>132</v>
      </c>
      <c r="AU161" s="159" t="s">
        <v>82</v>
      </c>
      <c r="AY161" s="16" t="s">
        <v>129</v>
      </c>
      <c r="BE161" s="160">
        <f>IF(N161="základní",J161,0)</f>
        <v>0</v>
      </c>
      <c r="BF161" s="160">
        <f>IF(N161="snížená",J161,0)</f>
        <v>0</v>
      </c>
      <c r="BG161" s="160">
        <f>IF(N161="zákl. přenesená",J161,0)</f>
        <v>0</v>
      </c>
      <c r="BH161" s="160">
        <f>IF(N161="sníž. přenesená",J161,0)</f>
        <v>0</v>
      </c>
      <c r="BI161" s="160">
        <f>IF(N161="nulová",J161,0)</f>
        <v>0</v>
      </c>
      <c r="BJ161" s="16" t="s">
        <v>82</v>
      </c>
      <c r="BK161" s="160">
        <f>ROUND(I161*H161,2)</f>
        <v>0</v>
      </c>
      <c r="BL161" s="16" t="s">
        <v>466</v>
      </c>
      <c r="BM161" s="159" t="s">
        <v>507</v>
      </c>
    </row>
    <row r="162" spans="1:65" s="2" customFormat="1" ht="48">
      <c r="A162" s="31"/>
      <c r="B162" s="147"/>
      <c r="C162" s="148" t="s">
        <v>184</v>
      </c>
      <c r="D162" s="148" t="s">
        <v>132</v>
      </c>
      <c r="E162" s="149" t="s">
        <v>508</v>
      </c>
      <c r="F162" s="150" t="s">
        <v>509</v>
      </c>
      <c r="G162" s="151" t="s">
        <v>181</v>
      </c>
      <c r="H162" s="152">
        <v>6.32</v>
      </c>
      <c r="I162" s="153"/>
      <c r="J162" s="154">
        <f>ROUND(I162*H162,2)</f>
        <v>0</v>
      </c>
      <c r="K162" s="150" t="s">
        <v>136</v>
      </c>
      <c r="L162" s="32"/>
      <c r="M162" s="155" t="s">
        <v>1</v>
      </c>
      <c r="N162" s="156" t="s">
        <v>40</v>
      </c>
      <c r="O162" s="57"/>
      <c r="P162" s="157">
        <f>O162*H162</f>
        <v>0</v>
      </c>
      <c r="Q162" s="157">
        <v>0</v>
      </c>
      <c r="R162" s="157">
        <f>Q162*H162</f>
        <v>0</v>
      </c>
      <c r="S162" s="157">
        <v>0</v>
      </c>
      <c r="T162" s="158">
        <f>S162*H162</f>
        <v>0</v>
      </c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R162" s="159" t="s">
        <v>466</v>
      </c>
      <c r="AT162" s="159" t="s">
        <v>132</v>
      </c>
      <c r="AU162" s="159" t="s">
        <v>82</v>
      </c>
      <c r="AY162" s="16" t="s">
        <v>129</v>
      </c>
      <c r="BE162" s="160">
        <f>IF(N162="základní",J162,0)</f>
        <v>0</v>
      </c>
      <c r="BF162" s="160">
        <f>IF(N162="snížená",J162,0)</f>
        <v>0</v>
      </c>
      <c r="BG162" s="160">
        <f>IF(N162="zákl. přenesená",J162,0)</f>
        <v>0</v>
      </c>
      <c r="BH162" s="160">
        <f>IF(N162="sníž. přenesená",J162,0)</f>
        <v>0</v>
      </c>
      <c r="BI162" s="160">
        <f>IF(N162="nulová",J162,0)</f>
        <v>0</v>
      </c>
      <c r="BJ162" s="16" t="s">
        <v>82</v>
      </c>
      <c r="BK162" s="160">
        <f>ROUND(I162*H162,2)</f>
        <v>0</v>
      </c>
      <c r="BL162" s="16" t="s">
        <v>466</v>
      </c>
      <c r="BM162" s="159" t="s">
        <v>510</v>
      </c>
    </row>
    <row r="163" spans="1:65" s="13" customFormat="1">
      <c r="B163" s="166"/>
      <c r="D163" s="161" t="s">
        <v>141</v>
      </c>
      <c r="E163" s="167" t="s">
        <v>1</v>
      </c>
      <c r="F163" s="168" t="s">
        <v>511</v>
      </c>
      <c r="H163" s="169">
        <v>6.32</v>
      </c>
      <c r="I163" s="170"/>
      <c r="L163" s="166"/>
      <c r="M163" s="171"/>
      <c r="N163" s="172"/>
      <c r="O163" s="172"/>
      <c r="P163" s="172"/>
      <c r="Q163" s="172"/>
      <c r="R163" s="172"/>
      <c r="S163" s="172"/>
      <c r="T163" s="173"/>
      <c r="AT163" s="167" t="s">
        <v>141</v>
      </c>
      <c r="AU163" s="167" t="s">
        <v>82</v>
      </c>
      <c r="AV163" s="13" t="s">
        <v>84</v>
      </c>
      <c r="AW163" s="13" t="s">
        <v>31</v>
      </c>
      <c r="AX163" s="13" t="s">
        <v>75</v>
      </c>
      <c r="AY163" s="167" t="s">
        <v>129</v>
      </c>
    </row>
    <row r="164" spans="1:65" s="14" customFormat="1">
      <c r="B164" s="174"/>
      <c r="D164" s="161" t="s">
        <v>141</v>
      </c>
      <c r="E164" s="175" t="s">
        <v>1</v>
      </c>
      <c r="F164" s="176" t="s">
        <v>143</v>
      </c>
      <c r="H164" s="177">
        <v>6.32</v>
      </c>
      <c r="I164" s="178"/>
      <c r="L164" s="174"/>
      <c r="M164" s="179"/>
      <c r="N164" s="180"/>
      <c r="O164" s="180"/>
      <c r="P164" s="180"/>
      <c r="Q164" s="180"/>
      <c r="R164" s="180"/>
      <c r="S164" s="180"/>
      <c r="T164" s="181"/>
      <c r="AT164" s="175" t="s">
        <v>141</v>
      </c>
      <c r="AU164" s="175" t="s">
        <v>82</v>
      </c>
      <c r="AV164" s="14" t="s">
        <v>137</v>
      </c>
      <c r="AW164" s="14" t="s">
        <v>31</v>
      </c>
      <c r="AX164" s="14" t="s">
        <v>82</v>
      </c>
      <c r="AY164" s="175" t="s">
        <v>129</v>
      </c>
    </row>
    <row r="165" spans="1:65" s="2" customFormat="1" ht="48">
      <c r="A165" s="31"/>
      <c r="B165" s="147"/>
      <c r="C165" s="148" t="s">
        <v>189</v>
      </c>
      <c r="D165" s="148" t="s">
        <v>132</v>
      </c>
      <c r="E165" s="149" t="s">
        <v>512</v>
      </c>
      <c r="F165" s="150" t="s">
        <v>513</v>
      </c>
      <c r="G165" s="151" t="s">
        <v>181</v>
      </c>
      <c r="H165" s="152">
        <v>3.7999999999999999E-2</v>
      </c>
      <c r="I165" s="153"/>
      <c r="J165" s="154">
        <f>ROUND(I165*H165,2)</f>
        <v>0</v>
      </c>
      <c r="K165" s="150" t="s">
        <v>136</v>
      </c>
      <c r="L165" s="32"/>
      <c r="M165" s="155" t="s">
        <v>1</v>
      </c>
      <c r="N165" s="156" t="s">
        <v>40</v>
      </c>
      <c r="O165" s="57"/>
      <c r="P165" s="157">
        <f>O165*H165</f>
        <v>0</v>
      </c>
      <c r="Q165" s="157">
        <v>0</v>
      </c>
      <c r="R165" s="157">
        <f>Q165*H165</f>
        <v>0</v>
      </c>
      <c r="S165" s="157">
        <v>0</v>
      </c>
      <c r="T165" s="158">
        <f>S165*H165</f>
        <v>0</v>
      </c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R165" s="159" t="s">
        <v>466</v>
      </c>
      <c r="AT165" s="159" t="s">
        <v>132</v>
      </c>
      <c r="AU165" s="159" t="s">
        <v>82</v>
      </c>
      <c r="AY165" s="16" t="s">
        <v>129</v>
      </c>
      <c r="BE165" s="160">
        <f>IF(N165="základní",J165,0)</f>
        <v>0</v>
      </c>
      <c r="BF165" s="160">
        <f>IF(N165="snížená",J165,0)</f>
        <v>0</v>
      </c>
      <c r="BG165" s="160">
        <f>IF(N165="zákl. přenesená",J165,0)</f>
        <v>0</v>
      </c>
      <c r="BH165" s="160">
        <f>IF(N165="sníž. přenesená",J165,0)</f>
        <v>0</v>
      </c>
      <c r="BI165" s="160">
        <f>IF(N165="nulová",J165,0)</f>
        <v>0</v>
      </c>
      <c r="BJ165" s="16" t="s">
        <v>82</v>
      </c>
      <c r="BK165" s="160">
        <f>ROUND(I165*H165,2)</f>
        <v>0</v>
      </c>
      <c r="BL165" s="16" t="s">
        <v>466</v>
      </c>
      <c r="BM165" s="159" t="s">
        <v>514</v>
      </c>
    </row>
    <row r="166" spans="1:65" s="13" customFormat="1">
      <c r="B166" s="166"/>
      <c r="D166" s="161" t="s">
        <v>141</v>
      </c>
      <c r="E166" s="167" t="s">
        <v>1</v>
      </c>
      <c r="F166" s="168" t="s">
        <v>515</v>
      </c>
      <c r="H166" s="169">
        <v>3.7999999999999999E-2</v>
      </c>
      <c r="I166" s="170"/>
      <c r="L166" s="166"/>
      <c r="M166" s="171"/>
      <c r="N166" s="172"/>
      <c r="O166" s="172"/>
      <c r="P166" s="172"/>
      <c r="Q166" s="172"/>
      <c r="R166" s="172"/>
      <c r="S166" s="172"/>
      <c r="T166" s="173"/>
      <c r="AT166" s="167" t="s">
        <v>141</v>
      </c>
      <c r="AU166" s="167" t="s">
        <v>82</v>
      </c>
      <c r="AV166" s="13" t="s">
        <v>84</v>
      </c>
      <c r="AW166" s="13" t="s">
        <v>31</v>
      </c>
      <c r="AX166" s="13" t="s">
        <v>75</v>
      </c>
      <c r="AY166" s="167" t="s">
        <v>129</v>
      </c>
    </row>
    <row r="167" spans="1:65" s="14" customFormat="1">
      <c r="B167" s="174"/>
      <c r="D167" s="161" t="s">
        <v>141</v>
      </c>
      <c r="E167" s="175" t="s">
        <v>1</v>
      </c>
      <c r="F167" s="176" t="s">
        <v>143</v>
      </c>
      <c r="H167" s="177">
        <v>3.7999999999999999E-2</v>
      </c>
      <c r="I167" s="178"/>
      <c r="L167" s="174"/>
      <c r="M167" s="179"/>
      <c r="N167" s="180"/>
      <c r="O167" s="180"/>
      <c r="P167" s="180"/>
      <c r="Q167" s="180"/>
      <c r="R167" s="180"/>
      <c r="S167" s="180"/>
      <c r="T167" s="181"/>
      <c r="AT167" s="175" t="s">
        <v>141</v>
      </c>
      <c r="AU167" s="175" t="s">
        <v>82</v>
      </c>
      <c r="AV167" s="14" t="s">
        <v>137</v>
      </c>
      <c r="AW167" s="14" t="s">
        <v>31</v>
      </c>
      <c r="AX167" s="14" t="s">
        <v>82</v>
      </c>
      <c r="AY167" s="175" t="s">
        <v>129</v>
      </c>
    </row>
    <row r="168" spans="1:65" s="2" customFormat="1" ht="48">
      <c r="A168" s="31"/>
      <c r="B168" s="147"/>
      <c r="C168" s="148" t="s">
        <v>195</v>
      </c>
      <c r="D168" s="148" t="s">
        <v>132</v>
      </c>
      <c r="E168" s="149" t="s">
        <v>516</v>
      </c>
      <c r="F168" s="150" t="s">
        <v>517</v>
      </c>
      <c r="G168" s="151" t="s">
        <v>181</v>
      </c>
      <c r="H168" s="152">
        <v>25.672000000000001</v>
      </c>
      <c r="I168" s="153"/>
      <c r="J168" s="154">
        <f>ROUND(I168*H168,2)</f>
        <v>0</v>
      </c>
      <c r="K168" s="150" t="s">
        <v>136</v>
      </c>
      <c r="L168" s="32"/>
      <c r="M168" s="155" t="s">
        <v>1</v>
      </c>
      <c r="N168" s="156" t="s">
        <v>40</v>
      </c>
      <c r="O168" s="57"/>
      <c r="P168" s="157">
        <f>O168*H168</f>
        <v>0</v>
      </c>
      <c r="Q168" s="157">
        <v>0</v>
      </c>
      <c r="R168" s="157">
        <f>Q168*H168</f>
        <v>0</v>
      </c>
      <c r="S168" s="157">
        <v>0</v>
      </c>
      <c r="T168" s="158">
        <f>S168*H168</f>
        <v>0</v>
      </c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R168" s="159" t="s">
        <v>466</v>
      </c>
      <c r="AT168" s="159" t="s">
        <v>132</v>
      </c>
      <c r="AU168" s="159" t="s">
        <v>82</v>
      </c>
      <c r="AY168" s="16" t="s">
        <v>129</v>
      </c>
      <c r="BE168" s="160">
        <f>IF(N168="základní",J168,0)</f>
        <v>0</v>
      </c>
      <c r="BF168" s="160">
        <f>IF(N168="snížená",J168,0)</f>
        <v>0</v>
      </c>
      <c r="BG168" s="160">
        <f>IF(N168="zákl. přenesená",J168,0)</f>
        <v>0</v>
      </c>
      <c r="BH168" s="160">
        <f>IF(N168="sníž. přenesená",J168,0)</f>
        <v>0</v>
      </c>
      <c r="BI168" s="160">
        <f>IF(N168="nulová",J168,0)</f>
        <v>0</v>
      </c>
      <c r="BJ168" s="16" t="s">
        <v>82</v>
      </c>
      <c r="BK168" s="160">
        <f>ROUND(I168*H168,2)</f>
        <v>0</v>
      </c>
      <c r="BL168" s="16" t="s">
        <v>466</v>
      </c>
      <c r="BM168" s="159" t="s">
        <v>518</v>
      </c>
    </row>
    <row r="169" spans="1:65" s="13" customFormat="1">
      <c r="B169" s="166"/>
      <c r="D169" s="161" t="s">
        <v>141</v>
      </c>
      <c r="E169" s="167" t="s">
        <v>1</v>
      </c>
      <c r="F169" s="168" t="s">
        <v>519</v>
      </c>
      <c r="H169" s="169">
        <v>25.672000000000001</v>
      </c>
      <c r="I169" s="170"/>
      <c r="L169" s="166"/>
      <c r="M169" s="171"/>
      <c r="N169" s="172"/>
      <c r="O169" s="172"/>
      <c r="P169" s="172"/>
      <c r="Q169" s="172"/>
      <c r="R169" s="172"/>
      <c r="S169" s="172"/>
      <c r="T169" s="173"/>
      <c r="AT169" s="167" t="s">
        <v>141</v>
      </c>
      <c r="AU169" s="167" t="s">
        <v>82</v>
      </c>
      <c r="AV169" s="13" t="s">
        <v>84</v>
      </c>
      <c r="AW169" s="13" t="s">
        <v>31</v>
      </c>
      <c r="AX169" s="13" t="s">
        <v>75</v>
      </c>
      <c r="AY169" s="167" t="s">
        <v>129</v>
      </c>
    </row>
    <row r="170" spans="1:65" s="14" customFormat="1">
      <c r="B170" s="174"/>
      <c r="D170" s="161" t="s">
        <v>141</v>
      </c>
      <c r="E170" s="175" t="s">
        <v>1</v>
      </c>
      <c r="F170" s="176" t="s">
        <v>143</v>
      </c>
      <c r="H170" s="177">
        <v>25.672000000000001</v>
      </c>
      <c r="I170" s="178"/>
      <c r="L170" s="174"/>
      <c r="M170" s="179"/>
      <c r="N170" s="180"/>
      <c r="O170" s="180"/>
      <c r="P170" s="180"/>
      <c r="Q170" s="180"/>
      <c r="R170" s="180"/>
      <c r="S170" s="180"/>
      <c r="T170" s="181"/>
      <c r="AT170" s="175" t="s">
        <v>141</v>
      </c>
      <c r="AU170" s="175" t="s">
        <v>82</v>
      </c>
      <c r="AV170" s="14" t="s">
        <v>137</v>
      </c>
      <c r="AW170" s="14" t="s">
        <v>31</v>
      </c>
      <c r="AX170" s="14" t="s">
        <v>82</v>
      </c>
      <c r="AY170" s="175" t="s">
        <v>129</v>
      </c>
    </row>
    <row r="171" spans="1:65" s="2" customFormat="1" ht="48">
      <c r="A171" s="31"/>
      <c r="B171" s="147"/>
      <c r="C171" s="148" t="s">
        <v>201</v>
      </c>
      <c r="D171" s="148" t="s">
        <v>132</v>
      </c>
      <c r="E171" s="149" t="s">
        <v>520</v>
      </c>
      <c r="F171" s="150" t="s">
        <v>521</v>
      </c>
      <c r="G171" s="151" t="s">
        <v>181</v>
      </c>
      <c r="H171" s="152">
        <v>31.885999999999999</v>
      </c>
      <c r="I171" s="153"/>
      <c r="J171" s="154">
        <f>ROUND(I171*H171,2)</f>
        <v>0</v>
      </c>
      <c r="K171" s="150" t="s">
        <v>136</v>
      </c>
      <c r="L171" s="32"/>
      <c r="M171" s="155" t="s">
        <v>1</v>
      </c>
      <c r="N171" s="156" t="s">
        <v>40</v>
      </c>
      <c r="O171" s="57"/>
      <c r="P171" s="157">
        <f>O171*H171</f>
        <v>0</v>
      </c>
      <c r="Q171" s="157">
        <v>0</v>
      </c>
      <c r="R171" s="157">
        <f>Q171*H171</f>
        <v>0</v>
      </c>
      <c r="S171" s="157">
        <v>0</v>
      </c>
      <c r="T171" s="158">
        <f>S171*H171</f>
        <v>0</v>
      </c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R171" s="159" t="s">
        <v>466</v>
      </c>
      <c r="AT171" s="159" t="s">
        <v>132</v>
      </c>
      <c r="AU171" s="159" t="s">
        <v>82</v>
      </c>
      <c r="AY171" s="16" t="s">
        <v>129</v>
      </c>
      <c r="BE171" s="160">
        <f>IF(N171="základní",J171,0)</f>
        <v>0</v>
      </c>
      <c r="BF171" s="160">
        <f>IF(N171="snížená",J171,0)</f>
        <v>0</v>
      </c>
      <c r="BG171" s="160">
        <f>IF(N171="zákl. přenesená",J171,0)</f>
        <v>0</v>
      </c>
      <c r="BH171" s="160">
        <f>IF(N171="sníž. přenesená",J171,0)</f>
        <v>0</v>
      </c>
      <c r="BI171" s="160">
        <f>IF(N171="nulová",J171,0)</f>
        <v>0</v>
      </c>
      <c r="BJ171" s="16" t="s">
        <v>82</v>
      </c>
      <c r="BK171" s="160">
        <f>ROUND(I171*H171,2)</f>
        <v>0</v>
      </c>
      <c r="BL171" s="16" t="s">
        <v>466</v>
      </c>
      <c r="BM171" s="159" t="s">
        <v>522</v>
      </c>
    </row>
    <row r="172" spans="1:65" s="13" customFormat="1">
      <c r="B172" s="166"/>
      <c r="D172" s="161" t="s">
        <v>141</v>
      </c>
      <c r="E172" s="167" t="s">
        <v>1</v>
      </c>
      <c r="F172" s="168" t="s">
        <v>523</v>
      </c>
      <c r="H172" s="169">
        <v>31.885999999999999</v>
      </c>
      <c r="I172" s="170"/>
      <c r="L172" s="166"/>
      <c r="M172" s="171"/>
      <c r="N172" s="172"/>
      <c r="O172" s="172"/>
      <c r="P172" s="172"/>
      <c r="Q172" s="172"/>
      <c r="R172" s="172"/>
      <c r="S172" s="172"/>
      <c r="T172" s="173"/>
      <c r="AT172" s="167" t="s">
        <v>141</v>
      </c>
      <c r="AU172" s="167" t="s">
        <v>82</v>
      </c>
      <c r="AV172" s="13" t="s">
        <v>84</v>
      </c>
      <c r="AW172" s="13" t="s">
        <v>31</v>
      </c>
      <c r="AX172" s="13" t="s">
        <v>75</v>
      </c>
      <c r="AY172" s="167" t="s">
        <v>129</v>
      </c>
    </row>
    <row r="173" spans="1:65" s="14" customFormat="1">
      <c r="B173" s="174"/>
      <c r="D173" s="161" t="s">
        <v>141</v>
      </c>
      <c r="E173" s="175" t="s">
        <v>1</v>
      </c>
      <c r="F173" s="176" t="s">
        <v>143</v>
      </c>
      <c r="H173" s="177">
        <v>31.885999999999999</v>
      </c>
      <c r="I173" s="178"/>
      <c r="L173" s="174"/>
      <c r="M173" s="192"/>
      <c r="N173" s="193"/>
      <c r="O173" s="193"/>
      <c r="P173" s="193"/>
      <c r="Q173" s="193"/>
      <c r="R173" s="193"/>
      <c r="S173" s="193"/>
      <c r="T173" s="194"/>
      <c r="AT173" s="175" t="s">
        <v>141</v>
      </c>
      <c r="AU173" s="175" t="s">
        <v>82</v>
      </c>
      <c r="AV173" s="14" t="s">
        <v>137</v>
      </c>
      <c r="AW173" s="14" t="s">
        <v>31</v>
      </c>
      <c r="AX173" s="14" t="s">
        <v>82</v>
      </c>
      <c r="AY173" s="175" t="s">
        <v>129</v>
      </c>
    </row>
    <row r="174" spans="1:65" s="2" customFormat="1" ht="6.95" customHeight="1">
      <c r="A174" s="31"/>
      <c r="B174" s="46"/>
      <c r="C174" s="47"/>
      <c r="D174" s="47"/>
      <c r="E174" s="47"/>
      <c r="F174" s="47"/>
      <c r="G174" s="47"/>
      <c r="H174" s="47"/>
      <c r="I174" s="47"/>
      <c r="J174" s="47"/>
      <c r="K174" s="47"/>
      <c r="L174" s="32"/>
      <c r="M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</row>
  </sheetData>
  <autoFilter ref="C120:K173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6"/>
  <sheetViews>
    <sheetView showGridLines="0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96" t="s">
        <v>5</v>
      </c>
      <c r="M2" s="197"/>
      <c r="N2" s="197"/>
      <c r="O2" s="197"/>
      <c r="P2" s="197"/>
      <c r="Q2" s="197"/>
      <c r="R2" s="197"/>
      <c r="S2" s="197"/>
      <c r="T2" s="197"/>
      <c r="U2" s="197"/>
      <c r="V2" s="197"/>
      <c r="AT2" s="16" t="s">
        <v>101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84</v>
      </c>
    </row>
    <row r="4" spans="1:46" s="1" customFormat="1" ht="24.95" customHeight="1">
      <c r="B4" s="19"/>
      <c r="D4" s="20" t="s">
        <v>102</v>
      </c>
      <c r="L4" s="19"/>
      <c r="M4" s="97" t="s">
        <v>10</v>
      </c>
      <c r="AT4" s="16" t="s">
        <v>3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26" t="s">
        <v>16</v>
      </c>
      <c r="L6" s="19"/>
    </row>
    <row r="7" spans="1:46" s="1" customFormat="1" ht="16.5" customHeight="1">
      <c r="B7" s="19"/>
      <c r="E7" s="240" t="str">
        <f>'Rekapitulace stavby'!K6</f>
        <v>Oprava trati v úseku Vranovice - Pohořelice - přejezdy v km 5,688 a 0,572</v>
      </c>
      <c r="F7" s="241"/>
      <c r="G7" s="241"/>
      <c r="H7" s="241"/>
      <c r="L7" s="19"/>
    </row>
    <row r="8" spans="1:46" s="1" customFormat="1" ht="12" customHeight="1">
      <c r="B8" s="19"/>
      <c r="D8" s="26" t="s">
        <v>103</v>
      </c>
      <c r="L8" s="19"/>
    </row>
    <row r="9" spans="1:46" s="2" customFormat="1" ht="16.5" customHeight="1">
      <c r="A9" s="31"/>
      <c r="B9" s="32"/>
      <c r="C9" s="31"/>
      <c r="D9" s="31"/>
      <c r="E9" s="240" t="s">
        <v>460</v>
      </c>
      <c r="F9" s="239"/>
      <c r="G9" s="239"/>
      <c r="H9" s="239"/>
      <c r="I9" s="31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105</v>
      </c>
      <c r="E10" s="31"/>
      <c r="F10" s="31"/>
      <c r="G10" s="31"/>
      <c r="H10" s="31"/>
      <c r="I10" s="31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0" t="s">
        <v>524</v>
      </c>
      <c r="F11" s="239"/>
      <c r="G11" s="239"/>
      <c r="H11" s="239"/>
      <c r="I11" s="31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>
      <c r="A12" s="31"/>
      <c r="B12" s="32"/>
      <c r="C12" s="31"/>
      <c r="D12" s="31"/>
      <c r="E12" s="31"/>
      <c r="F12" s="31"/>
      <c r="G12" s="31"/>
      <c r="H12" s="31"/>
      <c r="I12" s="31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26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26" t="s">
        <v>22</v>
      </c>
      <c r="J14" s="54" t="str">
        <f>'Rekapitulace stavby'!AN8</f>
        <v>12. 4. 2021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31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26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26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31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26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42" t="str">
        <f>'Rekapitulace stavby'!E14</f>
        <v>Vyplň údaj</v>
      </c>
      <c r="F20" s="208"/>
      <c r="G20" s="208"/>
      <c r="H20" s="208"/>
      <c r="I20" s="26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31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26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26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31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26" t="s">
        <v>25</v>
      </c>
      <c r="J25" s="24" t="s">
        <v>1</v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">
        <v>33</v>
      </c>
      <c r="F26" s="31"/>
      <c r="G26" s="31"/>
      <c r="H26" s="31"/>
      <c r="I26" s="26" t="s">
        <v>27</v>
      </c>
      <c r="J26" s="24" t="s">
        <v>1</v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31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34</v>
      </c>
      <c r="E28" s="31"/>
      <c r="F28" s="31"/>
      <c r="G28" s="31"/>
      <c r="H28" s="31"/>
      <c r="I28" s="31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98"/>
      <c r="B29" s="99"/>
      <c r="C29" s="98"/>
      <c r="D29" s="98"/>
      <c r="E29" s="212" t="s">
        <v>1</v>
      </c>
      <c r="F29" s="212"/>
      <c r="G29" s="212"/>
      <c r="H29" s="212"/>
      <c r="I29" s="98"/>
      <c r="J29" s="98"/>
      <c r="K29" s="98"/>
      <c r="L29" s="100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31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65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1" t="s">
        <v>35</v>
      </c>
      <c r="E32" s="31"/>
      <c r="F32" s="31"/>
      <c r="G32" s="31"/>
      <c r="H32" s="31"/>
      <c r="I32" s="31"/>
      <c r="J32" s="70">
        <f>ROUND(J121,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65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37</v>
      </c>
      <c r="G34" s="31"/>
      <c r="H34" s="31"/>
      <c r="I34" s="35" t="s">
        <v>36</v>
      </c>
      <c r="J34" s="35" t="s">
        <v>38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2" t="s">
        <v>39</v>
      </c>
      <c r="E35" s="26" t="s">
        <v>40</v>
      </c>
      <c r="F35" s="103">
        <f>ROUND((SUM(BE121:BE135)),  2)</f>
        <v>0</v>
      </c>
      <c r="G35" s="31"/>
      <c r="H35" s="31"/>
      <c r="I35" s="104">
        <v>0.21</v>
      </c>
      <c r="J35" s="103">
        <f>ROUND(((SUM(BE121:BE135))*I35),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41</v>
      </c>
      <c r="F36" s="103">
        <f>ROUND((SUM(BF121:BF135)),  2)</f>
        <v>0</v>
      </c>
      <c r="G36" s="31"/>
      <c r="H36" s="31"/>
      <c r="I36" s="104">
        <v>0.15</v>
      </c>
      <c r="J36" s="103">
        <f>ROUND(((SUM(BF121:BF135))*I36),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42</v>
      </c>
      <c r="F37" s="103">
        <f>ROUND((SUM(BG121:BG135)),  2)</f>
        <v>0</v>
      </c>
      <c r="G37" s="31"/>
      <c r="H37" s="31"/>
      <c r="I37" s="104">
        <v>0.21</v>
      </c>
      <c r="J37" s="103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43</v>
      </c>
      <c r="F38" s="103">
        <f>ROUND((SUM(BH121:BH135)),  2)</f>
        <v>0</v>
      </c>
      <c r="G38" s="31"/>
      <c r="H38" s="31"/>
      <c r="I38" s="104">
        <v>0.15</v>
      </c>
      <c r="J38" s="103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44</v>
      </c>
      <c r="F39" s="103">
        <f>ROUND((SUM(BI121:BI135)),  2)</f>
        <v>0</v>
      </c>
      <c r="G39" s="31"/>
      <c r="H39" s="31"/>
      <c r="I39" s="104">
        <v>0</v>
      </c>
      <c r="J39" s="103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05"/>
      <c r="D41" s="106" t="s">
        <v>45</v>
      </c>
      <c r="E41" s="59"/>
      <c r="F41" s="59"/>
      <c r="G41" s="107" t="s">
        <v>46</v>
      </c>
      <c r="H41" s="108" t="s">
        <v>47</v>
      </c>
      <c r="I41" s="59"/>
      <c r="J41" s="109">
        <f>SUM(J32:J39)</f>
        <v>0</v>
      </c>
      <c r="K41" s="110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41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41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2" customFormat="1" ht="12.75">
      <c r="A61" s="31"/>
      <c r="B61" s="32"/>
      <c r="C61" s="31"/>
      <c r="D61" s="44" t="s">
        <v>50</v>
      </c>
      <c r="E61" s="34"/>
      <c r="F61" s="111" t="s">
        <v>51</v>
      </c>
      <c r="G61" s="44" t="s">
        <v>50</v>
      </c>
      <c r="H61" s="34"/>
      <c r="I61" s="34"/>
      <c r="J61" s="112" t="s">
        <v>51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2" customFormat="1" ht="12.75">
      <c r="A65" s="31"/>
      <c r="B65" s="32"/>
      <c r="C65" s="31"/>
      <c r="D65" s="42" t="s">
        <v>52</v>
      </c>
      <c r="E65" s="45"/>
      <c r="F65" s="45"/>
      <c r="G65" s="42" t="s">
        <v>53</v>
      </c>
      <c r="H65" s="45"/>
      <c r="I65" s="45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2" customFormat="1" ht="12.75">
      <c r="A76" s="31"/>
      <c r="B76" s="32"/>
      <c r="C76" s="31"/>
      <c r="D76" s="44" t="s">
        <v>50</v>
      </c>
      <c r="E76" s="34"/>
      <c r="F76" s="111" t="s">
        <v>51</v>
      </c>
      <c r="G76" s="44" t="s">
        <v>50</v>
      </c>
      <c r="H76" s="34"/>
      <c r="I76" s="34"/>
      <c r="J76" s="112" t="s">
        <v>51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107</v>
      </c>
      <c r="D82" s="31"/>
      <c r="E82" s="31"/>
      <c r="F82" s="31"/>
      <c r="G82" s="31"/>
      <c r="H82" s="31"/>
      <c r="I82" s="31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31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16.5" customHeight="1">
      <c r="A85" s="31"/>
      <c r="B85" s="32"/>
      <c r="C85" s="31"/>
      <c r="D85" s="31"/>
      <c r="E85" s="240" t="str">
        <f>E7</f>
        <v>Oprava trati v úseku Vranovice - Pohořelice - přejezdy v km 5,688 a 0,572</v>
      </c>
      <c r="F85" s="241"/>
      <c r="G85" s="241"/>
      <c r="H85" s="241"/>
      <c r="I85" s="31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103</v>
      </c>
      <c r="L86" s="19"/>
    </row>
    <row r="87" spans="1:31" s="2" customFormat="1" ht="16.5" customHeight="1">
      <c r="A87" s="31"/>
      <c r="B87" s="32"/>
      <c r="C87" s="31"/>
      <c r="D87" s="31"/>
      <c r="E87" s="240" t="s">
        <v>460</v>
      </c>
      <c r="F87" s="239"/>
      <c r="G87" s="239"/>
      <c r="H87" s="239"/>
      <c r="I87" s="31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105</v>
      </c>
      <c r="D88" s="31"/>
      <c r="E88" s="31"/>
      <c r="F88" s="31"/>
      <c r="G88" s="31"/>
      <c r="H88" s="31"/>
      <c r="I88" s="31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0" t="str">
        <f>E11</f>
        <v>SO 02.2 - VON</v>
      </c>
      <c r="F89" s="239"/>
      <c r="G89" s="239"/>
      <c r="H89" s="239"/>
      <c r="I89" s="31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Vranovice - Pohořelice</v>
      </c>
      <c r="G91" s="31"/>
      <c r="H91" s="31"/>
      <c r="I91" s="26" t="s">
        <v>22</v>
      </c>
      <c r="J91" s="54" t="str">
        <f>IF(J14="","",J14)</f>
        <v>12. 4. 2021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31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26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26" t="s">
        <v>32</v>
      </c>
      <c r="J94" s="29" t="str">
        <f>E26</f>
        <v>Ondřej Bozek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13" t="s">
        <v>108</v>
      </c>
      <c r="D96" s="105"/>
      <c r="E96" s="105"/>
      <c r="F96" s="105"/>
      <c r="G96" s="105"/>
      <c r="H96" s="105"/>
      <c r="I96" s="105"/>
      <c r="J96" s="114" t="s">
        <v>109</v>
      </c>
      <c r="K96" s="105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31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15" t="s">
        <v>110</v>
      </c>
      <c r="D98" s="31"/>
      <c r="E98" s="31"/>
      <c r="F98" s="31"/>
      <c r="G98" s="31"/>
      <c r="H98" s="31"/>
      <c r="I98" s="31"/>
      <c r="J98" s="70">
        <f>J121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111</v>
      </c>
    </row>
    <row r="99" spans="1:47" s="9" customFormat="1" ht="24.95" customHeight="1">
      <c r="B99" s="116"/>
      <c r="D99" s="117" t="s">
        <v>525</v>
      </c>
      <c r="E99" s="118"/>
      <c r="F99" s="118"/>
      <c r="G99" s="118"/>
      <c r="H99" s="118"/>
      <c r="I99" s="118"/>
      <c r="J99" s="119">
        <f>J122</f>
        <v>0</v>
      </c>
      <c r="L99" s="116"/>
    </row>
    <row r="100" spans="1:47" s="2" customFormat="1" ht="21.75" customHeight="1">
      <c r="A100" s="31"/>
      <c r="B100" s="32"/>
      <c r="C100" s="31"/>
      <c r="D100" s="31"/>
      <c r="E100" s="31"/>
      <c r="F100" s="31"/>
      <c r="G100" s="31"/>
      <c r="H100" s="31"/>
      <c r="I100" s="31"/>
      <c r="J100" s="31"/>
      <c r="K100" s="31"/>
      <c r="L100" s="4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1" spans="1:47" s="2" customFormat="1" ht="6.95" customHeight="1">
      <c r="A101" s="31"/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5" spans="1:47" s="2" customFormat="1" ht="6.95" customHeight="1">
      <c r="A105" s="31"/>
      <c r="B105" s="48"/>
      <c r="C105" s="49"/>
      <c r="D105" s="49"/>
      <c r="E105" s="49"/>
      <c r="F105" s="49"/>
      <c r="G105" s="49"/>
      <c r="H105" s="49"/>
      <c r="I105" s="49"/>
      <c r="J105" s="49"/>
      <c r="K105" s="49"/>
      <c r="L105" s="4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47" s="2" customFormat="1" ht="24.95" customHeight="1">
      <c r="A106" s="31"/>
      <c r="B106" s="32"/>
      <c r="C106" s="20" t="s">
        <v>114</v>
      </c>
      <c r="D106" s="31"/>
      <c r="E106" s="31"/>
      <c r="F106" s="31"/>
      <c r="G106" s="31"/>
      <c r="H106" s="31"/>
      <c r="I106" s="31"/>
      <c r="J106" s="31"/>
      <c r="K106" s="31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6.95" customHeight="1">
      <c r="A107" s="31"/>
      <c r="B107" s="32"/>
      <c r="C107" s="31"/>
      <c r="D107" s="31"/>
      <c r="E107" s="31"/>
      <c r="F107" s="31"/>
      <c r="G107" s="31"/>
      <c r="H107" s="31"/>
      <c r="I107" s="31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12" customHeight="1">
      <c r="A108" s="31"/>
      <c r="B108" s="32"/>
      <c r="C108" s="26" t="s">
        <v>16</v>
      </c>
      <c r="D108" s="31"/>
      <c r="E108" s="31"/>
      <c r="F108" s="31"/>
      <c r="G108" s="31"/>
      <c r="H108" s="31"/>
      <c r="I108" s="31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16.5" customHeight="1">
      <c r="A109" s="31"/>
      <c r="B109" s="32"/>
      <c r="C109" s="31"/>
      <c r="D109" s="31"/>
      <c r="E109" s="240" t="str">
        <f>E7</f>
        <v>Oprava trati v úseku Vranovice - Pohořelice - přejezdy v km 5,688 a 0,572</v>
      </c>
      <c r="F109" s="241"/>
      <c r="G109" s="241"/>
      <c r="H109" s="241"/>
      <c r="I109" s="31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1" customFormat="1" ht="12" customHeight="1">
      <c r="B110" s="19"/>
      <c r="C110" s="26" t="s">
        <v>103</v>
      </c>
      <c r="L110" s="19"/>
    </row>
    <row r="111" spans="1:47" s="2" customFormat="1" ht="16.5" customHeight="1">
      <c r="A111" s="31"/>
      <c r="B111" s="32"/>
      <c r="C111" s="31"/>
      <c r="D111" s="31"/>
      <c r="E111" s="240" t="s">
        <v>460</v>
      </c>
      <c r="F111" s="239"/>
      <c r="G111" s="239"/>
      <c r="H111" s="239"/>
      <c r="I111" s="31"/>
      <c r="J111" s="31"/>
      <c r="K111" s="31"/>
      <c r="L111" s="4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47" s="2" customFormat="1" ht="12" customHeight="1">
      <c r="A112" s="31"/>
      <c r="B112" s="32"/>
      <c r="C112" s="26" t="s">
        <v>105</v>
      </c>
      <c r="D112" s="31"/>
      <c r="E112" s="31"/>
      <c r="F112" s="31"/>
      <c r="G112" s="31"/>
      <c r="H112" s="31"/>
      <c r="I112" s="31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6.5" customHeight="1">
      <c r="A113" s="31"/>
      <c r="B113" s="32"/>
      <c r="C113" s="31"/>
      <c r="D113" s="31"/>
      <c r="E113" s="230" t="str">
        <f>E11</f>
        <v>SO 02.2 - VON</v>
      </c>
      <c r="F113" s="239"/>
      <c r="G113" s="239"/>
      <c r="H113" s="239"/>
      <c r="I113" s="31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6.95" customHeight="1">
      <c r="A114" s="31"/>
      <c r="B114" s="32"/>
      <c r="C114" s="31"/>
      <c r="D114" s="31"/>
      <c r="E114" s="31"/>
      <c r="F114" s="31"/>
      <c r="G114" s="31"/>
      <c r="H114" s="31"/>
      <c r="I114" s="31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12" customHeight="1">
      <c r="A115" s="31"/>
      <c r="B115" s="32"/>
      <c r="C115" s="26" t="s">
        <v>20</v>
      </c>
      <c r="D115" s="31"/>
      <c r="E115" s="31"/>
      <c r="F115" s="24" t="str">
        <f>F14</f>
        <v>Vranovice - Pohořelice</v>
      </c>
      <c r="G115" s="31"/>
      <c r="H115" s="31"/>
      <c r="I115" s="26" t="s">
        <v>22</v>
      </c>
      <c r="J115" s="54" t="str">
        <f>IF(J14="","",J14)</f>
        <v>12. 4. 2021</v>
      </c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6.95" customHeight="1">
      <c r="A116" s="31"/>
      <c r="B116" s="32"/>
      <c r="C116" s="31"/>
      <c r="D116" s="31"/>
      <c r="E116" s="31"/>
      <c r="F116" s="31"/>
      <c r="G116" s="31"/>
      <c r="H116" s="31"/>
      <c r="I116" s="31"/>
      <c r="J116" s="31"/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15.2" customHeight="1">
      <c r="A117" s="31"/>
      <c r="B117" s="32"/>
      <c r="C117" s="26" t="s">
        <v>24</v>
      </c>
      <c r="D117" s="31"/>
      <c r="E117" s="31"/>
      <c r="F117" s="24" t="str">
        <f>E17</f>
        <v xml:space="preserve"> </v>
      </c>
      <c r="G117" s="31"/>
      <c r="H117" s="31"/>
      <c r="I117" s="26" t="s">
        <v>30</v>
      </c>
      <c r="J117" s="29" t="str">
        <f>E23</f>
        <v xml:space="preserve"> </v>
      </c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28</v>
      </c>
      <c r="D118" s="31"/>
      <c r="E118" s="31"/>
      <c r="F118" s="24" t="str">
        <f>IF(E20="","",E20)</f>
        <v>Vyplň údaj</v>
      </c>
      <c r="G118" s="31"/>
      <c r="H118" s="31"/>
      <c r="I118" s="26" t="s">
        <v>32</v>
      </c>
      <c r="J118" s="29" t="str">
        <f>E26</f>
        <v>Ondřej Bozek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0.35" customHeight="1">
      <c r="A119" s="31"/>
      <c r="B119" s="32"/>
      <c r="C119" s="31"/>
      <c r="D119" s="31"/>
      <c r="E119" s="31"/>
      <c r="F119" s="31"/>
      <c r="G119" s="31"/>
      <c r="H119" s="31"/>
      <c r="I119" s="31"/>
      <c r="J119" s="31"/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11" customFormat="1" ht="29.25" customHeight="1">
      <c r="A120" s="124"/>
      <c r="B120" s="125"/>
      <c r="C120" s="126" t="s">
        <v>115</v>
      </c>
      <c r="D120" s="127" t="s">
        <v>60</v>
      </c>
      <c r="E120" s="127" t="s">
        <v>56</v>
      </c>
      <c r="F120" s="127" t="s">
        <v>57</v>
      </c>
      <c r="G120" s="127" t="s">
        <v>116</v>
      </c>
      <c r="H120" s="127" t="s">
        <v>117</v>
      </c>
      <c r="I120" s="127" t="s">
        <v>118</v>
      </c>
      <c r="J120" s="127" t="s">
        <v>109</v>
      </c>
      <c r="K120" s="128" t="s">
        <v>119</v>
      </c>
      <c r="L120" s="129"/>
      <c r="M120" s="61" t="s">
        <v>1</v>
      </c>
      <c r="N120" s="62" t="s">
        <v>39</v>
      </c>
      <c r="O120" s="62" t="s">
        <v>120</v>
      </c>
      <c r="P120" s="62" t="s">
        <v>121</v>
      </c>
      <c r="Q120" s="62" t="s">
        <v>122</v>
      </c>
      <c r="R120" s="62" t="s">
        <v>123</v>
      </c>
      <c r="S120" s="62" t="s">
        <v>124</v>
      </c>
      <c r="T120" s="63" t="s">
        <v>125</v>
      </c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24"/>
      <c r="AE120" s="124"/>
    </row>
    <row r="121" spans="1:65" s="2" customFormat="1" ht="22.9" customHeight="1">
      <c r="A121" s="31"/>
      <c r="B121" s="32"/>
      <c r="C121" s="68" t="s">
        <v>126</v>
      </c>
      <c r="D121" s="31"/>
      <c r="E121" s="31"/>
      <c r="F121" s="31"/>
      <c r="G121" s="31"/>
      <c r="H121" s="31"/>
      <c r="I121" s="31"/>
      <c r="J121" s="130">
        <f>BK121</f>
        <v>0</v>
      </c>
      <c r="K121" s="31"/>
      <c r="L121" s="32"/>
      <c r="M121" s="64"/>
      <c r="N121" s="55"/>
      <c r="O121" s="65"/>
      <c r="P121" s="131">
        <f>P122</f>
        <v>0</v>
      </c>
      <c r="Q121" s="65"/>
      <c r="R121" s="131">
        <f>R122</f>
        <v>0</v>
      </c>
      <c r="S121" s="65"/>
      <c r="T121" s="132">
        <f>T122</f>
        <v>0</v>
      </c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T121" s="16" t="s">
        <v>74</v>
      </c>
      <c r="AU121" s="16" t="s">
        <v>111</v>
      </c>
      <c r="BK121" s="133">
        <f>BK122</f>
        <v>0</v>
      </c>
    </row>
    <row r="122" spans="1:65" s="12" customFormat="1" ht="25.9" customHeight="1">
      <c r="B122" s="134"/>
      <c r="D122" s="135" t="s">
        <v>74</v>
      </c>
      <c r="E122" s="136" t="s">
        <v>526</v>
      </c>
      <c r="F122" s="136" t="s">
        <v>527</v>
      </c>
      <c r="I122" s="137"/>
      <c r="J122" s="138">
        <f>BK122</f>
        <v>0</v>
      </c>
      <c r="L122" s="134"/>
      <c r="M122" s="139"/>
      <c r="N122" s="140"/>
      <c r="O122" s="140"/>
      <c r="P122" s="141">
        <f>SUM(P123:P135)</f>
        <v>0</v>
      </c>
      <c r="Q122" s="140"/>
      <c r="R122" s="141">
        <f>SUM(R123:R135)</f>
        <v>0</v>
      </c>
      <c r="S122" s="140"/>
      <c r="T122" s="142">
        <f>SUM(T123:T135)</f>
        <v>0</v>
      </c>
      <c r="AR122" s="135" t="s">
        <v>130</v>
      </c>
      <c r="AT122" s="143" t="s">
        <v>74</v>
      </c>
      <c r="AU122" s="143" t="s">
        <v>75</v>
      </c>
      <c r="AY122" s="135" t="s">
        <v>129</v>
      </c>
      <c r="BK122" s="144">
        <f>SUM(BK123:BK135)</f>
        <v>0</v>
      </c>
    </row>
    <row r="123" spans="1:65" s="2" customFormat="1" ht="16.5" customHeight="1">
      <c r="A123" s="31"/>
      <c r="B123" s="147"/>
      <c r="C123" s="148" t="s">
        <v>82</v>
      </c>
      <c r="D123" s="148" t="s">
        <v>132</v>
      </c>
      <c r="E123" s="149" t="s">
        <v>528</v>
      </c>
      <c r="F123" s="150" t="s">
        <v>529</v>
      </c>
      <c r="G123" s="151" t="s">
        <v>530</v>
      </c>
      <c r="H123" s="195"/>
      <c r="I123" s="153"/>
      <c r="J123" s="154">
        <f>ROUND(I123*H123,2)</f>
        <v>0</v>
      </c>
      <c r="K123" s="150" t="s">
        <v>136</v>
      </c>
      <c r="L123" s="32"/>
      <c r="M123" s="155" t="s">
        <v>1</v>
      </c>
      <c r="N123" s="156" t="s">
        <v>40</v>
      </c>
      <c r="O123" s="57"/>
      <c r="P123" s="157">
        <f>O123*H123</f>
        <v>0</v>
      </c>
      <c r="Q123" s="157">
        <v>0</v>
      </c>
      <c r="R123" s="157">
        <f>Q123*H123</f>
        <v>0</v>
      </c>
      <c r="S123" s="157">
        <v>0</v>
      </c>
      <c r="T123" s="158">
        <f>S123*H123</f>
        <v>0</v>
      </c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R123" s="159" t="s">
        <v>137</v>
      </c>
      <c r="AT123" s="159" t="s">
        <v>132</v>
      </c>
      <c r="AU123" s="159" t="s">
        <v>82</v>
      </c>
      <c r="AY123" s="16" t="s">
        <v>129</v>
      </c>
      <c r="BE123" s="160">
        <f>IF(N123="základní",J123,0)</f>
        <v>0</v>
      </c>
      <c r="BF123" s="160">
        <f>IF(N123="snížená",J123,0)</f>
        <v>0</v>
      </c>
      <c r="BG123" s="160">
        <f>IF(N123="zákl. přenesená",J123,0)</f>
        <v>0</v>
      </c>
      <c r="BH123" s="160">
        <f>IF(N123="sníž. přenesená",J123,0)</f>
        <v>0</v>
      </c>
      <c r="BI123" s="160">
        <f>IF(N123="nulová",J123,0)</f>
        <v>0</v>
      </c>
      <c r="BJ123" s="16" t="s">
        <v>82</v>
      </c>
      <c r="BK123" s="160">
        <f>ROUND(I123*H123,2)</f>
        <v>0</v>
      </c>
      <c r="BL123" s="16" t="s">
        <v>137</v>
      </c>
      <c r="BM123" s="159" t="s">
        <v>531</v>
      </c>
    </row>
    <row r="124" spans="1:65" s="2" customFormat="1" ht="16.5" customHeight="1">
      <c r="A124" s="31"/>
      <c r="B124" s="147"/>
      <c r="C124" s="148" t="s">
        <v>84</v>
      </c>
      <c r="D124" s="148" t="s">
        <v>132</v>
      </c>
      <c r="E124" s="149" t="s">
        <v>532</v>
      </c>
      <c r="F124" s="150" t="s">
        <v>533</v>
      </c>
      <c r="G124" s="151" t="s">
        <v>530</v>
      </c>
      <c r="H124" s="195"/>
      <c r="I124" s="153"/>
      <c r="J124" s="154">
        <f>ROUND(I124*H124,2)</f>
        <v>0</v>
      </c>
      <c r="K124" s="150" t="s">
        <v>136</v>
      </c>
      <c r="L124" s="32"/>
      <c r="M124" s="155" t="s">
        <v>1</v>
      </c>
      <c r="N124" s="156" t="s">
        <v>40</v>
      </c>
      <c r="O124" s="57"/>
      <c r="P124" s="157">
        <f>O124*H124</f>
        <v>0</v>
      </c>
      <c r="Q124" s="157">
        <v>0</v>
      </c>
      <c r="R124" s="157">
        <f>Q124*H124</f>
        <v>0</v>
      </c>
      <c r="S124" s="157">
        <v>0</v>
      </c>
      <c r="T124" s="158">
        <f>S124*H124</f>
        <v>0</v>
      </c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R124" s="159" t="s">
        <v>137</v>
      </c>
      <c r="AT124" s="159" t="s">
        <v>132</v>
      </c>
      <c r="AU124" s="159" t="s">
        <v>82</v>
      </c>
      <c r="AY124" s="16" t="s">
        <v>129</v>
      </c>
      <c r="BE124" s="160">
        <f>IF(N124="základní",J124,0)</f>
        <v>0</v>
      </c>
      <c r="BF124" s="160">
        <f>IF(N124="snížená",J124,0)</f>
        <v>0</v>
      </c>
      <c r="BG124" s="160">
        <f>IF(N124="zákl. přenesená",J124,0)</f>
        <v>0</v>
      </c>
      <c r="BH124" s="160">
        <f>IF(N124="sníž. přenesená",J124,0)</f>
        <v>0</v>
      </c>
      <c r="BI124" s="160">
        <f>IF(N124="nulová",J124,0)</f>
        <v>0</v>
      </c>
      <c r="BJ124" s="16" t="s">
        <v>82</v>
      </c>
      <c r="BK124" s="160">
        <f>ROUND(I124*H124,2)</f>
        <v>0</v>
      </c>
      <c r="BL124" s="16" t="s">
        <v>137</v>
      </c>
      <c r="BM124" s="159" t="s">
        <v>534</v>
      </c>
    </row>
    <row r="125" spans="1:65" s="2" customFormat="1" ht="16.5" customHeight="1">
      <c r="A125" s="31"/>
      <c r="B125" s="147"/>
      <c r="C125" s="148" t="s">
        <v>147</v>
      </c>
      <c r="D125" s="148" t="s">
        <v>132</v>
      </c>
      <c r="E125" s="149" t="s">
        <v>535</v>
      </c>
      <c r="F125" s="150" t="s">
        <v>536</v>
      </c>
      <c r="G125" s="151" t="s">
        <v>530</v>
      </c>
      <c r="H125" s="195"/>
      <c r="I125" s="153"/>
      <c r="J125" s="154">
        <f>ROUND(I125*H125,2)</f>
        <v>0</v>
      </c>
      <c r="K125" s="150" t="s">
        <v>136</v>
      </c>
      <c r="L125" s="32"/>
      <c r="M125" s="155" t="s">
        <v>1</v>
      </c>
      <c r="N125" s="156" t="s">
        <v>40</v>
      </c>
      <c r="O125" s="57"/>
      <c r="P125" s="157">
        <f>O125*H125</f>
        <v>0</v>
      </c>
      <c r="Q125" s="157">
        <v>0</v>
      </c>
      <c r="R125" s="157">
        <f>Q125*H125</f>
        <v>0</v>
      </c>
      <c r="S125" s="157">
        <v>0</v>
      </c>
      <c r="T125" s="158">
        <f>S125*H125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59" t="s">
        <v>137</v>
      </c>
      <c r="AT125" s="159" t="s">
        <v>132</v>
      </c>
      <c r="AU125" s="159" t="s">
        <v>82</v>
      </c>
      <c r="AY125" s="16" t="s">
        <v>129</v>
      </c>
      <c r="BE125" s="160">
        <f>IF(N125="základní",J125,0)</f>
        <v>0</v>
      </c>
      <c r="BF125" s="160">
        <f>IF(N125="snížená",J125,0)</f>
        <v>0</v>
      </c>
      <c r="BG125" s="160">
        <f>IF(N125="zákl. přenesená",J125,0)</f>
        <v>0</v>
      </c>
      <c r="BH125" s="160">
        <f>IF(N125="sníž. přenesená",J125,0)</f>
        <v>0</v>
      </c>
      <c r="BI125" s="160">
        <f>IF(N125="nulová",J125,0)</f>
        <v>0</v>
      </c>
      <c r="BJ125" s="16" t="s">
        <v>82</v>
      </c>
      <c r="BK125" s="160">
        <f>ROUND(I125*H125,2)</f>
        <v>0</v>
      </c>
      <c r="BL125" s="16" t="s">
        <v>137</v>
      </c>
      <c r="BM125" s="159" t="s">
        <v>537</v>
      </c>
    </row>
    <row r="126" spans="1:65" s="2" customFormat="1" ht="36">
      <c r="A126" s="31"/>
      <c r="B126" s="147"/>
      <c r="C126" s="148" t="s">
        <v>137</v>
      </c>
      <c r="D126" s="148" t="s">
        <v>132</v>
      </c>
      <c r="E126" s="149" t="s">
        <v>538</v>
      </c>
      <c r="F126" s="150" t="s">
        <v>539</v>
      </c>
      <c r="G126" s="151" t="s">
        <v>530</v>
      </c>
      <c r="H126" s="195"/>
      <c r="I126" s="153"/>
      <c r="J126" s="154">
        <f>ROUND(I126*H126,2)</f>
        <v>0</v>
      </c>
      <c r="K126" s="150" t="s">
        <v>136</v>
      </c>
      <c r="L126" s="32"/>
      <c r="M126" s="155" t="s">
        <v>1</v>
      </c>
      <c r="N126" s="156" t="s">
        <v>40</v>
      </c>
      <c r="O126" s="57"/>
      <c r="P126" s="157">
        <f>O126*H126</f>
        <v>0</v>
      </c>
      <c r="Q126" s="157">
        <v>0</v>
      </c>
      <c r="R126" s="157">
        <f>Q126*H126</f>
        <v>0</v>
      </c>
      <c r="S126" s="157">
        <v>0</v>
      </c>
      <c r="T126" s="158">
        <f>S126*H126</f>
        <v>0</v>
      </c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R126" s="159" t="s">
        <v>137</v>
      </c>
      <c r="AT126" s="159" t="s">
        <v>132</v>
      </c>
      <c r="AU126" s="159" t="s">
        <v>82</v>
      </c>
      <c r="AY126" s="16" t="s">
        <v>129</v>
      </c>
      <c r="BE126" s="160">
        <f>IF(N126="základní",J126,0)</f>
        <v>0</v>
      </c>
      <c r="BF126" s="160">
        <f>IF(N126="snížená",J126,0)</f>
        <v>0</v>
      </c>
      <c r="BG126" s="160">
        <f>IF(N126="zákl. přenesená",J126,0)</f>
        <v>0</v>
      </c>
      <c r="BH126" s="160">
        <f>IF(N126="sníž. přenesená",J126,0)</f>
        <v>0</v>
      </c>
      <c r="BI126" s="160">
        <f>IF(N126="nulová",J126,0)</f>
        <v>0</v>
      </c>
      <c r="BJ126" s="16" t="s">
        <v>82</v>
      </c>
      <c r="BK126" s="160">
        <f>ROUND(I126*H126,2)</f>
        <v>0</v>
      </c>
      <c r="BL126" s="16" t="s">
        <v>137</v>
      </c>
      <c r="BM126" s="159" t="s">
        <v>540</v>
      </c>
    </row>
    <row r="127" spans="1:65" s="2" customFormat="1" ht="19.5">
      <c r="A127" s="31"/>
      <c r="B127" s="32"/>
      <c r="C127" s="31"/>
      <c r="D127" s="161" t="s">
        <v>139</v>
      </c>
      <c r="E127" s="31"/>
      <c r="F127" s="162" t="s">
        <v>541</v>
      </c>
      <c r="G127" s="31"/>
      <c r="H127" s="31"/>
      <c r="I127" s="163"/>
      <c r="J127" s="31"/>
      <c r="K127" s="31"/>
      <c r="L127" s="32"/>
      <c r="M127" s="164"/>
      <c r="N127" s="165"/>
      <c r="O127" s="57"/>
      <c r="P127" s="57"/>
      <c r="Q127" s="57"/>
      <c r="R127" s="57"/>
      <c r="S127" s="57"/>
      <c r="T127" s="58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T127" s="16" t="s">
        <v>139</v>
      </c>
      <c r="AU127" s="16" t="s">
        <v>82</v>
      </c>
    </row>
    <row r="128" spans="1:65" s="2" customFormat="1" ht="48">
      <c r="A128" s="31"/>
      <c r="B128" s="147"/>
      <c r="C128" s="148" t="s">
        <v>130</v>
      </c>
      <c r="D128" s="148" t="s">
        <v>132</v>
      </c>
      <c r="E128" s="149" t="s">
        <v>542</v>
      </c>
      <c r="F128" s="150" t="s">
        <v>543</v>
      </c>
      <c r="G128" s="151" t="s">
        <v>154</v>
      </c>
      <c r="H128" s="152">
        <v>0.05</v>
      </c>
      <c r="I128" s="153"/>
      <c r="J128" s="154">
        <f>ROUND(I128*H128,2)</f>
        <v>0</v>
      </c>
      <c r="K128" s="150" t="s">
        <v>136</v>
      </c>
      <c r="L128" s="32"/>
      <c r="M128" s="155" t="s">
        <v>1</v>
      </c>
      <c r="N128" s="156" t="s">
        <v>40</v>
      </c>
      <c r="O128" s="57"/>
      <c r="P128" s="157">
        <f>O128*H128</f>
        <v>0</v>
      </c>
      <c r="Q128" s="157">
        <v>0</v>
      </c>
      <c r="R128" s="157">
        <f>Q128*H128</f>
        <v>0</v>
      </c>
      <c r="S128" s="157">
        <v>0</v>
      </c>
      <c r="T128" s="158">
        <f>S128*H128</f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R128" s="159" t="s">
        <v>137</v>
      </c>
      <c r="AT128" s="159" t="s">
        <v>132</v>
      </c>
      <c r="AU128" s="159" t="s">
        <v>82</v>
      </c>
      <c r="AY128" s="16" t="s">
        <v>129</v>
      </c>
      <c r="BE128" s="160">
        <f>IF(N128="základní",J128,0)</f>
        <v>0</v>
      </c>
      <c r="BF128" s="160">
        <f>IF(N128="snížená",J128,0)</f>
        <v>0</v>
      </c>
      <c r="BG128" s="160">
        <f>IF(N128="zákl. přenesená",J128,0)</f>
        <v>0</v>
      </c>
      <c r="BH128" s="160">
        <f>IF(N128="sníž. přenesená",J128,0)</f>
        <v>0</v>
      </c>
      <c r="BI128" s="160">
        <f>IF(N128="nulová",J128,0)</f>
        <v>0</v>
      </c>
      <c r="BJ128" s="16" t="s">
        <v>82</v>
      </c>
      <c r="BK128" s="160">
        <f>ROUND(I128*H128,2)</f>
        <v>0</v>
      </c>
      <c r="BL128" s="16" t="s">
        <v>137</v>
      </c>
      <c r="BM128" s="159" t="s">
        <v>544</v>
      </c>
    </row>
    <row r="129" spans="1:65" s="2" customFormat="1" ht="48">
      <c r="A129" s="31"/>
      <c r="B129" s="147"/>
      <c r="C129" s="148" t="s">
        <v>159</v>
      </c>
      <c r="D129" s="148" t="s">
        <v>132</v>
      </c>
      <c r="E129" s="149" t="s">
        <v>545</v>
      </c>
      <c r="F129" s="150" t="s">
        <v>546</v>
      </c>
      <c r="G129" s="151" t="s">
        <v>530</v>
      </c>
      <c r="H129" s="195"/>
      <c r="I129" s="153"/>
      <c r="J129" s="154">
        <f>ROUND(I129*H129,2)</f>
        <v>0</v>
      </c>
      <c r="K129" s="150" t="s">
        <v>136</v>
      </c>
      <c r="L129" s="32"/>
      <c r="M129" s="155" t="s">
        <v>1</v>
      </c>
      <c r="N129" s="156" t="s">
        <v>40</v>
      </c>
      <c r="O129" s="57"/>
      <c r="P129" s="157">
        <f>O129*H129</f>
        <v>0</v>
      </c>
      <c r="Q129" s="157">
        <v>0</v>
      </c>
      <c r="R129" s="157">
        <f>Q129*H129</f>
        <v>0</v>
      </c>
      <c r="S129" s="157">
        <v>0</v>
      </c>
      <c r="T129" s="158">
        <f>S129*H129</f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59" t="s">
        <v>137</v>
      </c>
      <c r="AT129" s="159" t="s">
        <v>132</v>
      </c>
      <c r="AU129" s="159" t="s">
        <v>82</v>
      </c>
      <c r="AY129" s="16" t="s">
        <v>129</v>
      </c>
      <c r="BE129" s="160">
        <f>IF(N129="základní",J129,0)</f>
        <v>0</v>
      </c>
      <c r="BF129" s="160">
        <f>IF(N129="snížená",J129,0)</f>
        <v>0</v>
      </c>
      <c r="BG129" s="160">
        <f>IF(N129="zákl. přenesená",J129,0)</f>
        <v>0</v>
      </c>
      <c r="BH129" s="160">
        <f>IF(N129="sníž. přenesená",J129,0)</f>
        <v>0</v>
      </c>
      <c r="BI129" s="160">
        <f>IF(N129="nulová",J129,0)</f>
        <v>0</v>
      </c>
      <c r="BJ129" s="16" t="s">
        <v>82</v>
      </c>
      <c r="BK129" s="160">
        <f>ROUND(I129*H129,2)</f>
        <v>0</v>
      </c>
      <c r="BL129" s="16" t="s">
        <v>137</v>
      </c>
      <c r="BM129" s="159" t="s">
        <v>547</v>
      </c>
    </row>
    <row r="130" spans="1:65" s="2" customFormat="1" ht="19.5">
      <c r="A130" s="31"/>
      <c r="B130" s="32"/>
      <c r="C130" s="31"/>
      <c r="D130" s="161" t="s">
        <v>139</v>
      </c>
      <c r="E130" s="31"/>
      <c r="F130" s="162" t="s">
        <v>541</v>
      </c>
      <c r="G130" s="31"/>
      <c r="H130" s="31"/>
      <c r="I130" s="163"/>
      <c r="J130" s="31"/>
      <c r="K130" s="31"/>
      <c r="L130" s="32"/>
      <c r="M130" s="164"/>
      <c r="N130" s="165"/>
      <c r="O130" s="57"/>
      <c r="P130" s="57"/>
      <c r="Q130" s="57"/>
      <c r="R130" s="57"/>
      <c r="S130" s="57"/>
      <c r="T130" s="58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T130" s="16" t="s">
        <v>139</v>
      </c>
      <c r="AU130" s="16" t="s">
        <v>82</v>
      </c>
    </row>
    <row r="131" spans="1:65" s="2" customFormat="1" ht="36">
      <c r="A131" s="31"/>
      <c r="B131" s="147"/>
      <c r="C131" s="148" t="s">
        <v>165</v>
      </c>
      <c r="D131" s="148" t="s">
        <v>132</v>
      </c>
      <c r="E131" s="149" t="s">
        <v>548</v>
      </c>
      <c r="F131" s="150" t="s">
        <v>549</v>
      </c>
      <c r="G131" s="151" t="s">
        <v>530</v>
      </c>
      <c r="H131" s="195"/>
      <c r="I131" s="153"/>
      <c r="J131" s="154">
        <f>ROUND(I131*H131,2)</f>
        <v>0</v>
      </c>
      <c r="K131" s="150" t="s">
        <v>136</v>
      </c>
      <c r="L131" s="32"/>
      <c r="M131" s="155" t="s">
        <v>1</v>
      </c>
      <c r="N131" s="156" t="s">
        <v>40</v>
      </c>
      <c r="O131" s="57"/>
      <c r="P131" s="157">
        <f>O131*H131</f>
        <v>0</v>
      </c>
      <c r="Q131" s="157">
        <v>0</v>
      </c>
      <c r="R131" s="157">
        <f>Q131*H131</f>
        <v>0</v>
      </c>
      <c r="S131" s="157">
        <v>0</v>
      </c>
      <c r="T131" s="158">
        <f>S131*H131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59" t="s">
        <v>137</v>
      </c>
      <c r="AT131" s="159" t="s">
        <v>132</v>
      </c>
      <c r="AU131" s="159" t="s">
        <v>82</v>
      </c>
      <c r="AY131" s="16" t="s">
        <v>129</v>
      </c>
      <c r="BE131" s="160">
        <f>IF(N131="základní",J131,0)</f>
        <v>0</v>
      </c>
      <c r="BF131" s="160">
        <f>IF(N131="snížená",J131,0)</f>
        <v>0</v>
      </c>
      <c r="BG131" s="160">
        <f>IF(N131="zákl. přenesená",J131,0)</f>
        <v>0</v>
      </c>
      <c r="BH131" s="160">
        <f>IF(N131="sníž. přenesená",J131,0)</f>
        <v>0</v>
      </c>
      <c r="BI131" s="160">
        <f>IF(N131="nulová",J131,0)</f>
        <v>0</v>
      </c>
      <c r="BJ131" s="16" t="s">
        <v>82</v>
      </c>
      <c r="BK131" s="160">
        <f>ROUND(I131*H131,2)</f>
        <v>0</v>
      </c>
      <c r="BL131" s="16" t="s">
        <v>137</v>
      </c>
      <c r="BM131" s="159" t="s">
        <v>550</v>
      </c>
    </row>
    <row r="132" spans="1:65" s="2" customFormat="1" ht="19.5">
      <c r="A132" s="31"/>
      <c r="B132" s="32"/>
      <c r="C132" s="31"/>
      <c r="D132" s="161" t="s">
        <v>139</v>
      </c>
      <c r="E132" s="31"/>
      <c r="F132" s="162" t="s">
        <v>551</v>
      </c>
      <c r="G132" s="31"/>
      <c r="H132" s="31"/>
      <c r="I132" s="163"/>
      <c r="J132" s="31"/>
      <c r="K132" s="31"/>
      <c r="L132" s="32"/>
      <c r="M132" s="164"/>
      <c r="N132" s="165"/>
      <c r="O132" s="57"/>
      <c r="P132" s="57"/>
      <c r="Q132" s="57"/>
      <c r="R132" s="57"/>
      <c r="S132" s="57"/>
      <c r="T132" s="58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T132" s="16" t="s">
        <v>139</v>
      </c>
      <c r="AU132" s="16" t="s">
        <v>82</v>
      </c>
    </row>
    <row r="133" spans="1:65" s="2" customFormat="1" ht="16.5" customHeight="1">
      <c r="A133" s="31"/>
      <c r="B133" s="147"/>
      <c r="C133" s="148" t="s">
        <v>170</v>
      </c>
      <c r="D133" s="148" t="s">
        <v>132</v>
      </c>
      <c r="E133" s="149" t="s">
        <v>552</v>
      </c>
      <c r="F133" s="150" t="s">
        <v>553</v>
      </c>
      <c r="G133" s="151" t="s">
        <v>554</v>
      </c>
      <c r="H133" s="152">
        <v>2</v>
      </c>
      <c r="I133" s="153"/>
      <c r="J133" s="154">
        <f>ROUND(I133*H133,2)</f>
        <v>0</v>
      </c>
      <c r="K133" s="150" t="s">
        <v>136</v>
      </c>
      <c r="L133" s="32"/>
      <c r="M133" s="155" t="s">
        <v>1</v>
      </c>
      <c r="N133" s="156" t="s">
        <v>40</v>
      </c>
      <c r="O133" s="57"/>
      <c r="P133" s="157">
        <f>O133*H133</f>
        <v>0</v>
      </c>
      <c r="Q133" s="157">
        <v>0</v>
      </c>
      <c r="R133" s="157">
        <f>Q133*H133</f>
        <v>0</v>
      </c>
      <c r="S133" s="157">
        <v>0</v>
      </c>
      <c r="T133" s="158">
        <f>S133*H133</f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59" t="s">
        <v>137</v>
      </c>
      <c r="AT133" s="159" t="s">
        <v>132</v>
      </c>
      <c r="AU133" s="159" t="s">
        <v>82</v>
      </c>
      <c r="AY133" s="16" t="s">
        <v>129</v>
      </c>
      <c r="BE133" s="160">
        <f>IF(N133="základní",J133,0)</f>
        <v>0</v>
      </c>
      <c r="BF133" s="160">
        <f>IF(N133="snížená",J133,0)</f>
        <v>0</v>
      </c>
      <c r="BG133" s="160">
        <f>IF(N133="zákl. přenesená",J133,0)</f>
        <v>0</v>
      </c>
      <c r="BH133" s="160">
        <f>IF(N133="sníž. přenesená",J133,0)</f>
        <v>0</v>
      </c>
      <c r="BI133" s="160">
        <f>IF(N133="nulová",J133,0)</f>
        <v>0</v>
      </c>
      <c r="BJ133" s="16" t="s">
        <v>82</v>
      </c>
      <c r="BK133" s="160">
        <f>ROUND(I133*H133,2)</f>
        <v>0</v>
      </c>
      <c r="BL133" s="16" t="s">
        <v>137</v>
      </c>
      <c r="BM133" s="159" t="s">
        <v>555</v>
      </c>
    </row>
    <row r="134" spans="1:65" s="13" customFormat="1">
      <c r="B134" s="166"/>
      <c r="D134" s="161" t="s">
        <v>141</v>
      </c>
      <c r="E134" s="167" t="s">
        <v>1</v>
      </c>
      <c r="F134" s="168" t="s">
        <v>556</v>
      </c>
      <c r="H134" s="169">
        <v>2</v>
      </c>
      <c r="I134" s="170"/>
      <c r="L134" s="166"/>
      <c r="M134" s="171"/>
      <c r="N134" s="172"/>
      <c r="O134" s="172"/>
      <c r="P134" s="172"/>
      <c r="Q134" s="172"/>
      <c r="R134" s="172"/>
      <c r="S134" s="172"/>
      <c r="T134" s="173"/>
      <c r="AT134" s="167" t="s">
        <v>141</v>
      </c>
      <c r="AU134" s="167" t="s">
        <v>82</v>
      </c>
      <c r="AV134" s="13" t="s">
        <v>84</v>
      </c>
      <c r="AW134" s="13" t="s">
        <v>31</v>
      </c>
      <c r="AX134" s="13" t="s">
        <v>75</v>
      </c>
      <c r="AY134" s="167" t="s">
        <v>129</v>
      </c>
    </row>
    <row r="135" spans="1:65" s="14" customFormat="1">
      <c r="B135" s="174"/>
      <c r="D135" s="161" t="s">
        <v>141</v>
      </c>
      <c r="E135" s="175" t="s">
        <v>1</v>
      </c>
      <c r="F135" s="176" t="s">
        <v>143</v>
      </c>
      <c r="H135" s="177">
        <v>2</v>
      </c>
      <c r="I135" s="178"/>
      <c r="L135" s="174"/>
      <c r="M135" s="192"/>
      <c r="N135" s="193"/>
      <c r="O135" s="193"/>
      <c r="P135" s="193"/>
      <c r="Q135" s="193"/>
      <c r="R135" s="193"/>
      <c r="S135" s="193"/>
      <c r="T135" s="194"/>
      <c r="AT135" s="175" t="s">
        <v>141</v>
      </c>
      <c r="AU135" s="175" t="s">
        <v>82</v>
      </c>
      <c r="AV135" s="14" t="s">
        <v>137</v>
      </c>
      <c r="AW135" s="14" t="s">
        <v>31</v>
      </c>
      <c r="AX135" s="14" t="s">
        <v>82</v>
      </c>
      <c r="AY135" s="175" t="s">
        <v>129</v>
      </c>
    </row>
    <row r="136" spans="1:65" s="2" customFormat="1" ht="6.95" customHeight="1">
      <c r="A136" s="31"/>
      <c r="B136" s="46"/>
      <c r="C136" s="47"/>
      <c r="D136" s="47"/>
      <c r="E136" s="47"/>
      <c r="F136" s="47"/>
      <c r="G136" s="47"/>
      <c r="H136" s="47"/>
      <c r="I136" s="47"/>
      <c r="J136" s="47"/>
      <c r="K136" s="47"/>
      <c r="L136" s="32"/>
      <c r="M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</row>
  </sheetData>
  <autoFilter ref="C120:K135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Rekapitulace stavby</vt:lpstr>
      <vt:lpstr>SO-01.1 - P6995</vt:lpstr>
      <vt:lpstr>SO-01.2 - P6988</vt:lpstr>
      <vt:lpstr>SO-02.1 - Manipulace, pře...</vt:lpstr>
      <vt:lpstr>SO 02.2 - VON</vt:lpstr>
      <vt:lpstr>'Rekapitulace stavby'!Názvy_tisku</vt:lpstr>
      <vt:lpstr>'SO 02.2 - VON'!Názvy_tisku</vt:lpstr>
      <vt:lpstr>'SO-01.1 - P6995'!Názvy_tisku</vt:lpstr>
      <vt:lpstr>'SO-01.2 - P6988'!Názvy_tisku</vt:lpstr>
      <vt:lpstr>'SO-02.1 - Manipulace, pře...'!Názvy_tisku</vt:lpstr>
      <vt:lpstr>'Rekapitulace stavby'!Oblast_tisku</vt:lpstr>
      <vt:lpstr>'SO 02.2 - VON'!Oblast_tisku</vt:lpstr>
      <vt:lpstr>'SO-01.1 - P6995'!Oblast_tisku</vt:lpstr>
      <vt:lpstr>'SO-01.2 - P6988'!Oblast_tisku</vt:lpstr>
      <vt:lpstr>'SO-02.1 - Manipulace, pře...'!Oblast_tisku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Bozek Ondřej, Ing.</dc:creator>
  <cp:lastModifiedBy>Skutilová Lena, Ing.</cp:lastModifiedBy>
  <dcterms:created xsi:type="dcterms:W3CDTF">2021-05-05T09:54:27Z</dcterms:created>
  <dcterms:modified xsi:type="dcterms:W3CDTF">2021-05-06T06:08:35Z</dcterms:modified>
</cp:coreProperties>
</file>