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iedor.UADFD01\Desktop\ROZPOČET\2021\Urban\"/>
    </mc:Choice>
  </mc:AlternateContent>
  <bookViews>
    <workbookView xWindow="0" yWindow="0" windowWidth="28800" windowHeight="12345"/>
  </bookViews>
  <sheets>
    <sheet name="Rekapitulace stavby" sheetId="1" r:id="rId1"/>
    <sheet name="SO 01 - Oprava výhybek v ..." sheetId="2" r:id="rId2"/>
    <sheet name="SO 02 - Oprava SK č. 2 v ..." sheetId="3" r:id="rId3"/>
    <sheet name="VON - Oprava kolejí a výh..." sheetId="4" r:id="rId4"/>
  </sheets>
  <definedNames>
    <definedName name="_xlnm._FilterDatabase" localSheetId="1" hidden="1">'SO 01 - Oprava výhybek v ...'!$C$118:$L$270</definedName>
    <definedName name="_xlnm._FilterDatabase" localSheetId="2" hidden="1">'SO 02 - Oprava SK č. 2 v ...'!$C$118:$L$205</definedName>
    <definedName name="_xlnm._FilterDatabase" localSheetId="3" hidden="1">'VON - Oprava kolejí a výh...'!$C$118:$L$137</definedName>
    <definedName name="_xlnm.Print_Titles" localSheetId="0">'Rekapitulace stavby'!$92:$92</definedName>
    <definedName name="_xlnm.Print_Titles" localSheetId="1">'SO 01 - Oprava výhybek v ...'!$118:$118</definedName>
    <definedName name="_xlnm.Print_Titles" localSheetId="2">'SO 02 - Oprava SK č. 2 v ...'!$118:$118</definedName>
    <definedName name="_xlnm.Print_Titles" localSheetId="3">'VON - Oprava kolejí a výh...'!$118:$118</definedName>
    <definedName name="_xlnm.Print_Area" localSheetId="0">'Rekapitulace stavby'!$D$4:$AO$76,'Rekapitulace stavby'!$C$82:$AQ$98</definedName>
    <definedName name="_xlnm.Print_Area" localSheetId="1">'SO 01 - Oprava výhybek v ...'!$C$82:$K$100,'SO 01 - Oprava výhybek v ...'!$C$106:$L$270</definedName>
    <definedName name="_xlnm.Print_Area" localSheetId="2">'SO 02 - Oprava SK č. 2 v ...'!$C$82:$K$100,'SO 02 - Oprava SK č. 2 v ...'!$C$106:$L$205</definedName>
    <definedName name="_xlnm.Print_Area" localSheetId="3">'VON - Oprava kolejí a výh...'!$C$82:$K$100,'VON - Oprava kolejí a výh...'!$C$106:$L$137</definedName>
  </definedNames>
  <calcPr calcId="162913"/>
</workbook>
</file>

<file path=xl/calcChain.xml><?xml version="1.0" encoding="utf-8"?>
<calcChain xmlns="http://schemas.openxmlformats.org/spreadsheetml/2006/main">
  <c r="K121" i="4" l="1"/>
  <c r="R120" i="4"/>
  <c r="Q120" i="4"/>
  <c r="X120" i="4"/>
  <c r="V120" i="4"/>
  <c r="T120" i="4"/>
  <c r="BK120" i="4"/>
  <c r="K120" i="4"/>
  <c r="K97" i="4" s="1"/>
  <c r="K39" i="4"/>
  <c r="K38" i="4"/>
  <c r="BA97" i="1"/>
  <c r="K37" i="4"/>
  <c r="AZ97" i="1"/>
  <c r="BI136" i="4"/>
  <c r="BH136" i="4"/>
  <c r="BG136" i="4"/>
  <c r="BF136" i="4"/>
  <c r="X136" i="4"/>
  <c r="V136" i="4"/>
  <c r="T136" i="4"/>
  <c r="P136" i="4"/>
  <c r="BI135" i="4"/>
  <c r="BH135" i="4"/>
  <c r="BG135" i="4"/>
  <c r="BF135" i="4"/>
  <c r="X135" i="4"/>
  <c r="V135" i="4"/>
  <c r="T135" i="4"/>
  <c r="P135" i="4"/>
  <c r="BI134" i="4"/>
  <c r="BH134" i="4"/>
  <c r="BG134" i="4"/>
  <c r="BF134" i="4"/>
  <c r="X134" i="4"/>
  <c r="V134" i="4"/>
  <c r="T134" i="4"/>
  <c r="P134" i="4"/>
  <c r="BI133" i="4"/>
  <c r="BH133" i="4"/>
  <c r="BG133" i="4"/>
  <c r="BF133" i="4"/>
  <c r="X133" i="4"/>
  <c r="V133" i="4"/>
  <c r="T133" i="4"/>
  <c r="P133" i="4"/>
  <c r="BI132" i="4"/>
  <c r="BH132" i="4"/>
  <c r="BG132" i="4"/>
  <c r="BF132" i="4"/>
  <c r="X132" i="4"/>
  <c r="V132" i="4"/>
  <c r="T132" i="4"/>
  <c r="P132" i="4"/>
  <c r="BI130" i="4"/>
  <c r="BH130" i="4"/>
  <c r="BG130" i="4"/>
  <c r="BF130" i="4"/>
  <c r="X130" i="4"/>
  <c r="V130" i="4"/>
  <c r="T130" i="4"/>
  <c r="P130" i="4"/>
  <c r="BI128" i="4"/>
  <c r="BH128" i="4"/>
  <c r="BG128" i="4"/>
  <c r="BF128" i="4"/>
  <c r="X128" i="4"/>
  <c r="V128" i="4"/>
  <c r="T128" i="4"/>
  <c r="P128" i="4"/>
  <c r="BI126" i="4"/>
  <c r="BH126" i="4"/>
  <c r="BG126" i="4"/>
  <c r="BF126" i="4"/>
  <c r="X126" i="4"/>
  <c r="V126" i="4"/>
  <c r="T126" i="4"/>
  <c r="P126" i="4"/>
  <c r="BI124" i="4"/>
  <c r="BH124" i="4"/>
  <c r="BG124" i="4"/>
  <c r="BF124" i="4"/>
  <c r="X124" i="4"/>
  <c r="V124" i="4"/>
  <c r="T124" i="4"/>
  <c r="P124" i="4"/>
  <c r="BI123" i="4"/>
  <c r="BH123" i="4"/>
  <c r="BG123" i="4"/>
  <c r="BF123" i="4"/>
  <c r="X123" i="4"/>
  <c r="V123" i="4"/>
  <c r="T123" i="4"/>
  <c r="P123" i="4"/>
  <c r="K98" i="4"/>
  <c r="J98" i="4"/>
  <c r="I98" i="4"/>
  <c r="J97" i="4"/>
  <c r="I97" i="4"/>
  <c r="J116" i="4"/>
  <c r="J115" i="4"/>
  <c r="F115" i="4"/>
  <c r="F113" i="4"/>
  <c r="E111" i="4"/>
  <c r="J92" i="4"/>
  <c r="J91" i="4"/>
  <c r="F91" i="4"/>
  <c r="F89" i="4"/>
  <c r="E87" i="4"/>
  <c r="J18" i="4"/>
  <c r="E18" i="4"/>
  <c r="F92" i="4"/>
  <c r="J17" i="4"/>
  <c r="J12" i="4"/>
  <c r="J113" i="4"/>
  <c r="E7" i="4"/>
  <c r="E109" i="4" s="1"/>
  <c r="K39" i="3"/>
  <c r="K38" i="3"/>
  <c r="BA96" i="1"/>
  <c r="K37" i="3"/>
  <c r="AZ96" i="1"/>
  <c r="BI204" i="3"/>
  <c r="BH204" i="3"/>
  <c r="BG204" i="3"/>
  <c r="BF204" i="3"/>
  <c r="X204" i="3"/>
  <c r="V204" i="3"/>
  <c r="T204" i="3"/>
  <c r="P204" i="3"/>
  <c r="BI202" i="3"/>
  <c r="BH202" i="3"/>
  <c r="BG202" i="3"/>
  <c r="BF202" i="3"/>
  <c r="X202" i="3"/>
  <c r="V202" i="3"/>
  <c r="T202" i="3"/>
  <c r="P202" i="3"/>
  <c r="BI200" i="3"/>
  <c r="BH200" i="3"/>
  <c r="BG200" i="3"/>
  <c r="BF200" i="3"/>
  <c r="X200" i="3"/>
  <c r="V200" i="3"/>
  <c r="T200" i="3"/>
  <c r="P200" i="3"/>
  <c r="BI198" i="3"/>
  <c r="BH198" i="3"/>
  <c r="BG198" i="3"/>
  <c r="BF198" i="3"/>
  <c r="X198" i="3"/>
  <c r="V198" i="3"/>
  <c r="T198" i="3"/>
  <c r="P198" i="3"/>
  <c r="BI196" i="3"/>
  <c r="BH196" i="3"/>
  <c r="BG196" i="3"/>
  <c r="BF196" i="3"/>
  <c r="X196" i="3"/>
  <c r="V196" i="3"/>
  <c r="T196" i="3"/>
  <c r="P196" i="3"/>
  <c r="BI195" i="3"/>
  <c r="BH195" i="3"/>
  <c r="BG195" i="3"/>
  <c r="BF195" i="3"/>
  <c r="X195" i="3"/>
  <c r="V195" i="3"/>
  <c r="T195" i="3"/>
  <c r="P195" i="3"/>
  <c r="BI193" i="3"/>
  <c r="BH193" i="3"/>
  <c r="BG193" i="3"/>
  <c r="BF193" i="3"/>
  <c r="X193" i="3"/>
  <c r="V193" i="3"/>
  <c r="T193" i="3"/>
  <c r="P193" i="3"/>
  <c r="BI191" i="3"/>
  <c r="BH191" i="3"/>
  <c r="BG191" i="3"/>
  <c r="BF191" i="3"/>
  <c r="X191" i="3"/>
  <c r="V191" i="3"/>
  <c r="T191" i="3"/>
  <c r="P191" i="3"/>
  <c r="BI190" i="3"/>
  <c r="BH190" i="3"/>
  <c r="BG190" i="3"/>
  <c r="BF190" i="3"/>
  <c r="X190" i="3"/>
  <c r="V190" i="3"/>
  <c r="T190" i="3"/>
  <c r="P190" i="3"/>
  <c r="BI189" i="3"/>
  <c r="BH189" i="3"/>
  <c r="BG189" i="3"/>
  <c r="BF189" i="3"/>
  <c r="X189" i="3"/>
  <c r="V189" i="3"/>
  <c r="T189" i="3"/>
  <c r="P189" i="3"/>
  <c r="BI188" i="3"/>
  <c r="BH188" i="3"/>
  <c r="BG188" i="3"/>
  <c r="BF188" i="3"/>
  <c r="X188" i="3"/>
  <c r="V188" i="3"/>
  <c r="T188" i="3"/>
  <c r="P188" i="3"/>
  <c r="BI187" i="3"/>
  <c r="BH187" i="3"/>
  <c r="BG187" i="3"/>
  <c r="BF187" i="3"/>
  <c r="X187" i="3"/>
  <c r="V187" i="3"/>
  <c r="T187" i="3"/>
  <c r="P187" i="3"/>
  <c r="BI186" i="3"/>
  <c r="BH186" i="3"/>
  <c r="BG186" i="3"/>
  <c r="BF186" i="3"/>
  <c r="X186" i="3"/>
  <c r="V186" i="3"/>
  <c r="T186" i="3"/>
  <c r="P186" i="3"/>
  <c r="BI185" i="3"/>
  <c r="BH185" i="3"/>
  <c r="BG185" i="3"/>
  <c r="BF185" i="3"/>
  <c r="X185" i="3"/>
  <c r="V185" i="3"/>
  <c r="T185" i="3"/>
  <c r="P185" i="3"/>
  <c r="BI184" i="3"/>
  <c r="BH184" i="3"/>
  <c r="BG184" i="3"/>
  <c r="BF184" i="3"/>
  <c r="X184" i="3"/>
  <c r="V184" i="3"/>
  <c r="T184" i="3"/>
  <c r="P184" i="3"/>
  <c r="BI183" i="3"/>
  <c r="BH183" i="3"/>
  <c r="BG183" i="3"/>
  <c r="BF183" i="3"/>
  <c r="X183" i="3"/>
  <c r="V183" i="3"/>
  <c r="T183" i="3"/>
  <c r="P183" i="3"/>
  <c r="BI181" i="3"/>
  <c r="BH181" i="3"/>
  <c r="BG181" i="3"/>
  <c r="BF181" i="3"/>
  <c r="X181" i="3"/>
  <c r="V181" i="3"/>
  <c r="T181" i="3"/>
  <c r="P181" i="3"/>
  <c r="BI179" i="3"/>
  <c r="BH179" i="3"/>
  <c r="BG179" i="3"/>
  <c r="BF179" i="3"/>
  <c r="X179" i="3"/>
  <c r="V179" i="3"/>
  <c r="T179" i="3"/>
  <c r="P179" i="3"/>
  <c r="BI177" i="3"/>
  <c r="BH177" i="3"/>
  <c r="BG177" i="3"/>
  <c r="BF177" i="3"/>
  <c r="X177" i="3"/>
  <c r="V177" i="3"/>
  <c r="T177" i="3"/>
  <c r="P177" i="3"/>
  <c r="BI175" i="3"/>
  <c r="BH175" i="3"/>
  <c r="BG175" i="3"/>
  <c r="BF175" i="3"/>
  <c r="X175" i="3"/>
  <c r="V175" i="3"/>
  <c r="T175" i="3"/>
  <c r="P175" i="3"/>
  <c r="BI173" i="3"/>
  <c r="BH173" i="3"/>
  <c r="BG173" i="3"/>
  <c r="BF173" i="3"/>
  <c r="X173" i="3"/>
  <c r="V173" i="3"/>
  <c r="T173" i="3"/>
  <c r="P173" i="3"/>
  <c r="BI172" i="3"/>
  <c r="BH172" i="3"/>
  <c r="BG172" i="3"/>
  <c r="BF172" i="3"/>
  <c r="X172" i="3"/>
  <c r="V172" i="3"/>
  <c r="T172" i="3"/>
  <c r="P172" i="3"/>
  <c r="BI171" i="3"/>
  <c r="BH171" i="3"/>
  <c r="BG171" i="3"/>
  <c r="BF171" i="3"/>
  <c r="X171" i="3"/>
  <c r="V171" i="3"/>
  <c r="T171" i="3"/>
  <c r="P171" i="3"/>
  <c r="BI169" i="3"/>
  <c r="BH169" i="3"/>
  <c r="BG169" i="3"/>
  <c r="BF169" i="3"/>
  <c r="X169" i="3"/>
  <c r="V169" i="3"/>
  <c r="T169" i="3"/>
  <c r="P169" i="3"/>
  <c r="BI167" i="3"/>
  <c r="BH167" i="3"/>
  <c r="BG167" i="3"/>
  <c r="BF167" i="3"/>
  <c r="X167" i="3"/>
  <c r="V167" i="3"/>
  <c r="T167" i="3"/>
  <c r="P167" i="3"/>
  <c r="BI165" i="3"/>
  <c r="BH165" i="3"/>
  <c r="BG165" i="3"/>
  <c r="BF165" i="3"/>
  <c r="X165" i="3"/>
  <c r="V165" i="3"/>
  <c r="T165" i="3"/>
  <c r="P165" i="3"/>
  <c r="BI163" i="3"/>
  <c r="BH163" i="3"/>
  <c r="BG163" i="3"/>
  <c r="BF163" i="3"/>
  <c r="X163" i="3"/>
  <c r="V163" i="3"/>
  <c r="T163" i="3"/>
  <c r="P163" i="3"/>
  <c r="BI161" i="3"/>
  <c r="BH161" i="3"/>
  <c r="BG161" i="3"/>
  <c r="BF161" i="3"/>
  <c r="X161" i="3"/>
  <c r="V161" i="3"/>
  <c r="T161" i="3"/>
  <c r="P161" i="3"/>
  <c r="BI159" i="3"/>
  <c r="BH159" i="3"/>
  <c r="BG159" i="3"/>
  <c r="BF159" i="3"/>
  <c r="X159" i="3"/>
  <c r="V159" i="3"/>
  <c r="T159" i="3"/>
  <c r="P159" i="3"/>
  <c r="BI157" i="3"/>
  <c r="BH157" i="3"/>
  <c r="BG157" i="3"/>
  <c r="BF157" i="3"/>
  <c r="X157" i="3"/>
  <c r="V157" i="3"/>
  <c r="T157" i="3"/>
  <c r="P157" i="3"/>
  <c r="BI156" i="3"/>
  <c r="BH156" i="3"/>
  <c r="BG156" i="3"/>
  <c r="BF156" i="3"/>
  <c r="X156" i="3"/>
  <c r="V156" i="3"/>
  <c r="T156" i="3"/>
  <c r="P156" i="3"/>
  <c r="BI155" i="3"/>
  <c r="BH155" i="3"/>
  <c r="BG155" i="3"/>
  <c r="BF155" i="3"/>
  <c r="X155" i="3"/>
  <c r="V155" i="3"/>
  <c r="T155" i="3"/>
  <c r="P155" i="3"/>
  <c r="BI154" i="3"/>
  <c r="BH154" i="3"/>
  <c r="BG154" i="3"/>
  <c r="BF154" i="3"/>
  <c r="X154" i="3"/>
  <c r="V154" i="3"/>
  <c r="T154" i="3"/>
  <c r="P154" i="3"/>
  <c r="BI152" i="3"/>
  <c r="BH152" i="3"/>
  <c r="BG152" i="3"/>
  <c r="BF152" i="3"/>
  <c r="X152" i="3"/>
  <c r="V152" i="3"/>
  <c r="T152" i="3"/>
  <c r="P152" i="3"/>
  <c r="BI151" i="3"/>
  <c r="BH151" i="3"/>
  <c r="BG151" i="3"/>
  <c r="BF151" i="3"/>
  <c r="X151" i="3"/>
  <c r="V151" i="3"/>
  <c r="T151" i="3"/>
  <c r="P151" i="3"/>
  <c r="BI150" i="3"/>
  <c r="BH150" i="3"/>
  <c r="BG150" i="3"/>
  <c r="BF150" i="3"/>
  <c r="X150" i="3"/>
  <c r="V150" i="3"/>
  <c r="T150" i="3"/>
  <c r="P150" i="3"/>
  <c r="BI148" i="3"/>
  <c r="BH148" i="3"/>
  <c r="BG148" i="3"/>
  <c r="BF148" i="3"/>
  <c r="X148" i="3"/>
  <c r="V148" i="3"/>
  <c r="T148" i="3"/>
  <c r="P148" i="3"/>
  <c r="BI147" i="3"/>
  <c r="BH147" i="3"/>
  <c r="BG147" i="3"/>
  <c r="BF147" i="3"/>
  <c r="X147" i="3"/>
  <c r="V147" i="3"/>
  <c r="T147" i="3"/>
  <c r="P147" i="3"/>
  <c r="BI145" i="3"/>
  <c r="BH145" i="3"/>
  <c r="BG145" i="3"/>
  <c r="BF145" i="3"/>
  <c r="X145" i="3"/>
  <c r="V145" i="3"/>
  <c r="T145" i="3"/>
  <c r="P145" i="3"/>
  <c r="BI144" i="3"/>
  <c r="BH144" i="3"/>
  <c r="BG144" i="3"/>
  <c r="BF144" i="3"/>
  <c r="X144" i="3"/>
  <c r="V144" i="3"/>
  <c r="T144" i="3"/>
  <c r="P144" i="3"/>
  <c r="BI143" i="3"/>
  <c r="BH143" i="3"/>
  <c r="BG143" i="3"/>
  <c r="BF143" i="3"/>
  <c r="X143" i="3"/>
  <c r="V143" i="3"/>
  <c r="T143" i="3"/>
  <c r="P143" i="3"/>
  <c r="BI142" i="3"/>
  <c r="BH142" i="3"/>
  <c r="BG142" i="3"/>
  <c r="BF142" i="3"/>
  <c r="X142" i="3"/>
  <c r="V142" i="3"/>
  <c r="T142" i="3"/>
  <c r="P142" i="3"/>
  <c r="BI141" i="3"/>
  <c r="BH141" i="3"/>
  <c r="BG141" i="3"/>
  <c r="BF141" i="3"/>
  <c r="X141" i="3"/>
  <c r="V141" i="3"/>
  <c r="T141" i="3"/>
  <c r="P141" i="3"/>
  <c r="BI139" i="3"/>
  <c r="BH139" i="3"/>
  <c r="BG139" i="3"/>
  <c r="BF139" i="3"/>
  <c r="X139" i="3"/>
  <c r="V139" i="3"/>
  <c r="T139" i="3"/>
  <c r="P139" i="3"/>
  <c r="BI137" i="3"/>
  <c r="BH137" i="3"/>
  <c r="BG137" i="3"/>
  <c r="BF137" i="3"/>
  <c r="X137" i="3"/>
  <c r="V137" i="3"/>
  <c r="T137" i="3"/>
  <c r="P137" i="3"/>
  <c r="BI135" i="3"/>
  <c r="BH135" i="3"/>
  <c r="BG135" i="3"/>
  <c r="BF135" i="3"/>
  <c r="X135" i="3"/>
  <c r="V135" i="3"/>
  <c r="T135" i="3"/>
  <c r="P135" i="3"/>
  <c r="BI133" i="3"/>
  <c r="BH133" i="3"/>
  <c r="BG133" i="3"/>
  <c r="BF133" i="3"/>
  <c r="X133" i="3"/>
  <c r="V133" i="3"/>
  <c r="T133" i="3"/>
  <c r="P133" i="3"/>
  <c r="BI131" i="3"/>
  <c r="BH131" i="3"/>
  <c r="BG131" i="3"/>
  <c r="BF131" i="3"/>
  <c r="X131" i="3"/>
  <c r="V131" i="3"/>
  <c r="T131" i="3"/>
  <c r="P131" i="3"/>
  <c r="BI129" i="3"/>
  <c r="BH129" i="3"/>
  <c r="BG129" i="3"/>
  <c r="BF129" i="3"/>
  <c r="X129" i="3"/>
  <c r="V129" i="3"/>
  <c r="T129" i="3"/>
  <c r="P129" i="3"/>
  <c r="BI127" i="3"/>
  <c r="BH127" i="3"/>
  <c r="BG127" i="3"/>
  <c r="BF127" i="3"/>
  <c r="X127" i="3"/>
  <c r="V127" i="3"/>
  <c r="T127" i="3"/>
  <c r="P127" i="3"/>
  <c r="BI125" i="3"/>
  <c r="BH125" i="3"/>
  <c r="BG125" i="3"/>
  <c r="BF125" i="3"/>
  <c r="X125" i="3"/>
  <c r="V125" i="3"/>
  <c r="T125" i="3"/>
  <c r="P125" i="3"/>
  <c r="BI124" i="3"/>
  <c r="BH124" i="3"/>
  <c r="BG124" i="3"/>
  <c r="BF124" i="3"/>
  <c r="X124" i="3"/>
  <c r="V124" i="3"/>
  <c r="T124" i="3"/>
  <c r="P124" i="3"/>
  <c r="BI122" i="3"/>
  <c r="BH122" i="3"/>
  <c r="BG122" i="3"/>
  <c r="BF122" i="3"/>
  <c r="X122" i="3"/>
  <c r="V122" i="3"/>
  <c r="T122" i="3"/>
  <c r="P122" i="3"/>
  <c r="J116" i="3"/>
  <c r="J115" i="3"/>
  <c r="F115" i="3"/>
  <c r="F113" i="3"/>
  <c r="E111" i="3"/>
  <c r="J92" i="3"/>
  <c r="J91" i="3"/>
  <c r="F91" i="3"/>
  <c r="F89" i="3"/>
  <c r="E87" i="3"/>
  <c r="J18" i="3"/>
  <c r="E18" i="3"/>
  <c r="F116" i="3"/>
  <c r="J17" i="3"/>
  <c r="J12" i="3"/>
  <c r="J113" i="3"/>
  <c r="E7" i="3"/>
  <c r="E85" i="3"/>
  <c r="K39" i="2"/>
  <c r="K38" i="2"/>
  <c r="BA95" i="1"/>
  <c r="K37" i="2"/>
  <c r="AZ95" i="1" s="1"/>
  <c r="BI269" i="2"/>
  <c r="BH269" i="2"/>
  <c r="BG269" i="2"/>
  <c r="BF269" i="2"/>
  <c r="X269" i="2"/>
  <c r="V269" i="2"/>
  <c r="T269" i="2"/>
  <c r="P269" i="2"/>
  <c r="BI267" i="2"/>
  <c r="BH267" i="2"/>
  <c r="BG267" i="2"/>
  <c r="BF267" i="2"/>
  <c r="X267" i="2"/>
  <c r="V267" i="2"/>
  <c r="T267" i="2"/>
  <c r="P267" i="2"/>
  <c r="BI265" i="2"/>
  <c r="BH265" i="2"/>
  <c r="BG265" i="2"/>
  <c r="BF265" i="2"/>
  <c r="X265" i="2"/>
  <c r="V265" i="2"/>
  <c r="T265" i="2"/>
  <c r="P265" i="2"/>
  <c r="BI263" i="2"/>
  <c r="BH263" i="2"/>
  <c r="BG263" i="2"/>
  <c r="BF263" i="2"/>
  <c r="X263" i="2"/>
  <c r="V263" i="2"/>
  <c r="T263" i="2"/>
  <c r="P263" i="2"/>
  <c r="BI261" i="2"/>
  <c r="BH261" i="2"/>
  <c r="BG261" i="2"/>
  <c r="BF261" i="2"/>
  <c r="X261" i="2"/>
  <c r="V261" i="2"/>
  <c r="T261" i="2"/>
  <c r="P261" i="2"/>
  <c r="BI259" i="2"/>
  <c r="BH259" i="2"/>
  <c r="BG259" i="2"/>
  <c r="BF259" i="2"/>
  <c r="X259" i="2"/>
  <c r="V259" i="2"/>
  <c r="T259" i="2"/>
  <c r="P259" i="2"/>
  <c r="BI257" i="2"/>
  <c r="BH257" i="2"/>
  <c r="BG257" i="2"/>
  <c r="BF257" i="2"/>
  <c r="X257" i="2"/>
  <c r="V257" i="2"/>
  <c r="T257" i="2"/>
  <c r="P257" i="2"/>
  <c r="BI255" i="2"/>
  <c r="BH255" i="2"/>
  <c r="BG255" i="2"/>
  <c r="BF255" i="2"/>
  <c r="X255" i="2"/>
  <c r="V255" i="2"/>
  <c r="T255" i="2"/>
  <c r="P255" i="2"/>
  <c r="BI253" i="2"/>
  <c r="BH253" i="2"/>
  <c r="BG253" i="2"/>
  <c r="BF253" i="2"/>
  <c r="X253" i="2"/>
  <c r="V253" i="2"/>
  <c r="T253" i="2"/>
  <c r="P253" i="2"/>
  <c r="BI252" i="2"/>
  <c r="BH252" i="2"/>
  <c r="BG252" i="2"/>
  <c r="BF252" i="2"/>
  <c r="X252" i="2"/>
  <c r="V252" i="2"/>
  <c r="T252" i="2"/>
  <c r="P252" i="2"/>
  <c r="BI250" i="2"/>
  <c r="BH250" i="2"/>
  <c r="BG250" i="2"/>
  <c r="BF250" i="2"/>
  <c r="X250" i="2"/>
  <c r="V250" i="2"/>
  <c r="T250" i="2"/>
  <c r="P250" i="2"/>
  <c r="BI249" i="2"/>
  <c r="BH249" i="2"/>
  <c r="BG249" i="2"/>
  <c r="BF249" i="2"/>
  <c r="X249" i="2"/>
  <c r="V249" i="2"/>
  <c r="T249" i="2"/>
  <c r="P249" i="2"/>
  <c r="BI248" i="2"/>
  <c r="BH248" i="2"/>
  <c r="BG248" i="2"/>
  <c r="BF248" i="2"/>
  <c r="X248" i="2"/>
  <c r="V248" i="2"/>
  <c r="T248" i="2"/>
  <c r="P248" i="2"/>
  <c r="BI247" i="2"/>
  <c r="BH247" i="2"/>
  <c r="BG247" i="2"/>
  <c r="BF247" i="2"/>
  <c r="X247" i="2"/>
  <c r="V247" i="2"/>
  <c r="T247" i="2"/>
  <c r="P247" i="2"/>
  <c r="BI246" i="2"/>
  <c r="BH246" i="2"/>
  <c r="BG246" i="2"/>
  <c r="BF246" i="2"/>
  <c r="X246" i="2"/>
  <c r="V246" i="2"/>
  <c r="T246" i="2"/>
  <c r="P246" i="2"/>
  <c r="BI245" i="2"/>
  <c r="BH245" i="2"/>
  <c r="BG245" i="2"/>
  <c r="BF245" i="2"/>
  <c r="X245" i="2"/>
  <c r="V245" i="2"/>
  <c r="T245" i="2"/>
  <c r="P245" i="2"/>
  <c r="BI244" i="2"/>
  <c r="BH244" i="2"/>
  <c r="BG244" i="2"/>
  <c r="BF244" i="2"/>
  <c r="X244" i="2"/>
  <c r="V244" i="2"/>
  <c r="T244" i="2"/>
  <c r="P244" i="2"/>
  <c r="BI243" i="2"/>
  <c r="BH243" i="2"/>
  <c r="BG243" i="2"/>
  <c r="BF243" i="2"/>
  <c r="X243" i="2"/>
  <c r="V243" i="2"/>
  <c r="T243" i="2"/>
  <c r="P243" i="2"/>
  <c r="BI242" i="2"/>
  <c r="BH242" i="2"/>
  <c r="BG242" i="2"/>
  <c r="BF242" i="2"/>
  <c r="X242" i="2"/>
  <c r="V242" i="2"/>
  <c r="T242" i="2"/>
  <c r="P242" i="2"/>
  <c r="BI240" i="2"/>
  <c r="BH240" i="2"/>
  <c r="BG240" i="2"/>
  <c r="BF240" i="2"/>
  <c r="X240" i="2"/>
  <c r="V240" i="2"/>
  <c r="T240" i="2"/>
  <c r="P240" i="2"/>
  <c r="BI238" i="2"/>
  <c r="BH238" i="2"/>
  <c r="BG238" i="2"/>
  <c r="BF238" i="2"/>
  <c r="X238" i="2"/>
  <c r="V238" i="2"/>
  <c r="T238" i="2"/>
  <c r="P238" i="2"/>
  <c r="BI236" i="2"/>
  <c r="BH236" i="2"/>
  <c r="BG236" i="2"/>
  <c r="BF236" i="2"/>
  <c r="X236" i="2"/>
  <c r="V236" i="2"/>
  <c r="T236" i="2"/>
  <c r="P236" i="2"/>
  <c r="BI234" i="2"/>
  <c r="BH234" i="2"/>
  <c r="BG234" i="2"/>
  <c r="BF234" i="2"/>
  <c r="X234" i="2"/>
  <c r="V234" i="2"/>
  <c r="T234" i="2"/>
  <c r="P234" i="2"/>
  <c r="BI232" i="2"/>
  <c r="BH232" i="2"/>
  <c r="BG232" i="2"/>
  <c r="BF232" i="2"/>
  <c r="X232" i="2"/>
  <c r="V232" i="2"/>
  <c r="T232" i="2"/>
  <c r="P232" i="2"/>
  <c r="BI231" i="2"/>
  <c r="BH231" i="2"/>
  <c r="BG231" i="2"/>
  <c r="BF231" i="2"/>
  <c r="X231" i="2"/>
  <c r="V231" i="2"/>
  <c r="T231" i="2"/>
  <c r="P231" i="2"/>
  <c r="BI229" i="2"/>
  <c r="BH229" i="2"/>
  <c r="BG229" i="2"/>
  <c r="BF229" i="2"/>
  <c r="X229" i="2"/>
  <c r="V229" i="2"/>
  <c r="T229" i="2"/>
  <c r="P229" i="2"/>
  <c r="BI227" i="2"/>
  <c r="BH227" i="2"/>
  <c r="BG227" i="2"/>
  <c r="BF227" i="2"/>
  <c r="X227" i="2"/>
  <c r="V227" i="2"/>
  <c r="T227" i="2"/>
  <c r="P227" i="2"/>
  <c r="BI225" i="2"/>
  <c r="BH225" i="2"/>
  <c r="BG225" i="2"/>
  <c r="BF225" i="2"/>
  <c r="X225" i="2"/>
  <c r="V225" i="2"/>
  <c r="T225" i="2"/>
  <c r="P225" i="2"/>
  <c r="BI223" i="2"/>
  <c r="BH223" i="2"/>
  <c r="BG223" i="2"/>
  <c r="BF223" i="2"/>
  <c r="X223" i="2"/>
  <c r="V223" i="2"/>
  <c r="T223" i="2"/>
  <c r="P223" i="2"/>
  <c r="BI221" i="2"/>
  <c r="BH221" i="2"/>
  <c r="BG221" i="2"/>
  <c r="BF221" i="2"/>
  <c r="X221" i="2"/>
  <c r="V221" i="2"/>
  <c r="T221" i="2"/>
  <c r="P221" i="2"/>
  <c r="BI219" i="2"/>
  <c r="BH219" i="2"/>
  <c r="BG219" i="2"/>
  <c r="BF219" i="2"/>
  <c r="X219" i="2"/>
  <c r="V219" i="2"/>
  <c r="T219" i="2"/>
  <c r="P219" i="2"/>
  <c r="BI218" i="2"/>
  <c r="BH218" i="2"/>
  <c r="BG218" i="2"/>
  <c r="BF218" i="2"/>
  <c r="X218" i="2"/>
  <c r="V218" i="2"/>
  <c r="T218" i="2"/>
  <c r="P218" i="2"/>
  <c r="BI217" i="2"/>
  <c r="BH217" i="2"/>
  <c r="BG217" i="2"/>
  <c r="BF217" i="2"/>
  <c r="X217" i="2"/>
  <c r="V217" i="2"/>
  <c r="T217" i="2"/>
  <c r="P217" i="2"/>
  <c r="BI215" i="2"/>
  <c r="BH215" i="2"/>
  <c r="BG215" i="2"/>
  <c r="BF215" i="2"/>
  <c r="X215" i="2"/>
  <c r="V215" i="2"/>
  <c r="T215" i="2"/>
  <c r="P215" i="2"/>
  <c r="BI213" i="2"/>
  <c r="BH213" i="2"/>
  <c r="BG213" i="2"/>
  <c r="BF213" i="2"/>
  <c r="X213" i="2"/>
  <c r="V213" i="2"/>
  <c r="T213" i="2"/>
  <c r="P213" i="2"/>
  <c r="BI211" i="2"/>
  <c r="BH211" i="2"/>
  <c r="BG211" i="2"/>
  <c r="BF211" i="2"/>
  <c r="X211" i="2"/>
  <c r="V211" i="2"/>
  <c r="T211" i="2"/>
  <c r="P211" i="2"/>
  <c r="BI209" i="2"/>
  <c r="BH209" i="2"/>
  <c r="BG209" i="2"/>
  <c r="BF209" i="2"/>
  <c r="X209" i="2"/>
  <c r="V209" i="2"/>
  <c r="T209" i="2"/>
  <c r="P209" i="2"/>
  <c r="BI208" i="2"/>
  <c r="BH208" i="2"/>
  <c r="BG208" i="2"/>
  <c r="BF208" i="2"/>
  <c r="X208" i="2"/>
  <c r="V208" i="2"/>
  <c r="T208" i="2"/>
  <c r="P208" i="2"/>
  <c r="BI207" i="2"/>
  <c r="BH207" i="2"/>
  <c r="BG207" i="2"/>
  <c r="BF207" i="2"/>
  <c r="X207" i="2"/>
  <c r="V207" i="2"/>
  <c r="T207" i="2"/>
  <c r="P207" i="2"/>
  <c r="BI205" i="2"/>
  <c r="BH205" i="2"/>
  <c r="BG205" i="2"/>
  <c r="BF205" i="2"/>
  <c r="X205" i="2"/>
  <c r="V205" i="2"/>
  <c r="T205" i="2"/>
  <c r="P205" i="2"/>
  <c r="BI203" i="2"/>
  <c r="BH203" i="2"/>
  <c r="BG203" i="2"/>
  <c r="BF203" i="2"/>
  <c r="X203" i="2"/>
  <c r="V203" i="2"/>
  <c r="T203" i="2"/>
  <c r="P203" i="2"/>
  <c r="BI201" i="2"/>
  <c r="BH201" i="2"/>
  <c r="BG201" i="2"/>
  <c r="BF201" i="2"/>
  <c r="X201" i="2"/>
  <c r="V201" i="2"/>
  <c r="T201" i="2"/>
  <c r="P201" i="2"/>
  <c r="BI199" i="2"/>
  <c r="BH199" i="2"/>
  <c r="BG199" i="2"/>
  <c r="BF199" i="2"/>
  <c r="X199" i="2"/>
  <c r="V199" i="2"/>
  <c r="T199" i="2"/>
  <c r="P199" i="2"/>
  <c r="BI198" i="2"/>
  <c r="BH198" i="2"/>
  <c r="BG198" i="2"/>
  <c r="BF198" i="2"/>
  <c r="X198" i="2"/>
  <c r="V198" i="2"/>
  <c r="T198" i="2"/>
  <c r="P198" i="2"/>
  <c r="BI197" i="2"/>
  <c r="BH197" i="2"/>
  <c r="BG197" i="2"/>
  <c r="BF197" i="2"/>
  <c r="X197" i="2"/>
  <c r="V197" i="2"/>
  <c r="T197" i="2"/>
  <c r="P197" i="2"/>
  <c r="BI196" i="2"/>
  <c r="BH196" i="2"/>
  <c r="BG196" i="2"/>
  <c r="BF196" i="2"/>
  <c r="X196" i="2"/>
  <c r="V196" i="2"/>
  <c r="T196" i="2"/>
  <c r="P196" i="2"/>
  <c r="BI195" i="2"/>
  <c r="BH195" i="2"/>
  <c r="BG195" i="2"/>
  <c r="BF195" i="2"/>
  <c r="X195" i="2"/>
  <c r="V195" i="2"/>
  <c r="T195" i="2"/>
  <c r="P195" i="2"/>
  <c r="BI194" i="2"/>
  <c r="BH194" i="2"/>
  <c r="BG194" i="2"/>
  <c r="BF194" i="2"/>
  <c r="X194" i="2"/>
  <c r="V194" i="2"/>
  <c r="T194" i="2"/>
  <c r="P194" i="2"/>
  <c r="BI193" i="2"/>
  <c r="BH193" i="2"/>
  <c r="BG193" i="2"/>
  <c r="BF193" i="2"/>
  <c r="X193" i="2"/>
  <c r="V193" i="2"/>
  <c r="T193" i="2"/>
  <c r="P193" i="2"/>
  <c r="BI192" i="2"/>
  <c r="BH192" i="2"/>
  <c r="BG192" i="2"/>
  <c r="BF192" i="2"/>
  <c r="X192" i="2"/>
  <c r="V192" i="2"/>
  <c r="T192" i="2"/>
  <c r="P192" i="2"/>
  <c r="BI190" i="2"/>
  <c r="BH190" i="2"/>
  <c r="BG190" i="2"/>
  <c r="BF190" i="2"/>
  <c r="X190" i="2"/>
  <c r="V190" i="2"/>
  <c r="T190" i="2"/>
  <c r="P190" i="2"/>
  <c r="BI189" i="2"/>
  <c r="BH189" i="2"/>
  <c r="BG189" i="2"/>
  <c r="BF189" i="2"/>
  <c r="X189" i="2"/>
  <c r="V189" i="2"/>
  <c r="T189" i="2"/>
  <c r="P189" i="2"/>
  <c r="BI188" i="2"/>
  <c r="BH188" i="2"/>
  <c r="BG188" i="2"/>
  <c r="BF188" i="2"/>
  <c r="X188" i="2"/>
  <c r="V188" i="2"/>
  <c r="T188" i="2"/>
  <c r="P188" i="2"/>
  <c r="BI187" i="2"/>
  <c r="BH187" i="2"/>
  <c r="BG187" i="2"/>
  <c r="BF187" i="2"/>
  <c r="X187" i="2"/>
  <c r="V187" i="2"/>
  <c r="T187" i="2"/>
  <c r="P187" i="2"/>
  <c r="BI185" i="2"/>
  <c r="BH185" i="2"/>
  <c r="BG185" i="2"/>
  <c r="BF185" i="2"/>
  <c r="X185" i="2"/>
  <c r="V185" i="2"/>
  <c r="T185" i="2"/>
  <c r="P185" i="2"/>
  <c r="BI183" i="2"/>
  <c r="BH183" i="2"/>
  <c r="BG183" i="2"/>
  <c r="BF183" i="2"/>
  <c r="X183" i="2"/>
  <c r="V183" i="2"/>
  <c r="T183" i="2"/>
  <c r="P183" i="2"/>
  <c r="BI181" i="2"/>
  <c r="BH181" i="2"/>
  <c r="BG181" i="2"/>
  <c r="BF181" i="2"/>
  <c r="X181" i="2"/>
  <c r="V181" i="2"/>
  <c r="T181" i="2"/>
  <c r="P181" i="2"/>
  <c r="BI180" i="2"/>
  <c r="BH180" i="2"/>
  <c r="BG180" i="2"/>
  <c r="BF180" i="2"/>
  <c r="X180" i="2"/>
  <c r="V180" i="2"/>
  <c r="T180" i="2"/>
  <c r="P180" i="2"/>
  <c r="BI179" i="2"/>
  <c r="BH179" i="2"/>
  <c r="BG179" i="2"/>
  <c r="BF179" i="2"/>
  <c r="X179" i="2"/>
  <c r="V179" i="2"/>
  <c r="T179" i="2"/>
  <c r="P179" i="2"/>
  <c r="BI177" i="2"/>
  <c r="BH177" i="2"/>
  <c r="BG177" i="2"/>
  <c r="BF177" i="2"/>
  <c r="X177" i="2"/>
  <c r="V177" i="2"/>
  <c r="T177" i="2"/>
  <c r="P177" i="2"/>
  <c r="BI175" i="2"/>
  <c r="BH175" i="2"/>
  <c r="BG175" i="2"/>
  <c r="BF175" i="2"/>
  <c r="X175" i="2"/>
  <c r="V175" i="2"/>
  <c r="T175" i="2"/>
  <c r="P175" i="2"/>
  <c r="BI173" i="2"/>
  <c r="BH173" i="2"/>
  <c r="BG173" i="2"/>
  <c r="BF173" i="2"/>
  <c r="X173" i="2"/>
  <c r="V173" i="2"/>
  <c r="T173" i="2"/>
  <c r="P173" i="2"/>
  <c r="BI169" i="2"/>
  <c r="BH169" i="2"/>
  <c r="BG169" i="2"/>
  <c r="BF169" i="2"/>
  <c r="X169" i="2"/>
  <c r="V169" i="2"/>
  <c r="T169" i="2"/>
  <c r="P169" i="2"/>
  <c r="BI165" i="2"/>
  <c r="BH165" i="2"/>
  <c r="BG165" i="2"/>
  <c r="BF165" i="2"/>
  <c r="X165" i="2"/>
  <c r="V165" i="2"/>
  <c r="T165" i="2"/>
  <c r="P165" i="2"/>
  <c r="BI160" i="2"/>
  <c r="BH160" i="2"/>
  <c r="BG160" i="2"/>
  <c r="BF160" i="2"/>
  <c r="X160" i="2"/>
  <c r="V160" i="2"/>
  <c r="T160" i="2"/>
  <c r="P160" i="2"/>
  <c r="BI155" i="2"/>
  <c r="BH155" i="2"/>
  <c r="BG155" i="2"/>
  <c r="BF155" i="2"/>
  <c r="X155" i="2"/>
  <c r="V155" i="2"/>
  <c r="T155" i="2"/>
  <c r="P155" i="2"/>
  <c r="BI153" i="2"/>
  <c r="BH153" i="2"/>
  <c r="BG153" i="2"/>
  <c r="BF153" i="2"/>
  <c r="X153" i="2"/>
  <c r="V153" i="2"/>
  <c r="T153" i="2"/>
  <c r="P153" i="2"/>
  <c r="BI151" i="2"/>
  <c r="BH151" i="2"/>
  <c r="BG151" i="2"/>
  <c r="BF151" i="2"/>
  <c r="X151" i="2"/>
  <c r="V151" i="2"/>
  <c r="T151" i="2"/>
  <c r="P151" i="2"/>
  <c r="BI139" i="2"/>
  <c r="BH139" i="2"/>
  <c r="BG139" i="2"/>
  <c r="BF139" i="2"/>
  <c r="X139" i="2"/>
  <c r="V139" i="2"/>
  <c r="T139" i="2"/>
  <c r="P139" i="2"/>
  <c r="BI137" i="2"/>
  <c r="BH137" i="2"/>
  <c r="BG137" i="2"/>
  <c r="BF137" i="2"/>
  <c r="X137" i="2"/>
  <c r="V137" i="2"/>
  <c r="T137" i="2"/>
  <c r="P137" i="2"/>
  <c r="BI135" i="2"/>
  <c r="BH135" i="2"/>
  <c r="BG135" i="2"/>
  <c r="BF135" i="2"/>
  <c r="X135" i="2"/>
  <c r="V135" i="2"/>
  <c r="T135" i="2"/>
  <c r="P135" i="2"/>
  <c r="BI133" i="2"/>
  <c r="BH133" i="2"/>
  <c r="BG133" i="2"/>
  <c r="BF133" i="2"/>
  <c r="X133" i="2"/>
  <c r="V133" i="2"/>
  <c r="T133" i="2"/>
  <c r="P133" i="2"/>
  <c r="BI129" i="2"/>
  <c r="BH129" i="2"/>
  <c r="BG129" i="2"/>
  <c r="BF129" i="2"/>
  <c r="X129" i="2"/>
  <c r="V129" i="2"/>
  <c r="T129" i="2"/>
  <c r="P129" i="2"/>
  <c r="BI127" i="2"/>
  <c r="BH127" i="2"/>
  <c r="BG127" i="2"/>
  <c r="BF127" i="2"/>
  <c r="X127" i="2"/>
  <c r="V127" i="2"/>
  <c r="T127" i="2"/>
  <c r="P127" i="2"/>
  <c r="BI126" i="2"/>
  <c r="BH126" i="2"/>
  <c r="BG126" i="2"/>
  <c r="BF126" i="2"/>
  <c r="X126" i="2"/>
  <c r="V126" i="2"/>
  <c r="T126" i="2"/>
  <c r="P126" i="2"/>
  <c r="BI124" i="2"/>
  <c r="BH124" i="2"/>
  <c r="BG124" i="2"/>
  <c r="BF124" i="2"/>
  <c r="X124" i="2"/>
  <c r="V124" i="2"/>
  <c r="T124" i="2"/>
  <c r="P124" i="2"/>
  <c r="BI122" i="2"/>
  <c r="BH122" i="2"/>
  <c r="BG122" i="2"/>
  <c r="BF122" i="2"/>
  <c r="X122" i="2"/>
  <c r="V122" i="2"/>
  <c r="T122" i="2"/>
  <c r="P122" i="2"/>
  <c r="J116" i="2"/>
  <c r="J115" i="2"/>
  <c r="F115" i="2"/>
  <c r="F113" i="2"/>
  <c r="E111" i="2"/>
  <c r="J92" i="2"/>
  <c r="J91" i="2"/>
  <c r="F91" i="2"/>
  <c r="F89" i="2"/>
  <c r="E87" i="2"/>
  <c r="J18" i="2"/>
  <c r="E18" i="2"/>
  <c r="F116" i="2"/>
  <c r="J17" i="2"/>
  <c r="J12" i="2"/>
  <c r="J113" i="2" s="1"/>
  <c r="E7" i="2"/>
  <c r="E109" i="2"/>
  <c r="L90" i="1"/>
  <c r="AM90" i="1"/>
  <c r="AM89" i="1"/>
  <c r="L89" i="1"/>
  <c r="AM87" i="1"/>
  <c r="L87" i="1"/>
  <c r="L85" i="1"/>
  <c r="L84" i="1"/>
  <c r="R136" i="4"/>
  <c r="Q136" i="4"/>
  <c r="R135" i="4"/>
  <c r="Q135" i="4"/>
  <c r="R134" i="4"/>
  <c r="Q134" i="4"/>
  <c r="R133" i="4"/>
  <c r="Q133" i="4"/>
  <c r="R132" i="4"/>
  <c r="Q132" i="4"/>
  <c r="R130" i="4"/>
  <c r="Q130" i="4"/>
  <c r="R128" i="4"/>
  <c r="Q128" i="4"/>
  <c r="R126" i="4"/>
  <c r="Q126" i="4"/>
  <c r="Q124" i="4"/>
  <c r="Q123" i="4"/>
  <c r="R195" i="3"/>
  <c r="R191" i="3"/>
  <c r="K190" i="3"/>
  <c r="Q186" i="3"/>
  <c r="Q181" i="3"/>
  <c r="R175" i="3"/>
  <c r="R172" i="3"/>
  <c r="R171" i="3"/>
  <c r="R163" i="3"/>
  <c r="Q155" i="3"/>
  <c r="R154" i="3"/>
  <c r="Q152" i="3"/>
  <c r="R148" i="3"/>
  <c r="R147" i="3"/>
  <c r="Q145" i="3"/>
  <c r="Q143" i="3"/>
  <c r="R131" i="3"/>
  <c r="Q129" i="3"/>
  <c r="R259" i="2"/>
  <c r="Q257" i="2"/>
  <c r="R255" i="2"/>
  <c r="Q250" i="2"/>
  <c r="Q249" i="2"/>
  <c r="Q248" i="2"/>
  <c r="Q247" i="2"/>
  <c r="Q246" i="2"/>
  <c r="R245" i="2"/>
  <c r="Q244" i="2"/>
  <c r="Q243" i="2"/>
  <c r="Q242" i="2"/>
  <c r="R238" i="2"/>
  <c r="BK234" i="2"/>
  <c r="R229" i="2"/>
  <c r="R225" i="2"/>
  <c r="R221" i="2"/>
  <c r="R215" i="2"/>
  <c r="R213" i="2"/>
  <c r="Q213" i="2"/>
  <c r="Q211" i="2"/>
  <c r="R209" i="2"/>
  <c r="R207" i="2"/>
  <c r="R205" i="2"/>
  <c r="R201" i="2"/>
  <c r="R198" i="2"/>
  <c r="Q196" i="2"/>
  <c r="R195" i="2"/>
  <c r="R190" i="2"/>
  <c r="R188" i="2"/>
  <c r="R185" i="2"/>
  <c r="R183" i="2"/>
  <c r="Q181" i="2"/>
  <c r="R180" i="2"/>
  <c r="R179" i="2"/>
  <c r="Q175" i="2"/>
  <c r="Q173" i="2"/>
  <c r="Q165" i="2"/>
  <c r="Q160" i="2"/>
  <c r="Q155" i="2"/>
  <c r="Q135" i="2"/>
  <c r="R133" i="2"/>
  <c r="R127" i="2"/>
  <c r="R124" i="4"/>
  <c r="R123" i="4"/>
  <c r="R202" i="3"/>
  <c r="Q200" i="3"/>
  <c r="R196" i="3"/>
  <c r="R193" i="3"/>
  <c r="Q190" i="3"/>
  <c r="R188" i="3"/>
  <c r="R184" i="3"/>
  <c r="Q179" i="3"/>
  <c r="Q177" i="3"/>
  <c r="R173" i="3"/>
  <c r="Q167" i="3"/>
  <c r="Q165" i="3"/>
  <c r="Q161" i="3"/>
  <c r="R157" i="3"/>
  <c r="R155" i="3"/>
  <c r="R152" i="3"/>
  <c r="Q150" i="3"/>
  <c r="Q148" i="3"/>
  <c r="Q147" i="3"/>
  <c r="Q144" i="3"/>
  <c r="Q135" i="3"/>
  <c r="R125" i="3"/>
  <c r="Q124" i="3"/>
  <c r="Q122" i="3"/>
  <c r="R265" i="2"/>
  <c r="Q261" i="2"/>
  <c r="Q252" i="2"/>
  <c r="R250" i="2"/>
  <c r="R240" i="2"/>
  <c r="Q232" i="2"/>
  <c r="R231" i="2"/>
  <c r="R223" i="2"/>
  <c r="R217" i="2"/>
  <c r="Q207" i="2"/>
  <c r="Q205" i="2"/>
  <c r="Q203" i="2"/>
  <c r="Q201" i="2"/>
  <c r="Q198" i="2"/>
  <c r="K198" i="2"/>
  <c r="Q197" i="2"/>
  <c r="R194" i="2"/>
  <c r="Q192" i="2"/>
  <c r="Q190" i="2"/>
  <c r="Q188" i="2"/>
  <c r="Q187" i="2"/>
  <c r="Q177" i="2"/>
  <c r="Q169" i="2"/>
  <c r="R160" i="2"/>
  <c r="R151" i="2"/>
  <c r="Q139" i="2"/>
  <c r="Q137" i="2"/>
  <c r="Q133" i="2"/>
  <c r="Q129" i="2"/>
  <c r="K135" i="4"/>
  <c r="Q202" i="3"/>
  <c r="R198" i="3"/>
  <c r="Q196" i="3"/>
  <c r="Q191" i="3"/>
  <c r="R189" i="3"/>
  <c r="Q187" i="3"/>
  <c r="R186" i="3"/>
  <c r="Q185" i="3"/>
  <c r="Q184" i="3"/>
  <c r="R183" i="3"/>
  <c r="R179" i="3"/>
  <c r="R177" i="3"/>
  <c r="Q175" i="3"/>
  <c r="Q172" i="3"/>
  <c r="Q169" i="3"/>
  <c r="R167" i="3"/>
  <c r="R165" i="3"/>
  <c r="Q159" i="3"/>
  <c r="Q157" i="3"/>
  <c r="Q156" i="3"/>
  <c r="Q154" i="3"/>
  <c r="Q151" i="3"/>
  <c r="R150" i="3"/>
  <c r="R145" i="3"/>
  <c r="R143" i="3"/>
  <c r="R142" i="3"/>
  <c r="Q141" i="3"/>
  <c r="Q139" i="3"/>
  <c r="Q137" i="3"/>
  <c r="R135" i="3"/>
  <c r="R133" i="3"/>
  <c r="Q131" i="3"/>
  <c r="R127" i="3"/>
  <c r="R122" i="3"/>
  <c r="R267" i="2"/>
  <c r="Q263" i="2"/>
  <c r="R253" i="2"/>
  <c r="R246" i="2"/>
  <c r="R243" i="2"/>
  <c r="Q240" i="2"/>
  <c r="Q238" i="2"/>
  <c r="R236" i="2"/>
  <c r="Q234" i="2"/>
  <c r="K232" i="2"/>
  <c r="Q231" i="2"/>
  <c r="Q229" i="2"/>
  <c r="Q227" i="2"/>
  <c r="Q223" i="2"/>
  <c r="Q221" i="2"/>
  <c r="Q219" i="2"/>
  <c r="R218" i="2"/>
  <c r="Q217" i="2"/>
  <c r="Q215" i="2"/>
  <c r="R211" i="2"/>
  <c r="R208" i="2"/>
  <c r="R199" i="2"/>
  <c r="R196" i="2"/>
  <c r="Q195" i="2"/>
  <c r="Q193" i="2"/>
  <c r="R192" i="2"/>
  <c r="R189" i="2"/>
  <c r="R187" i="2"/>
  <c r="Q185" i="2"/>
  <c r="R181" i="2"/>
  <c r="Q180" i="2"/>
  <c r="R173" i="2"/>
  <c r="R165" i="2"/>
  <c r="R153" i="2"/>
  <c r="R139" i="2"/>
  <c r="R135" i="2"/>
  <c r="R126" i="2"/>
  <c r="Q124" i="2"/>
  <c r="R122" i="2"/>
  <c r="AU94" i="1"/>
  <c r="R204" i="3"/>
  <c r="Q204" i="3"/>
  <c r="R200" i="3"/>
  <c r="Q198" i="3"/>
  <c r="Q195" i="3"/>
  <c r="Q193" i="3"/>
  <c r="R190" i="3"/>
  <c r="Q189" i="3"/>
  <c r="Q188" i="3"/>
  <c r="R187" i="3"/>
  <c r="R185" i="3"/>
  <c r="Q183" i="3"/>
  <c r="R181" i="3"/>
  <c r="Q173" i="3"/>
  <c r="Q171" i="3"/>
  <c r="R169" i="3"/>
  <c r="Q163" i="3"/>
  <c r="R161" i="3"/>
  <c r="R159" i="3"/>
  <c r="R156" i="3"/>
  <c r="R151" i="3"/>
  <c r="R144" i="3"/>
  <c r="Q142" i="3"/>
  <c r="R141" i="3"/>
  <c r="R139" i="3"/>
  <c r="R137" i="3"/>
  <c r="Q133" i="3"/>
  <c r="R129" i="3"/>
  <c r="Q127" i="3"/>
  <c r="Q125" i="3"/>
  <c r="R124" i="3"/>
  <c r="R269" i="2"/>
  <c r="Q269" i="2"/>
  <c r="Q267" i="2"/>
  <c r="Q265" i="2"/>
  <c r="R263" i="2"/>
  <c r="R261" i="2"/>
  <c r="Q259" i="2"/>
  <c r="R257" i="2"/>
  <c r="Q255" i="2"/>
  <c r="Q253" i="2"/>
  <c r="R252" i="2"/>
  <c r="R249" i="2"/>
  <c r="R248" i="2"/>
  <c r="R247" i="2"/>
  <c r="Q245" i="2"/>
  <c r="R244" i="2"/>
  <c r="R242" i="2"/>
  <c r="Q236" i="2"/>
  <c r="R234" i="2"/>
  <c r="R232" i="2"/>
  <c r="BK232" i="2"/>
  <c r="R227" i="2"/>
  <c r="Q225" i="2"/>
  <c r="R219" i="2"/>
  <c r="Q218" i="2"/>
  <c r="Q209" i="2"/>
  <c r="Q208" i="2"/>
  <c r="R203" i="2"/>
  <c r="Q199" i="2"/>
  <c r="R197" i="2"/>
  <c r="Q194" i="2"/>
  <c r="R193" i="2"/>
  <c r="Q189" i="2"/>
  <c r="Q183" i="2"/>
  <c r="Q179" i="2"/>
  <c r="R177" i="2"/>
  <c r="R175" i="2"/>
  <c r="R169" i="2"/>
  <c r="R155" i="2"/>
  <c r="Q153" i="2"/>
  <c r="Q151" i="2"/>
  <c r="R137" i="2"/>
  <c r="R129" i="2"/>
  <c r="Q127" i="2"/>
  <c r="Q126" i="2"/>
  <c r="R124" i="2"/>
  <c r="Q122" i="2"/>
  <c r="BK135" i="4"/>
  <c r="BK202" i="3"/>
  <c r="BK191" i="3"/>
  <c r="BK189" i="3"/>
  <c r="K177" i="3"/>
  <c r="BE177" i="3"/>
  <c r="K173" i="3"/>
  <c r="BE173" i="3"/>
  <c r="BK169" i="3"/>
  <c r="BK165" i="3"/>
  <c r="BK163" i="3"/>
  <c r="BK155" i="3"/>
  <c r="K154" i="3"/>
  <c r="BE154" i="3"/>
  <c r="K151" i="3"/>
  <c r="BE151" i="3"/>
  <c r="BK142" i="3"/>
  <c r="BK139" i="3"/>
  <c r="BK137" i="3"/>
  <c r="K131" i="3"/>
  <c r="BE131" i="3"/>
  <c r="BK127" i="3"/>
  <c r="K125" i="3"/>
  <c r="BE125" i="3"/>
  <c r="K124" i="3"/>
  <c r="BE124" i="3"/>
  <c r="BK269" i="2"/>
  <c r="K263" i="2"/>
  <c r="BE263" i="2"/>
  <c r="BK253" i="2"/>
  <c r="K249" i="2"/>
  <c r="BE249" i="2"/>
  <c r="BK243" i="2"/>
  <c r="K227" i="2"/>
  <c r="BE227" i="2" s="1"/>
  <c r="K221" i="2"/>
  <c r="BE221" i="2"/>
  <c r="BK211" i="2"/>
  <c r="BK203" i="2"/>
  <c r="BK199" i="2"/>
  <c r="BK187" i="2"/>
  <c r="BK177" i="2"/>
  <c r="K169" i="2"/>
  <c r="BE169" i="2"/>
  <c r="K153" i="2"/>
  <c r="BE153" i="2"/>
  <c r="BK151" i="2"/>
  <c r="BK135" i="2"/>
  <c r="K126" i="2"/>
  <c r="BE126" i="2"/>
  <c r="BK124" i="2"/>
  <c r="BK122" i="2"/>
  <c r="BK130" i="4"/>
  <c r="K126" i="4"/>
  <c r="BE126" i="4" s="1"/>
  <c r="BK124" i="4"/>
  <c r="K204" i="3"/>
  <c r="BE204" i="3"/>
  <c r="BK200" i="3"/>
  <c r="BK196" i="3"/>
  <c r="K188" i="3"/>
  <c r="BE188" i="3"/>
  <c r="BK185" i="3"/>
  <c r="BK181" i="3"/>
  <c r="BK175" i="3"/>
  <c r="BK161" i="3"/>
  <c r="BK135" i="3"/>
  <c r="BK129" i="3"/>
  <c r="K257" i="2"/>
  <c r="BE257" i="2"/>
  <c r="BK252" i="2"/>
  <c r="BK245" i="2"/>
  <c r="BK244" i="2"/>
  <c r="K229" i="2"/>
  <c r="BE229" i="2" s="1"/>
  <c r="K215" i="2"/>
  <c r="BE215" i="2"/>
  <c r="BK208" i="2"/>
  <c r="BK205" i="2"/>
  <c r="K197" i="2"/>
  <c r="BE197" i="2"/>
  <c r="K195" i="2"/>
  <c r="BE195" i="2" s="1"/>
  <c r="K192" i="2"/>
  <c r="BE192" i="2"/>
  <c r="K189" i="2"/>
  <c r="BE189" i="2" s="1"/>
  <c r="K185" i="2"/>
  <c r="BE185" i="2"/>
  <c r="BK181" i="2"/>
  <c r="K160" i="2"/>
  <c r="BE160" i="2"/>
  <c r="BK129" i="2"/>
  <c r="BK136" i="4"/>
  <c r="BK134" i="4"/>
  <c r="BK133" i="4"/>
  <c r="BK132" i="4"/>
  <c r="BK128" i="4"/>
  <c r="BK123" i="4"/>
  <c r="BK198" i="3"/>
  <c r="K195" i="3"/>
  <c r="BE195" i="3"/>
  <c r="BK190" i="3"/>
  <c r="BK187" i="3"/>
  <c r="BK184" i="3"/>
  <c r="K179" i="3"/>
  <c r="BE179" i="3" s="1"/>
  <c r="BK167" i="3"/>
  <c r="K159" i="3"/>
  <c r="BE159" i="3"/>
  <c r="K156" i="3"/>
  <c r="BE156" i="3"/>
  <c r="BK152" i="3"/>
  <c r="K148" i="3"/>
  <c r="BE148" i="3" s="1"/>
  <c r="BK145" i="3"/>
  <c r="BK143" i="3"/>
  <c r="K141" i="3"/>
  <c r="BE141" i="3" s="1"/>
  <c r="BK133" i="3"/>
  <c r="BK267" i="2"/>
  <c r="K259" i="2"/>
  <c r="BE259" i="2" s="1"/>
  <c r="K247" i="2"/>
  <c r="BE247" i="2"/>
  <c r="BK242" i="2"/>
  <c r="K236" i="2"/>
  <c r="BE236" i="2"/>
  <c r="K234" i="2"/>
  <c r="BE234" i="2"/>
  <c r="BK219" i="2"/>
  <c r="K217" i="2"/>
  <c r="BE217" i="2"/>
  <c r="BK213" i="2"/>
  <c r="BK209" i="2"/>
  <c r="BK198" i="2"/>
  <c r="BK196" i="2"/>
  <c r="BK194" i="2"/>
  <c r="BK188" i="2"/>
  <c r="K183" i="2"/>
  <c r="BE183" i="2"/>
  <c r="K179" i="2"/>
  <c r="BE179" i="2" s="1"/>
  <c r="K175" i="2"/>
  <c r="BE175" i="2"/>
  <c r="BK165" i="2"/>
  <c r="BK137" i="2"/>
  <c r="K127" i="2"/>
  <c r="BE127" i="2"/>
  <c r="K193" i="3"/>
  <c r="BE193" i="3" s="1"/>
  <c r="BK186" i="3"/>
  <c r="BK183" i="3"/>
  <c r="K172" i="3"/>
  <c r="BE172" i="3" s="1"/>
  <c r="BK171" i="3"/>
  <c r="K157" i="3"/>
  <c r="BE157" i="3"/>
  <c r="K150" i="3"/>
  <c r="BE150" i="3"/>
  <c r="BK147" i="3"/>
  <c r="BK144" i="3"/>
  <c r="K122" i="3"/>
  <c r="BE122" i="3"/>
  <c r="BK265" i="2"/>
  <c r="BK261" i="2"/>
  <c r="K255" i="2"/>
  <c r="BE255" i="2"/>
  <c r="K250" i="2"/>
  <c r="BE250" i="2"/>
  <c r="K248" i="2"/>
  <c r="BE248" i="2"/>
  <c r="BK246" i="2"/>
  <c r="K240" i="2"/>
  <c r="BE240" i="2" s="1"/>
  <c r="K238" i="2"/>
  <c r="BE238" i="2"/>
  <c r="K231" i="2"/>
  <c r="BE231" i="2" s="1"/>
  <c r="K225" i="2"/>
  <c r="BE225" i="2"/>
  <c r="BK223" i="2"/>
  <c r="K218" i="2"/>
  <c r="BE218" i="2"/>
  <c r="BK207" i="2"/>
  <c r="K201" i="2"/>
  <c r="BE201" i="2" s="1"/>
  <c r="K193" i="2"/>
  <c r="BE193" i="2"/>
  <c r="BK190" i="2"/>
  <c r="BK180" i="2"/>
  <c r="BK173" i="2"/>
  <c r="BK155" i="2"/>
  <c r="BK139" i="2"/>
  <c r="BK133" i="2"/>
  <c r="X121" i="2" l="1"/>
  <c r="X120" i="2" s="1"/>
  <c r="T251" i="2"/>
  <c r="V251" i="2"/>
  <c r="V119" i="2" s="1"/>
  <c r="X121" i="3"/>
  <c r="X120" i="3" s="1"/>
  <c r="R121" i="2"/>
  <c r="R120" i="2"/>
  <c r="R119" i="2" s="1"/>
  <c r="J96" i="2" s="1"/>
  <c r="K31" i="2" s="1"/>
  <c r="AT95" i="1" s="1"/>
  <c r="R251" i="2"/>
  <c r="J99" i="2" s="1"/>
  <c r="V121" i="3"/>
  <c r="V120" i="3"/>
  <c r="X192" i="3"/>
  <c r="T121" i="2"/>
  <c r="T120" i="2"/>
  <c r="T119" i="2"/>
  <c r="AW95" i="1" s="1"/>
  <c r="V121" i="2"/>
  <c r="V120" i="2"/>
  <c r="X251" i="2"/>
  <c r="T121" i="3"/>
  <c r="T120" i="3"/>
  <c r="Q121" i="3"/>
  <c r="Q120" i="3" s="1"/>
  <c r="I97" i="3" s="1"/>
  <c r="T192" i="3"/>
  <c r="Q192" i="3"/>
  <c r="I99" i="3" s="1"/>
  <c r="Q121" i="2"/>
  <c r="I98" i="2" s="1"/>
  <c r="Q251" i="2"/>
  <c r="I99" i="2" s="1"/>
  <c r="R121" i="3"/>
  <c r="J98" i="3" s="1"/>
  <c r="V192" i="3"/>
  <c r="R192" i="3"/>
  <c r="J99" i="3"/>
  <c r="T122" i="4"/>
  <c r="T119" i="4"/>
  <c r="AW97" i="1" s="1"/>
  <c r="V122" i="4"/>
  <c r="V119" i="4" s="1"/>
  <c r="X122" i="4"/>
  <c r="X119" i="4" s="1"/>
  <c r="Q122" i="4"/>
  <c r="Q119" i="4" s="1"/>
  <c r="I96" i="4" s="1"/>
  <c r="K30" i="4" s="1"/>
  <c r="AS97" i="1" s="1"/>
  <c r="R122" i="4"/>
  <c r="R119" i="4"/>
  <c r="J96" i="4" s="1"/>
  <c r="K31" i="4" s="1"/>
  <c r="AT97" i="1" s="1"/>
  <c r="F92" i="2"/>
  <c r="BE198" i="2"/>
  <c r="E109" i="3"/>
  <c r="E85" i="2"/>
  <c r="J89" i="3"/>
  <c r="BE190" i="3"/>
  <c r="J89" i="2"/>
  <c r="F92" i="3"/>
  <c r="J89" i="4"/>
  <c r="F116" i="4"/>
  <c r="BE232" i="2"/>
  <c r="E85" i="4"/>
  <c r="BE135" i="4"/>
  <c r="K36" i="2"/>
  <c r="AY95" i="1" s="1"/>
  <c r="F37" i="2"/>
  <c r="BD95" i="1"/>
  <c r="F39" i="2"/>
  <c r="BF95" i="1" s="1"/>
  <c r="K36" i="4"/>
  <c r="AY97" i="1"/>
  <c r="K122" i="2"/>
  <c r="BE122" i="2" s="1"/>
  <c r="BK126" i="2"/>
  <c r="K133" i="2"/>
  <c r="BE133" i="2" s="1"/>
  <c r="K139" i="2"/>
  <c r="BE139" i="2"/>
  <c r="K181" i="2"/>
  <c r="BE181" i="2" s="1"/>
  <c r="BK197" i="2"/>
  <c r="K207" i="2"/>
  <c r="BE207" i="2"/>
  <c r="K223" i="2"/>
  <c r="BE223" i="2" s="1"/>
  <c r="BK227" i="2"/>
  <c r="K242" i="2"/>
  <c r="BE242" i="2" s="1"/>
  <c r="BK263" i="2"/>
  <c r="BK125" i="3"/>
  <c r="K137" i="3"/>
  <c r="BE137" i="3" s="1"/>
  <c r="BK150" i="3"/>
  <c r="K163" i="3"/>
  <c r="BE163" i="3"/>
  <c r="K183" i="3"/>
  <c r="BE183" i="3" s="1"/>
  <c r="K186" i="3"/>
  <c r="BE186" i="3"/>
  <c r="BK204" i="3"/>
  <c r="K173" i="2"/>
  <c r="BE173" i="2"/>
  <c r="BK185" i="2"/>
  <c r="K194" i="2"/>
  <c r="BE194" i="2" s="1"/>
  <c r="K209" i="2"/>
  <c r="BE209" i="2"/>
  <c r="BK231" i="2"/>
  <c r="K253" i="2"/>
  <c r="BE253" i="2"/>
  <c r="K152" i="3"/>
  <c r="BE152" i="3" s="1"/>
  <c r="BK177" i="3"/>
  <c r="K196" i="3"/>
  <c r="BE196" i="3"/>
  <c r="BK160" i="2"/>
  <c r="K203" i="2"/>
  <c r="BE203" i="2"/>
  <c r="K246" i="2"/>
  <c r="BE246" i="2" s="1"/>
  <c r="K135" i="3"/>
  <c r="BE135" i="3"/>
  <c r="BK156" i="3"/>
  <c r="K175" i="3"/>
  <c r="BE175" i="3" s="1"/>
  <c r="K123" i="4"/>
  <c r="BE123" i="4"/>
  <c r="K132" i="4"/>
  <c r="BE132" i="4" s="1"/>
  <c r="F38" i="2"/>
  <c r="BE95" i="1"/>
  <c r="F38" i="3"/>
  <c r="BE96" i="1" s="1"/>
  <c r="F39" i="3"/>
  <c r="BF96" i="1"/>
  <c r="F37" i="4"/>
  <c r="BD97" i="1" s="1"/>
  <c r="K124" i="2"/>
  <c r="BE124" i="2"/>
  <c r="BK127" i="2"/>
  <c r="K137" i="2"/>
  <c r="BE137" i="2"/>
  <c r="K165" i="2"/>
  <c r="BE165" i="2" s="1"/>
  <c r="BK189" i="2"/>
  <c r="K213" i="2"/>
  <c r="BE213" i="2"/>
  <c r="BK236" i="2"/>
  <c r="K244" i="2"/>
  <c r="BE244" i="2"/>
  <c r="K261" i="2"/>
  <c r="BE261" i="2" s="1"/>
  <c r="K269" i="2"/>
  <c r="BE269" i="2"/>
  <c r="BK131" i="3"/>
  <c r="K145" i="3"/>
  <c r="BE145" i="3" s="1"/>
  <c r="K161" i="3"/>
  <c r="BE161" i="3"/>
  <c r="BK173" i="3"/>
  <c r="K187" i="3"/>
  <c r="BE187" i="3"/>
  <c r="K202" i="3"/>
  <c r="BE202" i="3" s="1"/>
  <c r="K129" i="2"/>
  <c r="BE129" i="2"/>
  <c r="BK175" i="2"/>
  <c r="K188" i="2"/>
  <c r="BE188" i="2" s="1"/>
  <c r="BK195" i="2"/>
  <c r="BK215" i="2"/>
  <c r="BK250" i="2"/>
  <c r="K267" i="2"/>
  <c r="BE267" i="2"/>
  <c r="BK122" i="3"/>
  <c r="K143" i="3"/>
  <c r="BE143" i="3" s="1"/>
  <c r="BK179" i="3"/>
  <c r="BK193" i="3"/>
  <c r="K199" i="2"/>
  <c r="BE199" i="2" s="1"/>
  <c r="BK221" i="2"/>
  <c r="BK255" i="2"/>
  <c r="K147" i="3"/>
  <c r="BE147" i="3" s="1"/>
  <c r="K171" i="3"/>
  <c r="BE171" i="3"/>
  <c r="K130" i="4"/>
  <c r="BE130" i="4" s="1"/>
  <c r="F36" i="3"/>
  <c r="BC96" i="1"/>
  <c r="F36" i="2"/>
  <c r="BC95" i="1" s="1"/>
  <c r="K36" i="3"/>
  <c r="AY96" i="1"/>
  <c r="F36" i="4"/>
  <c r="BC97" i="1" s="1"/>
  <c r="F39" i="4"/>
  <c r="BF97" i="1"/>
  <c r="K135" i="2"/>
  <c r="BE135" i="2" s="1"/>
  <c r="K180" i="2"/>
  <c r="BE180" i="2"/>
  <c r="BK192" i="2"/>
  <c r="BK201" i="2"/>
  <c r="BK218" i="2"/>
  <c r="BK229" i="2"/>
  <c r="K243" i="2"/>
  <c r="BE243" i="2" s="1"/>
  <c r="BK249" i="2"/>
  <c r="K129" i="3"/>
  <c r="BE129" i="3" s="1"/>
  <c r="BK141" i="3"/>
  <c r="BK154" i="3"/>
  <c r="K169" i="3"/>
  <c r="BE169" i="3" s="1"/>
  <c r="K184" i="3"/>
  <c r="BE184" i="3"/>
  <c r="K200" i="3"/>
  <c r="BE200" i="3" s="1"/>
  <c r="BK169" i="2"/>
  <c r="K190" i="2"/>
  <c r="BE190" i="2"/>
  <c r="K208" i="2"/>
  <c r="BE208" i="2" s="1"/>
  <c r="BK217" i="2"/>
  <c r="BK259" i="2"/>
  <c r="K142" i="3"/>
  <c r="BE142" i="3" s="1"/>
  <c r="BK151" i="3"/>
  <c r="K167" i="3"/>
  <c r="BE167" i="3" s="1"/>
  <c r="BK188" i="3"/>
  <c r="K198" i="3"/>
  <c r="BE198" i="3"/>
  <c r="K177" i="2"/>
  <c r="BE177" i="2" s="1"/>
  <c r="K219" i="2"/>
  <c r="BE219" i="2"/>
  <c r="BK247" i="2"/>
  <c r="BK159" i="3"/>
  <c r="K189" i="3"/>
  <c r="BE189" i="3"/>
  <c r="K124" i="4"/>
  <c r="BE124" i="4" s="1"/>
  <c r="K128" i="4"/>
  <c r="BE128" i="4"/>
  <c r="K134" i="4"/>
  <c r="BE134" i="4" s="1"/>
  <c r="F37" i="3"/>
  <c r="BD96" i="1"/>
  <c r="F38" i="4"/>
  <c r="BE97" i="1" s="1"/>
  <c r="BK153" i="2"/>
  <c r="BK183" i="2"/>
  <c r="K196" i="2"/>
  <c r="BE196" i="2" s="1"/>
  <c r="K205" i="2"/>
  <c r="BE205" i="2"/>
  <c r="BK225" i="2"/>
  <c r="BK240" i="2"/>
  <c r="K245" i="2"/>
  <c r="BE245" i="2"/>
  <c r="K265" i="2"/>
  <c r="BE265" i="2" s="1"/>
  <c r="K127" i="3"/>
  <c r="BE127" i="3"/>
  <c r="K133" i="3"/>
  <c r="BE133" i="3"/>
  <c r="K144" i="3"/>
  <c r="BE144" i="3"/>
  <c r="K155" i="3"/>
  <c r="BE155" i="3"/>
  <c r="BK172" i="3"/>
  <c r="K185" i="3"/>
  <c r="BE185" i="3" s="1"/>
  <c r="K191" i="3"/>
  <c r="BE191" i="3"/>
  <c r="K151" i="2"/>
  <c r="BE151" i="2" s="1"/>
  <c r="BK179" i="2"/>
  <c r="BK193" i="2"/>
  <c r="K211" i="2"/>
  <c r="BE211" i="2" s="1"/>
  <c r="BK248" i="2"/>
  <c r="BK257" i="2"/>
  <c r="BK124" i="3"/>
  <c r="BK148" i="3"/>
  <c r="BK157" i="3"/>
  <c r="K181" i="3"/>
  <c r="BE181" i="3"/>
  <c r="BK195" i="3"/>
  <c r="K155" i="2"/>
  <c r="BE155" i="2"/>
  <c r="K187" i="2"/>
  <c r="BE187" i="2" s="1"/>
  <c r="BK238" i="2"/>
  <c r="K252" i="2"/>
  <c r="BE252" i="2"/>
  <c r="K139" i="3"/>
  <c r="BE139" i="3" s="1"/>
  <c r="K165" i="3"/>
  <c r="BE165" i="3"/>
  <c r="BK126" i="4"/>
  <c r="K133" i="4"/>
  <c r="BE133" i="4"/>
  <c r="K136" i="4"/>
  <c r="BE136" i="4" s="1"/>
  <c r="T119" i="3" l="1"/>
  <c r="AW96" i="1"/>
  <c r="V119" i="3"/>
  <c r="X119" i="3"/>
  <c r="X119" i="2"/>
  <c r="BK122" i="4"/>
  <c r="K122" i="4"/>
  <c r="K99" i="4"/>
  <c r="I98" i="3"/>
  <c r="Q119" i="3"/>
  <c r="I96" i="3"/>
  <c r="K30" i="3"/>
  <c r="AS96" i="1" s="1"/>
  <c r="J97" i="2"/>
  <c r="J98" i="2"/>
  <c r="Q120" i="2"/>
  <c r="Q119" i="2" s="1"/>
  <c r="I96" i="2" s="1"/>
  <c r="K30" i="2" s="1"/>
  <c r="AS95" i="1" s="1"/>
  <c r="R120" i="3"/>
  <c r="J97" i="3"/>
  <c r="I99" i="4"/>
  <c r="J99" i="4"/>
  <c r="BK121" i="2"/>
  <c r="BK120" i="2" s="1"/>
  <c r="K120" i="2" s="1"/>
  <c r="K97" i="2" s="1"/>
  <c r="BK192" i="3"/>
  <c r="K192" i="3" s="1"/>
  <c r="K99" i="3" s="1"/>
  <c r="BK251" i="2"/>
  <c r="K251" i="2" s="1"/>
  <c r="K99" i="2" s="1"/>
  <c r="BK121" i="3"/>
  <c r="K121" i="3"/>
  <c r="K98" i="3" s="1"/>
  <c r="AW94" i="1"/>
  <c r="BE94" i="1"/>
  <c r="BA94" i="1"/>
  <c r="BD94" i="1"/>
  <c r="W31" i="1" s="1"/>
  <c r="F35" i="2"/>
  <c r="BB95" i="1"/>
  <c r="BF94" i="1"/>
  <c r="W33" i="1" s="1"/>
  <c r="BC94" i="1"/>
  <c r="AY94" i="1"/>
  <c r="AK30" i="1" s="1"/>
  <c r="K35" i="3"/>
  <c r="AX96" i="1"/>
  <c r="AV96" i="1"/>
  <c r="K35" i="4"/>
  <c r="AX97" i="1" s="1"/>
  <c r="AV97" i="1" s="1"/>
  <c r="F35" i="4"/>
  <c r="BB97" i="1" s="1"/>
  <c r="K35" i="2"/>
  <c r="AX95" i="1"/>
  <c r="AV95" i="1"/>
  <c r="F35" i="3"/>
  <c r="BB96" i="1" s="1"/>
  <c r="BK119" i="2" l="1"/>
  <c r="K119" i="2"/>
  <c r="K121" i="2"/>
  <c r="K98" i="2"/>
  <c r="R119" i="3"/>
  <c r="J96" i="3"/>
  <c r="K31" i="3"/>
  <c r="AT96" i="1"/>
  <c r="BK120" i="3"/>
  <c r="BK119" i="3"/>
  <c r="K119" i="3"/>
  <c r="I97" i="2"/>
  <c r="BK119" i="4"/>
  <c r="K119" i="4"/>
  <c r="K96" i="4"/>
  <c r="AS94" i="1"/>
  <c r="AZ94" i="1"/>
  <c r="W32" i="1"/>
  <c r="K32" i="2"/>
  <c r="AG95" i="1"/>
  <c r="AN95" i="1"/>
  <c r="BB94" i="1"/>
  <c r="W29" i="1"/>
  <c r="AT94" i="1"/>
  <c r="W30" i="1"/>
  <c r="K32" i="3"/>
  <c r="AG96" i="1"/>
  <c r="AN96" i="1"/>
  <c r="K41" i="3" l="1"/>
  <c r="K96" i="3"/>
  <c r="K120" i="3"/>
  <c r="K97" i="3"/>
  <c r="K96" i="2"/>
  <c r="K41" i="2"/>
  <c r="AX94" i="1"/>
  <c r="AK29" i="1"/>
  <c r="K32" i="4"/>
  <c r="AG97" i="1"/>
  <c r="AN97" i="1"/>
  <c r="K41" i="4" l="1"/>
  <c r="AG94" i="1"/>
  <c r="AK26" i="1" s="1"/>
  <c r="AK35" i="1" s="1"/>
  <c r="AV94" i="1"/>
  <c r="AN94" i="1" l="1"/>
</calcChain>
</file>

<file path=xl/sharedStrings.xml><?xml version="1.0" encoding="utf-8"?>
<sst xmlns="http://schemas.openxmlformats.org/spreadsheetml/2006/main" count="3583" uniqueCount="656">
  <si>
    <t>Export Komplet</t>
  </si>
  <si>
    <t/>
  </si>
  <si>
    <t>2.0</t>
  </si>
  <si>
    <t>ZAMOK</t>
  </si>
  <si>
    <t>False</t>
  </si>
  <si>
    <t>True</t>
  </si>
  <si>
    <t>{bb497680-5c14-4111-911f-15be44b357fa}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</si>
  <si>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</si>
  <si>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</si>
  <si>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</si>
  <si>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</si>
  <si>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</si>
  <si>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</si>
  <si>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</si>
  <si>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</si>
  <si>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63521043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</si>
  <si>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</si>
  <si>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</si>
  <si>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kolejí a výhybek v žst. Moravský Beroun</t>
  </si>
  <si>
    <t>KSO:</t>
  </si>
  <si>
    <t>CC-CZ:</t>
  </si>
  <si>
    <t>Místo:</t>
  </si>
  <si>
    <t>PS Bruntál</t>
  </si>
  <si>
    <t>Datum:</t>
  </si>
  <si>
    <t>24. 3. 2021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</si>
  <si>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</si>
  <si>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</si>
  <si>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</si>
  <si>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</si>
  <si>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</si>
  <si>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</si>
  <si>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</si>
  <si>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</si>
  <si>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</si>
  <si>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</si>
  <si>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</si>
  <si>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</si>
  <si>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</si>
  <si>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</si>
  <si>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</si>
  <si>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</si>
  <si>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</si>
  <si>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</si>
  <si>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</si>
  <si>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</si>
  <si>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</si>
  <si>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</si>
  <si>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</si>
  <si>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</si>
  <si>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</si>
  <si>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</si>
  <si>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</si>
  <si>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</si>
  <si>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</si>
  <si>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</si>
  <si>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</si>
  <si>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</si>
  <si>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</si>
  <si>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</si>
  <si>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</si>
  <si>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</si>
  <si>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</si>
  <si>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</si>
  <si>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</si>
  <si>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</si>
  <si>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</si>
  <si>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</si>
  <si>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</si>
  <si>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</si>
  <si>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</si>
  <si>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</si>
  <si>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</si>
  <si>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</si>
  <si>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</si>
  <si>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</si>
  <si>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</si>
  <si>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</si>
  <si>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</si>
  <si>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</si>
  <si>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</si>
  <si>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</si>
  <si>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</si>
  <si>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</si>
  <si>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</si>
  <si>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</si>
  <si>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výhybek v žst Moravský Beroun</t>
  </si>
  <si>
    <t>STA</t>
  </si>
  <si>
    <t>1</t>
  </si>
  <si>
    <t>{4ab6ab0e-7968-42c4-8386-c9b7e00fc008}</t>
  </si>
  <si>
    <t>2</t>
  </si>
  <si>
    <t>SO 02</t>
  </si>
  <si>
    <t>Oprava SK č. 2 v žst Moravský Beroun</t>
  </si>
  <si>
    <t>{6489a54e-8840-40ba-bf40-53608dc16abb}</t>
  </si>
  <si>
    <t>VON</t>
  </si>
  <si>
    <t>{cb355abc-060e-4d82-ac08-68b3d197bff0}</t>
  </si>
  <si>
    <t>KRYCÍ LIST SOUPISU PRACÍ</t>
  </si>
  <si>
    <t>Objekt:</t>
  </si>
  <si>
    <t>SO 01 - Oprava výhybek v žst Moravský Beroun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</si>
  <si>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</si>
  <si>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</si>
  <si>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</si>
  <si>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</si>
  <si>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</si>
  <si>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</si>
  <si>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</si>
  <si>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</si>
  <si>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</si>
  <si>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</si>
  <si>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</si>
  <si>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</si>
  <si>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</si>
  <si>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</si>
  <si>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</si>
  <si>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</si>
  <si>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</si>
  <si>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</si>
  <si>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</si>
  <si>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</si>
  <si>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</si>
  <si>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</si>
  <si>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</si>
  <si>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</si>
  <si>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</si>
  <si>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</si>
  <si>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</si>
  <si>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</si>
  <si>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</si>
  <si>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</si>
  <si>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</si>
  <si>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</si>
  <si>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</si>
  <si>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</si>
  <si>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</si>
  <si>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5914075110</t>
  </si>
  <si>
    <t>Zřízení konstrukční vrstvy pražcového podloží včetně geotextilie tl. 0,15 m. Poznámka: 1. V cenách jsou započteny náklady na naložení výzisku na dopravní prostředek. 2. V cenách nejsou obsaženy náklady na dodávku materiálu a odtěžení zeminy.</t>
  </si>
  <si>
    <t>m2</t>
  </si>
  <si>
    <t>Sborník UOŽI 01 2021</t>
  </si>
  <si>
    <t>4</t>
  </si>
  <si>
    <t>1413305773</t>
  </si>
  <si>
    <t>VV</t>
  </si>
  <si>
    <t>6,00*10,00</t>
  </si>
  <si>
    <t>5915010010</t>
  </si>
  <si>
    <t>Těžení zeminy nebo horniny železničního spodku v hornině třídy těžitelnosti I skupiny 1. Poznámka: 1. V cenách jsou započteny náklady na těžení a uložení výzisku na terén nebo naložení na dopravní prostředek a uložení na úložišti.</t>
  </si>
  <si>
    <t>m3</t>
  </si>
  <si>
    <t>589065466</t>
  </si>
  <si>
    <t>6,00*10,00*0,15</t>
  </si>
  <si>
    <t>3</t>
  </si>
  <si>
    <t>5907050120</t>
  </si>
  <si>
    <t>Dělení kolejnic kyslíkem soustavy S49 nebo T. Poznámka: 1. V cenách jsou započteny náklady na manipulaci, podložení, označení a provedení řezu kolejnice.</t>
  </si>
  <si>
    <t>kus</t>
  </si>
  <si>
    <t>-1824207564</t>
  </si>
  <si>
    <t>5908005430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</si>
  <si>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</si>
  <si>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styk</t>
  </si>
  <si>
    <t>95505433</t>
  </si>
  <si>
    <t>P</t>
  </si>
  <si>
    <t>Poznámka k položce:_x000D_
Spojka=kus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</si>
  <si>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</si>
  <si>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</si>
  <si>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t</t>
  </si>
  <si>
    <t>-1654257656</t>
  </si>
  <si>
    <t>2*13,190+2*13,380</t>
  </si>
  <si>
    <t>59,60*0,295298</t>
  </si>
  <si>
    <t>Součet</t>
  </si>
  <si>
    <t>6</t>
  </si>
  <si>
    <t>5999010020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</si>
  <si>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</si>
  <si>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-1731290584</t>
  </si>
  <si>
    <t>72,10*0,546098</t>
  </si>
  <si>
    <t>7</t>
  </si>
  <si>
    <t>5905055020</t>
  </si>
  <si>
    <t>Odstranění stávajícího kolejového lože odtěžením ve výhybce. Poznámka: 1. V cenách jsou započteny náklady na odstranění KL, úpravu pláně a rozprostření výzisku na terén nebo jeho naložení na dopravní prostředek. 2. Položka se použije v případech, kdy se nové KL nezřizuje.</t>
  </si>
  <si>
    <t>1618859615</t>
  </si>
  <si>
    <t>53,000+53,000+58,000+58,000</t>
  </si>
  <si>
    <t>8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</si>
  <si>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</si>
  <si>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</si>
  <si>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-1590798868</t>
  </si>
  <si>
    <t>13,159*2,936+20,000*2,973+46,441*1,209+52,100*1,058</t>
  </si>
  <si>
    <t>9</t>
  </si>
  <si>
    <t>5915010020</t>
  </si>
  <si>
    <t>Těžení zeminy nebo horniny železničního spodku v hornině třídy těžitelnosti I skupiny 2. Poznámka: 1. V cenách jsou započteny náklady na těžení a uložení výzisku na terén nebo naložení na dopravní prostředek a uložení na úložišti.</t>
  </si>
  <si>
    <t>1979069291</t>
  </si>
  <si>
    <t>(25,222*3,40+25,222*1,60/2)*0,35</t>
  </si>
  <si>
    <t>(27,138*3,40+27,138*1,80/2)*0,35</t>
  </si>
  <si>
    <t>55,758*0,80*0,75</t>
  </si>
  <si>
    <t>84,378*3,00*1,10</t>
  </si>
  <si>
    <t>28,620*0,60*1,00</t>
  </si>
  <si>
    <t>28,620*0,80*0,75</t>
  </si>
  <si>
    <t>13,159*5,55*0,35</t>
  </si>
  <si>
    <t>20,000*5,55*0,30</t>
  </si>
  <si>
    <t>10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</si>
  <si>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</si>
  <si>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</si>
  <si>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332331944</t>
  </si>
  <si>
    <t>70,00*0,700</t>
  </si>
  <si>
    <t>11</t>
  </si>
  <si>
    <t>-2041640761</t>
  </si>
  <si>
    <t>70,00*1,50*0,50</t>
  </si>
  <si>
    <t>12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</si>
  <si>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</si>
  <si>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</si>
  <si>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-1094458305</t>
  </si>
  <si>
    <t>28,620*8,00+27,138*8,00</t>
  </si>
  <si>
    <t>28,620*6,00+27,138*8,00</t>
  </si>
  <si>
    <t>5,00*8,00+33,159*5,70+98,54*3,40</t>
  </si>
  <si>
    <t>13</t>
  </si>
  <si>
    <t>213141112 R</t>
  </si>
  <si>
    <t>Zřízení vrstvy z geotextilie  filtrační, separační, odvodňovací, ochranné, výztužné nebo protierozní v rovině nebo ve sklonu do 1:5, šířky přes 3 do 6 m</t>
  </si>
  <si>
    <t>-54931012</t>
  </si>
  <si>
    <t>(28,620+28,620+27,138+27,138)*4,00</t>
  </si>
  <si>
    <t>33,159*4</t>
  </si>
  <si>
    <t>111,516*1,55</t>
  </si>
  <si>
    <t>14</t>
  </si>
  <si>
    <t>1514956427</t>
  </si>
  <si>
    <t>(28,620+28,620+27,138+27,138)*3,45</t>
  </si>
  <si>
    <t>33,159*1,55</t>
  </si>
  <si>
    <t>5914075210</t>
  </si>
  <si>
    <t>Zřízení konstrukční vrstvy pražcového podloží včetně výztužného prvku tl. 0,15 m. Poznámka: 1. V cenách jsou započteny náklady na naložení výzisku na dopravní prostředek. 2. V cenách nejsou obsaženy náklady na dodávku materiálu a odtěžení zeminy.</t>
  </si>
  <si>
    <t>-418347028</t>
  </si>
  <si>
    <t>33,159*4,00</t>
  </si>
  <si>
    <t>16</t>
  </si>
  <si>
    <t>5905060020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</si>
  <si>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</si>
  <si>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1789351457</t>
  </si>
  <si>
    <t>47,000+47,000+55,000+55,000</t>
  </si>
  <si>
    <t>17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</si>
  <si>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</si>
  <si>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</si>
  <si>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-1014454388</t>
  </si>
  <si>
    <t>33,159*2,783+98,54*1,072</t>
  </si>
  <si>
    <t>18</t>
  </si>
  <si>
    <t>5911651120</t>
  </si>
  <si>
    <t>Montáž srdcovkové části výhybky jednoduché betonové pražce soustavy S49. Poznámka: 1. V cenách jsou započteny náklady na montáž srdcovkové části na pražcovém podloží podle montážního plánu s vystrojenými pražci a ošetření kluzných částí výhybky mazivem. Položka se použije u výhybek s předmontovanou výměnovou a střední částí. 2. V cenách nejsou obsaženy náklady na dodávku materiálu.</t>
  </si>
  <si>
    <t>m</t>
  </si>
  <si>
    <t>-1699943225</t>
  </si>
  <si>
    <t>2*(8,15*2)+2*(6,67*2)</t>
  </si>
  <si>
    <t>19</t>
  </si>
  <si>
    <t>5911529030</t>
  </si>
  <si>
    <t>Montáž čelisťového závěru výhybky jednoduché bez žlabového pražce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</si>
  <si>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-185016026</t>
  </si>
  <si>
    <t>20</t>
  </si>
  <si>
    <t>5911005210</t>
  </si>
  <si>
    <t>Válečková stolička jazyka nadzvedávací montáž s upevněním na patu kolejnice. Poznámka: 1. V cenách jsou započteny náklady na provedení, nastavení funkčnosti stabilizátoru a ošetření součástí mazivem. 2. V cenách nejsou obsaženy náklady na dodávku materiálu.</t>
  </si>
  <si>
    <t>897696588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</si>
  <si>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</si>
  <si>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</si>
  <si>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100804804</t>
  </si>
  <si>
    <t>2*33,971+2*31,443</t>
  </si>
  <si>
    <t>22</t>
  </si>
  <si>
    <t>5906130380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</si>
  <si>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</si>
  <si>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km</t>
  </si>
  <si>
    <t>-400793579</t>
  </si>
  <si>
    <t>0,033+0,099</t>
  </si>
  <si>
    <t>23</t>
  </si>
  <si>
    <t>5909042020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</si>
  <si>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</si>
  <si>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1322437612</t>
  </si>
  <si>
    <t>2*44,63+2*43,75</t>
  </si>
  <si>
    <t>24</t>
  </si>
  <si>
    <t>5909042010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</si>
  <si>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</si>
  <si>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-918696859</t>
  </si>
  <si>
    <t>25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</si>
  <si>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</si>
  <si>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</si>
  <si>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-1149434359</t>
  </si>
  <si>
    <t>26</t>
  </si>
  <si>
    <t>5909032010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</si>
  <si>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</si>
  <si>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1599360017</t>
  </si>
  <si>
    <t>27</t>
  </si>
  <si>
    <t>5909040020</t>
  </si>
  <si>
    <t>Následná úprava GPK výhybky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</si>
  <si>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600107576</t>
  </si>
  <si>
    <t>28</t>
  </si>
  <si>
    <t>5909040010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</si>
  <si>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</si>
  <si>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583863642</t>
  </si>
  <si>
    <t>29</t>
  </si>
  <si>
    <t>5909030020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</si>
  <si>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</si>
  <si>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306276642</t>
  </si>
  <si>
    <t>30</t>
  </si>
  <si>
    <t>5909030010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</si>
  <si>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</si>
  <si>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-1928905442</t>
  </si>
  <si>
    <t>31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</si>
  <si>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</si>
  <si>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</si>
  <si>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-958450527</t>
  </si>
  <si>
    <t>32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</si>
  <si>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</si>
  <si>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</si>
  <si>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412392878</t>
  </si>
  <si>
    <t>33</t>
  </si>
  <si>
    <t>5907010070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</si>
  <si>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</si>
  <si>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782717109</t>
  </si>
  <si>
    <t>34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</si>
  <si>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</si>
  <si>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</si>
  <si>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</si>
  <si>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2025133585</t>
  </si>
  <si>
    <t>35</t>
  </si>
  <si>
    <t>5910050020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</si>
  <si>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</si>
  <si>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2126821496</t>
  </si>
  <si>
    <t>36</t>
  </si>
  <si>
    <t>5910050120</t>
  </si>
  <si>
    <t>Umožnění volné dilatace dílů výhybek montáž upevňovadel výhybka II. generace. Poznámka: 1. V cenách jsou započteny náklady na uvolnění dílů výhybky a jejich rovnoměrné prodloužení nebo zkrácení. 2. V cenách nejsou obsaženy náklady na demontáž spojek.</t>
  </si>
  <si>
    <t>-653301165</t>
  </si>
  <si>
    <t>37</t>
  </si>
  <si>
    <t>5910040310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</si>
  <si>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</si>
  <si>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214755744</t>
  </si>
  <si>
    <t>350,00*2</t>
  </si>
  <si>
    <t>38</t>
  </si>
  <si>
    <t>5910040410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</si>
  <si>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</si>
  <si>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-2055598301</t>
  </si>
  <si>
    <t>39</t>
  </si>
  <si>
    <t>5908010130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</si>
  <si>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</si>
  <si>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-1553924120</t>
  </si>
  <si>
    <t>40</t>
  </si>
  <si>
    <t>7594105360</t>
  </si>
  <si>
    <t>Montáž lanového propojení stykového č.v. 70 301 - rozměření místa připojení, případné vyvrtání otvorů, montáž kompletní sady lanových propojení dvojice stykových transformátorů</t>
  </si>
  <si>
    <t>1079227311</t>
  </si>
  <si>
    <t>41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</si>
  <si>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</si>
  <si>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</si>
  <si>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1607414713</t>
  </si>
  <si>
    <t>260,00*1,00*0,05</t>
  </si>
  <si>
    <t>42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</si>
  <si>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</si>
  <si>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</si>
  <si>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111516946</t>
  </si>
  <si>
    <t>260,00*1,00</t>
  </si>
  <si>
    <t>43</t>
  </si>
  <si>
    <t>5912023010</t>
  </si>
  <si>
    <t>Demontáž návěstidla uloženého ve stezce námezníku. Poznámka: 1. V cenách jsou započteny náklady na demontáž návěstidla, zához, úpravu terénu a naložení na dopravní prostředek.</t>
  </si>
  <si>
    <t>874367251</t>
  </si>
  <si>
    <t>Poznámka k položce:_x000D_
Návěstidlo=kus</t>
  </si>
  <si>
    <t>44</t>
  </si>
  <si>
    <t>5912037010</t>
  </si>
  <si>
    <t>Montáž návěstidla uloženého ve stezce námezníku. Poznámka: 1. V cenách jsou započteny náklady na montáž návěstidel umístěných ve stezce včetně zemních prací a úpravy místa uložení. 2. V cenách nejsou obsaženy náklady na dodávku materiálu.</t>
  </si>
  <si>
    <t>1460077364</t>
  </si>
  <si>
    <t>45</t>
  </si>
  <si>
    <t>5906135190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</si>
  <si>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</si>
  <si>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1040673288</t>
  </si>
  <si>
    <t>46</t>
  </si>
  <si>
    <t>5906135070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</si>
  <si>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</si>
  <si>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-162975220</t>
  </si>
  <si>
    <t>47</t>
  </si>
  <si>
    <t>5911655040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</si>
  <si>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</si>
  <si>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1823961846</t>
  </si>
  <si>
    <t>2*37,83+2*43,75</t>
  </si>
  <si>
    <t>48</t>
  </si>
  <si>
    <t>M</t>
  </si>
  <si>
    <t>5961116005</t>
  </si>
  <si>
    <t>Výhybka jednoduchá smontovaná pražce betonové, soustavy Oo49 1:7,5-190(530/296,644)-Ll-b-ČZ-KS-SK</t>
  </si>
  <si>
    <t>128</t>
  </si>
  <si>
    <t>-1881075807</t>
  </si>
  <si>
    <t>Poznámka k položce:_x000D_
v.č. 11 - objednáno u DT</t>
  </si>
  <si>
    <t>49</t>
  </si>
  <si>
    <t>5961116005.</t>
  </si>
  <si>
    <t>Výhybka jednoduchá smontovaná pražce betonové, soustavy Oo49 1:7,5-190(430/341,079)-Lp-b-ČZ-KS-SK</t>
  </si>
  <si>
    <t>1191118777</t>
  </si>
  <si>
    <t>Poznámka k položce:_x000D_
v.č. 12 - objednáno u DT</t>
  </si>
  <si>
    <t>50</t>
  </si>
  <si>
    <t>5961116010</t>
  </si>
  <si>
    <t>Výhybka jednoduchá smontovaná pražce betonové, soustavy J49 1:9-190 pravá</t>
  </si>
  <si>
    <t>-75518336</t>
  </si>
  <si>
    <t>Poznámka k položce:_x000D_
v.č. 13 - objednáno u DT</t>
  </si>
  <si>
    <t>51</t>
  </si>
  <si>
    <t>5961116015</t>
  </si>
  <si>
    <t>Výhybka jednoduchá smontovaná pražce betonové, soustavy J49 1:9-190 levá</t>
  </si>
  <si>
    <t>-1597427299</t>
  </si>
  <si>
    <t>Poznámka k položce:_x000D_
v.č. 14 - objednáno u DT</t>
  </si>
  <si>
    <t>52</t>
  </si>
  <si>
    <t>5961178 R</t>
  </si>
  <si>
    <t>Stoličky SVV pro v.č. 11 a 13</t>
  </si>
  <si>
    <t>soubor</t>
  </si>
  <si>
    <t>470115612</t>
  </si>
  <si>
    <t>Poznámka k položce:_x000D_
objednáno u DT Prostějov</t>
  </si>
  <si>
    <t>53</t>
  </si>
  <si>
    <t>5957134000</t>
  </si>
  <si>
    <t>Lepený izolovaný styk tv. S49 s tepelně zpracovanou hlavou délky 3,40 m</t>
  </si>
  <si>
    <t>-889570636</t>
  </si>
  <si>
    <t>54</t>
  </si>
  <si>
    <t>5955101000</t>
  </si>
  <si>
    <t>Kamenivo drcené štěrk frakce 31,5/63 třídy BI</t>
  </si>
  <si>
    <t>529574076</t>
  </si>
  <si>
    <t>204,000*1,70+197,916*1,70+70,000*1,70</t>
  </si>
  <si>
    <t>55</t>
  </si>
  <si>
    <t>5955101020</t>
  </si>
  <si>
    <t>Kamenivo drcené štěrkodrť frakce 0/32</t>
  </si>
  <si>
    <t>-1021863260</t>
  </si>
  <si>
    <t>9,00*1,80+325,000*1,80+64,400*1,80</t>
  </si>
  <si>
    <t>56</t>
  </si>
  <si>
    <t>5955101030</t>
  </si>
  <si>
    <t>Kamenivo drcené drť frakce 8/16</t>
  </si>
  <si>
    <t>369682177</t>
  </si>
  <si>
    <t>13,000*1,60</t>
  </si>
  <si>
    <t>57</t>
  </si>
  <si>
    <t>5964133005</t>
  </si>
  <si>
    <t>Geotextilie separační</t>
  </si>
  <si>
    <t>321805459</t>
  </si>
  <si>
    <t>1188,140*1,05+60,00*1,05</t>
  </si>
  <si>
    <t>58</t>
  </si>
  <si>
    <t>5964135005</t>
  </si>
  <si>
    <t>Geomříže stabilizační</t>
  </si>
  <si>
    <t>-276328361</t>
  </si>
  <si>
    <t>578,700*1,05</t>
  </si>
  <si>
    <t>59</t>
  </si>
  <si>
    <t>5958128010</t>
  </si>
  <si>
    <t>Komplety ŽS 4 (šroub RS 1, matice M 24, podložka Fe6, svěrka ŽS4)</t>
  </si>
  <si>
    <t>1601083953</t>
  </si>
  <si>
    <t>60</t>
  </si>
  <si>
    <t>5958158005</t>
  </si>
  <si>
    <t>Podložka pryžová pod patu kolejnice S49  183/126/6</t>
  </si>
  <si>
    <t>1013869772</t>
  </si>
  <si>
    <t>61</t>
  </si>
  <si>
    <t>5958101005</t>
  </si>
  <si>
    <t>Součásti spojovací kolejnicové spojky tv. S 730 mm</t>
  </si>
  <si>
    <t>1357525997</t>
  </si>
  <si>
    <t>62</t>
  </si>
  <si>
    <t>5958107005</t>
  </si>
  <si>
    <t>Šroub spojkový M24 x 140 mm</t>
  </si>
  <si>
    <t>1362632973</t>
  </si>
  <si>
    <t>63</t>
  </si>
  <si>
    <t>5958134115</t>
  </si>
  <si>
    <t>Součásti upevňovací matice M24</t>
  </si>
  <si>
    <t>1910926457</t>
  </si>
  <si>
    <t>64</t>
  </si>
  <si>
    <t>5958134040</t>
  </si>
  <si>
    <t>Součásti upevňovací kroužek pružný dvojitý Fe 6</t>
  </si>
  <si>
    <t>590830969</t>
  </si>
  <si>
    <t>65</t>
  </si>
  <si>
    <t>5962104005</t>
  </si>
  <si>
    <t>Hranice námezník betonový vč. Nátěru</t>
  </si>
  <si>
    <t>-923943057</t>
  </si>
  <si>
    <t>66</t>
  </si>
  <si>
    <t>7594110915</t>
  </si>
  <si>
    <t>Lanové propojení s kolíkovým ukončením LLI 2xFe20/70 M16 norma 708549006 (HM0404223990716)</t>
  </si>
  <si>
    <t>1722564148</t>
  </si>
  <si>
    <t>67</t>
  </si>
  <si>
    <t>7594110925</t>
  </si>
  <si>
    <t>Lanové propojení s kolíkovým ukončením LLI 2xFe20/120 M16 norma 708549007 (HM0404223990733)</t>
  </si>
  <si>
    <t>1492465010</t>
  </si>
  <si>
    <t>OST</t>
  </si>
  <si>
    <t>Ostatní</t>
  </si>
  <si>
    <t>68</t>
  </si>
  <si>
    <t>9909000400</t>
  </si>
  <si>
    <t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</si>
  <si>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262144</t>
  </si>
  <si>
    <t>715897527</t>
  </si>
  <si>
    <t>69</t>
  </si>
  <si>
    <t>9909000110</t>
  </si>
  <si>
    <t>Poplatek za uložení výzisku ze štěrkového lože nekontaminovaného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</si>
  <si>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429732946</t>
  </si>
  <si>
    <t>182,000*1,80+209,364*1,80</t>
  </si>
  <si>
    <t>70</t>
  </si>
  <si>
    <t>9909000210</t>
  </si>
  <si>
    <t>Poplatek za uložení výzisku ze štěrkového lože kontaminovaného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</si>
  <si>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-288804946</t>
  </si>
  <si>
    <t>40,000*1,80</t>
  </si>
  <si>
    <t>71</t>
  </si>
  <si>
    <t>9909000100</t>
  </si>
  <si>
    <t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</si>
  <si>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1552658367</t>
  </si>
  <si>
    <t>560,945*2,00+49,000*2,00+52,500*2,00+9,00*2,00" zemina</t>
  </si>
  <si>
    <t>72</t>
  </si>
  <si>
    <t>9902100300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</si>
  <si>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</si>
  <si>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2078606004</t>
  </si>
  <si>
    <t>704,455+72,000+1342,890+0,228" štěrkové lože, zemina, pryž. a PE podložky - odpad</t>
  </si>
  <si>
    <t>73</t>
  </si>
  <si>
    <t>9902401000</t>
  </si>
  <si>
    <t>Doprava jednosměrná (např. nakupovaného materiálu) mechanizací o nosnosti přes 3,5 t objemnějšího kusového materiálu (prefabrikátů, stožárů, výhybek, rozvaděčů, vybouraných hmot atd.) do 250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</si>
  <si>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1802573486</t>
  </si>
  <si>
    <t>2*33,971+2*31,443"výhybky</t>
  </si>
  <si>
    <t>74</t>
  </si>
  <si>
    <t>9902400900</t>
  </si>
  <si>
    <t>Doprava jednosměrná (např. nakupovaného materiálu) mechanizací o nosnosti přes 3,5 t objemnějšího kusového materiálu (prefabrikátů, stožárů, výhybek, rozvaděčů, vybouraných hmot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</si>
  <si>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1061982858</t>
  </si>
  <si>
    <t>0,215"kolejnice, LIS</t>
  </si>
  <si>
    <t>75</t>
  </si>
  <si>
    <t>9902300200</t>
  </si>
  <si>
    <t>Doprava jednosměrná (např. nakupovaného materiálu) mechanizací o nosnosti přes 3,5 t sypanin (kameniva, písku, suti, dlažebních kostek,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</si>
  <si>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-4705272</t>
  </si>
  <si>
    <t>802,257+717,120+20,800"štěrk, štěrkodrť, drť</t>
  </si>
  <si>
    <t>76</t>
  </si>
  <si>
    <t>9902300500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</si>
  <si>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</si>
  <si>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-1794031480</t>
  </si>
  <si>
    <t>0,903+0,524+0,304+0,240"svrškový materiál, geotextílie, geomříže, námezníky</t>
  </si>
  <si>
    <t>77</t>
  </si>
  <si>
    <t>9903200100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</si>
  <si>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</si>
  <si>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-1121232529</t>
  </si>
  <si>
    <t>10"ASP, PUŠL, 3xDVOUCESTNÉ RYPADLO, KOLEJ.JEŘÁB, 2xJEŘÁB, ASP, PUŠL</t>
  </si>
  <si>
    <t>SO 02 - Oprava SK č. 2 v žst Moravský Beroun</t>
  </si>
  <si>
    <t>5913300020</t>
  </si>
  <si>
    <t>Demontáž silničních panelů komunikace trvalá. Poznámka: 1. V cenách jsou započteny náklady na odstranění panelů, úpravu plochy a naložení na dopravní prostředek.</t>
  </si>
  <si>
    <t>-1868494007</t>
  </si>
  <si>
    <t>2*(2,00*1,20)+1,55*1,20</t>
  </si>
  <si>
    <t>996792139</t>
  </si>
  <si>
    <t>-1159614978</t>
  </si>
  <si>
    <t>1023707950</t>
  </si>
  <si>
    <t>658,00*0,546098</t>
  </si>
  <si>
    <t>-1248470628</t>
  </si>
  <si>
    <t>643,00*0,987+10,00*1,129+5,00*2,624</t>
  </si>
  <si>
    <t>1522865541</t>
  </si>
  <si>
    <t>5,00*5,55*0,35</t>
  </si>
  <si>
    <t>1314190611</t>
  </si>
  <si>
    <t>5,00*5,55</t>
  </si>
  <si>
    <t>1783050535</t>
  </si>
  <si>
    <t>-1254752258</t>
  </si>
  <si>
    <t>387062305</t>
  </si>
  <si>
    <t>5,00*2,783+643,00*0,986+10,00*1,114</t>
  </si>
  <si>
    <t>1015737101</t>
  </si>
  <si>
    <t>5906130400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</si>
  <si>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</si>
  <si>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-2130100952</t>
  </si>
  <si>
    <t>5906130070</t>
  </si>
  <si>
    <t>Montáž kolejového roštu v ose koleje pražce dřevěné nevystrojené tv. S49 rozdělení "c". Poznámka: 1. V cenách jsou započteny náklady na manipulaci a montáž KR, u pražců dřevěných nevystrojených i na vrtání pražců. 2. V cenách nejsou obsaženy náklady na dodávku materiálu.</t>
  </si>
  <si>
    <t>-1280358609</t>
  </si>
  <si>
    <t>5906120010</t>
  </si>
  <si>
    <t>Zkrácení dřevěného pražce odřezáním. Poznámka: 1. V cenách jsou započteny náklady na odstranění mřížky, zkrácení, ošetření čela pražce impregnačním prostředkem a osazení mřížky</t>
  </si>
  <si>
    <t>599787010</t>
  </si>
  <si>
    <t>956960364</t>
  </si>
  <si>
    <t>0,648+0,150</t>
  </si>
  <si>
    <t>722131699</t>
  </si>
  <si>
    <t>-44498196</t>
  </si>
  <si>
    <t>2*37,83</t>
  </si>
  <si>
    <t>-883782082</t>
  </si>
  <si>
    <t>-31361554</t>
  </si>
  <si>
    <t>57303769</t>
  </si>
  <si>
    <t>887738122</t>
  </si>
  <si>
    <t>655362100</t>
  </si>
  <si>
    <t>-1683353283</t>
  </si>
  <si>
    <t>56414015</t>
  </si>
  <si>
    <t>2*517,50</t>
  </si>
  <si>
    <t>5910040330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</si>
  <si>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</si>
  <si>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-343091566</t>
  </si>
  <si>
    <t>2*142,50</t>
  </si>
  <si>
    <t>2142307398</t>
  </si>
  <si>
    <t>5910040430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</si>
  <si>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</si>
  <si>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-333509982</t>
  </si>
  <si>
    <t>5913305020</t>
  </si>
  <si>
    <t>Montáž silničních panelů komunikace trvalá. Poznámka: 1. V cenách jsou započteny náklady na úpravu podkladní vrstvy a uložení panelů. 2. V cenách nejsou obsaženy náklady na dodávku materiálu.</t>
  </si>
  <si>
    <t>536828827</t>
  </si>
  <si>
    <t>1,55*1,20</t>
  </si>
  <si>
    <t>-1524814404</t>
  </si>
  <si>
    <t>660,00*1,00*0,05</t>
  </si>
  <si>
    <t>667776454</t>
  </si>
  <si>
    <t>660,00*1,00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</si>
  <si>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</si>
  <si>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</si>
  <si>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-645977937</t>
  </si>
  <si>
    <t>-343133986</t>
  </si>
  <si>
    <t>1159509783</t>
  </si>
  <si>
    <t>659,053*1,70+70,00*1,70</t>
  </si>
  <si>
    <t>-1913838887</t>
  </si>
  <si>
    <t>9,713*1,80</t>
  </si>
  <si>
    <t>1118605134</t>
  </si>
  <si>
    <t>33,000*1,60</t>
  </si>
  <si>
    <t>-1457456288</t>
  </si>
  <si>
    <t>27,75*1,05</t>
  </si>
  <si>
    <t>1433584105</t>
  </si>
  <si>
    <t>5956101005</t>
  </si>
  <si>
    <t>Pražec dřevěný příčný nevystrojený dub 2600x260x150 mm</t>
  </si>
  <si>
    <t>823009839</t>
  </si>
  <si>
    <t>5958140005</t>
  </si>
  <si>
    <t>Podkladnice žebrová tv. S4pl</t>
  </si>
  <si>
    <t>309591935</t>
  </si>
  <si>
    <t>5958140000.2</t>
  </si>
  <si>
    <t>Podkladnice žebrová tv. S4 přechodová 1:40</t>
  </si>
  <si>
    <t>-820435920</t>
  </si>
  <si>
    <t>5958134075</t>
  </si>
  <si>
    <t>Součásti upevňovací vrtule R1(145)</t>
  </si>
  <si>
    <t>-1969770008</t>
  </si>
  <si>
    <t>-746586378</t>
  </si>
  <si>
    <t>357992367</t>
  </si>
  <si>
    <t>1500693484</t>
  </si>
  <si>
    <t>5958158070</t>
  </si>
  <si>
    <t>Podložka polyetylenová pod podkladnici 380/160/2 (S4, R4)</t>
  </si>
  <si>
    <t>-1753638823</t>
  </si>
  <si>
    <t>5956131005</t>
  </si>
  <si>
    <t>Vystrojení pražce dřevěného protištěpná destička pro pražec (105x210)</t>
  </si>
  <si>
    <t>-1864906558</t>
  </si>
  <si>
    <t>9902900100</t>
  </si>
  <si>
    <t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</si>
  <si>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-1315787839</t>
  </si>
  <si>
    <t>1186,292+19,426"štěrkové lože, zemina - odpad</t>
  </si>
  <si>
    <t>-1062849947</t>
  </si>
  <si>
    <t>-86860216</t>
  </si>
  <si>
    <t>659,051*1,80</t>
  </si>
  <si>
    <t>-2072268801</t>
  </si>
  <si>
    <t>9,713*2,00" zemina</t>
  </si>
  <si>
    <t>484722450</t>
  </si>
  <si>
    <t>1186,292+19,426+0,540" štěrkové lože, zemina, pryž. a PE podložky - odpad</t>
  </si>
  <si>
    <t>-120646457</t>
  </si>
  <si>
    <t>1239,390+17,483+52,800"štěrk, štěrkodrť, drť</t>
  </si>
  <si>
    <t>9902400500</t>
  </si>
  <si>
    <t>Doprava jednosměrná (např. nakupovaného materiálu) mechanizací o nosnosti přes 3,5 t objemnějšího kusového materiálu (prefabrikátů, stožárů, výhybek, rozvaděčů, vybouraných hmot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</si>
  <si>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693329088</t>
  </si>
  <si>
    <t>1,455+0,383+0,012+0,015"dřevěné pražce, svrškový materiál, geotextílie, geomříže</t>
  </si>
  <si>
    <t>VON - Oprava kolejí a výhybek v žst. Moravský Beroun</t>
  </si>
  <si>
    <t>HSV - HSV</t>
  </si>
  <si>
    <t xml:space="preserve">    024101401 - Inženýrská činnost koordinační a kompletační činnost</t>
  </si>
  <si>
    <t>VRN - Vedlejší rozpočtové náklady</t>
  </si>
  <si>
    <t>024101401</t>
  </si>
  <si>
    <t>Inženýrská činnost koordinační a kompletační činnost</t>
  </si>
  <si>
    <t>VRN</t>
  </si>
  <si>
    <t>Vedlejší rozpočtové náklady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</si>
  <si>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</si>
  <si>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</si>
  <si>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1144159206</t>
  </si>
  <si>
    <t>022101001</t>
  </si>
  <si>
    <t>Geodetické práce Geodetické práce před opravou</t>
  </si>
  <si>
    <t>223368491</t>
  </si>
  <si>
    <t>2*0,029+2*0,027+0,132+0,658</t>
  </si>
  <si>
    <t>022101011</t>
  </si>
  <si>
    <t>Geodetické práce Geodetické práce v průběhu opravy</t>
  </si>
  <si>
    <t>-1891791604</t>
  </si>
  <si>
    <t>022101021</t>
  </si>
  <si>
    <t>Geodetické práce Geodetické práce po ukončení opravy</t>
  </si>
  <si>
    <t>250634753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</si>
  <si>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</si>
  <si>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</si>
  <si>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682950439</t>
  </si>
  <si>
    <t>2*0,029+2*0,027+0,027+0,400+2*0,038+0,658+0,150</t>
  </si>
  <si>
    <t>022121001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</si>
  <si>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</si>
  <si>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hod</t>
  </si>
  <si>
    <t>-1297537514</t>
  </si>
  <si>
    <t>%</t>
  </si>
  <si>
    <t>-1826082567</t>
  </si>
  <si>
    <t>024101401.</t>
  </si>
  <si>
    <t>1330343368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</si>
  <si>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</si>
  <si>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</si>
  <si>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855772939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</si>
  <si>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</si>
  <si>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</si>
  <si>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-471606642</t>
  </si>
  <si>
    <t>2*28,62+2*27,13+350+660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</si>
</sst>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1" fillId="0" borderId="12" xfId="0" applyNumberFormat="1" applyFont="1" applyBorder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topLeftCell="A4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pans="1:74" s="1" customFormat="1" ht="36.950000000000003" customHeight="1">
      <c r="AR2" s="283"/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F2" s="283"/>
      <c r="BG2" s="283"/>
      <c r="BS2" s="16" t="s">
        <v>7</v>
      </c>
      <c r="BT2" s="16" t="s">
        <v>8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s="1" customFormat="1" ht="24.95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pans="1:74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46" t="s">
        <v>15</v>
      </c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7"/>
      <c r="AK5" s="247"/>
      <c r="AL5" s="247"/>
      <c r="AM5" s="247"/>
      <c r="AN5" s="247"/>
      <c r="AO5" s="247"/>
      <c r="AP5" s="21"/>
      <c r="AQ5" s="21"/>
      <c r="AR5" s="19"/>
      <c r="BG5" s="243" t="s">
        <v>16</v>
      </c>
      <c r="BS5" s="16" t="s">
        <v>7</v>
      </c>
    </row>
    <row r="6" spans="1:74" s="1" customFormat="1" ht="36.950000000000003" customHeight="1">
      <c r="B6" s="20"/>
      <c r="C6" s="21"/>
      <c r="D6" s="27" t="s">
        <v>17</v>
      </c>
      <c r="E6" s="21"/>
      <c r="F6" s="21"/>
      <c r="G6" s="21"/>
      <c r="H6" s="21"/>
      <c r="I6" s="21"/>
      <c r="J6" s="21"/>
      <c r="K6" s="248" t="s">
        <v>18</v>
      </c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7"/>
      <c r="AK6" s="247"/>
      <c r="AL6" s="247"/>
      <c r="AM6" s="247"/>
      <c r="AN6" s="247"/>
      <c r="AO6" s="247"/>
      <c r="AP6" s="21"/>
      <c r="AQ6" s="21"/>
      <c r="AR6" s="19"/>
      <c r="BG6" s="244"/>
      <c r="BS6" s="16" t="s">
        <v>7</v>
      </c>
    </row>
    <row r="7" spans="1:74" s="1" customFormat="1" ht="12" customHeight="1">
      <c r="B7" s="20"/>
      <c r="C7" s="21"/>
      <c r="D7" s="28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</v>
      </c>
      <c r="AO7" s="21"/>
      <c r="AP7" s="21"/>
      <c r="AQ7" s="21"/>
      <c r="AR7" s="19"/>
      <c r="BG7" s="244"/>
      <c r="BS7" s="16" t="s">
        <v>7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G8" s="244"/>
      <c r="BS8" s="16" t="s">
        <v>7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244"/>
      <c r="BS9" s="16" t="s">
        <v>7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G10" s="244"/>
      <c r="BS10" s="16" t="s">
        <v>7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30</v>
      </c>
      <c r="AO11" s="21"/>
      <c r="AP11" s="21"/>
      <c r="AQ11" s="21"/>
      <c r="AR11" s="19"/>
      <c r="BG11" s="244"/>
      <c r="BS11" s="16" t="s">
        <v>7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244"/>
      <c r="BS12" s="16" t="s">
        <v>7</v>
      </c>
    </row>
    <row r="13" spans="1:74" s="1" customFormat="1" ht="12" customHeight="1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32</v>
      </c>
      <c r="AO13" s="21"/>
      <c r="AP13" s="21"/>
      <c r="AQ13" s="21"/>
      <c r="AR13" s="19"/>
      <c r="BG13" s="244"/>
      <c r="BS13" s="16" t="s">
        <v>7</v>
      </c>
    </row>
    <row r="14" spans="1:74">
      <c r="B14" s="20"/>
      <c r="C14" s="21"/>
      <c r="D14" s="21"/>
      <c r="E14" s="249" t="s">
        <v>32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0"/>
      <c r="AC14" s="250"/>
      <c r="AD14" s="250"/>
      <c r="AE14" s="250"/>
      <c r="AF14" s="250"/>
      <c r="AG14" s="250"/>
      <c r="AH14" s="250"/>
      <c r="AI14" s="250"/>
      <c r="AJ14" s="250"/>
      <c r="AK14" s="28" t="s">
        <v>29</v>
      </c>
      <c r="AL14" s="21"/>
      <c r="AM14" s="21"/>
      <c r="AN14" s="30" t="s">
        <v>32</v>
      </c>
      <c r="AO14" s="21"/>
      <c r="AP14" s="21"/>
      <c r="AQ14" s="21"/>
      <c r="AR14" s="19"/>
      <c r="BG14" s="244"/>
      <c r="BS14" s="16" t="s">
        <v>7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244"/>
      <c r="BS15" s="16" t="s">
        <v>4</v>
      </c>
    </row>
    <row r="16" spans="1:74" s="1" customFormat="1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</v>
      </c>
      <c r="AO16" s="21"/>
      <c r="AP16" s="21"/>
      <c r="AQ16" s="21"/>
      <c r="AR16" s="19"/>
      <c r="BG16" s="244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1</v>
      </c>
      <c r="AO17" s="21"/>
      <c r="AP17" s="21"/>
      <c r="AQ17" s="21"/>
      <c r="AR17" s="19"/>
      <c r="BG17" s="244"/>
      <c r="BS17" s="16" t="s">
        <v>5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244"/>
      <c r="BS18" s="16" t="s">
        <v>7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</v>
      </c>
      <c r="AO19" s="21"/>
      <c r="AP19" s="21"/>
      <c r="AQ19" s="21"/>
      <c r="AR19" s="19"/>
      <c r="BG19" s="244"/>
      <c r="BS19" s="16" t="s">
        <v>7</v>
      </c>
    </row>
    <row r="20" spans="1:71" s="1" customFormat="1" ht="18.399999999999999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1</v>
      </c>
      <c r="AO20" s="21"/>
      <c r="AP20" s="21"/>
      <c r="AQ20" s="21"/>
      <c r="AR20" s="19"/>
      <c r="BG20" s="244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244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244"/>
    </row>
    <row r="23" spans="1:71" s="1" customFormat="1" ht="16.5" customHeight="1">
      <c r="B23" s="20"/>
      <c r="C23" s="21"/>
      <c r="D23" s="21"/>
      <c r="E23" s="251" t="s">
        <v>1</v>
      </c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O23" s="21"/>
      <c r="AP23" s="21"/>
      <c r="AQ23" s="21"/>
      <c r="AR23" s="19"/>
      <c r="BG23" s="244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244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G25" s="244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52">
        <f>ROUND(AG94,2)</f>
        <v>0</v>
      </c>
      <c r="AL26" s="253"/>
      <c r="AM26" s="253"/>
      <c r="AN26" s="253"/>
      <c r="AO26" s="253"/>
      <c r="AP26" s="35"/>
      <c r="AQ26" s="35"/>
      <c r="AR26" s="38"/>
      <c r="BG26" s="244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G27" s="244"/>
    </row>
    <row r="28" spans="1:71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4" t="s">
        <v>38</v>
      </c>
      <c r="M28" s="254"/>
      <c r="N28" s="254"/>
      <c r="O28" s="254"/>
      <c r="P28" s="254"/>
      <c r="Q28" s="35"/>
      <c r="R28" s="35"/>
      <c r="S28" s="35"/>
      <c r="T28" s="35"/>
      <c r="U28" s="35"/>
      <c r="V28" s="35"/>
      <c r="W28" s="254" t="s">
        <v>39</v>
      </c>
      <c r="X28" s="254"/>
      <c r="Y28" s="254"/>
      <c r="Z28" s="254"/>
      <c r="AA28" s="254"/>
      <c r="AB28" s="254"/>
      <c r="AC28" s="254"/>
      <c r="AD28" s="254"/>
      <c r="AE28" s="254"/>
      <c r="AF28" s="35"/>
      <c r="AG28" s="35"/>
      <c r="AH28" s="35"/>
      <c r="AI28" s="35"/>
      <c r="AJ28" s="35"/>
      <c r="AK28" s="254" t="s">
        <v>40</v>
      </c>
      <c r="AL28" s="254"/>
      <c r="AM28" s="254"/>
      <c r="AN28" s="254"/>
      <c r="AO28" s="254"/>
      <c r="AP28" s="35"/>
      <c r="AQ28" s="35"/>
      <c r="AR28" s="38"/>
      <c r="BG28" s="244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57">
        <v>0.21</v>
      </c>
      <c r="M29" s="256"/>
      <c r="N29" s="256"/>
      <c r="O29" s="256"/>
      <c r="P29" s="256"/>
      <c r="Q29" s="40"/>
      <c r="R29" s="40"/>
      <c r="S29" s="40"/>
      <c r="T29" s="40"/>
      <c r="U29" s="40"/>
      <c r="V29" s="40"/>
      <c r="W29" s="255">
        <f>ROUND(BB94, 2)</f>
        <v>0</v>
      </c>
      <c r="X29" s="256"/>
      <c r="Y29" s="256"/>
      <c r="Z29" s="256"/>
      <c r="AA29" s="256"/>
      <c r="AB29" s="256"/>
      <c r="AC29" s="256"/>
      <c r="AD29" s="256"/>
      <c r="AE29" s="256"/>
      <c r="AF29" s="40"/>
      <c r="AG29" s="40"/>
      <c r="AH29" s="40"/>
      <c r="AI29" s="40"/>
      <c r="AJ29" s="40"/>
      <c r="AK29" s="255">
        <f>ROUND(AX94, 2)</f>
        <v>0</v>
      </c>
      <c r="AL29" s="256"/>
      <c r="AM29" s="256"/>
      <c r="AN29" s="256"/>
      <c r="AO29" s="256"/>
      <c r="AP29" s="40"/>
      <c r="AQ29" s="40"/>
      <c r="AR29" s="41"/>
      <c r="BG29" s="245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57">
        <v>0.15</v>
      </c>
      <c r="M30" s="256"/>
      <c r="N30" s="256"/>
      <c r="O30" s="256"/>
      <c r="P30" s="256"/>
      <c r="Q30" s="40"/>
      <c r="R30" s="40"/>
      <c r="S30" s="40"/>
      <c r="T30" s="40"/>
      <c r="U30" s="40"/>
      <c r="V30" s="40"/>
      <c r="W30" s="255">
        <f>ROUND(BC94, 2)</f>
        <v>0</v>
      </c>
      <c r="X30" s="256"/>
      <c r="Y30" s="256"/>
      <c r="Z30" s="256"/>
      <c r="AA30" s="256"/>
      <c r="AB30" s="256"/>
      <c r="AC30" s="256"/>
      <c r="AD30" s="256"/>
      <c r="AE30" s="256"/>
      <c r="AF30" s="40"/>
      <c r="AG30" s="40"/>
      <c r="AH30" s="40"/>
      <c r="AI30" s="40"/>
      <c r="AJ30" s="40"/>
      <c r="AK30" s="255">
        <f>ROUND(AY94, 2)</f>
        <v>0</v>
      </c>
      <c r="AL30" s="256"/>
      <c r="AM30" s="256"/>
      <c r="AN30" s="256"/>
      <c r="AO30" s="256"/>
      <c r="AP30" s="40"/>
      <c r="AQ30" s="40"/>
      <c r="AR30" s="41"/>
      <c r="BG30" s="245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57">
        <v>0.21</v>
      </c>
      <c r="M31" s="256"/>
      <c r="N31" s="256"/>
      <c r="O31" s="256"/>
      <c r="P31" s="256"/>
      <c r="Q31" s="40"/>
      <c r="R31" s="40"/>
      <c r="S31" s="40"/>
      <c r="T31" s="40"/>
      <c r="U31" s="40"/>
      <c r="V31" s="40"/>
      <c r="W31" s="255">
        <f>ROUND(BD94, 2)</f>
        <v>0</v>
      </c>
      <c r="X31" s="256"/>
      <c r="Y31" s="256"/>
      <c r="Z31" s="256"/>
      <c r="AA31" s="256"/>
      <c r="AB31" s="256"/>
      <c r="AC31" s="256"/>
      <c r="AD31" s="256"/>
      <c r="AE31" s="256"/>
      <c r="AF31" s="40"/>
      <c r="AG31" s="40"/>
      <c r="AH31" s="40"/>
      <c r="AI31" s="40"/>
      <c r="AJ31" s="40"/>
      <c r="AK31" s="255">
        <v>0</v>
      </c>
      <c r="AL31" s="256"/>
      <c r="AM31" s="256"/>
      <c r="AN31" s="256"/>
      <c r="AO31" s="256"/>
      <c r="AP31" s="40"/>
      <c r="AQ31" s="40"/>
      <c r="AR31" s="41"/>
      <c r="BG31" s="245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57">
        <v>0.15</v>
      </c>
      <c r="M32" s="256"/>
      <c r="N32" s="256"/>
      <c r="O32" s="256"/>
      <c r="P32" s="256"/>
      <c r="Q32" s="40"/>
      <c r="R32" s="40"/>
      <c r="S32" s="40"/>
      <c r="T32" s="40"/>
      <c r="U32" s="40"/>
      <c r="V32" s="40"/>
      <c r="W32" s="255">
        <f>ROUND(BE94, 2)</f>
        <v>0</v>
      </c>
      <c r="X32" s="256"/>
      <c r="Y32" s="256"/>
      <c r="Z32" s="256"/>
      <c r="AA32" s="256"/>
      <c r="AB32" s="256"/>
      <c r="AC32" s="256"/>
      <c r="AD32" s="256"/>
      <c r="AE32" s="256"/>
      <c r="AF32" s="40"/>
      <c r="AG32" s="40"/>
      <c r="AH32" s="40"/>
      <c r="AI32" s="40"/>
      <c r="AJ32" s="40"/>
      <c r="AK32" s="255">
        <v>0</v>
      </c>
      <c r="AL32" s="256"/>
      <c r="AM32" s="256"/>
      <c r="AN32" s="256"/>
      <c r="AO32" s="256"/>
      <c r="AP32" s="40"/>
      <c r="AQ32" s="40"/>
      <c r="AR32" s="41"/>
      <c r="BG32" s="245"/>
    </row>
    <row r="33" spans="1:59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57">
        <v>0</v>
      </c>
      <c r="M33" s="256"/>
      <c r="N33" s="256"/>
      <c r="O33" s="256"/>
      <c r="P33" s="256"/>
      <c r="Q33" s="40"/>
      <c r="R33" s="40"/>
      <c r="S33" s="40"/>
      <c r="T33" s="40"/>
      <c r="U33" s="40"/>
      <c r="V33" s="40"/>
      <c r="W33" s="255">
        <f>ROUND(BF94, 2)</f>
        <v>0</v>
      </c>
      <c r="X33" s="256"/>
      <c r="Y33" s="256"/>
      <c r="Z33" s="256"/>
      <c r="AA33" s="256"/>
      <c r="AB33" s="256"/>
      <c r="AC33" s="256"/>
      <c r="AD33" s="256"/>
      <c r="AE33" s="256"/>
      <c r="AF33" s="40"/>
      <c r="AG33" s="40"/>
      <c r="AH33" s="40"/>
      <c r="AI33" s="40"/>
      <c r="AJ33" s="40"/>
      <c r="AK33" s="255">
        <v>0</v>
      </c>
      <c r="AL33" s="256"/>
      <c r="AM33" s="256"/>
      <c r="AN33" s="256"/>
      <c r="AO33" s="256"/>
      <c r="AP33" s="40"/>
      <c r="AQ33" s="40"/>
      <c r="AR33" s="41"/>
      <c r="BG33" s="245"/>
    </row>
    <row r="34" spans="1:59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G34" s="244"/>
    </row>
    <row r="35" spans="1:59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58" t="s">
        <v>49</v>
      </c>
      <c r="Y35" s="259"/>
      <c r="Z35" s="259"/>
      <c r="AA35" s="259"/>
      <c r="AB35" s="259"/>
      <c r="AC35" s="44"/>
      <c r="AD35" s="44"/>
      <c r="AE35" s="44"/>
      <c r="AF35" s="44"/>
      <c r="AG35" s="44"/>
      <c r="AH35" s="44"/>
      <c r="AI35" s="44"/>
      <c r="AJ35" s="44"/>
      <c r="AK35" s="260">
        <f>SUM(AK26:AK33)</f>
        <v>0</v>
      </c>
      <c r="AL35" s="259"/>
      <c r="AM35" s="259"/>
      <c r="AN35" s="259"/>
      <c r="AO35" s="261"/>
      <c r="AP35" s="42"/>
      <c r="AQ35" s="42"/>
      <c r="AR35" s="38"/>
      <c r="BG35" s="33"/>
    </row>
    <row r="36" spans="1:59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G36" s="33"/>
    </row>
    <row r="37" spans="1:59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G37" s="33"/>
    </row>
    <row r="38" spans="1:59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9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9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9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9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9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9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9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9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9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9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9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9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9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9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9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9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9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9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9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9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9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9" s="2" customFormat="1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G60" s="33"/>
    </row>
    <row r="61" spans="1:59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9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9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9" s="2" customFormat="1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G64" s="33"/>
    </row>
    <row r="65" spans="1:59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9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9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9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9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9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9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9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9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9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9" s="2" customFormat="1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G75" s="33"/>
    </row>
    <row r="76" spans="1:59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G76" s="33"/>
    </row>
    <row r="77" spans="1:59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G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G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G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G83" s="33"/>
    </row>
    <row r="84" spans="1:91" s="4" customFormat="1" ht="12" customHeight="1">
      <c r="B84" s="57"/>
      <c r="C84" s="28" t="s">
        <v>14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63521043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17</v>
      </c>
      <c r="D85" s="62"/>
      <c r="E85" s="62"/>
      <c r="F85" s="62"/>
      <c r="G85" s="62"/>
      <c r="H85" s="62"/>
      <c r="I85" s="62"/>
      <c r="J85" s="62"/>
      <c r="K85" s="62"/>
      <c r="L85" s="262" t="str">
        <f>K6</f>
        <v>Oprava kolejí a výhybek v žst. Moravský Beroun</v>
      </c>
      <c r="M85" s="263"/>
      <c r="N85" s="263"/>
      <c r="O85" s="263"/>
      <c r="P85" s="263"/>
      <c r="Q85" s="263"/>
      <c r="R85" s="263"/>
      <c r="S85" s="263"/>
      <c r="T85" s="263"/>
      <c r="U85" s="263"/>
      <c r="V85" s="263"/>
      <c r="W85" s="263"/>
      <c r="X85" s="263"/>
      <c r="Y85" s="263"/>
      <c r="Z85" s="263"/>
      <c r="AA85" s="263"/>
      <c r="AB85" s="263"/>
      <c r="AC85" s="263"/>
      <c r="AD85" s="263"/>
      <c r="AE85" s="263"/>
      <c r="AF85" s="263"/>
      <c r="AG85" s="263"/>
      <c r="AH85" s="263"/>
      <c r="AI85" s="263"/>
      <c r="AJ85" s="263"/>
      <c r="AK85" s="263"/>
      <c r="AL85" s="263"/>
      <c r="AM85" s="263"/>
      <c r="AN85" s="263"/>
      <c r="AO85" s="263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G86" s="33"/>
    </row>
    <row r="87" spans="1:91" s="2" customFormat="1" ht="12" customHeight="1">
      <c r="A87" s="33"/>
      <c r="B87" s="34"/>
      <c r="C87" s="28" t="s">
        <v>21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PS Bruntál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23</v>
      </c>
      <c r="AJ87" s="35"/>
      <c r="AK87" s="35"/>
      <c r="AL87" s="35"/>
      <c r="AM87" s="264" t="str">
        <f>IF(AN8= "","",AN8)</f>
        <v>24. 3. 2021</v>
      </c>
      <c r="AN87" s="264"/>
      <c r="AO87" s="35"/>
      <c r="AP87" s="35"/>
      <c r="AQ87" s="35"/>
      <c r="AR87" s="38"/>
      <c r="BG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G88" s="33"/>
    </row>
    <row r="89" spans="1:91" s="2" customFormat="1" ht="15.2" customHeight="1">
      <c r="A89" s="33"/>
      <c r="B89" s="34"/>
      <c r="C89" s="28" t="s">
        <v>25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organizace, OŘ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33</v>
      </c>
      <c r="AJ89" s="35"/>
      <c r="AK89" s="35"/>
      <c r="AL89" s="35"/>
      <c r="AM89" s="265" t="str">
        <f>IF(E17="","",E17)</f>
        <v xml:space="preserve"> </v>
      </c>
      <c r="AN89" s="266"/>
      <c r="AO89" s="266"/>
      <c r="AP89" s="266"/>
      <c r="AQ89" s="35"/>
      <c r="AR89" s="38"/>
      <c r="AS89" s="267" t="s">
        <v>57</v>
      </c>
      <c r="AT89" s="268"/>
      <c r="AU89" s="66"/>
      <c r="AV89" s="66"/>
      <c r="AW89" s="66"/>
      <c r="AX89" s="66"/>
      <c r="AY89" s="66"/>
      <c r="AZ89" s="66"/>
      <c r="BA89" s="66"/>
      <c r="BB89" s="66"/>
      <c r="BC89" s="66"/>
      <c r="BD89" s="66"/>
      <c r="BE89" s="66"/>
      <c r="BF89" s="67"/>
      <c r="BG89" s="33"/>
    </row>
    <row r="90" spans="1:91" s="2" customFormat="1" ht="15.2" customHeight="1">
      <c r="A90" s="33"/>
      <c r="B90" s="34"/>
      <c r="C90" s="28" t="s">
        <v>31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65" t="str">
        <f>IF(E20="","",E20)</f>
        <v xml:space="preserve"> </v>
      </c>
      <c r="AN90" s="266"/>
      <c r="AO90" s="266"/>
      <c r="AP90" s="266"/>
      <c r="AQ90" s="35"/>
      <c r="AR90" s="38"/>
      <c r="AS90" s="269"/>
      <c r="AT90" s="270"/>
      <c r="AU90" s="68"/>
      <c r="AV90" s="68"/>
      <c r="AW90" s="68"/>
      <c r="AX90" s="68"/>
      <c r="AY90" s="68"/>
      <c r="AZ90" s="68"/>
      <c r="BA90" s="68"/>
      <c r="BB90" s="68"/>
      <c r="BC90" s="68"/>
      <c r="BD90" s="68"/>
      <c r="BE90" s="68"/>
      <c r="BF90" s="69"/>
      <c r="BG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1"/>
      <c r="AT91" s="272"/>
      <c r="AU91" s="70"/>
      <c r="AV91" s="70"/>
      <c r="AW91" s="70"/>
      <c r="AX91" s="70"/>
      <c r="AY91" s="70"/>
      <c r="AZ91" s="70"/>
      <c r="BA91" s="70"/>
      <c r="BB91" s="70"/>
      <c r="BC91" s="70"/>
      <c r="BD91" s="70"/>
      <c r="BE91" s="70"/>
      <c r="BF91" s="71"/>
      <c r="BG91" s="33"/>
    </row>
    <row r="92" spans="1:91" s="2" customFormat="1" ht="29.25" customHeight="1">
      <c r="A92" s="33"/>
      <c r="B92" s="34"/>
      <c r="C92" s="273" t="s">
        <v>58</v>
      </c>
      <c r="D92" s="274"/>
      <c r="E92" s="274"/>
      <c r="F92" s="274"/>
      <c r="G92" s="274"/>
      <c r="H92" s="72"/>
      <c r="I92" s="275" t="s">
        <v>59</v>
      </c>
      <c r="J92" s="274"/>
      <c r="K92" s="274"/>
      <c r="L92" s="274"/>
      <c r="M92" s="274"/>
      <c r="N92" s="274"/>
      <c r="O92" s="274"/>
      <c r="P92" s="274"/>
      <c r="Q92" s="274"/>
      <c r="R92" s="274"/>
      <c r="S92" s="274"/>
      <c r="T92" s="274"/>
      <c r="U92" s="274"/>
      <c r="V92" s="274"/>
      <c r="W92" s="274"/>
      <c r="X92" s="274"/>
      <c r="Y92" s="274"/>
      <c r="Z92" s="274"/>
      <c r="AA92" s="274"/>
      <c r="AB92" s="274"/>
      <c r="AC92" s="274"/>
      <c r="AD92" s="274"/>
      <c r="AE92" s="274"/>
      <c r="AF92" s="274"/>
      <c r="AG92" s="276" t="s">
        <v>60</v>
      </c>
      <c r="AH92" s="274"/>
      <c r="AI92" s="274"/>
      <c r="AJ92" s="274"/>
      <c r="AK92" s="274"/>
      <c r="AL92" s="274"/>
      <c r="AM92" s="274"/>
      <c r="AN92" s="275" t="s">
        <v>61</v>
      </c>
      <c r="AO92" s="274"/>
      <c r="AP92" s="277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5" t="s">
        <v>74</v>
      </c>
      <c r="BE92" s="75" t="s">
        <v>75</v>
      </c>
      <c r="BF92" s="76" t="s">
        <v>76</v>
      </c>
      <c r="BG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9"/>
      <c r="BG93" s="33"/>
    </row>
    <row r="94" spans="1:91" s="6" customFormat="1" ht="32.450000000000003" customHeight="1">
      <c r="B94" s="80"/>
      <c r="C94" s="81" t="s">
        <v>77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1">
        <f>ROUND(SUM(AG95:AG97),2)</f>
        <v>0</v>
      </c>
      <c r="AH94" s="281"/>
      <c r="AI94" s="281"/>
      <c r="AJ94" s="281"/>
      <c r="AK94" s="281"/>
      <c r="AL94" s="281"/>
      <c r="AM94" s="281"/>
      <c r="AN94" s="282">
        <f>SUM(AG94,AV94)</f>
        <v>0</v>
      </c>
      <c r="AO94" s="282"/>
      <c r="AP94" s="282"/>
      <c r="AQ94" s="84" t="s">
        <v>1</v>
      </c>
      <c r="AR94" s="85"/>
      <c r="AS94" s="86">
        <f>ROUND(SUM(AS95:AS97),2)</f>
        <v>0</v>
      </c>
      <c r="AT94" s="87">
        <f>ROUND(SUM(AT95:AT97),2)</f>
        <v>0</v>
      </c>
      <c r="AU94" s="88">
        <f>ROUND(SUM(AU95:AU97),2)</f>
        <v>0</v>
      </c>
      <c r="AV94" s="88">
        <f>ROUND(SUM(AX94:AY94),2)</f>
        <v>0</v>
      </c>
      <c r="AW94" s="89">
        <f>ROUND(SUM(AW95:AW97),5)</f>
        <v>0</v>
      </c>
      <c r="AX94" s="88">
        <f>ROUND(BB94*L29,2)</f>
        <v>0</v>
      </c>
      <c r="AY94" s="88">
        <f>ROUND(BC94*L30,2)</f>
        <v>0</v>
      </c>
      <c r="AZ94" s="88">
        <f>ROUND(BD94*L29,2)</f>
        <v>0</v>
      </c>
      <c r="BA94" s="88">
        <f>ROUND(BE94*L30,2)</f>
        <v>0</v>
      </c>
      <c r="BB94" s="88">
        <f>ROUND(SUM(BB95:BB97),2)</f>
        <v>0</v>
      </c>
      <c r="BC94" s="88">
        <f>ROUND(SUM(BC95:BC97),2)</f>
        <v>0</v>
      </c>
      <c r="BD94" s="88">
        <f>ROUND(SUM(BD95:BD97),2)</f>
        <v>0</v>
      </c>
      <c r="BE94" s="88">
        <f>ROUND(SUM(BE95:BE97),2)</f>
        <v>0</v>
      </c>
      <c r="BF94" s="90">
        <f>ROUND(SUM(BF95:BF97),2)</f>
        <v>0</v>
      </c>
      <c r="BS94" s="91" t="s">
        <v>78</v>
      </c>
      <c r="BT94" s="91" t="s">
        <v>79</v>
      </c>
      <c r="BU94" s="92" t="s">
        <v>80</v>
      </c>
      <c r="BV94" s="91" t="s">
        <v>81</v>
      </c>
      <c r="BW94" s="91" t="s">
        <v>6</v>
      </c>
      <c r="BX94" s="91" t="s">
        <v>82</v>
      </c>
      <c r="CL94" s="91" t="s">
        <v>1</v>
      </c>
    </row>
    <row r="95" spans="1:91" s="7" customFormat="1" ht="16.5" customHeight="1">
      <c r="A95" s="93" t="s">
        <v>83</v>
      </c>
      <c r="B95" s="94"/>
      <c r="C95" s="95"/>
      <c r="D95" s="280" t="s">
        <v>84</v>
      </c>
      <c r="E95" s="280"/>
      <c r="F95" s="280"/>
      <c r="G95" s="280"/>
      <c r="H95" s="280"/>
      <c r="I95" s="96"/>
      <c r="J95" s="280" t="s">
        <v>85</v>
      </c>
      <c r="K95" s="280"/>
      <c r="L95" s="280"/>
      <c r="M95" s="280"/>
      <c r="N95" s="280"/>
      <c r="O95" s="280"/>
      <c r="P95" s="280"/>
      <c r="Q95" s="280"/>
      <c r="R95" s="280"/>
      <c r="S95" s="280"/>
      <c r="T95" s="280"/>
      <c r="U95" s="280"/>
      <c r="V95" s="280"/>
      <c r="W95" s="280"/>
      <c r="X95" s="280"/>
      <c r="Y95" s="280"/>
      <c r="Z95" s="280"/>
      <c r="AA95" s="280"/>
      <c r="AB95" s="280"/>
      <c r="AC95" s="280"/>
      <c r="AD95" s="280"/>
      <c r="AE95" s="280"/>
      <c r="AF95" s="280"/>
      <c r="AG95" s="278">
        <f>'SO 01 - Oprava výhybek v ...'!K32</f>
        <v>0</v>
      </c>
      <c r="AH95" s="279"/>
      <c r="AI95" s="279"/>
      <c r="AJ95" s="279"/>
      <c r="AK95" s="279"/>
      <c r="AL95" s="279"/>
      <c r="AM95" s="279"/>
      <c r="AN95" s="278">
        <f>SUM(AG95,AV95)</f>
        <v>0</v>
      </c>
      <c r="AO95" s="279"/>
      <c r="AP95" s="279"/>
      <c r="AQ95" s="97" t="s">
        <v>86</v>
      </c>
      <c r="AR95" s="98"/>
      <c r="AS95" s="99">
        <f>'SO 01 - Oprava výhybek v ...'!K30</f>
        <v>0</v>
      </c>
      <c r="AT95" s="100">
        <f>'SO 01 - Oprava výhybek v ...'!K31</f>
        <v>0</v>
      </c>
      <c r="AU95" s="100">
        <v>0</v>
      </c>
      <c r="AV95" s="100">
        <f>ROUND(SUM(AX95:AY95),2)</f>
        <v>0</v>
      </c>
      <c r="AW95" s="101">
        <f>'SO 01 - Oprava výhybek v ...'!T119</f>
        <v>0</v>
      </c>
      <c r="AX95" s="100">
        <f>'SO 01 - Oprava výhybek v ...'!K35</f>
        <v>0</v>
      </c>
      <c r="AY95" s="100">
        <f>'SO 01 - Oprava výhybek v ...'!K36</f>
        <v>0</v>
      </c>
      <c r="AZ95" s="100">
        <f>'SO 01 - Oprava výhybek v ...'!K37</f>
        <v>0</v>
      </c>
      <c r="BA95" s="100">
        <f>'SO 01 - Oprava výhybek v ...'!K38</f>
        <v>0</v>
      </c>
      <c r="BB95" s="100">
        <f>'SO 01 - Oprava výhybek v ...'!F35</f>
        <v>0</v>
      </c>
      <c r="BC95" s="100">
        <f>'SO 01 - Oprava výhybek v ...'!F36</f>
        <v>0</v>
      </c>
      <c r="BD95" s="100">
        <f>'SO 01 - Oprava výhybek v ...'!F37</f>
        <v>0</v>
      </c>
      <c r="BE95" s="100">
        <f>'SO 01 - Oprava výhybek v ...'!F38</f>
        <v>0</v>
      </c>
      <c r="BF95" s="102">
        <f>'SO 01 - Oprava výhybek v ...'!F39</f>
        <v>0</v>
      </c>
      <c r="BT95" s="103" t="s">
        <v>87</v>
      </c>
      <c r="BV95" s="103" t="s">
        <v>81</v>
      </c>
      <c r="BW95" s="103" t="s">
        <v>88</v>
      </c>
      <c r="BX95" s="103" t="s">
        <v>6</v>
      </c>
      <c r="CL95" s="103" t="s">
        <v>1</v>
      </c>
      <c r="CM95" s="103" t="s">
        <v>89</v>
      </c>
    </row>
    <row r="96" spans="1:91" s="7" customFormat="1" ht="24.75" customHeight="1">
      <c r="A96" s="93" t="s">
        <v>83</v>
      </c>
      <c r="B96" s="94"/>
      <c r="C96" s="95"/>
      <c r="D96" s="280" t="s">
        <v>90</v>
      </c>
      <c r="E96" s="280"/>
      <c r="F96" s="280"/>
      <c r="G96" s="280"/>
      <c r="H96" s="280"/>
      <c r="I96" s="96"/>
      <c r="J96" s="280" t="s">
        <v>91</v>
      </c>
      <c r="K96" s="280"/>
      <c r="L96" s="280"/>
      <c r="M96" s="280"/>
      <c r="N96" s="280"/>
      <c r="O96" s="280"/>
      <c r="P96" s="280"/>
      <c r="Q96" s="280"/>
      <c r="R96" s="280"/>
      <c r="S96" s="280"/>
      <c r="T96" s="280"/>
      <c r="U96" s="280"/>
      <c r="V96" s="280"/>
      <c r="W96" s="280"/>
      <c r="X96" s="280"/>
      <c r="Y96" s="280"/>
      <c r="Z96" s="280"/>
      <c r="AA96" s="280"/>
      <c r="AB96" s="280"/>
      <c r="AC96" s="280"/>
      <c r="AD96" s="280"/>
      <c r="AE96" s="280"/>
      <c r="AF96" s="280"/>
      <c r="AG96" s="278">
        <f>'SO 02 - Oprava SK č. 2 v ...'!K32</f>
        <v>0</v>
      </c>
      <c r="AH96" s="279"/>
      <c r="AI96" s="279"/>
      <c r="AJ96" s="279"/>
      <c r="AK96" s="279"/>
      <c r="AL96" s="279"/>
      <c r="AM96" s="279"/>
      <c r="AN96" s="278">
        <f>SUM(AG96,AV96)</f>
        <v>0</v>
      </c>
      <c r="AO96" s="279"/>
      <c r="AP96" s="279"/>
      <c r="AQ96" s="97" t="s">
        <v>86</v>
      </c>
      <c r="AR96" s="98"/>
      <c r="AS96" s="99">
        <f>'SO 02 - Oprava SK č. 2 v ...'!K30</f>
        <v>0</v>
      </c>
      <c r="AT96" s="100">
        <f>'SO 02 - Oprava SK č. 2 v ...'!K31</f>
        <v>0</v>
      </c>
      <c r="AU96" s="100">
        <v>0</v>
      </c>
      <c r="AV96" s="100">
        <f>ROUND(SUM(AX96:AY96),2)</f>
        <v>0</v>
      </c>
      <c r="AW96" s="101">
        <f>'SO 02 - Oprava SK č. 2 v ...'!T119</f>
        <v>0</v>
      </c>
      <c r="AX96" s="100">
        <f>'SO 02 - Oprava SK č. 2 v ...'!K35</f>
        <v>0</v>
      </c>
      <c r="AY96" s="100">
        <f>'SO 02 - Oprava SK č. 2 v ...'!K36</f>
        <v>0</v>
      </c>
      <c r="AZ96" s="100">
        <f>'SO 02 - Oprava SK č. 2 v ...'!K37</f>
        <v>0</v>
      </c>
      <c r="BA96" s="100">
        <f>'SO 02 - Oprava SK č. 2 v ...'!K38</f>
        <v>0</v>
      </c>
      <c r="BB96" s="100">
        <f>'SO 02 - Oprava SK č. 2 v ...'!F35</f>
        <v>0</v>
      </c>
      <c r="BC96" s="100">
        <f>'SO 02 - Oprava SK č. 2 v ...'!F36</f>
        <v>0</v>
      </c>
      <c r="BD96" s="100">
        <f>'SO 02 - Oprava SK č. 2 v ...'!F37</f>
        <v>0</v>
      </c>
      <c r="BE96" s="100">
        <f>'SO 02 - Oprava SK č. 2 v ...'!F38</f>
        <v>0</v>
      </c>
      <c r="BF96" s="102">
        <f>'SO 02 - Oprava SK č. 2 v ...'!F39</f>
        <v>0</v>
      </c>
      <c r="BT96" s="103" t="s">
        <v>87</v>
      </c>
      <c r="BV96" s="103" t="s">
        <v>81</v>
      </c>
      <c r="BW96" s="103" t="s">
        <v>92</v>
      </c>
      <c r="BX96" s="103" t="s">
        <v>6</v>
      </c>
      <c r="CL96" s="103" t="s">
        <v>1</v>
      </c>
      <c r="CM96" s="103" t="s">
        <v>89</v>
      </c>
    </row>
    <row r="97" spans="1:91" s="7" customFormat="1" ht="24.75" customHeight="1">
      <c r="A97" s="93" t="s">
        <v>83</v>
      </c>
      <c r="B97" s="94"/>
      <c r="C97" s="95"/>
      <c r="D97" s="280" t="s">
        <v>93</v>
      </c>
      <c r="E97" s="280"/>
      <c r="F97" s="280"/>
      <c r="G97" s="280"/>
      <c r="H97" s="280"/>
      <c r="I97" s="96"/>
      <c r="J97" s="280" t="s">
        <v>18</v>
      </c>
      <c r="K97" s="280"/>
      <c r="L97" s="280"/>
      <c r="M97" s="280"/>
      <c r="N97" s="280"/>
      <c r="O97" s="280"/>
      <c r="P97" s="280"/>
      <c r="Q97" s="280"/>
      <c r="R97" s="280"/>
      <c r="S97" s="280"/>
      <c r="T97" s="280"/>
      <c r="U97" s="280"/>
      <c r="V97" s="280"/>
      <c r="W97" s="280"/>
      <c r="X97" s="280"/>
      <c r="Y97" s="280"/>
      <c r="Z97" s="280"/>
      <c r="AA97" s="280"/>
      <c r="AB97" s="280"/>
      <c r="AC97" s="280"/>
      <c r="AD97" s="280"/>
      <c r="AE97" s="280"/>
      <c r="AF97" s="280"/>
      <c r="AG97" s="278">
        <f>'VON - Oprava kolejí a výh...'!K32</f>
        <v>0</v>
      </c>
      <c r="AH97" s="279"/>
      <c r="AI97" s="279"/>
      <c r="AJ97" s="279"/>
      <c r="AK97" s="279"/>
      <c r="AL97" s="279"/>
      <c r="AM97" s="279"/>
      <c r="AN97" s="278">
        <f>SUM(AG97,AV97)</f>
        <v>0</v>
      </c>
      <c r="AO97" s="279"/>
      <c r="AP97" s="279"/>
      <c r="AQ97" s="97" t="s">
        <v>86</v>
      </c>
      <c r="AR97" s="98"/>
      <c r="AS97" s="104">
        <f>'VON - Oprava kolejí a výh...'!K30</f>
        <v>0</v>
      </c>
      <c r="AT97" s="105">
        <f>'VON - Oprava kolejí a výh...'!K31</f>
        <v>0</v>
      </c>
      <c r="AU97" s="105">
        <v>0</v>
      </c>
      <c r="AV97" s="105">
        <f>ROUND(SUM(AX97:AY97),2)</f>
        <v>0</v>
      </c>
      <c r="AW97" s="106">
        <f>'VON - Oprava kolejí a výh...'!T119</f>
        <v>0</v>
      </c>
      <c r="AX97" s="105">
        <f>'VON - Oprava kolejí a výh...'!K35</f>
        <v>0</v>
      </c>
      <c r="AY97" s="105">
        <f>'VON - Oprava kolejí a výh...'!K36</f>
        <v>0</v>
      </c>
      <c r="AZ97" s="105">
        <f>'VON - Oprava kolejí a výh...'!K37</f>
        <v>0</v>
      </c>
      <c r="BA97" s="105">
        <f>'VON - Oprava kolejí a výh...'!K38</f>
        <v>0</v>
      </c>
      <c r="BB97" s="105">
        <f>'VON - Oprava kolejí a výh...'!F35</f>
        <v>0</v>
      </c>
      <c r="BC97" s="105">
        <f>'VON - Oprava kolejí a výh...'!F36</f>
        <v>0</v>
      </c>
      <c r="BD97" s="105">
        <f>'VON - Oprava kolejí a výh...'!F37</f>
        <v>0</v>
      </c>
      <c r="BE97" s="105">
        <f>'VON - Oprava kolejí a výh...'!F38</f>
        <v>0</v>
      </c>
      <c r="BF97" s="107">
        <f>'VON - Oprava kolejí a výh...'!F39</f>
        <v>0</v>
      </c>
      <c r="BT97" s="103" t="s">
        <v>87</v>
      </c>
      <c r="BV97" s="103" t="s">
        <v>81</v>
      </c>
      <c r="BW97" s="103" t="s">
        <v>94</v>
      </c>
      <c r="BX97" s="103" t="s">
        <v>6</v>
      </c>
      <c r="CL97" s="103" t="s">
        <v>1</v>
      </c>
      <c r="CM97" s="103" t="s">
        <v>89</v>
      </c>
    </row>
    <row r="98" spans="1:91" s="2" customFormat="1" ht="30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</row>
    <row r="99" spans="1:9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</row>
  </sheetData>
  <sheetProtection algorithmName="SHA-512" hashValue="mjXc57V2OKvjormRtQ9/azDGxRXso8/IzPAw4dkaoam43k4pYn9oIICIMDyjx/A3fLRl84VQV6PqlKctIkfRdg==" saltValue="/2iEMeGF/E1UAxh0jWT7QRDiRecjTOlpHBYRj5kWGJQtmzs0iboPjL3V8KPvF2ZmjNJKCynC3zFfEg57w5pfrg==" spinCount="100000" sheet="1" objects="1" scenarios="1" formatColumns="0" formatRows="0"/>
  <mergeCells count="50">
    <mergeCell ref="AR2:BG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Oprava výhybek v ...'!C2" display="/"/>
    <hyperlink ref="A96" location="'SO 02 - Oprava SK č. 2 v ...'!C2" display="/"/>
    <hyperlink ref="A97" location="'VON - Oprava kolejí a výh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1"/>
  <sheetViews>
    <sheetView showGridLines="0" topLeftCell="A93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83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 s="283"/>
      <c r="AT2" s="16" t="s">
        <v>88</v>
      </c>
    </row>
    <row r="3" spans="1:46" s="1" customFormat="1" ht="6.95" hidden="1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9"/>
      <c r="AT3" s="16" t="s">
        <v>89</v>
      </c>
    </row>
    <row r="4" spans="1:46" s="1" customFormat="1" ht="24.95" hidden="1" customHeight="1">
      <c r="B4" s="19"/>
      <c r="D4" s="110" t="s">
        <v>95</v>
      </c>
      <c r="M4" s="19"/>
      <c r="N4" s="111" t="s">
        <v>11</v>
      </c>
      <c r="AT4" s="16" t="s">
        <v>4</v>
      </c>
    </row>
    <row r="5" spans="1:46" s="1" customFormat="1" ht="6.95" hidden="1" customHeight="1">
      <c r="B5" s="19"/>
      <c r="M5" s="19"/>
    </row>
    <row r="6" spans="1:46" s="1" customFormat="1" ht="12" hidden="1" customHeight="1">
      <c r="B6" s="19"/>
      <c r="D6" s="112" t="s">
        <v>17</v>
      </c>
      <c r="M6" s="19"/>
    </row>
    <row r="7" spans="1:46" s="1" customFormat="1" ht="16.5" hidden="1" customHeight="1">
      <c r="B7" s="19"/>
      <c r="E7" s="284" t="str">
        <f>'Rekapitulace stavby'!K6</f>
        <v>Oprava kolejí a výhybek v žst. Moravský Beroun</v>
      </c>
      <c r="F7" s="285"/>
      <c r="G7" s="285"/>
      <c r="H7" s="285"/>
      <c r="M7" s="19"/>
    </row>
    <row r="8" spans="1:46" s="2" customFormat="1" ht="12" hidden="1" customHeight="1">
      <c r="A8" s="33"/>
      <c r="B8" s="38"/>
      <c r="C8" s="33"/>
      <c r="D8" s="112" t="s">
        <v>96</v>
      </c>
      <c r="E8" s="33"/>
      <c r="F8" s="33"/>
      <c r="G8" s="33"/>
      <c r="H8" s="33"/>
      <c r="I8" s="33"/>
      <c r="J8" s="33"/>
      <c r="K8" s="33"/>
      <c r="L8" s="33"/>
      <c r="M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86" t="s">
        <v>97</v>
      </c>
      <c r="F9" s="287"/>
      <c r="G9" s="287"/>
      <c r="H9" s="287"/>
      <c r="I9" s="33"/>
      <c r="J9" s="33"/>
      <c r="K9" s="33"/>
      <c r="L9" s="33"/>
      <c r="M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2" t="s">
        <v>19</v>
      </c>
      <c r="E11" s="33"/>
      <c r="F11" s="113" t="s">
        <v>1</v>
      </c>
      <c r="G11" s="33"/>
      <c r="H11" s="33"/>
      <c r="I11" s="112" t="s">
        <v>20</v>
      </c>
      <c r="J11" s="113" t="s">
        <v>1</v>
      </c>
      <c r="K11" s="33"/>
      <c r="L11" s="33"/>
      <c r="M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2" t="s">
        <v>21</v>
      </c>
      <c r="E12" s="33"/>
      <c r="F12" s="113" t="s">
        <v>22</v>
      </c>
      <c r="G12" s="33"/>
      <c r="H12" s="33"/>
      <c r="I12" s="112" t="s">
        <v>23</v>
      </c>
      <c r="J12" s="114" t="str">
        <f>'Rekapitulace stavby'!AN8</f>
        <v>24. 3. 2021</v>
      </c>
      <c r="K12" s="33"/>
      <c r="L12" s="33"/>
      <c r="M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2" t="s">
        <v>25</v>
      </c>
      <c r="E14" s="33"/>
      <c r="F14" s="33"/>
      <c r="G14" s="33"/>
      <c r="H14" s="33"/>
      <c r="I14" s="112" t="s">
        <v>26</v>
      </c>
      <c r="J14" s="113" t="s">
        <v>27</v>
      </c>
      <c r="K14" s="33"/>
      <c r="L14" s="33"/>
      <c r="M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3" t="s">
        <v>28</v>
      </c>
      <c r="F15" s="33"/>
      <c r="G15" s="33"/>
      <c r="H15" s="33"/>
      <c r="I15" s="112" t="s">
        <v>29</v>
      </c>
      <c r="J15" s="113" t="s">
        <v>30</v>
      </c>
      <c r="K15" s="33"/>
      <c r="L15" s="33"/>
      <c r="M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2" t="s">
        <v>31</v>
      </c>
      <c r="E17" s="33"/>
      <c r="F17" s="33"/>
      <c r="G17" s="33"/>
      <c r="H17" s="33"/>
      <c r="I17" s="112" t="s">
        <v>26</v>
      </c>
      <c r="J17" s="29" t="str">
        <f>'Rekapitulace stavby'!AN13</f>
        <v>Vyplň údaj</v>
      </c>
      <c r="K17" s="33"/>
      <c r="L17" s="33"/>
      <c r="M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2" t="s">
        <v>29</v>
      </c>
      <c r="J18" s="29" t="str">
        <f>'Rekapitulace stavby'!AN14</f>
        <v>Vyplň údaj</v>
      </c>
      <c r="K18" s="33"/>
      <c r="L18" s="33"/>
      <c r="M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2" t="s">
        <v>33</v>
      </c>
      <c r="E20" s="33"/>
      <c r="F20" s="33"/>
      <c r="G20" s="33"/>
      <c r="H20" s="33"/>
      <c r="I20" s="112" t="s">
        <v>26</v>
      </c>
      <c r="J20" s="113" t="s">
        <v>1</v>
      </c>
      <c r="K20" s="33"/>
      <c r="L20" s="33"/>
      <c r="M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3" t="s">
        <v>34</v>
      </c>
      <c r="F21" s="33"/>
      <c r="G21" s="33"/>
      <c r="H21" s="33"/>
      <c r="I21" s="112" t="s">
        <v>29</v>
      </c>
      <c r="J21" s="113" t="s">
        <v>1</v>
      </c>
      <c r="K21" s="33"/>
      <c r="L21" s="33"/>
      <c r="M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2" t="s">
        <v>35</v>
      </c>
      <c r="E23" s="33"/>
      <c r="F23" s="33"/>
      <c r="G23" s="33"/>
      <c r="H23" s="33"/>
      <c r="I23" s="112" t="s">
        <v>26</v>
      </c>
      <c r="J23" s="113" t="s">
        <v>1</v>
      </c>
      <c r="K23" s="33"/>
      <c r="L23" s="33"/>
      <c r="M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3" t="s">
        <v>34</v>
      </c>
      <c r="F24" s="33"/>
      <c r="G24" s="33"/>
      <c r="H24" s="33"/>
      <c r="I24" s="112" t="s">
        <v>29</v>
      </c>
      <c r="J24" s="113" t="s">
        <v>1</v>
      </c>
      <c r="K24" s="33"/>
      <c r="L24" s="33"/>
      <c r="M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2" t="s">
        <v>36</v>
      </c>
      <c r="E26" s="33"/>
      <c r="F26" s="33"/>
      <c r="G26" s="33"/>
      <c r="H26" s="33"/>
      <c r="I26" s="33"/>
      <c r="J26" s="33"/>
      <c r="K26" s="33"/>
      <c r="L26" s="33"/>
      <c r="M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5"/>
      <c r="B27" s="116"/>
      <c r="C27" s="115"/>
      <c r="D27" s="115"/>
      <c r="E27" s="290" t="s">
        <v>1</v>
      </c>
      <c r="F27" s="290"/>
      <c r="G27" s="290"/>
      <c r="H27" s="290"/>
      <c r="I27" s="115"/>
      <c r="J27" s="115"/>
      <c r="K27" s="115"/>
      <c r="L27" s="115"/>
      <c r="M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8"/>
      <c r="E29" s="118"/>
      <c r="F29" s="118"/>
      <c r="G29" s="118"/>
      <c r="H29" s="118"/>
      <c r="I29" s="118"/>
      <c r="J29" s="118"/>
      <c r="K29" s="118"/>
      <c r="L29" s="118"/>
      <c r="M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idden="1">
      <c r="A30" s="33"/>
      <c r="B30" s="38"/>
      <c r="C30" s="33"/>
      <c r="D30" s="33"/>
      <c r="E30" s="112" t="s">
        <v>98</v>
      </c>
      <c r="F30" s="33"/>
      <c r="G30" s="33"/>
      <c r="H30" s="33"/>
      <c r="I30" s="33"/>
      <c r="J30" s="33"/>
      <c r="K30" s="119">
        <f>I96</f>
        <v>0</v>
      </c>
      <c r="L30" s="33"/>
      <c r="M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idden="1">
      <c r="A31" s="33"/>
      <c r="B31" s="38"/>
      <c r="C31" s="33"/>
      <c r="D31" s="33"/>
      <c r="E31" s="112" t="s">
        <v>99</v>
      </c>
      <c r="F31" s="33"/>
      <c r="G31" s="33"/>
      <c r="H31" s="33"/>
      <c r="I31" s="33"/>
      <c r="J31" s="33"/>
      <c r="K31" s="119">
        <f>J96</f>
        <v>0</v>
      </c>
      <c r="L31" s="33"/>
      <c r="M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0" t="s">
        <v>37</v>
      </c>
      <c r="E32" s="33"/>
      <c r="F32" s="33"/>
      <c r="G32" s="33"/>
      <c r="H32" s="33"/>
      <c r="I32" s="33"/>
      <c r="J32" s="33"/>
      <c r="K32" s="121">
        <f>ROUND(K119, 2)</f>
        <v>0</v>
      </c>
      <c r="L32" s="33"/>
      <c r="M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8"/>
      <c r="C33" s="33"/>
      <c r="D33" s="118"/>
      <c r="E33" s="118"/>
      <c r="F33" s="118"/>
      <c r="G33" s="118"/>
      <c r="H33" s="118"/>
      <c r="I33" s="118"/>
      <c r="J33" s="118"/>
      <c r="K33" s="118"/>
      <c r="L33" s="118"/>
      <c r="M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33"/>
      <c r="F34" s="122" t="s">
        <v>39</v>
      </c>
      <c r="G34" s="33"/>
      <c r="H34" s="33"/>
      <c r="I34" s="122" t="s">
        <v>38</v>
      </c>
      <c r="J34" s="33"/>
      <c r="K34" s="122" t="s">
        <v>40</v>
      </c>
      <c r="L34" s="33"/>
      <c r="M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123" t="s">
        <v>41</v>
      </c>
      <c r="E35" s="112" t="s">
        <v>42</v>
      </c>
      <c r="F35" s="119">
        <f>ROUND((SUM(BE119:BE270)),  2)</f>
        <v>0</v>
      </c>
      <c r="G35" s="33"/>
      <c r="H35" s="33"/>
      <c r="I35" s="124">
        <v>0.21</v>
      </c>
      <c r="J35" s="33"/>
      <c r="K35" s="119">
        <f>ROUND(((SUM(BE119:BE270))*I35),  2)</f>
        <v>0</v>
      </c>
      <c r="L35" s="33"/>
      <c r="M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2" t="s">
        <v>43</v>
      </c>
      <c r="F36" s="119">
        <f>ROUND((SUM(BF119:BF270)),  2)</f>
        <v>0</v>
      </c>
      <c r="G36" s="33"/>
      <c r="H36" s="33"/>
      <c r="I36" s="124">
        <v>0.15</v>
      </c>
      <c r="J36" s="33"/>
      <c r="K36" s="119">
        <f>ROUND(((SUM(BF119:BF270))*I36),  2)</f>
        <v>0</v>
      </c>
      <c r="L36" s="33"/>
      <c r="M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2" t="s">
        <v>44</v>
      </c>
      <c r="F37" s="119">
        <f>ROUND((SUM(BG119:BG270)),  2)</f>
        <v>0</v>
      </c>
      <c r="G37" s="33"/>
      <c r="H37" s="33"/>
      <c r="I37" s="124">
        <v>0.21</v>
      </c>
      <c r="J37" s="33"/>
      <c r="K37" s="119">
        <f>0</f>
        <v>0</v>
      </c>
      <c r="L37" s="33"/>
      <c r="M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2" t="s">
        <v>45</v>
      </c>
      <c r="F38" s="119">
        <f>ROUND((SUM(BH119:BH270)),  2)</f>
        <v>0</v>
      </c>
      <c r="G38" s="33"/>
      <c r="H38" s="33"/>
      <c r="I38" s="124">
        <v>0.15</v>
      </c>
      <c r="J38" s="33"/>
      <c r="K38" s="119">
        <f>0</f>
        <v>0</v>
      </c>
      <c r="L38" s="33"/>
      <c r="M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2" t="s">
        <v>46</v>
      </c>
      <c r="F39" s="119">
        <f>ROUND((SUM(BI119:BI270)),  2)</f>
        <v>0</v>
      </c>
      <c r="G39" s="33"/>
      <c r="H39" s="33"/>
      <c r="I39" s="124">
        <v>0</v>
      </c>
      <c r="J39" s="33"/>
      <c r="K39" s="119">
        <f>0</f>
        <v>0</v>
      </c>
      <c r="L39" s="33"/>
      <c r="M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25"/>
      <c r="D41" s="126" t="s">
        <v>47</v>
      </c>
      <c r="E41" s="127"/>
      <c r="F41" s="127"/>
      <c r="G41" s="128" t="s">
        <v>48</v>
      </c>
      <c r="H41" s="129" t="s">
        <v>49</v>
      </c>
      <c r="I41" s="127"/>
      <c r="J41" s="127"/>
      <c r="K41" s="130">
        <f>SUM(K32:K39)</f>
        <v>0</v>
      </c>
      <c r="L41" s="131"/>
      <c r="M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19"/>
      <c r="M43" s="19"/>
    </row>
    <row r="44" spans="1:31" s="1" customFormat="1" ht="14.45" hidden="1" customHeight="1">
      <c r="B44" s="19"/>
      <c r="M44" s="19"/>
    </row>
    <row r="45" spans="1:31" s="1" customFormat="1" ht="14.45" hidden="1" customHeight="1">
      <c r="B45" s="19"/>
      <c r="M45" s="19"/>
    </row>
    <row r="46" spans="1:31" s="1" customFormat="1" ht="14.45" hidden="1" customHeight="1">
      <c r="B46" s="19"/>
      <c r="M46" s="19"/>
    </row>
    <row r="47" spans="1:31" s="1" customFormat="1" ht="14.45" hidden="1" customHeight="1">
      <c r="B47" s="19"/>
      <c r="M47" s="19"/>
    </row>
    <row r="48" spans="1:31" s="1" customFormat="1" ht="14.45" hidden="1" customHeight="1">
      <c r="B48" s="19"/>
      <c r="M48" s="19"/>
    </row>
    <row r="49" spans="1:31" s="1" customFormat="1" ht="14.45" hidden="1" customHeight="1">
      <c r="B49" s="19"/>
      <c r="M49" s="19"/>
    </row>
    <row r="50" spans="1:31" s="2" customFormat="1" ht="14.45" hidden="1" customHeight="1">
      <c r="B50" s="50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133"/>
      <c r="M50" s="50"/>
    </row>
    <row r="51" spans="1:31" ht="11.25" hidden="1">
      <c r="B51" s="19"/>
      <c r="M51" s="19"/>
    </row>
    <row r="52" spans="1:31" ht="11.25" hidden="1">
      <c r="B52" s="19"/>
      <c r="M52" s="19"/>
    </row>
    <row r="53" spans="1:31" ht="11.25" hidden="1">
      <c r="B53" s="19"/>
      <c r="M53" s="19"/>
    </row>
    <row r="54" spans="1:31" ht="11.25" hidden="1">
      <c r="B54" s="19"/>
      <c r="M54" s="19"/>
    </row>
    <row r="55" spans="1:31" ht="11.25" hidden="1">
      <c r="B55" s="19"/>
      <c r="M55" s="19"/>
    </row>
    <row r="56" spans="1:31" ht="11.25" hidden="1">
      <c r="B56" s="19"/>
      <c r="M56" s="19"/>
    </row>
    <row r="57" spans="1:31" ht="11.25" hidden="1">
      <c r="B57" s="19"/>
      <c r="M57" s="19"/>
    </row>
    <row r="58" spans="1:31" ht="11.25" hidden="1">
      <c r="B58" s="19"/>
      <c r="M58" s="19"/>
    </row>
    <row r="59" spans="1:31" ht="11.25" hidden="1">
      <c r="B59" s="19"/>
      <c r="M59" s="19"/>
    </row>
    <row r="60" spans="1:31" ht="11.25" hidden="1">
      <c r="B60" s="19"/>
      <c r="M60" s="19"/>
    </row>
    <row r="61" spans="1:31" s="2" customFormat="1" hidden="1">
      <c r="A61" s="33"/>
      <c r="B61" s="38"/>
      <c r="C61" s="33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135"/>
      <c r="M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M62" s="19"/>
    </row>
    <row r="63" spans="1:31" ht="11.25" hidden="1">
      <c r="B63" s="19"/>
      <c r="M63" s="19"/>
    </row>
    <row r="64" spans="1:31" ht="11.25" hidden="1">
      <c r="B64" s="19"/>
      <c r="M64" s="19"/>
    </row>
    <row r="65" spans="1:31" s="2" customFormat="1" hidden="1">
      <c r="A65" s="33"/>
      <c r="B65" s="38"/>
      <c r="C65" s="33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138"/>
      <c r="M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M66" s="19"/>
    </row>
    <row r="67" spans="1:31" ht="11.25" hidden="1">
      <c r="B67" s="19"/>
      <c r="M67" s="19"/>
    </row>
    <row r="68" spans="1:31" ht="11.25" hidden="1">
      <c r="B68" s="19"/>
      <c r="M68" s="19"/>
    </row>
    <row r="69" spans="1:31" ht="11.25" hidden="1">
      <c r="B69" s="19"/>
      <c r="M69" s="19"/>
    </row>
    <row r="70" spans="1:31" ht="11.25" hidden="1">
      <c r="B70" s="19"/>
      <c r="M70" s="19"/>
    </row>
    <row r="71" spans="1:31" ht="11.25" hidden="1">
      <c r="B71" s="19"/>
      <c r="M71" s="19"/>
    </row>
    <row r="72" spans="1:31" ht="11.25" hidden="1">
      <c r="B72" s="19"/>
      <c r="M72" s="19"/>
    </row>
    <row r="73" spans="1:31" ht="11.25" hidden="1">
      <c r="B73" s="19"/>
      <c r="M73" s="19"/>
    </row>
    <row r="74" spans="1:31" ht="11.25" hidden="1">
      <c r="B74" s="19"/>
      <c r="M74" s="19"/>
    </row>
    <row r="75" spans="1:31" ht="11.25" hidden="1">
      <c r="B75" s="19"/>
      <c r="M75" s="19"/>
    </row>
    <row r="76" spans="1:31" s="2" customFormat="1" hidden="1">
      <c r="A76" s="33"/>
      <c r="B76" s="38"/>
      <c r="C76" s="33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135"/>
      <c r="M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customHeight="1">
      <c r="A81" s="33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142"/>
      <c r="M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100</v>
      </c>
      <c r="D82" s="35"/>
      <c r="E82" s="35"/>
      <c r="F82" s="35"/>
      <c r="G82" s="35"/>
      <c r="H82" s="35"/>
      <c r="I82" s="35"/>
      <c r="J82" s="35"/>
      <c r="K82" s="35"/>
      <c r="L82" s="35"/>
      <c r="M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35"/>
      <c r="M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1" t="str">
        <f>E7</f>
        <v>Oprava kolejí a výhybek v žst. Moravský Beroun</v>
      </c>
      <c r="F85" s="292"/>
      <c r="G85" s="292"/>
      <c r="H85" s="292"/>
      <c r="I85" s="35"/>
      <c r="J85" s="35"/>
      <c r="K85" s="35"/>
      <c r="L85" s="35"/>
      <c r="M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96</v>
      </c>
      <c r="D86" s="35"/>
      <c r="E86" s="35"/>
      <c r="F86" s="35"/>
      <c r="G86" s="35"/>
      <c r="H86" s="35"/>
      <c r="I86" s="35"/>
      <c r="J86" s="35"/>
      <c r="K86" s="35"/>
      <c r="L86" s="35"/>
      <c r="M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2" t="str">
        <f>E9</f>
        <v>SO 01 - Oprava výhybek v žst Moravský Beroun</v>
      </c>
      <c r="F87" s="293"/>
      <c r="G87" s="293"/>
      <c r="H87" s="293"/>
      <c r="I87" s="35"/>
      <c r="J87" s="35"/>
      <c r="K87" s="35"/>
      <c r="L87" s="35"/>
      <c r="M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>PS Bruntál</v>
      </c>
      <c r="G89" s="35"/>
      <c r="H89" s="35"/>
      <c r="I89" s="28" t="s">
        <v>23</v>
      </c>
      <c r="J89" s="65" t="str">
        <f>IF(J12="","",J12)</f>
        <v>24. 3. 2021</v>
      </c>
      <c r="K89" s="35"/>
      <c r="L89" s="35"/>
      <c r="M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25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33</v>
      </c>
      <c r="J91" s="31" t="str">
        <f>E21</f>
        <v xml:space="preserve"> </v>
      </c>
      <c r="K91" s="35"/>
      <c r="L91" s="35"/>
      <c r="M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31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35"/>
      <c r="M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3" t="s">
        <v>101</v>
      </c>
      <c r="D94" s="144"/>
      <c r="E94" s="144"/>
      <c r="F94" s="144"/>
      <c r="G94" s="144"/>
      <c r="H94" s="144"/>
      <c r="I94" s="145" t="s">
        <v>102</v>
      </c>
      <c r="J94" s="145" t="s">
        <v>103</v>
      </c>
      <c r="K94" s="145" t="s">
        <v>104</v>
      </c>
      <c r="L94" s="144"/>
      <c r="M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6" t="s">
        <v>105</v>
      </c>
      <c r="D96" s="35"/>
      <c r="E96" s="35"/>
      <c r="F96" s="35"/>
      <c r="G96" s="35"/>
      <c r="H96" s="35"/>
      <c r="I96" s="83">
        <f t="shared" ref="I96:J98" si="0">Q119</f>
        <v>0</v>
      </c>
      <c r="J96" s="83">
        <f t="shared" si="0"/>
        <v>0</v>
      </c>
      <c r="K96" s="83">
        <f>K119</f>
        <v>0</v>
      </c>
      <c r="L96" s="35"/>
      <c r="M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106</v>
      </c>
    </row>
    <row r="97" spans="1:31" s="9" customFormat="1" ht="24.95" customHeight="1">
      <c r="B97" s="147"/>
      <c r="C97" s="148"/>
      <c r="D97" s="149" t="s">
        <v>107</v>
      </c>
      <c r="E97" s="150"/>
      <c r="F97" s="150"/>
      <c r="G97" s="150"/>
      <c r="H97" s="150"/>
      <c r="I97" s="151">
        <f t="shared" si="0"/>
        <v>0</v>
      </c>
      <c r="J97" s="151">
        <f t="shared" si="0"/>
        <v>0</v>
      </c>
      <c r="K97" s="151">
        <f>K120</f>
        <v>0</v>
      </c>
      <c r="L97" s="148"/>
      <c r="M97" s="152"/>
    </row>
    <row r="98" spans="1:31" s="10" customFormat="1" ht="19.899999999999999" customHeight="1">
      <c r="B98" s="153"/>
      <c r="C98" s="154"/>
      <c r="D98" s="155" t="s">
        <v>108</v>
      </c>
      <c r="E98" s="156"/>
      <c r="F98" s="156"/>
      <c r="G98" s="156"/>
      <c r="H98" s="156"/>
      <c r="I98" s="157">
        <f t="shared" si="0"/>
        <v>0</v>
      </c>
      <c r="J98" s="157">
        <f t="shared" si="0"/>
        <v>0</v>
      </c>
      <c r="K98" s="157">
        <f>K121</f>
        <v>0</v>
      </c>
      <c r="L98" s="154"/>
      <c r="M98" s="158"/>
    </row>
    <row r="99" spans="1:31" s="9" customFormat="1" ht="24.95" customHeight="1">
      <c r="B99" s="147"/>
      <c r="C99" s="148"/>
      <c r="D99" s="149" t="s">
        <v>109</v>
      </c>
      <c r="E99" s="150"/>
      <c r="F99" s="150"/>
      <c r="G99" s="150"/>
      <c r="H99" s="150"/>
      <c r="I99" s="151">
        <f>Q251</f>
        <v>0</v>
      </c>
      <c r="J99" s="151">
        <f>R251</f>
        <v>0</v>
      </c>
      <c r="K99" s="151">
        <f>K251</f>
        <v>0</v>
      </c>
      <c r="L99" s="148"/>
      <c r="M99" s="152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110</v>
      </c>
      <c r="D106" s="35"/>
      <c r="E106" s="35"/>
      <c r="F106" s="35"/>
      <c r="G106" s="35"/>
      <c r="H106" s="35"/>
      <c r="I106" s="35"/>
      <c r="J106" s="35"/>
      <c r="K106" s="35"/>
      <c r="L106" s="35"/>
      <c r="M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17</v>
      </c>
      <c r="D108" s="35"/>
      <c r="E108" s="35"/>
      <c r="F108" s="35"/>
      <c r="G108" s="35"/>
      <c r="H108" s="35"/>
      <c r="I108" s="35"/>
      <c r="J108" s="35"/>
      <c r="K108" s="35"/>
      <c r="L108" s="35"/>
      <c r="M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1" t="str">
        <f>E7</f>
        <v>Oprava kolejí a výhybek v žst. Moravský Beroun</v>
      </c>
      <c r="F109" s="292"/>
      <c r="G109" s="292"/>
      <c r="H109" s="292"/>
      <c r="I109" s="35"/>
      <c r="J109" s="35"/>
      <c r="K109" s="35"/>
      <c r="L109" s="35"/>
      <c r="M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96</v>
      </c>
      <c r="D110" s="35"/>
      <c r="E110" s="35"/>
      <c r="F110" s="35"/>
      <c r="G110" s="35"/>
      <c r="H110" s="35"/>
      <c r="I110" s="35"/>
      <c r="J110" s="35"/>
      <c r="K110" s="35"/>
      <c r="L110" s="35"/>
      <c r="M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62" t="str">
        <f>E9</f>
        <v>SO 01 - Oprava výhybek v žst Moravský Beroun</v>
      </c>
      <c r="F111" s="293"/>
      <c r="G111" s="293"/>
      <c r="H111" s="293"/>
      <c r="I111" s="35"/>
      <c r="J111" s="35"/>
      <c r="K111" s="35"/>
      <c r="L111" s="35"/>
      <c r="M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21</v>
      </c>
      <c r="D113" s="35"/>
      <c r="E113" s="35"/>
      <c r="F113" s="26" t="str">
        <f>F12</f>
        <v>PS Bruntál</v>
      </c>
      <c r="G113" s="35"/>
      <c r="H113" s="35"/>
      <c r="I113" s="28" t="s">
        <v>23</v>
      </c>
      <c r="J113" s="65" t="str">
        <f>IF(J12="","",J12)</f>
        <v>24. 3. 2021</v>
      </c>
      <c r="K113" s="35"/>
      <c r="L113" s="35"/>
      <c r="M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25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33</v>
      </c>
      <c r="J115" s="31" t="str">
        <f>E21</f>
        <v xml:space="preserve"> </v>
      </c>
      <c r="K115" s="35"/>
      <c r="L115" s="35"/>
      <c r="M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31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35"/>
      <c r="M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9"/>
      <c r="B118" s="160"/>
      <c r="C118" s="161" t="s">
        <v>111</v>
      </c>
      <c r="D118" s="162" t="s">
        <v>62</v>
      </c>
      <c r="E118" s="162" t="s">
        <v>58</v>
      </c>
      <c r="F118" s="162" t="s">
        <v>59</v>
      </c>
      <c r="G118" s="162" t="s">
        <v>112</v>
      </c>
      <c r="H118" s="162" t="s">
        <v>113</v>
      </c>
      <c r="I118" s="162" t="s">
        <v>114</v>
      </c>
      <c r="J118" s="162" t="s">
        <v>115</v>
      </c>
      <c r="K118" s="162" t="s">
        <v>104</v>
      </c>
      <c r="L118" s="163" t="s">
        <v>116</v>
      </c>
      <c r="M118" s="164"/>
      <c r="N118" s="74" t="s">
        <v>1</v>
      </c>
      <c r="O118" s="75" t="s">
        <v>41</v>
      </c>
      <c r="P118" s="75" t="s">
        <v>117</v>
      </c>
      <c r="Q118" s="75" t="s">
        <v>118</v>
      </c>
      <c r="R118" s="75" t="s">
        <v>119</v>
      </c>
      <c r="S118" s="75" t="s">
        <v>120</v>
      </c>
      <c r="T118" s="75" t="s">
        <v>121</v>
      </c>
      <c r="U118" s="75" t="s">
        <v>122</v>
      </c>
      <c r="V118" s="75" t="s">
        <v>123</v>
      </c>
      <c r="W118" s="75" t="s">
        <v>124</v>
      </c>
      <c r="X118" s="76" t="s">
        <v>125</v>
      </c>
      <c r="Y118" s="159"/>
      <c r="Z118" s="159"/>
      <c r="AA118" s="159"/>
      <c r="AB118" s="159"/>
      <c r="AC118" s="159"/>
      <c r="AD118" s="159"/>
      <c r="AE118" s="159"/>
    </row>
    <row r="119" spans="1:65" s="2" customFormat="1" ht="22.9" customHeight="1">
      <c r="A119" s="33"/>
      <c r="B119" s="34"/>
      <c r="C119" s="81" t="s">
        <v>126</v>
      </c>
      <c r="D119" s="35"/>
      <c r="E119" s="35"/>
      <c r="F119" s="35"/>
      <c r="G119" s="35"/>
      <c r="H119" s="35"/>
      <c r="I119" s="35"/>
      <c r="J119" s="35"/>
      <c r="K119" s="165">
        <f>BK119</f>
        <v>0</v>
      </c>
      <c r="L119" s="35"/>
      <c r="M119" s="38"/>
      <c r="N119" s="77"/>
      <c r="O119" s="166"/>
      <c r="P119" s="78"/>
      <c r="Q119" s="167">
        <f>Q120+Q251</f>
        <v>0</v>
      </c>
      <c r="R119" s="167">
        <f>R120+R251</f>
        <v>0</v>
      </c>
      <c r="S119" s="78"/>
      <c r="T119" s="168">
        <f>T120+T251</f>
        <v>0</v>
      </c>
      <c r="U119" s="78"/>
      <c r="V119" s="168">
        <f>V120+V251</f>
        <v>1673.1898362999998</v>
      </c>
      <c r="W119" s="78"/>
      <c r="X119" s="169">
        <f>X120+X251</f>
        <v>0</v>
      </c>
      <c r="Y119" s="33"/>
      <c r="Z119" s="33"/>
      <c r="AA119" s="33"/>
      <c r="AB119" s="33"/>
      <c r="AC119" s="33"/>
      <c r="AD119" s="33"/>
      <c r="AE119" s="33"/>
      <c r="AT119" s="16" t="s">
        <v>78</v>
      </c>
      <c r="AU119" s="16" t="s">
        <v>106</v>
      </c>
      <c r="BK119" s="170">
        <f>BK120+BK251</f>
        <v>0</v>
      </c>
    </row>
    <row r="120" spans="1:65" s="12" customFormat="1" ht="25.9" customHeight="1">
      <c r="B120" s="171"/>
      <c r="C120" s="172"/>
      <c r="D120" s="173" t="s">
        <v>78</v>
      </c>
      <c r="E120" s="174" t="s">
        <v>127</v>
      </c>
      <c r="F120" s="174" t="s">
        <v>128</v>
      </c>
      <c r="G120" s="172"/>
      <c r="H120" s="172"/>
      <c r="I120" s="175"/>
      <c r="J120" s="175"/>
      <c r="K120" s="176">
        <f>BK120</f>
        <v>0</v>
      </c>
      <c r="L120" s="172"/>
      <c r="M120" s="177"/>
      <c r="N120" s="178"/>
      <c r="O120" s="179"/>
      <c r="P120" s="179"/>
      <c r="Q120" s="180">
        <f>Q121</f>
        <v>0</v>
      </c>
      <c r="R120" s="180">
        <f>R121</f>
        <v>0</v>
      </c>
      <c r="S120" s="179"/>
      <c r="T120" s="181">
        <f>T121</f>
        <v>0</v>
      </c>
      <c r="U120" s="179"/>
      <c r="V120" s="181">
        <f>V121</f>
        <v>1673.1898362999998</v>
      </c>
      <c r="W120" s="179"/>
      <c r="X120" s="182">
        <f>X121</f>
        <v>0</v>
      </c>
      <c r="AR120" s="183" t="s">
        <v>87</v>
      </c>
      <c r="AT120" s="184" t="s">
        <v>78</v>
      </c>
      <c r="AU120" s="184" t="s">
        <v>79</v>
      </c>
      <c r="AY120" s="183" t="s">
        <v>129</v>
      </c>
      <c r="BK120" s="185">
        <f>BK121</f>
        <v>0</v>
      </c>
    </row>
    <row r="121" spans="1:65" s="12" customFormat="1" ht="22.9" customHeight="1">
      <c r="B121" s="171"/>
      <c r="C121" s="172"/>
      <c r="D121" s="173" t="s">
        <v>78</v>
      </c>
      <c r="E121" s="186" t="s">
        <v>130</v>
      </c>
      <c r="F121" s="186" t="s">
        <v>131</v>
      </c>
      <c r="G121" s="172"/>
      <c r="H121" s="172"/>
      <c r="I121" s="175"/>
      <c r="J121" s="175"/>
      <c r="K121" s="187">
        <f>BK121</f>
        <v>0</v>
      </c>
      <c r="L121" s="172"/>
      <c r="M121" s="177"/>
      <c r="N121" s="178"/>
      <c r="O121" s="179"/>
      <c r="P121" s="179"/>
      <c r="Q121" s="180">
        <f>SUM(Q122:Q250)</f>
        <v>0</v>
      </c>
      <c r="R121" s="180">
        <f>SUM(R122:R250)</f>
        <v>0</v>
      </c>
      <c r="S121" s="179"/>
      <c r="T121" s="181">
        <f>SUM(T122:T250)</f>
        <v>0</v>
      </c>
      <c r="U121" s="179"/>
      <c r="V121" s="181">
        <f>SUM(V122:V250)</f>
        <v>1673.1898362999998</v>
      </c>
      <c r="W121" s="179"/>
      <c r="X121" s="182">
        <f>SUM(X122:X250)</f>
        <v>0</v>
      </c>
      <c r="AR121" s="183" t="s">
        <v>87</v>
      </c>
      <c r="AT121" s="184" t="s">
        <v>78</v>
      </c>
      <c r="AU121" s="184" t="s">
        <v>87</v>
      </c>
      <c r="AY121" s="183" t="s">
        <v>129</v>
      </c>
      <c r="BK121" s="185">
        <f>SUM(BK122:BK250)</f>
        <v>0</v>
      </c>
    </row>
    <row r="122" spans="1:65" s="2" customFormat="1" ht="36">
      <c r="A122" s="33"/>
      <c r="B122" s="34"/>
      <c r="C122" s="188" t="s">
        <v>87</v>
      </c>
      <c r="D122" s="188" t="s">
        <v>132</v>
      </c>
      <c r="E122" s="189" t="s">
        <v>133</v>
      </c>
      <c r="F122" s="190" t="s">
        <v>134</v>
      </c>
      <c r="G122" s="191" t="s">
        <v>135</v>
      </c>
      <c r="H122" s="192">
        <v>60</v>
      </c>
      <c r="I122" s="193"/>
      <c r="J122" s="193"/>
      <c r="K122" s="194">
        <f>ROUND(P122*H122,2)</f>
        <v>0</v>
      </c>
      <c r="L122" s="190" t="s">
        <v>136</v>
      </c>
      <c r="M122" s="38"/>
      <c r="N122" s="195" t="s">
        <v>1</v>
      </c>
      <c r="O122" s="196" t="s">
        <v>42</v>
      </c>
      <c r="P122" s="197">
        <f>I122+J122</f>
        <v>0</v>
      </c>
      <c r="Q122" s="197">
        <f>ROUND(I122*H122,2)</f>
        <v>0</v>
      </c>
      <c r="R122" s="197">
        <f>ROUND(J122*H122,2)</f>
        <v>0</v>
      </c>
      <c r="S122" s="70"/>
      <c r="T122" s="198">
        <f>S122*H122</f>
        <v>0</v>
      </c>
      <c r="U122" s="198">
        <v>0</v>
      </c>
      <c r="V122" s="198">
        <f>U122*H122</f>
        <v>0</v>
      </c>
      <c r="W122" s="198">
        <v>0</v>
      </c>
      <c r="X122" s="199">
        <f>W122*H122</f>
        <v>0</v>
      </c>
      <c r="Y122" s="33"/>
      <c r="Z122" s="33"/>
      <c r="AA122" s="33"/>
      <c r="AB122" s="33"/>
      <c r="AC122" s="33"/>
      <c r="AD122" s="33"/>
      <c r="AE122" s="33"/>
      <c r="AR122" s="200" t="s">
        <v>137</v>
      </c>
      <c r="AT122" s="200" t="s">
        <v>132</v>
      </c>
      <c r="AU122" s="200" t="s">
        <v>89</v>
      </c>
      <c r="AY122" s="16" t="s">
        <v>129</v>
      </c>
      <c r="BE122" s="201">
        <f>IF(O122="základní",K122,0)</f>
        <v>0</v>
      </c>
      <c r="BF122" s="201">
        <f>IF(O122="snížená",K122,0)</f>
        <v>0</v>
      </c>
      <c r="BG122" s="201">
        <f>IF(O122="zákl. přenesená",K122,0)</f>
        <v>0</v>
      </c>
      <c r="BH122" s="201">
        <f>IF(O122="sníž. přenesená",K122,0)</f>
        <v>0</v>
      </c>
      <c r="BI122" s="201">
        <f>IF(O122="nulová",K122,0)</f>
        <v>0</v>
      </c>
      <c r="BJ122" s="16" t="s">
        <v>87</v>
      </c>
      <c r="BK122" s="201">
        <f>ROUND(P122*H122,2)</f>
        <v>0</v>
      </c>
      <c r="BL122" s="16" t="s">
        <v>137</v>
      </c>
      <c r="BM122" s="200" t="s">
        <v>138</v>
      </c>
    </row>
    <row r="123" spans="1:65" s="13" customFormat="1" ht="11.25">
      <c r="B123" s="202"/>
      <c r="C123" s="203"/>
      <c r="D123" s="204" t="s">
        <v>139</v>
      </c>
      <c r="E123" s="205" t="s">
        <v>1</v>
      </c>
      <c r="F123" s="206" t="s">
        <v>140</v>
      </c>
      <c r="G123" s="203"/>
      <c r="H123" s="207">
        <v>60</v>
      </c>
      <c r="I123" s="208"/>
      <c r="J123" s="208"/>
      <c r="K123" s="203"/>
      <c r="L123" s="203"/>
      <c r="M123" s="209"/>
      <c r="N123" s="210"/>
      <c r="O123" s="211"/>
      <c r="P123" s="211"/>
      <c r="Q123" s="211"/>
      <c r="R123" s="211"/>
      <c r="S123" s="211"/>
      <c r="T123" s="211"/>
      <c r="U123" s="211"/>
      <c r="V123" s="211"/>
      <c r="W123" s="211"/>
      <c r="X123" s="212"/>
      <c r="AT123" s="213" t="s">
        <v>139</v>
      </c>
      <c r="AU123" s="213" t="s">
        <v>89</v>
      </c>
      <c r="AV123" s="13" t="s">
        <v>89</v>
      </c>
      <c r="AW123" s="13" t="s">
        <v>5</v>
      </c>
      <c r="AX123" s="13" t="s">
        <v>87</v>
      </c>
      <c r="AY123" s="213" t="s">
        <v>129</v>
      </c>
    </row>
    <row r="124" spans="1:65" s="2" customFormat="1" ht="36">
      <c r="A124" s="33"/>
      <c r="B124" s="34"/>
      <c r="C124" s="188" t="s">
        <v>89</v>
      </c>
      <c r="D124" s="188" t="s">
        <v>132</v>
      </c>
      <c r="E124" s="189" t="s">
        <v>141</v>
      </c>
      <c r="F124" s="190" t="s">
        <v>142</v>
      </c>
      <c r="G124" s="191" t="s">
        <v>143</v>
      </c>
      <c r="H124" s="192">
        <v>9</v>
      </c>
      <c r="I124" s="193"/>
      <c r="J124" s="193"/>
      <c r="K124" s="194">
        <f>ROUND(P124*H124,2)</f>
        <v>0</v>
      </c>
      <c r="L124" s="190" t="s">
        <v>136</v>
      </c>
      <c r="M124" s="38"/>
      <c r="N124" s="195" t="s">
        <v>1</v>
      </c>
      <c r="O124" s="196" t="s">
        <v>42</v>
      </c>
      <c r="P124" s="197">
        <f>I124+J124</f>
        <v>0</v>
      </c>
      <c r="Q124" s="197">
        <f>ROUND(I124*H124,2)</f>
        <v>0</v>
      </c>
      <c r="R124" s="197">
        <f>ROUND(J124*H124,2)</f>
        <v>0</v>
      </c>
      <c r="S124" s="70"/>
      <c r="T124" s="198">
        <f>S124*H124</f>
        <v>0</v>
      </c>
      <c r="U124" s="198">
        <v>0</v>
      </c>
      <c r="V124" s="198">
        <f>U124*H124</f>
        <v>0</v>
      </c>
      <c r="W124" s="198">
        <v>0</v>
      </c>
      <c r="X124" s="199">
        <f>W124*H124</f>
        <v>0</v>
      </c>
      <c r="Y124" s="33"/>
      <c r="Z124" s="33"/>
      <c r="AA124" s="33"/>
      <c r="AB124" s="33"/>
      <c r="AC124" s="33"/>
      <c r="AD124" s="33"/>
      <c r="AE124" s="33"/>
      <c r="AR124" s="200" t="s">
        <v>137</v>
      </c>
      <c r="AT124" s="200" t="s">
        <v>132</v>
      </c>
      <c r="AU124" s="200" t="s">
        <v>89</v>
      </c>
      <c r="AY124" s="16" t="s">
        <v>129</v>
      </c>
      <c r="BE124" s="201">
        <f>IF(O124="základní",K124,0)</f>
        <v>0</v>
      </c>
      <c r="BF124" s="201">
        <f>IF(O124="snížená",K124,0)</f>
        <v>0</v>
      </c>
      <c r="BG124" s="201">
        <f>IF(O124="zákl. přenesená",K124,0)</f>
        <v>0</v>
      </c>
      <c r="BH124" s="201">
        <f>IF(O124="sníž. přenesená",K124,0)</f>
        <v>0</v>
      </c>
      <c r="BI124" s="201">
        <f>IF(O124="nulová",K124,0)</f>
        <v>0</v>
      </c>
      <c r="BJ124" s="16" t="s">
        <v>87</v>
      </c>
      <c r="BK124" s="201">
        <f>ROUND(P124*H124,2)</f>
        <v>0</v>
      </c>
      <c r="BL124" s="16" t="s">
        <v>137</v>
      </c>
      <c r="BM124" s="200" t="s">
        <v>144</v>
      </c>
    </row>
    <row r="125" spans="1:65" s="13" customFormat="1" ht="11.25">
      <c r="B125" s="202"/>
      <c r="C125" s="203"/>
      <c r="D125" s="204" t="s">
        <v>139</v>
      </c>
      <c r="E125" s="205" t="s">
        <v>1</v>
      </c>
      <c r="F125" s="206" t="s">
        <v>145</v>
      </c>
      <c r="G125" s="203"/>
      <c r="H125" s="207">
        <v>9</v>
      </c>
      <c r="I125" s="208"/>
      <c r="J125" s="208"/>
      <c r="K125" s="203"/>
      <c r="L125" s="203"/>
      <c r="M125" s="209"/>
      <c r="N125" s="210"/>
      <c r="O125" s="211"/>
      <c r="P125" s="211"/>
      <c r="Q125" s="211"/>
      <c r="R125" s="211"/>
      <c r="S125" s="211"/>
      <c r="T125" s="211"/>
      <c r="U125" s="211"/>
      <c r="V125" s="211"/>
      <c r="W125" s="211"/>
      <c r="X125" s="212"/>
      <c r="AT125" s="213" t="s">
        <v>139</v>
      </c>
      <c r="AU125" s="213" t="s">
        <v>89</v>
      </c>
      <c r="AV125" s="13" t="s">
        <v>89</v>
      </c>
      <c r="AW125" s="13" t="s">
        <v>5</v>
      </c>
      <c r="AX125" s="13" t="s">
        <v>87</v>
      </c>
      <c r="AY125" s="213" t="s">
        <v>129</v>
      </c>
    </row>
    <row r="126" spans="1:65" s="2" customFormat="1" ht="24">
      <c r="A126" s="33"/>
      <c r="B126" s="34"/>
      <c r="C126" s="188" t="s">
        <v>146</v>
      </c>
      <c r="D126" s="188" t="s">
        <v>132</v>
      </c>
      <c r="E126" s="189" t="s">
        <v>147</v>
      </c>
      <c r="F126" s="190" t="s">
        <v>148</v>
      </c>
      <c r="G126" s="191" t="s">
        <v>149</v>
      </c>
      <c r="H126" s="192">
        <v>70</v>
      </c>
      <c r="I126" s="193"/>
      <c r="J126" s="193"/>
      <c r="K126" s="194">
        <f>ROUND(P126*H126,2)</f>
        <v>0</v>
      </c>
      <c r="L126" s="190" t="s">
        <v>136</v>
      </c>
      <c r="M126" s="38"/>
      <c r="N126" s="195" t="s">
        <v>1</v>
      </c>
      <c r="O126" s="196" t="s">
        <v>42</v>
      </c>
      <c r="P126" s="197">
        <f>I126+J126</f>
        <v>0</v>
      </c>
      <c r="Q126" s="197">
        <f>ROUND(I126*H126,2)</f>
        <v>0</v>
      </c>
      <c r="R126" s="197">
        <f>ROUND(J126*H126,2)</f>
        <v>0</v>
      </c>
      <c r="S126" s="70"/>
      <c r="T126" s="198">
        <f>S126*H126</f>
        <v>0</v>
      </c>
      <c r="U126" s="198">
        <v>0</v>
      </c>
      <c r="V126" s="198">
        <f>U126*H126</f>
        <v>0</v>
      </c>
      <c r="W126" s="198">
        <v>0</v>
      </c>
      <c r="X126" s="199">
        <f>W126*H126</f>
        <v>0</v>
      </c>
      <c r="Y126" s="33"/>
      <c r="Z126" s="33"/>
      <c r="AA126" s="33"/>
      <c r="AB126" s="33"/>
      <c r="AC126" s="33"/>
      <c r="AD126" s="33"/>
      <c r="AE126" s="33"/>
      <c r="AR126" s="200" t="s">
        <v>137</v>
      </c>
      <c r="AT126" s="200" t="s">
        <v>132</v>
      </c>
      <c r="AU126" s="200" t="s">
        <v>89</v>
      </c>
      <c r="AY126" s="16" t="s">
        <v>129</v>
      </c>
      <c r="BE126" s="201">
        <f>IF(O126="základní",K126,0)</f>
        <v>0</v>
      </c>
      <c r="BF126" s="201">
        <f>IF(O126="snížená",K126,0)</f>
        <v>0</v>
      </c>
      <c r="BG126" s="201">
        <f>IF(O126="zákl. přenesená",K126,0)</f>
        <v>0</v>
      </c>
      <c r="BH126" s="201">
        <f>IF(O126="sníž. přenesená",K126,0)</f>
        <v>0</v>
      </c>
      <c r="BI126" s="201">
        <f>IF(O126="nulová",K126,0)</f>
        <v>0</v>
      </c>
      <c r="BJ126" s="16" t="s">
        <v>87</v>
      </c>
      <c r="BK126" s="201">
        <f>ROUND(P126*H126,2)</f>
        <v>0</v>
      </c>
      <c r="BL126" s="16" t="s">
        <v>137</v>
      </c>
      <c r="BM126" s="200" t="s">
        <v>150</v>
      </c>
    </row>
    <row r="127" spans="1:65" s="2" customFormat="1" ht="48">
      <c r="A127" s="33"/>
      <c r="B127" s="34"/>
      <c r="C127" s="188" t="s">
        <v>137</v>
      </c>
      <c r="D127" s="188" t="s">
        <v>132</v>
      </c>
      <c r="E127" s="189" t="s">
        <v>151</v>
      </c>
      <c r="F127" s="190" t="s">
        <v>152</v>
      </c>
      <c r="G127" s="191" t="s">
        <v>153</v>
      </c>
      <c r="H127" s="192">
        <v>6</v>
      </c>
      <c r="I127" s="193"/>
      <c r="J127" s="193"/>
      <c r="K127" s="194">
        <f>ROUND(P127*H127,2)</f>
        <v>0</v>
      </c>
      <c r="L127" s="190" t="s">
        <v>136</v>
      </c>
      <c r="M127" s="38"/>
      <c r="N127" s="195" t="s">
        <v>1</v>
      </c>
      <c r="O127" s="196" t="s">
        <v>42</v>
      </c>
      <c r="P127" s="197">
        <f>I127+J127</f>
        <v>0</v>
      </c>
      <c r="Q127" s="197">
        <f>ROUND(I127*H127,2)</f>
        <v>0</v>
      </c>
      <c r="R127" s="197">
        <f>ROUND(J127*H127,2)</f>
        <v>0</v>
      </c>
      <c r="S127" s="70"/>
      <c r="T127" s="198">
        <f>S127*H127</f>
        <v>0</v>
      </c>
      <c r="U127" s="198">
        <v>0</v>
      </c>
      <c r="V127" s="198">
        <f>U127*H127</f>
        <v>0</v>
      </c>
      <c r="W127" s="198">
        <v>0</v>
      </c>
      <c r="X127" s="199">
        <f>W127*H127</f>
        <v>0</v>
      </c>
      <c r="Y127" s="33"/>
      <c r="Z127" s="33"/>
      <c r="AA127" s="33"/>
      <c r="AB127" s="33"/>
      <c r="AC127" s="33"/>
      <c r="AD127" s="33"/>
      <c r="AE127" s="33"/>
      <c r="AR127" s="200" t="s">
        <v>137</v>
      </c>
      <c r="AT127" s="200" t="s">
        <v>132</v>
      </c>
      <c r="AU127" s="200" t="s">
        <v>89</v>
      </c>
      <c r="AY127" s="16" t="s">
        <v>129</v>
      </c>
      <c r="BE127" s="201">
        <f>IF(O127="základní",K127,0)</f>
        <v>0</v>
      </c>
      <c r="BF127" s="201">
        <f>IF(O127="snížená",K127,0)</f>
        <v>0</v>
      </c>
      <c r="BG127" s="201">
        <f>IF(O127="zákl. přenesená",K127,0)</f>
        <v>0</v>
      </c>
      <c r="BH127" s="201">
        <f>IF(O127="sníž. přenesená",K127,0)</f>
        <v>0</v>
      </c>
      <c r="BI127" s="201">
        <f>IF(O127="nulová",K127,0)</f>
        <v>0</v>
      </c>
      <c r="BJ127" s="16" t="s">
        <v>87</v>
      </c>
      <c r="BK127" s="201">
        <f>ROUND(P127*H127,2)</f>
        <v>0</v>
      </c>
      <c r="BL127" s="16" t="s">
        <v>137</v>
      </c>
      <c r="BM127" s="200" t="s">
        <v>154</v>
      </c>
    </row>
    <row r="128" spans="1:65" s="2" customFormat="1" ht="19.5">
      <c r="A128" s="33"/>
      <c r="B128" s="34"/>
      <c r="C128" s="35"/>
      <c r="D128" s="204" t="s">
        <v>155</v>
      </c>
      <c r="E128" s="35"/>
      <c r="F128" s="214" t="s">
        <v>156</v>
      </c>
      <c r="G128" s="35"/>
      <c r="H128" s="35"/>
      <c r="I128" s="215"/>
      <c r="J128" s="215"/>
      <c r="K128" s="35"/>
      <c r="L128" s="35"/>
      <c r="M128" s="38"/>
      <c r="N128" s="216"/>
      <c r="O128" s="217"/>
      <c r="P128" s="70"/>
      <c r="Q128" s="70"/>
      <c r="R128" s="70"/>
      <c r="S128" s="70"/>
      <c r="T128" s="70"/>
      <c r="U128" s="70"/>
      <c r="V128" s="70"/>
      <c r="W128" s="70"/>
      <c r="X128" s="71"/>
      <c r="Y128" s="33"/>
      <c r="Z128" s="33"/>
      <c r="AA128" s="33"/>
      <c r="AB128" s="33"/>
      <c r="AC128" s="33"/>
      <c r="AD128" s="33"/>
      <c r="AE128" s="33"/>
      <c r="AT128" s="16" t="s">
        <v>155</v>
      </c>
      <c r="AU128" s="16" t="s">
        <v>89</v>
      </c>
    </row>
    <row r="129" spans="1:65" s="2" customFormat="1" ht="44.25" customHeight="1">
      <c r="A129" s="33"/>
      <c r="B129" s="34"/>
      <c r="C129" s="188" t="s">
        <v>130</v>
      </c>
      <c r="D129" s="188" t="s">
        <v>132</v>
      </c>
      <c r="E129" s="189" t="s">
        <v>157</v>
      </c>
      <c r="F129" s="190" t="s">
        <v>158</v>
      </c>
      <c r="G129" s="191" t="s">
        <v>159</v>
      </c>
      <c r="H129" s="192">
        <v>70.739999999999995</v>
      </c>
      <c r="I129" s="193"/>
      <c r="J129" s="193"/>
      <c r="K129" s="194">
        <f>ROUND(P129*H129,2)</f>
        <v>0</v>
      </c>
      <c r="L129" s="190" t="s">
        <v>136</v>
      </c>
      <c r="M129" s="38"/>
      <c r="N129" s="195" t="s">
        <v>1</v>
      </c>
      <c r="O129" s="196" t="s">
        <v>42</v>
      </c>
      <c r="P129" s="197">
        <f>I129+J129</f>
        <v>0</v>
      </c>
      <c r="Q129" s="197">
        <f>ROUND(I129*H129,2)</f>
        <v>0</v>
      </c>
      <c r="R129" s="197">
        <f>ROUND(J129*H129,2)</f>
        <v>0</v>
      </c>
      <c r="S129" s="70"/>
      <c r="T129" s="198">
        <f>S129*H129</f>
        <v>0</v>
      </c>
      <c r="U129" s="198">
        <v>0</v>
      </c>
      <c r="V129" s="198">
        <f>U129*H129</f>
        <v>0</v>
      </c>
      <c r="W129" s="198">
        <v>0</v>
      </c>
      <c r="X129" s="199">
        <f>W129*H129</f>
        <v>0</v>
      </c>
      <c r="Y129" s="33"/>
      <c r="Z129" s="33"/>
      <c r="AA129" s="33"/>
      <c r="AB129" s="33"/>
      <c r="AC129" s="33"/>
      <c r="AD129" s="33"/>
      <c r="AE129" s="33"/>
      <c r="AR129" s="200" t="s">
        <v>137</v>
      </c>
      <c r="AT129" s="200" t="s">
        <v>132</v>
      </c>
      <c r="AU129" s="200" t="s">
        <v>89</v>
      </c>
      <c r="AY129" s="16" t="s">
        <v>129</v>
      </c>
      <c r="BE129" s="201">
        <f>IF(O129="základní",K129,0)</f>
        <v>0</v>
      </c>
      <c r="BF129" s="201">
        <f>IF(O129="snížená",K129,0)</f>
        <v>0</v>
      </c>
      <c r="BG129" s="201">
        <f>IF(O129="zákl. přenesená",K129,0)</f>
        <v>0</v>
      </c>
      <c r="BH129" s="201">
        <f>IF(O129="sníž. přenesená",K129,0)</f>
        <v>0</v>
      </c>
      <c r="BI129" s="201">
        <f>IF(O129="nulová",K129,0)</f>
        <v>0</v>
      </c>
      <c r="BJ129" s="16" t="s">
        <v>87</v>
      </c>
      <c r="BK129" s="201">
        <f>ROUND(P129*H129,2)</f>
        <v>0</v>
      </c>
      <c r="BL129" s="16" t="s">
        <v>137</v>
      </c>
      <c r="BM129" s="200" t="s">
        <v>160</v>
      </c>
    </row>
    <row r="130" spans="1:65" s="13" customFormat="1" ht="11.25">
      <c r="B130" s="202"/>
      <c r="C130" s="203"/>
      <c r="D130" s="204" t="s">
        <v>139</v>
      </c>
      <c r="E130" s="205" t="s">
        <v>1</v>
      </c>
      <c r="F130" s="206" t="s">
        <v>161</v>
      </c>
      <c r="G130" s="203"/>
      <c r="H130" s="207">
        <v>53.14</v>
      </c>
      <c r="I130" s="208"/>
      <c r="J130" s="208"/>
      <c r="K130" s="203"/>
      <c r="L130" s="203"/>
      <c r="M130" s="209"/>
      <c r="N130" s="210"/>
      <c r="O130" s="211"/>
      <c r="P130" s="211"/>
      <c r="Q130" s="211"/>
      <c r="R130" s="211"/>
      <c r="S130" s="211"/>
      <c r="T130" s="211"/>
      <c r="U130" s="211"/>
      <c r="V130" s="211"/>
      <c r="W130" s="211"/>
      <c r="X130" s="212"/>
      <c r="AT130" s="213" t="s">
        <v>139</v>
      </c>
      <c r="AU130" s="213" t="s">
        <v>89</v>
      </c>
      <c r="AV130" s="13" t="s">
        <v>89</v>
      </c>
      <c r="AW130" s="13" t="s">
        <v>5</v>
      </c>
      <c r="AX130" s="13" t="s">
        <v>79</v>
      </c>
      <c r="AY130" s="213" t="s">
        <v>129</v>
      </c>
    </row>
    <row r="131" spans="1:65" s="13" customFormat="1" ht="11.25">
      <c r="B131" s="202"/>
      <c r="C131" s="203"/>
      <c r="D131" s="204" t="s">
        <v>139</v>
      </c>
      <c r="E131" s="205" t="s">
        <v>1</v>
      </c>
      <c r="F131" s="206" t="s">
        <v>162</v>
      </c>
      <c r="G131" s="203"/>
      <c r="H131" s="207">
        <v>17.600000000000001</v>
      </c>
      <c r="I131" s="208"/>
      <c r="J131" s="208"/>
      <c r="K131" s="203"/>
      <c r="L131" s="203"/>
      <c r="M131" s="209"/>
      <c r="N131" s="210"/>
      <c r="O131" s="211"/>
      <c r="P131" s="211"/>
      <c r="Q131" s="211"/>
      <c r="R131" s="211"/>
      <c r="S131" s="211"/>
      <c r="T131" s="211"/>
      <c r="U131" s="211"/>
      <c r="V131" s="211"/>
      <c r="W131" s="211"/>
      <c r="X131" s="212"/>
      <c r="AT131" s="213" t="s">
        <v>139</v>
      </c>
      <c r="AU131" s="213" t="s">
        <v>89</v>
      </c>
      <c r="AV131" s="13" t="s">
        <v>89</v>
      </c>
      <c r="AW131" s="13" t="s">
        <v>5</v>
      </c>
      <c r="AX131" s="13" t="s">
        <v>79</v>
      </c>
      <c r="AY131" s="213" t="s">
        <v>129</v>
      </c>
    </row>
    <row r="132" spans="1:65" s="14" customFormat="1" ht="11.25">
      <c r="B132" s="218"/>
      <c r="C132" s="219"/>
      <c r="D132" s="204" t="s">
        <v>139</v>
      </c>
      <c r="E132" s="220" t="s">
        <v>1</v>
      </c>
      <c r="F132" s="221" t="s">
        <v>163</v>
      </c>
      <c r="G132" s="219"/>
      <c r="H132" s="222">
        <v>70.740000000000009</v>
      </c>
      <c r="I132" s="223"/>
      <c r="J132" s="223"/>
      <c r="K132" s="219"/>
      <c r="L132" s="219"/>
      <c r="M132" s="224"/>
      <c r="N132" s="225"/>
      <c r="O132" s="226"/>
      <c r="P132" s="226"/>
      <c r="Q132" s="226"/>
      <c r="R132" s="226"/>
      <c r="S132" s="226"/>
      <c r="T132" s="226"/>
      <c r="U132" s="226"/>
      <c r="V132" s="226"/>
      <c r="W132" s="226"/>
      <c r="X132" s="227"/>
      <c r="AT132" s="228" t="s">
        <v>139</v>
      </c>
      <c r="AU132" s="228" t="s">
        <v>89</v>
      </c>
      <c r="AV132" s="14" t="s">
        <v>137</v>
      </c>
      <c r="AW132" s="14" t="s">
        <v>5</v>
      </c>
      <c r="AX132" s="14" t="s">
        <v>87</v>
      </c>
      <c r="AY132" s="228" t="s">
        <v>129</v>
      </c>
    </row>
    <row r="133" spans="1:65" s="2" customFormat="1" ht="44.25" customHeight="1">
      <c r="A133" s="33"/>
      <c r="B133" s="34"/>
      <c r="C133" s="188" t="s">
        <v>164</v>
      </c>
      <c r="D133" s="188" t="s">
        <v>132</v>
      </c>
      <c r="E133" s="189" t="s">
        <v>165</v>
      </c>
      <c r="F133" s="190" t="s">
        <v>166</v>
      </c>
      <c r="G133" s="191" t="s">
        <v>159</v>
      </c>
      <c r="H133" s="192">
        <v>39.374000000000002</v>
      </c>
      <c r="I133" s="193"/>
      <c r="J133" s="193"/>
      <c r="K133" s="194">
        <f>ROUND(P133*H133,2)</f>
        <v>0</v>
      </c>
      <c r="L133" s="190" t="s">
        <v>136</v>
      </c>
      <c r="M133" s="38"/>
      <c r="N133" s="195" t="s">
        <v>1</v>
      </c>
      <c r="O133" s="196" t="s">
        <v>42</v>
      </c>
      <c r="P133" s="197">
        <f>I133+J133</f>
        <v>0</v>
      </c>
      <c r="Q133" s="197">
        <f>ROUND(I133*H133,2)</f>
        <v>0</v>
      </c>
      <c r="R133" s="197">
        <f>ROUND(J133*H133,2)</f>
        <v>0</v>
      </c>
      <c r="S133" s="70"/>
      <c r="T133" s="198">
        <f>S133*H133</f>
        <v>0</v>
      </c>
      <c r="U133" s="198">
        <v>0</v>
      </c>
      <c r="V133" s="198">
        <f>U133*H133</f>
        <v>0</v>
      </c>
      <c r="W133" s="198">
        <v>0</v>
      </c>
      <c r="X133" s="199">
        <f>W133*H133</f>
        <v>0</v>
      </c>
      <c r="Y133" s="33"/>
      <c r="Z133" s="33"/>
      <c r="AA133" s="33"/>
      <c r="AB133" s="33"/>
      <c r="AC133" s="33"/>
      <c r="AD133" s="33"/>
      <c r="AE133" s="33"/>
      <c r="AR133" s="200" t="s">
        <v>137</v>
      </c>
      <c r="AT133" s="200" t="s">
        <v>132</v>
      </c>
      <c r="AU133" s="200" t="s">
        <v>89</v>
      </c>
      <c r="AY133" s="16" t="s">
        <v>129</v>
      </c>
      <c r="BE133" s="201">
        <f>IF(O133="základní",K133,0)</f>
        <v>0</v>
      </c>
      <c r="BF133" s="201">
        <f>IF(O133="snížená",K133,0)</f>
        <v>0</v>
      </c>
      <c r="BG133" s="201">
        <f>IF(O133="zákl. přenesená",K133,0)</f>
        <v>0</v>
      </c>
      <c r="BH133" s="201">
        <f>IF(O133="sníž. přenesená",K133,0)</f>
        <v>0</v>
      </c>
      <c r="BI133" s="201">
        <f>IF(O133="nulová",K133,0)</f>
        <v>0</v>
      </c>
      <c r="BJ133" s="16" t="s">
        <v>87</v>
      </c>
      <c r="BK133" s="201">
        <f>ROUND(P133*H133,2)</f>
        <v>0</v>
      </c>
      <c r="BL133" s="16" t="s">
        <v>137</v>
      </c>
      <c r="BM133" s="200" t="s">
        <v>167</v>
      </c>
    </row>
    <row r="134" spans="1:65" s="13" customFormat="1" ht="11.25">
      <c r="B134" s="202"/>
      <c r="C134" s="203"/>
      <c r="D134" s="204" t="s">
        <v>139</v>
      </c>
      <c r="E134" s="205" t="s">
        <v>1</v>
      </c>
      <c r="F134" s="206" t="s">
        <v>168</v>
      </c>
      <c r="G134" s="203"/>
      <c r="H134" s="207">
        <v>39.374000000000002</v>
      </c>
      <c r="I134" s="208"/>
      <c r="J134" s="208"/>
      <c r="K134" s="203"/>
      <c r="L134" s="203"/>
      <c r="M134" s="209"/>
      <c r="N134" s="210"/>
      <c r="O134" s="211"/>
      <c r="P134" s="211"/>
      <c r="Q134" s="211"/>
      <c r="R134" s="211"/>
      <c r="S134" s="211"/>
      <c r="T134" s="211"/>
      <c r="U134" s="211"/>
      <c r="V134" s="211"/>
      <c r="W134" s="211"/>
      <c r="X134" s="212"/>
      <c r="AT134" s="213" t="s">
        <v>139</v>
      </c>
      <c r="AU134" s="213" t="s">
        <v>89</v>
      </c>
      <c r="AV134" s="13" t="s">
        <v>89</v>
      </c>
      <c r="AW134" s="13" t="s">
        <v>5</v>
      </c>
      <c r="AX134" s="13" t="s">
        <v>87</v>
      </c>
      <c r="AY134" s="213" t="s">
        <v>129</v>
      </c>
    </row>
    <row r="135" spans="1:65" s="2" customFormat="1" ht="36">
      <c r="A135" s="33"/>
      <c r="B135" s="34"/>
      <c r="C135" s="188" t="s">
        <v>169</v>
      </c>
      <c r="D135" s="188" t="s">
        <v>132</v>
      </c>
      <c r="E135" s="189" t="s">
        <v>170</v>
      </c>
      <c r="F135" s="190" t="s">
        <v>171</v>
      </c>
      <c r="G135" s="191" t="s">
        <v>143</v>
      </c>
      <c r="H135" s="192">
        <v>222</v>
      </c>
      <c r="I135" s="193"/>
      <c r="J135" s="193"/>
      <c r="K135" s="194">
        <f>ROUND(P135*H135,2)</f>
        <v>0</v>
      </c>
      <c r="L135" s="190" t="s">
        <v>136</v>
      </c>
      <c r="M135" s="38"/>
      <c r="N135" s="195" t="s">
        <v>1</v>
      </c>
      <c r="O135" s="196" t="s">
        <v>42</v>
      </c>
      <c r="P135" s="197">
        <f>I135+J135</f>
        <v>0</v>
      </c>
      <c r="Q135" s="197">
        <f>ROUND(I135*H135,2)</f>
        <v>0</v>
      </c>
      <c r="R135" s="197">
        <f>ROUND(J135*H135,2)</f>
        <v>0</v>
      </c>
      <c r="S135" s="70"/>
      <c r="T135" s="198">
        <f>S135*H135</f>
        <v>0</v>
      </c>
      <c r="U135" s="198">
        <v>0</v>
      </c>
      <c r="V135" s="198">
        <f>U135*H135</f>
        <v>0</v>
      </c>
      <c r="W135" s="198">
        <v>0</v>
      </c>
      <c r="X135" s="199">
        <f>W135*H135</f>
        <v>0</v>
      </c>
      <c r="Y135" s="33"/>
      <c r="Z135" s="33"/>
      <c r="AA135" s="33"/>
      <c r="AB135" s="33"/>
      <c r="AC135" s="33"/>
      <c r="AD135" s="33"/>
      <c r="AE135" s="33"/>
      <c r="AR135" s="200" t="s">
        <v>137</v>
      </c>
      <c r="AT135" s="200" t="s">
        <v>132</v>
      </c>
      <c r="AU135" s="200" t="s">
        <v>89</v>
      </c>
      <c r="AY135" s="16" t="s">
        <v>129</v>
      </c>
      <c r="BE135" s="201">
        <f>IF(O135="základní",K135,0)</f>
        <v>0</v>
      </c>
      <c r="BF135" s="201">
        <f>IF(O135="snížená",K135,0)</f>
        <v>0</v>
      </c>
      <c r="BG135" s="201">
        <f>IF(O135="zákl. přenesená",K135,0)</f>
        <v>0</v>
      </c>
      <c r="BH135" s="201">
        <f>IF(O135="sníž. přenesená",K135,0)</f>
        <v>0</v>
      </c>
      <c r="BI135" s="201">
        <f>IF(O135="nulová",K135,0)</f>
        <v>0</v>
      </c>
      <c r="BJ135" s="16" t="s">
        <v>87</v>
      </c>
      <c r="BK135" s="201">
        <f>ROUND(P135*H135,2)</f>
        <v>0</v>
      </c>
      <c r="BL135" s="16" t="s">
        <v>137</v>
      </c>
      <c r="BM135" s="200" t="s">
        <v>172</v>
      </c>
    </row>
    <row r="136" spans="1:65" s="13" customFormat="1" ht="11.25">
      <c r="B136" s="202"/>
      <c r="C136" s="203"/>
      <c r="D136" s="204" t="s">
        <v>139</v>
      </c>
      <c r="E136" s="205" t="s">
        <v>1</v>
      </c>
      <c r="F136" s="206" t="s">
        <v>173</v>
      </c>
      <c r="G136" s="203"/>
      <c r="H136" s="207">
        <v>222</v>
      </c>
      <c r="I136" s="208"/>
      <c r="J136" s="208"/>
      <c r="K136" s="203"/>
      <c r="L136" s="203"/>
      <c r="M136" s="209"/>
      <c r="N136" s="210"/>
      <c r="O136" s="211"/>
      <c r="P136" s="211"/>
      <c r="Q136" s="211"/>
      <c r="R136" s="211"/>
      <c r="S136" s="211"/>
      <c r="T136" s="211"/>
      <c r="U136" s="211"/>
      <c r="V136" s="211"/>
      <c r="W136" s="211"/>
      <c r="X136" s="212"/>
      <c r="AT136" s="213" t="s">
        <v>139</v>
      </c>
      <c r="AU136" s="213" t="s">
        <v>89</v>
      </c>
      <c r="AV136" s="13" t="s">
        <v>89</v>
      </c>
      <c r="AW136" s="13" t="s">
        <v>5</v>
      </c>
      <c r="AX136" s="13" t="s">
        <v>87</v>
      </c>
      <c r="AY136" s="213" t="s">
        <v>129</v>
      </c>
    </row>
    <row r="137" spans="1:65" s="2" customFormat="1" ht="36">
      <c r="A137" s="33"/>
      <c r="B137" s="34"/>
      <c r="C137" s="188" t="s">
        <v>174</v>
      </c>
      <c r="D137" s="188" t="s">
        <v>132</v>
      </c>
      <c r="E137" s="189" t="s">
        <v>175</v>
      </c>
      <c r="F137" s="190" t="s">
        <v>176</v>
      </c>
      <c r="G137" s="191" t="s">
        <v>143</v>
      </c>
      <c r="H137" s="192">
        <v>209.364</v>
      </c>
      <c r="I137" s="193"/>
      <c r="J137" s="193"/>
      <c r="K137" s="194">
        <f>ROUND(P137*H137,2)</f>
        <v>0</v>
      </c>
      <c r="L137" s="190" t="s">
        <v>136</v>
      </c>
      <c r="M137" s="38"/>
      <c r="N137" s="195" t="s">
        <v>1</v>
      </c>
      <c r="O137" s="196" t="s">
        <v>42</v>
      </c>
      <c r="P137" s="197">
        <f>I137+J137</f>
        <v>0</v>
      </c>
      <c r="Q137" s="197">
        <f>ROUND(I137*H137,2)</f>
        <v>0</v>
      </c>
      <c r="R137" s="197">
        <f>ROUND(J137*H137,2)</f>
        <v>0</v>
      </c>
      <c r="S137" s="70"/>
      <c r="T137" s="198">
        <f>S137*H137</f>
        <v>0</v>
      </c>
      <c r="U137" s="198">
        <v>0</v>
      </c>
      <c r="V137" s="198">
        <f>U137*H137</f>
        <v>0</v>
      </c>
      <c r="W137" s="198">
        <v>0</v>
      </c>
      <c r="X137" s="199">
        <f>W137*H137</f>
        <v>0</v>
      </c>
      <c r="Y137" s="33"/>
      <c r="Z137" s="33"/>
      <c r="AA137" s="33"/>
      <c r="AB137" s="33"/>
      <c r="AC137" s="33"/>
      <c r="AD137" s="33"/>
      <c r="AE137" s="33"/>
      <c r="AR137" s="200" t="s">
        <v>137</v>
      </c>
      <c r="AT137" s="200" t="s">
        <v>132</v>
      </c>
      <c r="AU137" s="200" t="s">
        <v>89</v>
      </c>
      <c r="AY137" s="16" t="s">
        <v>129</v>
      </c>
      <c r="BE137" s="201">
        <f>IF(O137="základní",K137,0)</f>
        <v>0</v>
      </c>
      <c r="BF137" s="201">
        <f>IF(O137="snížená",K137,0)</f>
        <v>0</v>
      </c>
      <c r="BG137" s="201">
        <f>IF(O137="zákl. přenesená",K137,0)</f>
        <v>0</v>
      </c>
      <c r="BH137" s="201">
        <f>IF(O137="sníž. přenesená",K137,0)</f>
        <v>0</v>
      </c>
      <c r="BI137" s="201">
        <f>IF(O137="nulová",K137,0)</f>
        <v>0</v>
      </c>
      <c r="BJ137" s="16" t="s">
        <v>87</v>
      </c>
      <c r="BK137" s="201">
        <f>ROUND(P137*H137,2)</f>
        <v>0</v>
      </c>
      <c r="BL137" s="16" t="s">
        <v>137</v>
      </c>
      <c r="BM137" s="200" t="s">
        <v>177</v>
      </c>
    </row>
    <row r="138" spans="1:65" s="13" customFormat="1" ht="11.25">
      <c r="B138" s="202"/>
      <c r="C138" s="203"/>
      <c r="D138" s="204" t="s">
        <v>139</v>
      </c>
      <c r="E138" s="205" t="s">
        <v>1</v>
      </c>
      <c r="F138" s="206" t="s">
        <v>178</v>
      </c>
      <c r="G138" s="203"/>
      <c r="H138" s="207">
        <v>209.364</v>
      </c>
      <c r="I138" s="208"/>
      <c r="J138" s="208"/>
      <c r="K138" s="203"/>
      <c r="L138" s="203"/>
      <c r="M138" s="209"/>
      <c r="N138" s="210"/>
      <c r="O138" s="211"/>
      <c r="P138" s="211"/>
      <c r="Q138" s="211"/>
      <c r="R138" s="211"/>
      <c r="S138" s="211"/>
      <c r="T138" s="211"/>
      <c r="U138" s="211"/>
      <c r="V138" s="211"/>
      <c r="W138" s="211"/>
      <c r="X138" s="212"/>
      <c r="AT138" s="213" t="s">
        <v>139</v>
      </c>
      <c r="AU138" s="213" t="s">
        <v>89</v>
      </c>
      <c r="AV138" s="13" t="s">
        <v>89</v>
      </c>
      <c r="AW138" s="13" t="s">
        <v>5</v>
      </c>
      <c r="AX138" s="13" t="s">
        <v>87</v>
      </c>
      <c r="AY138" s="213" t="s">
        <v>129</v>
      </c>
    </row>
    <row r="139" spans="1:65" s="2" customFormat="1" ht="36">
      <c r="A139" s="33"/>
      <c r="B139" s="34"/>
      <c r="C139" s="188" t="s">
        <v>179</v>
      </c>
      <c r="D139" s="188" t="s">
        <v>132</v>
      </c>
      <c r="E139" s="189" t="s">
        <v>180</v>
      </c>
      <c r="F139" s="190" t="s">
        <v>181</v>
      </c>
      <c r="G139" s="191" t="s">
        <v>143</v>
      </c>
      <c r="H139" s="192">
        <v>560.94500000000005</v>
      </c>
      <c r="I139" s="193"/>
      <c r="J139" s="193"/>
      <c r="K139" s="194">
        <f>ROUND(P139*H139,2)</f>
        <v>0</v>
      </c>
      <c r="L139" s="190" t="s">
        <v>136</v>
      </c>
      <c r="M139" s="38"/>
      <c r="N139" s="195" t="s">
        <v>1</v>
      </c>
      <c r="O139" s="196" t="s">
        <v>42</v>
      </c>
      <c r="P139" s="197">
        <f>I139+J139</f>
        <v>0</v>
      </c>
      <c r="Q139" s="197">
        <f>ROUND(I139*H139,2)</f>
        <v>0</v>
      </c>
      <c r="R139" s="197">
        <f>ROUND(J139*H139,2)</f>
        <v>0</v>
      </c>
      <c r="S139" s="70"/>
      <c r="T139" s="198">
        <f>S139*H139</f>
        <v>0</v>
      </c>
      <c r="U139" s="198">
        <v>0</v>
      </c>
      <c r="V139" s="198">
        <f>U139*H139</f>
        <v>0</v>
      </c>
      <c r="W139" s="198">
        <v>0</v>
      </c>
      <c r="X139" s="199">
        <f>W139*H139</f>
        <v>0</v>
      </c>
      <c r="Y139" s="33"/>
      <c r="Z139" s="33"/>
      <c r="AA139" s="33"/>
      <c r="AB139" s="33"/>
      <c r="AC139" s="33"/>
      <c r="AD139" s="33"/>
      <c r="AE139" s="33"/>
      <c r="AR139" s="200" t="s">
        <v>137</v>
      </c>
      <c r="AT139" s="200" t="s">
        <v>132</v>
      </c>
      <c r="AU139" s="200" t="s">
        <v>89</v>
      </c>
      <c r="AY139" s="16" t="s">
        <v>129</v>
      </c>
      <c r="BE139" s="201">
        <f>IF(O139="základní",K139,0)</f>
        <v>0</v>
      </c>
      <c r="BF139" s="201">
        <f>IF(O139="snížená",K139,0)</f>
        <v>0</v>
      </c>
      <c r="BG139" s="201">
        <f>IF(O139="zákl. přenesená",K139,0)</f>
        <v>0</v>
      </c>
      <c r="BH139" s="201">
        <f>IF(O139="sníž. přenesená",K139,0)</f>
        <v>0</v>
      </c>
      <c r="BI139" s="201">
        <f>IF(O139="nulová",K139,0)</f>
        <v>0</v>
      </c>
      <c r="BJ139" s="16" t="s">
        <v>87</v>
      </c>
      <c r="BK139" s="201">
        <f>ROUND(P139*H139,2)</f>
        <v>0</v>
      </c>
      <c r="BL139" s="16" t="s">
        <v>137</v>
      </c>
      <c r="BM139" s="200" t="s">
        <v>182</v>
      </c>
    </row>
    <row r="140" spans="1:65" s="13" customFormat="1" ht="11.25">
      <c r="B140" s="202"/>
      <c r="C140" s="203"/>
      <c r="D140" s="204" t="s">
        <v>139</v>
      </c>
      <c r="E140" s="205" t="s">
        <v>1</v>
      </c>
      <c r="F140" s="206" t="s">
        <v>183</v>
      </c>
      <c r="G140" s="203"/>
      <c r="H140" s="207">
        <v>37.076000000000001</v>
      </c>
      <c r="I140" s="208"/>
      <c r="J140" s="208"/>
      <c r="K140" s="203"/>
      <c r="L140" s="203"/>
      <c r="M140" s="209"/>
      <c r="N140" s="210"/>
      <c r="O140" s="211"/>
      <c r="P140" s="211"/>
      <c r="Q140" s="211"/>
      <c r="R140" s="211"/>
      <c r="S140" s="211"/>
      <c r="T140" s="211"/>
      <c r="U140" s="211"/>
      <c r="V140" s="211"/>
      <c r="W140" s="211"/>
      <c r="X140" s="212"/>
      <c r="AT140" s="213" t="s">
        <v>139</v>
      </c>
      <c r="AU140" s="213" t="s">
        <v>89</v>
      </c>
      <c r="AV140" s="13" t="s">
        <v>89</v>
      </c>
      <c r="AW140" s="13" t="s">
        <v>5</v>
      </c>
      <c r="AX140" s="13" t="s">
        <v>79</v>
      </c>
      <c r="AY140" s="213" t="s">
        <v>129</v>
      </c>
    </row>
    <row r="141" spans="1:65" s="13" customFormat="1" ht="11.25">
      <c r="B141" s="202"/>
      <c r="C141" s="203"/>
      <c r="D141" s="204" t="s">
        <v>139</v>
      </c>
      <c r="E141" s="205" t="s">
        <v>1</v>
      </c>
      <c r="F141" s="206" t="s">
        <v>183</v>
      </c>
      <c r="G141" s="203"/>
      <c r="H141" s="207">
        <v>37.076000000000001</v>
      </c>
      <c r="I141" s="208"/>
      <c r="J141" s="208"/>
      <c r="K141" s="203"/>
      <c r="L141" s="203"/>
      <c r="M141" s="209"/>
      <c r="N141" s="210"/>
      <c r="O141" s="211"/>
      <c r="P141" s="211"/>
      <c r="Q141" s="211"/>
      <c r="R141" s="211"/>
      <c r="S141" s="211"/>
      <c r="T141" s="211"/>
      <c r="U141" s="211"/>
      <c r="V141" s="211"/>
      <c r="W141" s="211"/>
      <c r="X141" s="212"/>
      <c r="AT141" s="213" t="s">
        <v>139</v>
      </c>
      <c r="AU141" s="213" t="s">
        <v>89</v>
      </c>
      <c r="AV141" s="13" t="s">
        <v>89</v>
      </c>
      <c r="AW141" s="13" t="s">
        <v>5</v>
      </c>
      <c r="AX141" s="13" t="s">
        <v>79</v>
      </c>
      <c r="AY141" s="213" t="s">
        <v>129</v>
      </c>
    </row>
    <row r="142" spans="1:65" s="13" customFormat="1" ht="11.25">
      <c r="B142" s="202"/>
      <c r="C142" s="203"/>
      <c r="D142" s="204" t="s">
        <v>139</v>
      </c>
      <c r="E142" s="205" t="s">
        <v>1</v>
      </c>
      <c r="F142" s="206" t="s">
        <v>184</v>
      </c>
      <c r="G142" s="203"/>
      <c r="H142" s="207">
        <v>40.843000000000004</v>
      </c>
      <c r="I142" s="208"/>
      <c r="J142" s="208"/>
      <c r="K142" s="203"/>
      <c r="L142" s="203"/>
      <c r="M142" s="209"/>
      <c r="N142" s="210"/>
      <c r="O142" s="211"/>
      <c r="P142" s="211"/>
      <c r="Q142" s="211"/>
      <c r="R142" s="211"/>
      <c r="S142" s="211"/>
      <c r="T142" s="211"/>
      <c r="U142" s="211"/>
      <c r="V142" s="211"/>
      <c r="W142" s="211"/>
      <c r="X142" s="212"/>
      <c r="AT142" s="213" t="s">
        <v>139</v>
      </c>
      <c r="AU142" s="213" t="s">
        <v>89</v>
      </c>
      <c r="AV142" s="13" t="s">
        <v>89</v>
      </c>
      <c r="AW142" s="13" t="s">
        <v>5</v>
      </c>
      <c r="AX142" s="13" t="s">
        <v>79</v>
      </c>
      <c r="AY142" s="213" t="s">
        <v>129</v>
      </c>
    </row>
    <row r="143" spans="1:65" s="13" customFormat="1" ht="11.25">
      <c r="B143" s="202"/>
      <c r="C143" s="203"/>
      <c r="D143" s="204" t="s">
        <v>139</v>
      </c>
      <c r="E143" s="205" t="s">
        <v>1</v>
      </c>
      <c r="F143" s="206" t="s">
        <v>184</v>
      </c>
      <c r="G143" s="203"/>
      <c r="H143" s="207">
        <v>40.843000000000004</v>
      </c>
      <c r="I143" s="208"/>
      <c r="J143" s="208"/>
      <c r="K143" s="203"/>
      <c r="L143" s="203"/>
      <c r="M143" s="209"/>
      <c r="N143" s="210"/>
      <c r="O143" s="211"/>
      <c r="P143" s="211"/>
      <c r="Q143" s="211"/>
      <c r="R143" s="211"/>
      <c r="S143" s="211"/>
      <c r="T143" s="211"/>
      <c r="U143" s="211"/>
      <c r="V143" s="211"/>
      <c r="W143" s="211"/>
      <c r="X143" s="212"/>
      <c r="AT143" s="213" t="s">
        <v>139</v>
      </c>
      <c r="AU143" s="213" t="s">
        <v>89</v>
      </c>
      <c r="AV143" s="13" t="s">
        <v>89</v>
      </c>
      <c r="AW143" s="13" t="s">
        <v>5</v>
      </c>
      <c r="AX143" s="13" t="s">
        <v>79</v>
      </c>
      <c r="AY143" s="213" t="s">
        <v>129</v>
      </c>
    </row>
    <row r="144" spans="1:65" s="13" customFormat="1" ht="11.25">
      <c r="B144" s="202"/>
      <c r="C144" s="203"/>
      <c r="D144" s="204" t="s">
        <v>139</v>
      </c>
      <c r="E144" s="205" t="s">
        <v>1</v>
      </c>
      <c r="F144" s="206" t="s">
        <v>185</v>
      </c>
      <c r="G144" s="203"/>
      <c r="H144" s="207">
        <v>33.454999999999998</v>
      </c>
      <c r="I144" s="208"/>
      <c r="J144" s="208"/>
      <c r="K144" s="203"/>
      <c r="L144" s="203"/>
      <c r="M144" s="209"/>
      <c r="N144" s="210"/>
      <c r="O144" s="211"/>
      <c r="P144" s="211"/>
      <c r="Q144" s="211"/>
      <c r="R144" s="211"/>
      <c r="S144" s="211"/>
      <c r="T144" s="211"/>
      <c r="U144" s="211"/>
      <c r="V144" s="211"/>
      <c r="W144" s="211"/>
      <c r="X144" s="212"/>
      <c r="AT144" s="213" t="s">
        <v>139</v>
      </c>
      <c r="AU144" s="213" t="s">
        <v>89</v>
      </c>
      <c r="AV144" s="13" t="s">
        <v>89</v>
      </c>
      <c r="AW144" s="13" t="s">
        <v>5</v>
      </c>
      <c r="AX144" s="13" t="s">
        <v>79</v>
      </c>
      <c r="AY144" s="213" t="s">
        <v>129</v>
      </c>
    </row>
    <row r="145" spans="1:65" s="13" customFormat="1" ht="11.25">
      <c r="B145" s="202"/>
      <c r="C145" s="203"/>
      <c r="D145" s="204" t="s">
        <v>139</v>
      </c>
      <c r="E145" s="205" t="s">
        <v>1</v>
      </c>
      <c r="F145" s="206" t="s">
        <v>186</v>
      </c>
      <c r="G145" s="203"/>
      <c r="H145" s="207">
        <v>278.447</v>
      </c>
      <c r="I145" s="208"/>
      <c r="J145" s="208"/>
      <c r="K145" s="203"/>
      <c r="L145" s="203"/>
      <c r="M145" s="209"/>
      <c r="N145" s="210"/>
      <c r="O145" s="211"/>
      <c r="P145" s="211"/>
      <c r="Q145" s="211"/>
      <c r="R145" s="211"/>
      <c r="S145" s="211"/>
      <c r="T145" s="211"/>
      <c r="U145" s="211"/>
      <c r="V145" s="211"/>
      <c r="W145" s="211"/>
      <c r="X145" s="212"/>
      <c r="AT145" s="213" t="s">
        <v>139</v>
      </c>
      <c r="AU145" s="213" t="s">
        <v>89</v>
      </c>
      <c r="AV145" s="13" t="s">
        <v>89</v>
      </c>
      <c r="AW145" s="13" t="s">
        <v>5</v>
      </c>
      <c r="AX145" s="13" t="s">
        <v>79</v>
      </c>
      <c r="AY145" s="213" t="s">
        <v>129</v>
      </c>
    </row>
    <row r="146" spans="1:65" s="13" customFormat="1" ht="11.25">
      <c r="B146" s="202"/>
      <c r="C146" s="203"/>
      <c r="D146" s="204" t="s">
        <v>139</v>
      </c>
      <c r="E146" s="205" t="s">
        <v>1</v>
      </c>
      <c r="F146" s="206" t="s">
        <v>187</v>
      </c>
      <c r="G146" s="203"/>
      <c r="H146" s="207">
        <v>17.172000000000001</v>
      </c>
      <c r="I146" s="208"/>
      <c r="J146" s="208"/>
      <c r="K146" s="203"/>
      <c r="L146" s="203"/>
      <c r="M146" s="209"/>
      <c r="N146" s="210"/>
      <c r="O146" s="211"/>
      <c r="P146" s="211"/>
      <c r="Q146" s="211"/>
      <c r="R146" s="211"/>
      <c r="S146" s="211"/>
      <c r="T146" s="211"/>
      <c r="U146" s="211"/>
      <c r="V146" s="211"/>
      <c r="W146" s="211"/>
      <c r="X146" s="212"/>
      <c r="AT146" s="213" t="s">
        <v>139</v>
      </c>
      <c r="AU146" s="213" t="s">
        <v>89</v>
      </c>
      <c r="AV146" s="13" t="s">
        <v>89</v>
      </c>
      <c r="AW146" s="13" t="s">
        <v>5</v>
      </c>
      <c r="AX146" s="13" t="s">
        <v>79</v>
      </c>
      <c r="AY146" s="213" t="s">
        <v>129</v>
      </c>
    </row>
    <row r="147" spans="1:65" s="13" customFormat="1" ht="11.25">
      <c r="B147" s="202"/>
      <c r="C147" s="203"/>
      <c r="D147" s="204" t="s">
        <v>139</v>
      </c>
      <c r="E147" s="205" t="s">
        <v>1</v>
      </c>
      <c r="F147" s="206" t="s">
        <v>188</v>
      </c>
      <c r="G147" s="203"/>
      <c r="H147" s="207">
        <v>17.172000000000001</v>
      </c>
      <c r="I147" s="208"/>
      <c r="J147" s="208"/>
      <c r="K147" s="203"/>
      <c r="L147" s="203"/>
      <c r="M147" s="209"/>
      <c r="N147" s="210"/>
      <c r="O147" s="211"/>
      <c r="P147" s="211"/>
      <c r="Q147" s="211"/>
      <c r="R147" s="211"/>
      <c r="S147" s="211"/>
      <c r="T147" s="211"/>
      <c r="U147" s="211"/>
      <c r="V147" s="211"/>
      <c r="W147" s="211"/>
      <c r="X147" s="212"/>
      <c r="AT147" s="213" t="s">
        <v>139</v>
      </c>
      <c r="AU147" s="213" t="s">
        <v>89</v>
      </c>
      <c r="AV147" s="13" t="s">
        <v>89</v>
      </c>
      <c r="AW147" s="13" t="s">
        <v>5</v>
      </c>
      <c r="AX147" s="13" t="s">
        <v>79</v>
      </c>
      <c r="AY147" s="213" t="s">
        <v>129</v>
      </c>
    </row>
    <row r="148" spans="1:65" s="13" customFormat="1" ht="11.25">
      <c r="B148" s="202"/>
      <c r="C148" s="203"/>
      <c r="D148" s="204" t="s">
        <v>139</v>
      </c>
      <c r="E148" s="205" t="s">
        <v>1</v>
      </c>
      <c r="F148" s="206" t="s">
        <v>189</v>
      </c>
      <c r="G148" s="203"/>
      <c r="H148" s="207">
        <v>25.561</v>
      </c>
      <c r="I148" s="208"/>
      <c r="J148" s="208"/>
      <c r="K148" s="203"/>
      <c r="L148" s="203"/>
      <c r="M148" s="209"/>
      <c r="N148" s="210"/>
      <c r="O148" s="211"/>
      <c r="P148" s="211"/>
      <c r="Q148" s="211"/>
      <c r="R148" s="211"/>
      <c r="S148" s="211"/>
      <c r="T148" s="211"/>
      <c r="U148" s="211"/>
      <c r="V148" s="211"/>
      <c r="W148" s="211"/>
      <c r="X148" s="212"/>
      <c r="AT148" s="213" t="s">
        <v>139</v>
      </c>
      <c r="AU148" s="213" t="s">
        <v>89</v>
      </c>
      <c r="AV148" s="13" t="s">
        <v>89</v>
      </c>
      <c r="AW148" s="13" t="s">
        <v>5</v>
      </c>
      <c r="AX148" s="13" t="s">
        <v>79</v>
      </c>
      <c r="AY148" s="213" t="s">
        <v>129</v>
      </c>
    </row>
    <row r="149" spans="1:65" s="13" customFormat="1" ht="11.25">
      <c r="B149" s="202"/>
      <c r="C149" s="203"/>
      <c r="D149" s="204" t="s">
        <v>139</v>
      </c>
      <c r="E149" s="205" t="s">
        <v>1</v>
      </c>
      <c r="F149" s="206" t="s">
        <v>190</v>
      </c>
      <c r="G149" s="203"/>
      <c r="H149" s="207">
        <v>33.299999999999997</v>
      </c>
      <c r="I149" s="208"/>
      <c r="J149" s="208"/>
      <c r="K149" s="203"/>
      <c r="L149" s="203"/>
      <c r="M149" s="209"/>
      <c r="N149" s="210"/>
      <c r="O149" s="211"/>
      <c r="P149" s="211"/>
      <c r="Q149" s="211"/>
      <c r="R149" s="211"/>
      <c r="S149" s="211"/>
      <c r="T149" s="211"/>
      <c r="U149" s="211"/>
      <c r="V149" s="211"/>
      <c r="W149" s="211"/>
      <c r="X149" s="212"/>
      <c r="AT149" s="213" t="s">
        <v>139</v>
      </c>
      <c r="AU149" s="213" t="s">
        <v>89</v>
      </c>
      <c r="AV149" s="13" t="s">
        <v>89</v>
      </c>
      <c r="AW149" s="13" t="s">
        <v>5</v>
      </c>
      <c r="AX149" s="13" t="s">
        <v>79</v>
      </c>
      <c r="AY149" s="213" t="s">
        <v>129</v>
      </c>
    </row>
    <row r="150" spans="1:65" s="14" customFormat="1" ht="11.25">
      <c r="B150" s="218"/>
      <c r="C150" s="219"/>
      <c r="D150" s="204" t="s">
        <v>139</v>
      </c>
      <c r="E150" s="220" t="s">
        <v>1</v>
      </c>
      <c r="F150" s="221" t="s">
        <v>163</v>
      </c>
      <c r="G150" s="219"/>
      <c r="H150" s="222">
        <v>560.94500000000005</v>
      </c>
      <c r="I150" s="223"/>
      <c r="J150" s="223"/>
      <c r="K150" s="219"/>
      <c r="L150" s="219"/>
      <c r="M150" s="224"/>
      <c r="N150" s="225"/>
      <c r="O150" s="226"/>
      <c r="P150" s="226"/>
      <c r="Q150" s="226"/>
      <c r="R150" s="226"/>
      <c r="S150" s="226"/>
      <c r="T150" s="226"/>
      <c r="U150" s="226"/>
      <c r="V150" s="226"/>
      <c r="W150" s="226"/>
      <c r="X150" s="227"/>
      <c r="AT150" s="228" t="s">
        <v>139</v>
      </c>
      <c r="AU150" s="228" t="s">
        <v>89</v>
      </c>
      <c r="AV150" s="14" t="s">
        <v>137</v>
      </c>
      <c r="AW150" s="14" t="s">
        <v>5</v>
      </c>
      <c r="AX150" s="14" t="s">
        <v>87</v>
      </c>
      <c r="AY150" s="228" t="s">
        <v>129</v>
      </c>
    </row>
    <row r="151" spans="1:65" s="2" customFormat="1" ht="36">
      <c r="A151" s="33"/>
      <c r="B151" s="34"/>
      <c r="C151" s="188" t="s">
        <v>191</v>
      </c>
      <c r="D151" s="188" t="s">
        <v>132</v>
      </c>
      <c r="E151" s="189" t="s">
        <v>192</v>
      </c>
      <c r="F151" s="190" t="s">
        <v>193</v>
      </c>
      <c r="G151" s="191" t="s">
        <v>143</v>
      </c>
      <c r="H151" s="192">
        <v>49</v>
      </c>
      <c r="I151" s="193"/>
      <c r="J151" s="193"/>
      <c r="K151" s="194">
        <f>ROUND(P151*H151,2)</f>
        <v>0</v>
      </c>
      <c r="L151" s="190" t="s">
        <v>136</v>
      </c>
      <c r="M151" s="38"/>
      <c r="N151" s="195" t="s">
        <v>1</v>
      </c>
      <c r="O151" s="196" t="s">
        <v>42</v>
      </c>
      <c r="P151" s="197">
        <f>I151+J151</f>
        <v>0</v>
      </c>
      <c r="Q151" s="197">
        <f>ROUND(I151*H151,2)</f>
        <v>0</v>
      </c>
      <c r="R151" s="197">
        <f>ROUND(J151*H151,2)</f>
        <v>0</v>
      </c>
      <c r="S151" s="70"/>
      <c r="T151" s="198">
        <f>S151*H151</f>
        <v>0</v>
      </c>
      <c r="U151" s="198">
        <v>0</v>
      </c>
      <c r="V151" s="198">
        <f>U151*H151</f>
        <v>0</v>
      </c>
      <c r="W151" s="198">
        <v>0</v>
      </c>
      <c r="X151" s="199">
        <f>W151*H151</f>
        <v>0</v>
      </c>
      <c r="Y151" s="33"/>
      <c r="Z151" s="33"/>
      <c r="AA151" s="33"/>
      <c r="AB151" s="33"/>
      <c r="AC151" s="33"/>
      <c r="AD151" s="33"/>
      <c r="AE151" s="33"/>
      <c r="AR151" s="200" t="s">
        <v>137</v>
      </c>
      <c r="AT151" s="200" t="s">
        <v>132</v>
      </c>
      <c r="AU151" s="200" t="s">
        <v>89</v>
      </c>
      <c r="AY151" s="16" t="s">
        <v>129</v>
      </c>
      <c r="BE151" s="201">
        <f>IF(O151="základní",K151,0)</f>
        <v>0</v>
      </c>
      <c r="BF151" s="201">
        <f>IF(O151="snížená",K151,0)</f>
        <v>0</v>
      </c>
      <c r="BG151" s="201">
        <f>IF(O151="zákl. přenesená",K151,0)</f>
        <v>0</v>
      </c>
      <c r="BH151" s="201">
        <f>IF(O151="sníž. přenesená",K151,0)</f>
        <v>0</v>
      </c>
      <c r="BI151" s="201">
        <f>IF(O151="nulová",K151,0)</f>
        <v>0</v>
      </c>
      <c r="BJ151" s="16" t="s">
        <v>87</v>
      </c>
      <c r="BK151" s="201">
        <f>ROUND(P151*H151,2)</f>
        <v>0</v>
      </c>
      <c r="BL151" s="16" t="s">
        <v>137</v>
      </c>
      <c r="BM151" s="200" t="s">
        <v>194</v>
      </c>
    </row>
    <row r="152" spans="1:65" s="13" customFormat="1" ht="11.25">
      <c r="B152" s="202"/>
      <c r="C152" s="203"/>
      <c r="D152" s="204" t="s">
        <v>139</v>
      </c>
      <c r="E152" s="205" t="s">
        <v>1</v>
      </c>
      <c r="F152" s="206" t="s">
        <v>195</v>
      </c>
      <c r="G152" s="203"/>
      <c r="H152" s="207">
        <v>49</v>
      </c>
      <c r="I152" s="208"/>
      <c r="J152" s="208"/>
      <c r="K152" s="203"/>
      <c r="L152" s="203"/>
      <c r="M152" s="209"/>
      <c r="N152" s="210"/>
      <c r="O152" s="211"/>
      <c r="P152" s="211"/>
      <c r="Q152" s="211"/>
      <c r="R152" s="211"/>
      <c r="S152" s="211"/>
      <c r="T152" s="211"/>
      <c r="U152" s="211"/>
      <c r="V152" s="211"/>
      <c r="W152" s="211"/>
      <c r="X152" s="212"/>
      <c r="AT152" s="213" t="s">
        <v>139</v>
      </c>
      <c r="AU152" s="213" t="s">
        <v>89</v>
      </c>
      <c r="AV152" s="13" t="s">
        <v>89</v>
      </c>
      <c r="AW152" s="13" t="s">
        <v>5</v>
      </c>
      <c r="AX152" s="13" t="s">
        <v>87</v>
      </c>
      <c r="AY152" s="213" t="s">
        <v>129</v>
      </c>
    </row>
    <row r="153" spans="1:65" s="2" customFormat="1" ht="36">
      <c r="A153" s="33"/>
      <c r="B153" s="34"/>
      <c r="C153" s="188" t="s">
        <v>196</v>
      </c>
      <c r="D153" s="188" t="s">
        <v>132</v>
      </c>
      <c r="E153" s="189" t="s">
        <v>141</v>
      </c>
      <c r="F153" s="190" t="s">
        <v>142</v>
      </c>
      <c r="G153" s="191" t="s">
        <v>143</v>
      </c>
      <c r="H153" s="192">
        <v>52.5</v>
      </c>
      <c r="I153" s="193"/>
      <c r="J153" s="193"/>
      <c r="K153" s="194">
        <f>ROUND(P153*H153,2)</f>
        <v>0</v>
      </c>
      <c r="L153" s="190" t="s">
        <v>136</v>
      </c>
      <c r="M153" s="38"/>
      <c r="N153" s="195" t="s">
        <v>1</v>
      </c>
      <c r="O153" s="196" t="s">
        <v>42</v>
      </c>
      <c r="P153" s="197">
        <f>I153+J153</f>
        <v>0</v>
      </c>
      <c r="Q153" s="197">
        <f>ROUND(I153*H153,2)</f>
        <v>0</v>
      </c>
      <c r="R153" s="197">
        <f>ROUND(J153*H153,2)</f>
        <v>0</v>
      </c>
      <c r="S153" s="70"/>
      <c r="T153" s="198">
        <f>S153*H153</f>
        <v>0</v>
      </c>
      <c r="U153" s="198">
        <v>0</v>
      </c>
      <c r="V153" s="198">
        <f>U153*H153</f>
        <v>0</v>
      </c>
      <c r="W153" s="198">
        <v>0</v>
      </c>
      <c r="X153" s="199">
        <f>W153*H153</f>
        <v>0</v>
      </c>
      <c r="Y153" s="33"/>
      <c r="Z153" s="33"/>
      <c r="AA153" s="33"/>
      <c r="AB153" s="33"/>
      <c r="AC153" s="33"/>
      <c r="AD153" s="33"/>
      <c r="AE153" s="33"/>
      <c r="AR153" s="200" t="s">
        <v>137</v>
      </c>
      <c r="AT153" s="200" t="s">
        <v>132</v>
      </c>
      <c r="AU153" s="200" t="s">
        <v>89</v>
      </c>
      <c r="AY153" s="16" t="s">
        <v>129</v>
      </c>
      <c r="BE153" s="201">
        <f>IF(O153="základní",K153,0)</f>
        <v>0</v>
      </c>
      <c r="BF153" s="201">
        <f>IF(O153="snížená",K153,0)</f>
        <v>0</v>
      </c>
      <c r="BG153" s="201">
        <f>IF(O153="zákl. přenesená",K153,0)</f>
        <v>0</v>
      </c>
      <c r="BH153" s="201">
        <f>IF(O153="sníž. přenesená",K153,0)</f>
        <v>0</v>
      </c>
      <c r="BI153" s="201">
        <f>IF(O153="nulová",K153,0)</f>
        <v>0</v>
      </c>
      <c r="BJ153" s="16" t="s">
        <v>87</v>
      </c>
      <c r="BK153" s="201">
        <f>ROUND(P153*H153,2)</f>
        <v>0</v>
      </c>
      <c r="BL153" s="16" t="s">
        <v>137</v>
      </c>
      <c r="BM153" s="200" t="s">
        <v>197</v>
      </c>
    </row>
    <row r="154" spans="1:65" s="13" customFormat="1" ht="11.25">
      <c r="B154" s="202"/>
      <c r="C154" s="203"/>
      <c r="D154" s="204" t="s">
        <v>139</v>
      </c>
      <c r="E154" s="205" t="s">
        <v>1</v>
      </c>
      <c r="F154" s="206" t="s">
        <v>198</v>
      </c>
      <c r="G154" s="203"/>
      <c r="H154" s="207">
        <v>52.5</v>
      </c>
      <c r="I154" s="208"/>
      <c r="J154" s="208"/>
      <c r="K154" s="203"/>
      <c r="L154" s="203"/>
      <c r="M154" s="209"/>
      <c r="N154" s="210"/>
      <c r="O154" s="211"/>
      <c r="P154" s="211"/>
      <c r="Q154" s="211"/>
      <c r="R154" s="211"/>
      <c r="S154" s="211"/>
      <c r="T154" s="211"/>
      <c r="U154" s="211"/>
      <c r="V154" s="211"/>
      <c r="W154" s="211"/>
      <c r="X154" s="212"/>
      <c r="AT154" s="213" t="s">
        <v>139</v>
      </c>
      <c r="AU154" s="213" t="s">
        <v>89</v>
      </c>
      <c r="AV154" s="13" t="s">
        <v>89</v>
      </c>
      <c r="AW154" s="13" t="s">
        <v>5</v>
      </c>
      <c r="AX154" s="13" t="s">
        <v>87</v>
      </c>
      <c r="AY154" s="213" t="s">
        <v>129</v>
      </c>
    </row>
    <row r="155" spans="1:65" s="2" customFormat="1" ht="24">
      <c r="A155" s="33"/>
      <c r="B155" s="34"/>
      <c r="C155" s="188" t="s">
        <v>199</v>
      </c>
      <c r="D155" s="188" t="s">
        <v>132</v>
      </c>
      <c r="E155" s="189" t="s">
        <v>200</v>
      </c>
      <c r="F155" s="190" t="s">
        <v>201</v>
      </c>
      <c r="G155" s="191" t="s">
        <v>135</v>
      </c>
      <c r="H155" s="192">
        <v>1398.93</v>
      </c>
      <c r="I155" s="193"/>
      <c r="J155" s="193"/>
      <c r="K155" s="194">
        <f>ROUND(P155*H155,2)</f>
        <v>0</v>
      </c>
      <c r="L155" s="190" t="s">
        <v>136</v>
      </c>
      <c r="M155" s="38"/>
      <c r="N155" s="195" t="s">
        <v>1</v>
      </c>
      <c r="O155" s="196" t="s">
        <v>42</v>
      </c>
      <c r="P155" s="197">
        <f>I155+J155</f>
        <v>0</v>
      </c>
      <c r="Q155" s="197">
        <f>ROUND(I155*H155,2)</f>
        <v>0</v>
      </c>
      <c r="R155" s="197">
        <f>ROUND(J155*H155,2)</f>
        <v>0</v>
      </c>
      <c r="S155" s="70"/>
      <c r="T155" s="198">
        <f>S155*H155</f>
        <v>0</v>
      </c>
      <c r="U155" s="198">
        <v>0</v>
      </c>
      <c r="V155" s="198">
        <f>U155*H155</f>
        <v>0</v>
      </c>
      <c r="W155" s="198">
        <v>0</v>
      </c>
      <c r="X155" s="199">
        <f>W155*H155</f>
        <v>0</v>
      </c>
      <c r="Y155" s="33"/>
      <c r="Z155" s="33"/>
      <c r="AA155" s="33"/>
      <c r="AB155" s="33"/>
      <c r="AC155" s="33"/>
      <c r="AD155" s="33"/>
      <c r="AE155" s="33"/>
      <c r="AR155" s="200" t="s">
        <v>137</v>
      </c>
      <c r="AT155" s="200" t="s">
        <v>132</v>
      </c>
      <c r="AU155" s="200" t="s">
        <v>89</v>
      </c>
      <c r="AY155" s="16" t="s">
        <v>129</v>
      </c>
      <c r="BE155" s="201">
        <f>IF(O155="základní",K155,0)</f>
        <v>0</v>
      </c>
      <c r="BF155" s="201">
        <f>IF(O155="snížená",K155,0)</f>
        <v>0</v>
      </c>
      <c r="BG155" s="201">
        <f>IF(O155="zákl. přenesená",K155,0)</f>
        <v>0</v>
      </c>
      <c r="BH155" s="201">
        <f>IF(O155="sníž. přenesená",K155,0)</f>
        <v>0</v>
      </c>
      <c r="BI155" s="201">
        <f>IF(O155="nulová",K155,0)</f>
        <v>0</v>
      </c>
      <c r="BJ155" s="16" t="s">
        <v>87</v>
      </c>
      <c r="BK155" s="201">
        <f>ROUND(P155*H155,2)</f>
        <v>0</v>
      </c>
      <c r="BL155" s="16" t="s">
        <v>137</v>
      </c>
      <c r="BM155" s="200" t="s">
        <v>202</v>
      </c>
    </row>
    <row r="156" spans="1:65" s="13" customFormat="1" ht="11.25">
      <c r="B156" s="202"/>
      <c r="C156" s="203"/>
      <c r="D156" s="204" t="s">
        <v>139</v>
      </c>
      <c r="E156" s="205" t="s">
        <v>1</v>
      </c>
      <c r="F156" s="206" t="s">
        <v>203</v>
      </c>
      <c r="G156" s="203"/>
      <c r="H156" s="207">
        <v>446.06400000000002</v>
      </c>
      <c r="I156" s="208"/>
      <c r="J156" s="208"/>
      <c r="K156" s="203"/>
      <c r="L156" s="203"/>
      <c r="M156" s="209"/>
      <c r="N156" s="210"/>
      <c r="O156" s="211"/>
      <c r="P156" s="211"/>
      <c r="Q156" s="211"/>
      <c r="R156" s="211"/>
      <c r="S156" s="211"/>
      <c r="T156" s="211"/>
      <c r="U156" s="211"/>
      <c r="V156" s="211"/>
      <c r="W156" s="211"/>
      <c r="X156" s="212"/>
      <c r="AT156" s="213" t="s">
        <v>139</v>
      </c>
      <c r="AU156" s="213" t="s">
        <v>89</v>
      </c>
      <c r="AV156" s="13" t="s">
        <v>89</v>
      </c>
      <c r="AW156" s="13" t="s">
        <v>5</v>
      </c>
      <c r="AX156" s="13" t="s">
        <v>79</v>
      </c>
      <c r="AY156" s="213" t="s">
        <v>129</v>
      </c>
    </row>
    <row r="157" spans="1:65" s="13" customFormat="1" ht="11.25">
      <c r="B157" s="202"/>
      <c r="C157" s="203"/>
      <c r="D157" s="204" t="s">
        <v>139</v>
      </c>
      <c r="E157" s="205" t="s">
        <v>1</v>
      </c>
      <c r="F157" s="206" t="s">
        <v>204</v>
      </c>
      <c r="G157" s="203"/>
      <c r="H157" s="207">
        <v>388.82400000000001</v>
      </c>
      <c r="I157" s="208"/>
      <c r="J157" s="208"/>
      <c r="K157" s="203"/>
      <c r="L157" s="203"/>
      <c r="M157" s="209"/>
      <c r="N157" s="210"/>
      <c r="O157" s="211"/>
      <c r="P157" s="211"/>
      <c r="Q157" s="211"/>
      <c r="R157" s="211"/>
      <c r="S157" s="211"/>
      <c r="T157" s="211"/>
      <c r="U157" s="211"/>
      <c r="V157" s="211"/>
      <c r="W157" s="211"/>
      <c r="X157" s="212"/>
      <c r="AT157" s="213" t="s">
        <v>139</v>
      </c>
      <c r="AU157" s="213" t="s">
        <v>89</v>
      </c>
      <c r="AV157" s="13" t="s">
        <v>89</v>
      </c>
      <c r="AW157" s="13" t="s">
        <v>5</v>
      </c>
      <c r="AX157" s="13" t="s">
        <v>79</v>
      </c>
      <c r="AY157" s="213" t="s">
        <v>129</v>
      </c>
    </row>
    <row r="158" spans="1:65" s="13" customFormat="1" ht="11.25">
      <c r="B158" s="202"/>
      <c r="C158" s="203"/>
      <c r="D158" s="204" t="s">
        <v>139</v>
      </c>
      <c r="E158" s="205" t="s">
        <v>1</v>
      </c>
      <c r="F158" s="206" t="s">
        <v>205</v>
      </c>
      <c r="G158" s="203"/>
      <c r="H158" s="207">
        <v>564.04200000000003</v>
      </c>
      <c r="I158" s="208"/>
      <c r="J158" s="208"/>
      <c r="K158" s="203"/>
      <c r="L158" s="203"/>
      <c r="M158" s="209"/>
      <c r="N158" s="210"/>
      <c r="O158" s="211"/>
      <c r="P158" s="211"/>
      <c r="Q158" s="211"/>
      <c r="R158" s="211"/>
      <c r="S158" s="211"/>
      <c r="T158" s="211"/>
      <c r="U158" s="211"/>
      <c r="V158" s="211"/>
      <c r="W158" s="211"/>
      <c r="X158" s="212"/>
      <c r="AT158" s="213" t="s">
        <v>139</v>
      </c>
      <c r="AU158" s="213" t="s">
        <v>89</v>
      </c>
      <c r="AV158" s="13" t="s">
        <v>89</v>
      </c>
      <c r="AW158" s="13" t="s">
        <v>5</v>
      </c>
      <c r="AX158" s="13" t="s">
        <v>79</v>
      </c>
      <c r="AY158" s="213" t="s">
        <v>129</v>
      </c>
    </row>
    <row r="159" spans="1:65" s="14" customFormat="1" ht="11.25">
      <c r="B159" s="218"/>
      <c r="C159" s="219"/>
      <c r="D159" s="204" t="s">
        <v>139</v>
      </c>
      <c r="E159" s="220" t="s">
        <v>1</v>
      </c>
      <c r="F159" s="221" t="s">
        <v>163</v>
      </c>
      <c r="G159" s="219"/>
      <c r="H159" s="222">
        <v>1398.93</v>
      </c>
      <c r="I159" s="223"/>
      <c r="J159" s="223"/>
      <c r="K159" s="219"/>
      <c r="L159" s="219"/>
      <c r="M159" s="224"/>
      <c r="N159" s="225"/>
      <c r="O159" s="226"/>
      <c r="P159" s="226"/>
      <c r="Q159" s="226"/>
      <c r="R159" s="226"/>
      <c r="S159" s="226"/>
      <c r="T159" s="226"/>
      <c r="U159" s="226"/>
      <c r="V159" s="226"/>
      <c r="W159" s="226"/>
      <c r="X159" s="227"/>
      <c r="AT159" s="228" t="s">
        <v>139</v>
      </c>
      <c r="AU159" s="228" t="s">
        <v>89</v>
      </c>
      <c r="AV159" s="14" t="s">
        <v>137</v>
      </c>
      <c r="AW159" s="14" t="s">
        <v>5</v>
      </c>
      <c r="AX159" s="14" t="s">
        <v>87</v>
      </c>
      <c r="AY159" s="228" t="s">
        <v>129</v>
      </c>
    </row>
    <row r="160" spans="1:65" s="2" customFormat="1" ht="24">
      <c r="A160" s="33"/>
      <c r="B160" s="34"/>
      <c r="C160" s="188" t="s">
        <v>206</v>
      </c>
      <c r="D160" s="188" t="s">
        <v>132</v>
      </c>
      <c r="E160" s="189" t="s">
        <v>207</v>
      </c>
      <c r="F160" s="190" t="s">
        <v>208</v>
      </c>
      <c r="G160" s="191" t="s">
        <v>135</v>
      </c>
      <c r="H160" s="192">
        <v>751.55</v>
      </c>
      <c r="I160" s="193"/>
      <c r="J160" s="193"/>
      <c r="K160" s="194">
        <f>ROUND(P160*H160,2)</f>
        <v>0</v>
      </c>
      <c r="L160" s="190" t="s">
        <v>1</v>
      </c>
      <c r="M160" s="38"/>
      <c r="N160" s="195" t="s">
        <v>1</v>
      </c>
      <c r="O160" s="196" t="s">
        <v>42</v>
      </c>
      <c r="P160" s="197">
        <f>I160+J160</f>
        <v>0</v>
      </c>
      <c r="Q160" s="197">
        <f>ROUND(I160*H160,2)</f>
        <v>0</v>
      </c>
      <c r="R160" s="197">
        <f>ROUND(J160*H160,2)</f>
        <v>0</v>
      </c>
      <c r="S160" s="70"/>
      <c r="T160" s="198">
        <f>S160*H160</f>
        <v>0</v>
      </c>
      <c r="U160" s="198">
        <v>0</v>
      </c>
      <c r="V160" s="198">
        <f>U160*H160</f>
        <v>0</v>
      </c>
      <c r="W160" s="198">
        <v>0</v>
      </c>
      <c r="X160" s="199">
        <f>W160*H160</f>
        <v>0</v>
      </c>
      <c r="Y160" s="33"/>
      <c r="Z160" s="33"/>
      <c r="AA160" s="33"/>
      <c r="AB160" s="33"/>
      <c r="AC160" s="33"/>
      <c r="AD160" s="33"/>
      <c r="AE160" s="33"/>
      <c r="AR160" s="200" t="s">
        <v>137</v>
      </c>
      <c r="AT160" s="200" t="s">
        <v>132</v>
      </c>
      <c r="AU160" s="200" t="s">
        <v>89</v>
      </c>
      <c r="AY160" s="16" t="s">
        <v>129</v>
      </c>
      <c r="BE160" s="201">
        <f>IF(O160="základní",K160,0)</f>
        <v>0</v>
      </c>
      <c r="BF160" s="201">
        <f>IF(O160="snížená",K160,0)</f>
        <v>0</v>
      </c>
      <c r="BG160" s="201">
        <f>IF(O160="zákl. přenesená",K160,0)</f>
        <v>0</v>
      </c>
      <c r="BH160" s="201">
        <f>IF(O160="sníž. přenesená",K160,0)</f>
        <v>0</v>
      </c>
      <c r="BI160" s="201">
        <f>IF(O160="nulová",K160,0)</f>
        <v>0</v>
      </c>
      <c r="BJ160" s="16" t="s">
        <v>87</v>
      </c>
      <c r="BK160" s="201">
        <f>ROUND(P160*H160,2)</f>
        <v>0</v>
      </c>
      <c r="BL160" s="16" t="s">
        <v>137</v>
      </c>
      <c r="BM160" s="200" t="s">
        <v>209</v>
      </c>
    </row>
    <row r="161" spans="1:65" s="13" customFormat="1" ht="11.25">
      <c r="B161" s="202"/>
      <c r="C161" s="203"/>
      <c r="D161" s="204" t="s">
        <v>139</v>
      </c>
      <c r="E161" s="205" t="s">
        <v>1</v>
      </c>
      <c r="F161" s="206" t="s">
        <v>210</v>
      </c>
      <c r="G161" s="203"/>
      <c r="H161" s="207">
        <v>446.06400000000002</v>
      </c>
      <c r="I161" s="208"/>
      <c r="J161" s="208"/>
      <c r="K161" s="203"/>
      <c r="L161" s="203"/>
      <c r="M161" s="209"/>
      <c r="N161" s="210"/>
      <c r="O161" s="211"/>
      <c r="P161" s="211"/>
      <c r="Q161" s="211"/>
      <c r="R161" s="211"/>
      <c r="S161" s="211"/>
      <c r="T161" s="211"/>
      <c r="U161" s="211"/>
      <c r="V161" s="211"/>
      <c r="W161" s="211"/>
      <c r="X161" s="212"/>
      <c r="AT161" s="213" t="s">
        <v>139</v>
      </c>
      <c r="AU161" s="213" t="s">
        <v>89</v>
      </c>
      <c r="AV161" s="13" t="s">
        <v>89</v>
      </c>
      <c r="AW161" s="13" t="s">
        <v>5</v>
      </c>
      <c r="AX161" s="13" t="s">
        <v>79</v>
      </c>
      <c r="AY161" s="213" t="s">
        <v>129</v>
      </c>
    </row>
    <row r="162" spans="1:65" s="13" customFormat="1" ht="11.25">
      <c r="B162" s="202"/>
      <c r="C162" s="203"/>
      <c r="D162" s="204" t="s">
        <v>139</v>
      </c>
      <c r="E162" s="205" t="s">
        <v>1</v>
      </c>
      <c r="F162" s="206" t="s">
        <v>211</v>
      </c>
      <c r="G162" s="203"/>
      <c r="H162" s="207">
        <v>132.636</v>
      </c>
      <c r="I162" s="208"/>
      <c r="J162" s="208"/>
      <c r="K162" s="203"/>
      <c r="L162" s="203"/>
      <c r="M162" s="209"/>
      <c r="N162" s="210"/>
      <c r="O162" s="211"/>
      <c r="P162" s="211"/>
      <c r="Q162" s="211"/>
      <c r="R162" s="211"/>
      <c r="S162" s="211"/>
      <c r="T162" s="211"/>
      <c r="U162" s="211"/>
      <c r="V162" s="211"/>
      <c r="W162" s="211"/>
      <c r="X162" s="212"/>
      <c r="AT162" s="213" t="s">
        <v>139</v>
      </c>
      <c r="AU162" s="213" t="s">
        <v>89</v>
      </c>
      <c r="AV162" s="13" t="s">
        <v>89</v>
      </c>
      <c r="AW162" s="13" t="s">
        <v>5</v>
      </c>
      <c r="AX162" s="13" t="s">
        <v>79</v>
      </c>
      <c r="AY162" s="213" t="s">
        <v>129</v>
      </c>
    </row>
    <row r="163" spans="1:65" s="13" customFormat="1" ht="11.25">
      <c r="B163" s="202"/>
      <c r="C163" s="203"/>
      <c r="D163" s="204" t="s">
        <v>139</v>
      </c>
      <c r="E163" s="205" t="s">
        <v>1</v>
      </c>
      <c r="F163" s="206" t="s">
        <v>212</v>
      </c>
      <c r="G163" s="203"/>
      <c r="H163" s="207">
        <v>172.85</v>
      </c>
      <c r="I163" s="208"/>
      <c r="J163" s="208"/>
      <c r="K163" s="203"/>
      <c r="L163" s="203"/>
      <c r="M163" s="209"/>
      <c r="N163" s="210"/>
      <c r="O163" s="211"/>
      <c r="P163" s="211"/>
      <c r="Q163" s="211"/>
      <c r="R163" s="211"/>
      <c r="S163" s="211"/>
      <c r="T163" s="211"/>
      <c r="U163" s="211"/>
      <c r="V163" s="211"/>
      <c r="W163" s="211"/>
      <c r="X163" s="212"/>
      <c r="AT163" s="213" t="s">
        <v>139</v>
      </c>
      <c r="AU163" s="213" t="s">
        <v>89</v>
      </c>
      <c r="AV163" s="13" t="s">
        <v>89</v>
      </c>
      <c r="AW163" s="13" t="s">
        <v>5</v>
      </c>
      <c r="AX163" s="13" t="s">
        <v>79</v>
      </c>
      <c r="AY163" s="213" t="s">
        <v>129</v>
      </c>
    </row>
    <row r="164" spans="1:65" s="14" customFormat="1" ht="11.25">
      <c r="B164" s="218"/>
      <c r="C164" s="219"/>
      <c r="D164" s="204" t="s">
        <v>139</v>
      </c>
      <c r="E164" s="220" t="s">
        <v>1</v>
      </c>
      <c r="F164" s="221" t="s">
        <v>163</v>
      </c>
      <c r="G164" s="219"/>
      <c r="H164" s="222">
        <v>751.55000000000007</v>
      </c>
      <c r="I164" s="223"/>
      <c r="J164" s="223"/>
      <c r="K164" s="219"/>
      <c r="L164" s="219"/>
      <c r="M164" s="224"/>
      <c r="N164" s="225"/>
      <c r="O164" s="226"/>
      <c r="P164" s="226"/>
      <c r="Q164" s="226"/>
      <c r="R164" s="226"/>
      <c r="S164" s="226"/>
      <c r="T164" s="226"/>
      <c r="U164" s="226"/>
      <c r="V164" s="226"/>
      <c r="W164" s="226"/>
      <c r="X164" s="227"/>
      <c r="AT164" s="228" t="s">
        <v>139</v>
      </c>
      <c r="AU164" s="228" t="s">
        <v>89</v>
      </c>
      <c r="AV164" s="14" t="s">
        <v>137</v>
      </c>
      <c r="AW164" s="14" t="s">
        <v>5</v>
      </c>
      <c r="AX164" s="14" t="s">
        <v>87</v>
      </c>
      <c r="AY164" s="228" t="s">
        <v>129</v>
      </c>
    </row>
    <row r="165" spans="1:65" s="2" customFormat="1" ht="36">
      <c r="A165" s="33"/>
      <c r="B165" s="34"/>
      <c r="C165" s="188" t="s">
        <v>213</v>
      </c>
      <c r="D165" s="188" t="s">
        <v>132</v>
      </c>
      <c r="E165" s="189" t="s">
        <v>133</v>
      </c>
      <c r="F165" s="190" t="s">
        <v>134</v>
      </c>
      <c r="G165" s="191" t="s">
        <v>135</v>
      </c>
      <c r="H165" s="192">
        <v>436.12599999999998</v>
      </c>
      <c r="I165" s="193"/>
      <c r="J165" s="193"/>
      <c r="K165" s="194">
        <f>ROUND(P165*H165,2)</f>
        <v>0</v>
      </c>
      <c r="L165" s="190" t="s">
        <v>136</v>
      </c>
      <c r="M165" s="38"/>
      <c r="N165" s="195" t="s">
        <v>1</v>
      </c>
      <c r="O165" s="196" t="s">
        <v>42</v>
      </c>
      <c r="P165" s="197">
        <f>I165+J165</f>
        <v>0</v>
      </c>
      <c r="Q165" s="197">
        <f>ROUND(I165*H165,2)</f>
        <v>0</v>
      </c>
      <c r="R165" s="197">
        <f>ROUND(J165*H165,2)</f>
        <v>0</v>
      </c>
      <c r="S165" s="70"/>
      <c r="T165" s="198">
        <f>S165*H165</f>
        <v>0</v>
      </c>
      <c r="U165" s="198">
        <v>0</v>
      </c>
      <c r="V165" s="198">
        <f>U165*H165</f>
        <v>0</v>
      </c>
      <c r="W165" s="198">
        <v>0</v>
      </c>
      <c r="X165" s="199">
        <f>W165*H165</f>
        <v>0</v>
      </c>
      <c r="Y165" s="33"/>
      <c r="Z165" s="33"/>
      <c r="AA165" s="33"/>
      <c r="AB165" s="33"/>
      <c r="AC165" s="33"/>
      <c r="AD165" s="33"/>
      <c r="AE165" s="33"/>
      <c r="AR165" s="200" t="s">
        <v>137</v>
      </c>
      <c r="AT165" s="200" t="s">
        <v>132</v>
      </c>
      <c r="AU165" s="200" t="s">
        <v>89</v>
      </c>
      <c r="AY165" s="16" t="s">
        <v>129</v>
      </c>
      <c r="BE165" s="201">
        <f>IF(O165="základní",K165,0)</f>
        <v>0</v>
      </c>
      <c r="BF165" s="201">
        <f>IF(O165="snížená",K165,0)</f>
        <v>0</v>
      </c>
      <c r="BG165" s="201">
        <f>IF(O165="zákl. přenesená",K165,0)</f>
        <v>0</v>
      </c>
      <c r="BH165" s="201">
        <f>IF(O165="sníž. přenesená",K165,0)</f>
        <v>0</v>
      </c>
      <c r="BI165" s="201">
        <f>IF(O165="nulová",K165,0)</f>
        <v>0</v>
      </c>
      <c r="BJ165" s="16" t="s">
        <v>87</v>
      </c>
      <c r="BK165" s="201">
        <f>ROUND(P165*H165,2)</f>
        <v>0</v>
      </c>
      <c r="BL165" s="16" t="s">
        <v>137</v>
      </c>
      <c r="BM165" s="200" t="s">
        <v>214</v>
      </c>
    </row>
    <row r="166" spans="1:65" s="13" customFormat="1" ht="11.25">
      <c r="B166" s="202"/>
      <c r="C166" s="203"/>
      <c r="D166" s="204" t="s">
        <v>139</v>
      </c>
      <c r="E166" s="205" t="s">
        <v>1</v>
      </c>
      <c r="F166" s="206" t="s">
        <v>215</v>
      </c>
      <c r="G166" s="203"/>
      <c r="H166" s="207">
        <v>384.73</v>
      </c>
      <c r="I166" s="208"/>
      <c r="J166" s="208"/>
      <c r="K166" s="203"/>
      <c r="L166" s="203"/>
      <c r="M166" s="209"/>
      <c r="N166" s="210"/>
      <c r="O166" s="211"/>
      <c r="P166" s="211"/>
      <c r="Q166" s="211"/>
      <c r="R166" s="211"/>
      <c r="S166" s="211"/>
      <c r="T166" s="211"/>
      <c r="U166" s="211"/>
      <c r="V166" s="211"/>
      <c r="W166" s="211"/>
      <c r="X166" s="212"/>
      <c r="AT166" s="213" t="s">
        <v>139</v>
      </c>
      <c r="AU166" s="213" t="s">
        <v>89</v>
      </c>
      <c r="AV166" s="13" t="s">
        <v>89</v>
      </c>
      <c r="AW166" s="13" t="s">
        <v>5</v>
      </c>
      <c r="AX166" s="13" t="s">
        <v>79</v>
      </c>
      <c r="AY166" s="213" t="s">
        <v>129</v>
      </c>
    </row>
    <row r="167" spans="1:65" s="13" customFormat="1" ht="11.25">
      <c r="B167" s="202"/>
      <c r="C167" s="203"/>
      <c r="D167" s="204" t="s">
        <v>139</v>
      </c>
      <c r="E167" s="205" t="s">
        <v>1</v>
      </c>
      <c r="F167" s="206" t="s">
        <v>216</v>
      </c>
      <c r="G167" s="203"/>
      <c r="H167" s="207">
        <v>51.396000000000001</v>
      </c>
      <c r="I167" s="208"/>
      <c r="J167" s="208"/>
      <c r="K167" s="203"/>
      <c r="L167" s="203"/>
      <c r="M167" s="209"/>
      <c r="N167" s="210"/>
      <c r="O167" s="211"/>
      <c r="P167" s="211"/>
      <c r="Q167" s="211"/>
      <c r="R167" s="211"/>
      <c r="S167" s="211"/>
      <c r="T167" s="211"/>
      <c r="U167" s="211"/>
      <c r="V167" s="211"/>
      <c r="W167" s="211"/>
      <c r="X167" s="212"/>
      <c r="AT167" s="213" t="s">
        <v>139</v>
      </c>
      <c r="AU167" s="213" t="s">
        <v>89</v>
      </c>
      <c r="AV167" s="13" t="s">
        <v>89</v>
      </c>
      <c r="AW167" s="13" t="s">
        <v>5</v>
      </c>
      <c r="AX167" s="13" t="s">
        <v>79</v>
      </c>
      <c r="AY167" s="213" t="s">
        <v>129</v>
      </c>
    </row>
    <row r="168" spans="1:65" s="14" customFormat="1" ht="11.25">
      <c r="B168" s="218"/>
      <c r="C168" s="219"/>
      <c r="D168" s="204" t="s">
        <v>139</v>
      </c>
      <c r="E168" s="220" t="s">
        <v>1</v>
      </c>
      <c r="F168" s="221" t="s">
        <v>163</v>
      </c>
      <c r="G168" s="219"/>
      <c r="H168" s="222">
        <v>436.12600000000003</v>
      </c>
      <c r="I168" s="223"/>
      <c r="J168" s="223"/>
      <c r="K168" s="219"/>
      <c r="L168" s="219"/>
      <c r="M168" s="224"/>
      <c r="N168" s="225"/>
      <c r="O168" s="226"/>
      <c r="P168" s="226"/>
      <c r="Q168" s="226"/>
      <c r="R168" s="226"/>
      <c r="S168" s="226"/>
      <c r="T168" s="226"/>
      <c r="U168" s="226"/>
      <c r="V168" s="226"/>
      <c r="W168" s="226"/>
      <c r="X168" s="227"/>
      <c r="AT168" s="228" t="s">
        <v>139</v>
      </c>
      <c r="AU168" s="228" t="s">
        <v>89</v>
      </c>
      <c r="AV168" s="14" t="s">
        <v>137</v>
      </c>
      <c r="AW168" s="14" t="s">
        <v>5</v>
      </c>
      <c r="AX168" s="14" t="s">
        <v>87</v>
      </c>
      <c r="AY168" s="228" t="s">
        <v>129</v>
      </c>
    </row>
    <row r="169" spans="1:65" s="2" customFormat="1" ht="36">
      <c r="A169" s="33"/>
      <c r="B169" s="34"/>
      <c r="C169" s="188" t="s">
        <v>9</v>
      </c>
      <c r="D169" s="188" t="s">
        <v>132</v>
      </c>
      <c r="E169" s="189" t="s">
        <v>217</v>
      </c>
      <c r="F169" s="190" t="s">
        <v>218</v>
      </c>
      <c r="G169" s="191" t="s">
        <v>135</v>
      </c>
      <c r="H169" s="192">
        <v>578.70000000000005</v>
      </c>
      <c r="I169" s="193"/>
      <c r="J169" s="193"/>
      <c r="K169" s="194">
        <f>ROUND(P169*H169,2)</f>
        <v>0</v>
      </c>
      <c r="L169" s="190" t="s">
        <v>136</v>
      </c>
      <c r="M169" s="38"/>
      <c r="N169" s="195" t="s">
        <v>1</v>
      </c>
      <c r="O169" s="196" t="s">
        <v>42</v>
      </c>
      <c r="P169" s="197">
        <f>I169+J169</f>
        <v>0</v>
      </c>
      <c r="Q169" s="197">
        <f>ROUND(I169*H169,2)</f>
        <v>0</v>
      </c>
      <c r="R169" s="197">
        <f>ROUND(J169*H169,2)</f>
        <v>0</v>
      </c>
      <c r="S169" s="70"/>
      <c r="T169" s="198">
        <f>S169*H169</f>
        <v>0</v>
      </c>
      <c r="U169" s="198">
        <v>0</v>
      </c>
      <c r="V169" s="198">
        <f>U169*H169</f>
        <v>0</v>
      </c>
      <c r="W169" s="198">
        <v>0</v>
      </c>
      <c r="X169" s="199">
        <f>W169*H169</f>
        <v>0</v>
      </c>
      <c r="Y169" s="33"/>
      <c r="Z169" s="33"/>
      <c r="AA169" s="33"/>
      <c r="AB169" s="33"/>
      <c r="AC169" s="33"/>
      <c r="AD169" s="33"/>
      <c r="AE169" s="33"/>
      <c r="AR169" s="200" t="s">
        <v>137</v>
      </c>
      <c r="AT169" s="200" t="s">
        <v>132</v>
      </c>
      <c r="AU169" s="200" t="s">
        <v>89</v>
      </c>
      <c r="AY169" s="16" t="s">
        <v>129</v>
      </c>
      <c r="BE169" s="201">
        <f>IF(O169="základní",K169,0)</f>
        <v>0</v>
      </c>
      <c r="BF169" s="201">
        <f>IF(O169="snížená",K169,0)</f>
        <v>0</v>
      </c>
      <c r="BG169" s="201">
        <f>IF(O169="zákl. přenesená",K169,0)</f>
        <v>0</v>
      </c>
      <c r="BH169" s="201">
        <f>IF(O169="sníž. přenesená",K169,0)</f>
        <v>0</v>
      </c>
      <c r="BI169" s="201">
        <f>IF(O169="nulová",K169,0)</f>
        <v>0</v>
      </c>
      <c r="BJ169" s="16" t="s">
        <v>87</v>
      </c>
      <c r="BK169" s="201">
        <f>ROUND(P169*H169,2)</f>
        <v>0</v>
      </c>
      <c r="BL169" s="16" t="s">
        <v>137</v>
      </c>
      <c r="BM169" s="200" t="s">
        <v>219</v>
      </c>
    </row>
    <row r="170" spans="1:65" s="13" customFormat="1" ht="11.25">
      <c r="B170" s="202"/>
      <c r="C170" s="203"/>
      <c r="D170" s="204" t="s">
        <v>139</v>
      </c>
      <c r="E170" s="205" t="s">
        <v>1</v>
      </c>
      <c r="F170" s="206" t="s">
        <v>210</v>
      </c>
      <c r="G170" s="203"/>
      <c r="H170" s="207">
        <v>446.06400000000002</v>
      </c>
      <c r="I170" s="208"/>
      <c r="J170" s="208"/>
      <c r="K170" s="203"/>
      <c r="L170" s="203"/>
      <c r="M170" s="209"/>
      <c r="N170" s="210"/>
      <c r="O170" s="211"/>
      <c r="P170" s="211"/>
      <c r="Q170" s="211"/>
      <c r="R170" s="211"/>
      <c r="S170" s="211"/>
      <c r="T170" s="211"/>
      <c r="U170" s="211"/>
      <c r="V170" s="211"/>
      <c r="W170" s="211"/>
      <c r="X170" s="212"/>
      <c r="AT170" s="213" t="s">
        <v>139</v>
      </c>
      <c r="AU170" s="213" t="s">
        <v>89</v>
      </c>
      <c r="AV170" s="13" t="s">
        <v>89</v>
      </c>
      <c r="AW170" s="13" t="s">
        <v>5</v>
      </c>
      <c r="AX170" s="13" t="s">
        <v>79</v>
      </c>
      <c r="AY170" s="213" t="s">
        <v>129</v>
      </c>
    </row>
    <row r="171" spans="1:65" s="13" customFormat="1" ht="11.25">
      <c r="B171" s="202"/>
      <c r="C171" s="203"/>
      <c r="D171" s="204" t="s">
        <v>139</v>
      </c>
      <c r="E171" s="205" t="s">
        <v>1</v>
      </c>
      <c r="F171" s="206" t="s">
        <v>220</v>
      </c>
      <c r="G171" s="203"/>
      <c r="H171" s="207">
        <v>132.636</v>
      </c>
      <c r="I171" s="208"/>
      <c r="J171" s="208"/>
      <c r="K171" s="203"/>
      <c r="L171" s="203"/>
      <c r="M171" s="209"/>
      <c r="N171" s="210"/>
      <c r="O171" s="211"/>
      <c r="P171" s="211"/>
      <c r="Q171" s="211"/>
      <c r="R171" s="211"/>
      <c r="S171" s="211"/>
      <c r="T171" s="211"/>
      <c r="U171" s="211"/>
      <c r="V171" s="211"/>
      <c r="W171" s="211"/>
      <c r="X171" s="212"/>
      <c r="AT171" s="213" t="s">
        <v>139</v>
      </c>
      <c r="AU171" s="213" t="s">
        <v>89</v>
      </c>
      <c r="AV171" s="13" t="s">
        <v>89</v>
      </c>
      <c r="AW171" s="13" t="s">
        <v>5</v>
      </c>
      <c r="AX171" s="13" t="s">
        <v>79</v>
      </c>
      <c r="AY171" s="213" t="s">
        <v>129</v>
      </c>
    </row>
    <row r="172" spans="1:65" s="14" customFormat="1" ht="11.25">
      <c r="B172" s="218"/>
      <c r="C172" s="219"/>
      <c r="D172" s="204" t="s">
        <v>139</v>
      </c>
      <c r="E172" s="220" t="s">
        <v>1</v>
      </c>
      <c r="F172" s="221" t="s">
        <v>163</v>
      </c>
      <c r="G172" s="219"/>
      <c r="H172" s="222">
        <v>578.70000000000005</v>
      </c>
      <c r="I172" s="223"/>
      <c r="J172" s="223"/>
      <c r="K172" s="219"/>
      <c r="L172" s="219"/>
      <c r="M172" s="224"/>
      <c r="N172" s="225"/>
      <c r="O172" s="226"/>
      <c r="P172" s="226"/>
      <c r="Q172" s="226"/>
      <c r="R172" s="226"/>
      <c r="S172" s="226"/>
      <c r="T172" s="226"/>
      <c r="U172" s="226"/>
      <c r="V172" s="226"/>
      <c r="W172" s="226"/>
      <c r="X172" s="227"/>
      <c r="AT172" s="228" t="s">
        <v>139</v>
      </c>
      <c r="AU172" s="228" t="s">
        <v>89</v>
      </c>
      <c r="AV172" s="14" t="s">
        <v>137</v>
      </c>
      <c r="AW172" s="14" t="s">
        <v>5</v>
      </c>
      <c r="AX172" s="14" t="s">
        <v>87</v>
      </c>
      <c r="AY172" s="228" t="s">
        <v>129</v>
      </c>
    </row>
    <row r="173" spans="1:65" s="2" customFormat="1" ht="66.75" customHeight="1">
      <c r="A173" s="33"/>
      <c r="B173" s="34"/>
      <c r="C173" s="188" t="s">
        <v>221</v>
      </c>
      <c r="D173" s="188" t="s">
        <v>132</v>
      </c>
      <c r="E173" s="189" t="s">
        <v>222</v>
      </c>
      <c r="F173" s="190" t="s">
        <v>223</v>
      </c>
      <c r="G173" s="191" t="s">
        <v>143</v>
      </c>
      <c r="H173" s="192">
        <v>204</v>
      </c>
      <c r="I173" s="193"/>
      <c r="J173" s="193"/>
      <c r="K173" s="194">
        <f>ROUND(P173*H173,2)</f>
        <v>0</v>
      </c>
      <c r="L173" s="190" t="s">
        <v>136</v>
      </c>
      <c r="M173" s="38"/>
      <c r="N173" s="195" t="s">
        <v>1</v>
      </c>
      <c r="O173" s="196" t="s">
        <v>42</v>
      </c>
      <c r="P173" s="197">
        <f>I173+J173</f>
        <v>0</v>
      </c>
      <c r="Q173" s="197">
        <f>ROUND(I173*H173,2)</f>
        <v>0</v>
      </c>
      <c r="R173" s="197">
        <f>ROUND(J173*H173,2)</f>
        <v>0</v>
      </c>
      <c r="S173" s="70"/>
      <c r="T173" s="198">
        <f>S173*H173</f>
        <v>0</v>
      </c>
      <c r="U173" s="198">
        <v>0</v>
      </c>
      <c r="V173" s="198">
        <f>U173*H173</f>
        <v>0</v>
      </c>
      <c r="W173" s="198">
        <v>0</v>
      </c>
      <c r="X173" s="199">
        <f>W173*H173</f>
        <v>0</v>
      </c>
      <c r="Y173" s="33"/>
      <c r="Z173" s="33"/>
      <c r="AA173" s="33"/>
      <c r="AB173" s="33"/>
      <c r="AC173" s="33"/>
      <c r="AD173" s="33"/>
      <c r="AE173" s="33"/>
      <c r="AR173" s="200" t="s">
        <v>137</v>
      </c>
      <c r="AT173" s="200" t="s">
        <v>132</v>
      </c>
      <c r="AU173" s="200" t="s">
        <v>89</v>
      </c>
      <c r="AY173" s="16" t="s">
        <v>129</v>
      </c>
      <c r="BE173" s="201">
        <f>IF(O173="základní",K173,0)</f>
        <v>0</v>
      </c>
      <c r="BF173" s="201">
        <f>IF(O173="snížená",K173,0)</f>
        <v>0</v>
      </c>
      <c r="BG173" s="201">
        <f>IF(O173="zákl. přenesená",K173,0)</f>
        <v>0</v>
      </c>
      <c r="BH173" s="201">
        <f>IF(O173="sníž. přenesená",K173,0)</f>
        <v>0</v>
      </c>
      <c r="BI173" s="201">
        <f>IF(O173="nulová",K173,0)</f>
        <v>0</v>
      </c>
      <c r="BJ173" s="16" t="s">
        <v>87</v>
      </c>
      <c r="BK173" s="201">
        <f>ROUND(P173*H173,2)</f>
        <v>0</v>
      </c>
      <c r="BL173" s="16" t="s">
        <v>137</v>
      </c>
      <c r="BM173" s="200" t="s">
        <v>224</v>
      </c>
    </row>
    <row r="174" spans="1:65" s="13" customFormat="1" ht="11.25">
      <c r="B174" s="202"/>
      <c r="C174" s="203"/>
      <c r="D174" s="204" t="s">
        <v>139</v>
      </c>
      <c r="E174" s="205" t="s">
        <v>1</v>
      </c>
      <c r="F174" s="206" t="s">
        <v>225</v>
      </c>
      <c r="G174" s="203"/>
      <c r="H174" s="207">
        <v>204</v>
      </c>
      <c r="I174" s="208"/>
      <c r="J174" s="208"/>
      <c r="K174" s="203"/>
      <c r="L174" s="203"/>
      <c r="M174" s="209"/>
      <c r="N174" s="210"/>
      <c r="O174" s="211"/>
      <c r="P174" s="211"/>
      <c r="Q174" s="211"/>
      <c r="R174" s="211"/>
      <c r="S174" s="211"/>
      <c r="T174" s="211"/>
      <c r="U174" s="211"/>
      <c r="V174" s="211"/>
      <c r="W174" s="211"/>
      <c r="X174" s="212"/>
      <c r="AT174" s="213" t="s">
        <v>139</v>
      </c>
      <c r="AU174" s="213" t="s">
        <v>89</v>
      </c>
      <c r="AV174" s="13" t="s">
        <v>89</v>
      </c>
      <c r="AW174" s="13" t="s">
        <v>5</v>
      </c>
      <c r="AX174" s="13" t="s">
        <v>87</v>
      </c>
      <c r="AY174" s="213" t="s">
        <v>129</v>
      </c>
    </row>
    <row r="175" spans="1:65" s="2" customFormat="1" ht="66.75" customHeight="1">
      <c r="A175" s="33"/>
      <c r="B175" s="34"/>
      <c r="C175" s="188" t="s">
        <v>226</v>
      </c>
      <c r="D175" s="188" t="s">
        <v>132</v>
      </c>
      <c r="E175" s="189" t="s">
        <v>227</v>
      </c>
      <c r="F175" s="190" t="s">
        <v>228</v>
      </c>
      <c r="G175" s="191" t="s">
        <v>143</v>
      </c>
      <c r="H175" s="192">
        <v>197.916</v>
      </c>
      <c r="I175" s="193"/>
      <c r="J175" s="193"/>
      <c r="K175" s="194">
        <f>ROUND(P175*H175,2)</f>
        <v>0</v>
      </c>
      <c r="L175" s="190" t="s">
        <v>136</v>
      </c>
      <c r="M175" s="38"/>
      <c r="N175" s="195" t="s">
        <v>1</v>
      </c>
      <c r="O175" s="196" t="s">
        <v>42</v>
      </c>
      <c r="P175" s="197">
        <f>I175+J175</f>
        <v>0</v>
      </c>
      <c r="Q175" s="197">
        <f>ROUND(I175*H175,2)</f>
        <v>0</v>
      </c>
      <c r="R175" s="197">
        <f>ROUND(J175*H175,2)</f>
        <v>0</v>
      </c>
      <c r="S175" s="70"/>
      <c r="T175" s="198">
        <f>S175*H175</f>
        <v>0</v>
      </c>
      <c r="U175" s="198">
        <v>0</v>
      </c>
      <c r="V175" s="198">
        <f>U175*H175</f>
        <v>0</v>
      </c>
      <c r="W175" s="198">
        <v>0</v>
      </c>
      <c r="X175" s="199">
        <f>W175*H175</f>
        <v>0</v>
      </c>
      <c r="Y175" s="33"/>
      <c r="Z175" s="33"/>
      <c r="AA175" s="33"/>
      <c r="AB175" s="33"/>
      <c r="AC175" s="33"/>
      <c r="AD175" s="33"/>
      <c r="AE175" s="33"/>
      <c r="AR175" s="200" t="s">
        <v>137</v>
      </c>
      <c r="AT175" s="200" t="s">
        <v>132</v>
      </c>
      <c r="AU175" s="200" t="s">
        <v>89</v>
      </c>
      <c r="AY175" s="16" t="s">
        <v>129</v>
      </c>
      <c r="BE175" s="201">
        <f>IF(O175="základní",K175,0)</f>
        <v>0</v>
      </c>
      <c r="BF175" s="201">
        <f>IF(O175="snížená",K175,0)</f>
        <v>0</v>
      </c>
      <c r="BG175" s="201">
        <f>IF(O175="zákl. přenesená",K175,0)</f>
        <v>0</v>
      </c>
      <c r="BH175" s="201">
        <f>IF(O175="sníž. přenesená",K175,0)</f>
        <v>0</v>
      </c>
      <c r="BI175" s="201">
        <f>IF(O175="nulová",K175,0)</f>
        <v>0</v>
      </c>
      <c r="BJ175" s="16" t="s">
        <v>87</v>
      </c>
      <c r="BK175" s="201">
        <f>ROUND(P175*H175,2)</f>
        <v>0</v>
      </c>
      <c r="BL175" s="16" t="s">
        <v>137</v>
      </c>
      <c r="BM175" s="200" t="s">
        <v>229</v>
      </c>
    </row>
    <row r="176" spans="1:65" s="13" customFormat="1" ht="11.25">
      <c r="B176" s="202"/>
      <c r="C176" s="203"/>
      <c r="D176" s="204" t="s">
        <v>139</v>
      </c>
      <c r="E176" s="205" t="s">
        <v>1</v>
      </c>
      <c r="F176" s="206" t="s">
        <v>230</v>
      </c>
      <c r="G176" s="203"/>
      <c r="H176" s="207">
        <v>197.916</v>
      </c>
      <c r="I176" s="208"/>
      <c r="J176" s="208"/>
      <c r="K176" s="203"/>
      <c r="L176" s="203"/>
      <c r="M176" s="209"/>
      <c r="N176" s="210"/>
      <c r="O176" s="211"/>
      <c r="P176" s="211"/>
      <c r="Q176" s="211"/>
      <c r="R176" s="211"/>
      <c r="S176" s="211"/>
      <c r="T176" s="211"/>
      <c r="U176" s="211"/>
      <c r="V176" s="211"/>
      <c r="W176" s="211"/>
      <c r="X176" s="212"/>
      <c r="AT176" s="213" t="s">
        <v>139</v>
      </c>
      <c r="AU176" s="213" t="s">
        <v>89</v>
      </c>
      <c r="AV176" s="13" t="s">
        <v>89</v>
      </c>
      <c r="AW176" s="13" t="s">
        <v>5</v>
      </c>
      <c r="AX176" s="13" t="s">
        <v>87</v>
      </c>
      <c r="AY176" s="213" t="s">
        <v>129</v>
      </c>
    </row>
    <row r="177" spans="1:65" s="2" customFormat="1" ht="55.5" customHeight="1">
      <c r="A177" s="33"/>
      <c r="B177" s="34"/>
      <c r="C177" s="188" t="s">
        <v>231</v>
      </c>
      <c r="D177" s="188" t="s">
        <v>132</v>
      </c>
      <c r="E177" s="189" t="s">
        <v>232</v>
      </c>
      <c r="F177" s="190" t="s">
        <v>233</v>
      </c>
      <c r="G177" s="191" t="s">
        <v>234</v>
      </c>
      <c r="H177" s="192">
        <v>59.28</v>
      </c>
      <c r="I177" s="193"/>
      <c r="J177" s="193"/>
      <c r="K177" s="194">
        <f>ROUND(P177*H177,2)</f>
        <v>0</v>
      </c>
      <c r="L177" s="190" t="s">
        <v>136</v>
      </c>
      <c r="M177" s="38"/>
      <c r="N177" s="195" t="s">
        <v>1</v>
      </c>
      <c r="O177" s="196" t="s">
        <v>42</v>
      </c>
      <c r="P177" s="197">
        <f>I177+J177</f>
        <v>0</v>
      </c>
      <c r="Q177" s="197">
        <f>ROUND(I177*H177,2)</f>
        <v>0</v>
      </c>
      <c r="R177" s="197">
        <f>ROUND(J177*H177,2)</f>
        <v>0</v>
      </c>
      <c r="S177" s="70"/>
      <c r="T177" s="198">
        <f>S177*H177</f>
        <v>0</v>
      </c>
      <c r="U177" s="198">
        <v>0</v>
      </c>
      <c r="V177" s="198">
        <f>U177*H177</f>
        <v>0</v>
      </c>
      <c r="W177" s="198">
        <v>0</v>
      </c>
      <c r="X177" s="199">
        <f>W177*H177</f>
        <v>0</v>
      </c>
      <c r="Y177" s="33"/>
      <c r="Z177" s="33"/>
      <c r="AA177" s="33"/>
      <c r="AB177" s="33"/>
      <c r="AC177" s="33"/>
      <c r="AD177" s="33"/>
      <c r="AE177" s="33"/>
      <c r="AR177" s="200" t="s">
        <v>137</v>
      </c>
      <c r="AT177" s="200" t="s">
        <v>132</v>
      </c>
      <c r="AU177" s="200" t="s">
        <v>89</v>
      </c>
      <c r="AY177" s="16" t="s">
        <v>129</v>
      </c>
      <c r="BE177" s="201">
        <f>IF(O177="základní",K177,0)</f>
        <v>0</v>
      </c>
      <c r="BF177" s="201">
        <f>IF(O177="snížená",K177,0)</f>
        <v>0</v>
      </c>
      <c r="BG177" s="201">
        <f>IF(O177="zákl. přenesená",K177,0)</f>
        <v>0</v>
      </c>
      <c r="BH177" s="201">
        <f>IF(O177="sníž. přenesená",K177,0)</f>
        <v>0</v>
      </c>
      <c r="BI177" s="201">
        <f>IF(O177="nulová",K177,0)</f>
        <v>0</v>
      </c>
      <c r="BJ177" s="16" t="s">
        <v>87</v>
      </c>
      <c r="BK177" s="201">
        <f>ROUND(P177*H177,2)</f>
        <v>0</v>
      </c>
      <c r="BL177" s="16" t="s">
        <v>137</v>
      </c>
      <c r="BM177" s="200" t="s">
        <v>235</v>
      </c>
    </row>
    <row r="178" spans="1:65" s="13" customFormat="1" ht="11.25">
      <c r="B178" s="202"/>
      <c r="C178" s="203"/>
      <c r="D178" s="204" t="s">
        <v>139</v>
      </c>
      <c r="E178" s="205" t="s">
        <v>1</v>
      </c>
      <c r="F178" s="206" t="s">
        <v>236</v>
      </c>
      <c r="G178" s="203"/>
      <c r="H178" s="207">
        <v>59.28</v>
      </c>
      <c r="I178" s="208"/>
      <c r="J178" s="208"/>
      <c r="K178" s="203"/>
      <c r="L178" s="203"/>
      <c r="M178" s="209"/>
      <c r="N178" s="210"/>
      <c r="O178" s="211"/>
      <c r="P178" s="211"/>
      <c r="Q178" s="211"/>
      <c r="R178" s="211"/>
      <c r="S178" s="211"/>
      <c r="T178" s="211"/>
      <c r="U178" s="211"/>
      <c r="V178" s="211"/>
      <c r="W178" s="211"/>
      <c r="X178" s="212"/>
      <c r="AT178" s="213" t="s">
        <v>139</v>
      </c>
      <c r="AU178" s="213" t="s">
        <v>89</v>
      </c>
      <c r="AV178" s="13" t="s">
        <v>89</v>
      </c>
      <c r="AW178" s="13" t="s">
        <v>5</v>
      </c>
      <c r="AX178" s="13" t="s">
        <v>87</v>
      </c>
      <c r="AY178" s="213" t="s">
        <v>129</v>
      </c>
    </row>
    <row r="179" spans="1:65" s="2" customFormat="1" ht="44.25" customHeight="1">
      <c r="A179" s="33"/>
      <c r="B179" s="34"/>
      <c r="C179" s="188" t="s">
        <v>237</v>
      </c>
      <c r="D179" s="188" t="s">
        <v>132</v>
      </c>
      <c r="E179" s="189" t="s">
        <v>238</v>
      </c>
      <c r="F179" s="190" t="s">
        <v>239</v>
      </c>
      <c r="G179" s="191" t="s">
        <v>149</v>
      </c>
      <c r="H179" s="192">
        <v>4</v>
      </c>
      <c r="I179" s="193"/>
      <c r="J179" s="193"/>
      <c r="K179" s="194">
        <f>ROUND(P179*H179,2)</f>
        <v>0</v>
      </c>
      <c r="L179" s="190" t="s">
        <v>136</v>
      </c>
      <c r="M179" s="38"/>
      <c r="N179" s="195" t="s">
        <v>1</v>
      </c>
      <c r="O179" s="196" t="s">
        <v>42</v>
      </c>
      <c r="P179" s="197">
        <f>I179+J179</f>
        <v>0</v>
      </c>
      <c r="Q179" s="197">
        <f>ROUND(I179*H179,2)</f>
        <v>0</v>
      </c>
      <c r="R179" s="197">
        <f>ROUND(J179*H179,2)</f>
        <v>0</v>
      </c>
      <c r="S179" s="70"/>
      <c r="T179" s="198">
        <f>S179*H179</f>
        <v>0</v>
      </c>
      <c r="U179" s="198">
        <v>0</v>
      </c>
      <c r="V179" s="198">
        <f>U179*H179</f>
        <v>0</v>
      </c>
      <c r="W179" s="198">
        <v>0</v>
      </c>
      <c r="X179" s="199">
        <f>W179*H179</f>
        <v>0</v>
      </c>
      <c r="Y179" s="33"/>
      <c r="Z179" s="33"/>
      <c r="AA179" s="33"/>
      <c r="AB179" s="33"/>
      <c r="AC179" s="33"/>
      <c r="AD179" s="33"/>
      <c r="AE179" s="33"/>
      <c r="AR179" s="200" t="s">
        <v>137</v>
      </c>
      <c r="AT179" s="200" t="s">
        <v>132</v>
      </c>
      <c r="AU179" s="200" t="s">
        <v>89</v>
      </c>
      <c r="AY179" s="16" t="s">
        <v>129</v>
      </c>
      <c r="BE179" s="201">
        <f>IF(O179="základní",K179,0)</f>
        <v>0</v>
      </c>
      <c r="BF179" s="201">
        <f>IF(O179="snížená",K179,0)</f>
        <v>0</v>
      </c>
      <c r="BG179" s="201">
        <f>IF(O179="zákl. přenesená",K179,0)</f>
        <v>0</v>
      </c>
      <c r="BH179" s="201">
        <f>IF(O179="sníž. přenesená",K179,0)</f>
        <v>0</v>
      </c>
      <c r="BI179" s="201">
        <f>IF(O179="nulová",K179,0)</f>
        <v>0</v>
      </c>
      <c r="BJ179" s="16" t="s">
        <v>87</v>
      </c>
      <c r="BK179" s="201">
        <f>ROUND(P179*H179,2)</f>
        <v>0</v>
      </c>
      <c r="BL179" s="16" t="s">
        <v>137</v>
      </c>
      <c r="BM179" s="200" t="s">
        <v>240</v>
      </c>
    </row>
    <row r="180" spans="1:65" s="2" customFormat="1" ht="36">
      <c r="A180" s="33"/>
      <c r="B180" s="34"/>
      <c r="C180" s="188" t="s">
        <v>241</v>
      </c>
      <c r="D180" s="188" t="s">
        <v>132</v>
      </c>
      <c r="E180" s="189" t="s">
        <v>242</v>
      </c>
      <c r="F180" s="190" t="s">
        <v>243</v>
      </c>
      <c r="G180" s="191" t="s">
        <v>149</v>
      </c>
      <c r="H180" s="192">
        <v>16</v>
      </c>
      <c r="I180" s="193"/>
      <c r="J180" s="193"/>
      <c r="K180" s="194">
        <f>ROUND(P180*H180,2)</f>
        <v>0</v>
      </c>
      <c r="L180" s="190" t="s">
        <v>136</v>
      </c>
      <c r="M180" s="38"/>
      <c r="N180" s="195" t="s">
        <v>1</v>
      </c>
      <c r="O180" s="196" t="s">
        <v>42</v>
      </c>
      <c r="P180" s="197">
        <f>I180+J180</f>
        <v>0</v>
      </c>
      <c r="Q180" s="197">
        <f>ROUND(I180*H180,2)</f>
        <v>0</v>
      </c>
      <c r="R180" s="197">
        <f>ROUND(J180*H180,2)</f>
        <v>0</v>
      </c>
      <c r="S180" s="70"/>
      <c r="T180" s="198">
        <f>S180*H180</f>
        <v>0</v>
      </c>
      <c r="U180" s="198">
        <v>0</v>
      </c>
      <c r="V180" s="198">
        <f>U180*H180</f>
        <v>0</v>
      </c>
      <c r="W180" s="198">
        <v>0</v>
      </c>
      <c r="X180" s="199">
        <f>W180*H180</f>
        <v>0</v>
      </c>
      <c r="Y180" s="33"/>
      <c r="Z180" s="33"/>
      <c r="AA180" s="33"/>
      <c r="AB180" s="33"/>
      <c r="AC180" s="33"/>
      <c r="AD180" s="33"/>
      <c r="AE180" s="33"/>
      <c r="AR180" s="200" t="s">
        <v>137</v>
      </c>
      <c r="AT180" s="200" t="s">
        <v>132</v>
      </c>
      <c r="AU180" s="200" t="s">
        <v>89</v>
      </c>
      <c r="AY180" s="16" t="s">
        <v>129</v>
      </c>
      <c r="BE180" s="201">
        <f>IF(O180="základní",K180,0)</f>
        <v>0</v>
      </c>
      <c r="BF180" s="201">
        <f>IF(O180="snížená",K180,0)</f>
        <v>0</v>
      </c>
      <c r="BG180" s="201">
        <f>IF(O180="zákl. přenesená",K180,0)</f>
        <v>0</v>
      </c>
      <c r="BH180" s="201">
        <f>IF(O180="sníž. přenesená",K180,0)</f>
        <v>0</v>
      </c>
      <c r="BI180" s="201">
        <f>IF(O180="nulová",K180,0)</f>
        <v>0</v>
      </c>
      <c r="BJ180" s="16" t="s">
        <v>87</v>
      </c>
      <c r="BK180" s="201">
        <f>ROUND(P180*H180,2)</f>
        <v>0</v>
      </c>
      <c r="BL180" s="16" t="s">
        <v>137</v>
      </c>
      <c r="BM180" s="200" t="s">
        <v>244</v>
      </c>
    </row>
    <row r="181" spans="1:65" s="2" customFormat="1" ht="36">
      <c r="A181" s="33"/>
      <c r="B181" s="34"/>
      <c r="C181" s="188" t="s">
        <v>8</v>
      </c>
      <c r="D181" s="188" t="s">
        <v>132</v>
      </c>
      <c r="E181" s="189" t="s">
        <v>245</v>
      </c>
      <c r="F181" s="190" t="s">
        <v>246</v>
      </c>
      <c r="G181" s="191" t="s">
        <v>159</v>
      </c>
      <c r="H181" s="192">
        <v>130.828</v>
      </c>
      <c r="I181" s="193"/>
      <c r="J181" s="193"/>
      <c r="K181" s="194">
        <f>ROUND(P181*H181,2)</f>
        <v>0</v>
      </c>
      <c r="L181" s="190" t="s">
        <v>136</v>
      </c>
      <c r="M181" s="38"/>
      <c r="N181" s="195" t="s">
        <v>1</v>
      </c>
      <c r="O181" s="196" t="s">
        <v>42</v>
      </c>
      <c r="P181" s="197">
        <f>I181+J181</f>
        <v>0</v>
      </c>
      <c r="Q181" s="197">
        <f>ROUND(I181*H181,2)</f>
        <v>0</v>
      </c>
      <c r="R181" s="197">
        <f>ROUND(J181*H181,2)</f>
        <v>0</v>
      </c>
      <c r="S181" s="70"/>
      <c r="T181" s="198">
        <f>S181*H181</f>
        <v>0</v>
      </c>
      <c r="U181" s="198">
        <v>0</v>
      </c>
      <c r="V181" s="198">
        <f>U181*H181</f>
        <v>0</v>
      </c>
      <c r="W181" s="198">
        <v>0</v>
      </c>
      <c r="X181" s="199">
        <f>W181*H181</f>
        <v>0</v>
      </c>
      <c r="Y181" s="33"/>
      <c r="Z181" s="33"/>
      <c r="AA181" s="33"/>
      <c r="AB181" s="33"/>
      <c r="AC181" s="33"/>
      <c r="AD181" s="33"/>
      <c r="AE181" s="33"/>
      <c r="AR181" s="200" t="s">
        <v>137</v>
      </c>
      <c r="AT181" s="200" t="s">
        <v>132</v>
      </c>
      <c r="AU181" s="200" t="s">
        <v>89</v>
      </c>
      <c r="AY181" s="16" t="s">
        <v>129</v>
      </c>
      <c r="BE181" s="201">
        <f>IF(O181="základní",K181,0)</f>
        <v>0</v>
      </c>
      <c r="BF181" s="201">
        <f>IF(O181="snížená",K181,0)</f>
        <v>0</v>
      </c>
      <c r="BG181" s="201">
        <f>IF(O181="zákl. přenesená",K181,0)</f>
        <v>0</v>
      </c>
      <c r="BH181" s="201">
        <f>IF(O181="sníž. přenesená",K181,0)</f>
        <v>0</v>
      </c>
      <c r="BI181" s="201">
        <f>IF(O181="nulová",K181,0)</f>
        <v>0</v>
      </c>
      <c r="BJ181" s="16" t="s">
        <v>87</v>
      </c>
      <c r="BK181" s="201">
        <f>ROUND(P181*H181,2)</f>
        <v>0</v>
      </c>
      <c r="BL181" s="16" t="s">
        <v>137</v>
      </c>
      <c r="BM181" s="200" t="s">
        <v>247</v>
      </c>
    </row>
    <row r="182" spans="1:65" s="13" customFormat="1" ht="11.25">
      <c r="B182" s="202"/>
      <c r="C182" s="203"/>
      <c r="D182" s="204" t="s">
        <v>139</v>
      </c>
      <c r="E182" s="205" t="s">
        <v>1</v>
      </c>
      <c r="F182" s="206" t="s">
        <v>248</v>
      </c>
      <c r="G182" s="203"/>
      <c r="H182" s="207">
        <v>130.828</v>
      </c>
      <c r="I182" s="208"/>
      <c r="J182" s="208"/>
      <c r="K182" s="203"/>
      <c r="L182" s="203"/>
      <c r="M182" s="209"/>
      <c r="N182" s="210"/>
      <c r="O182" s="211"/>
      <c r="P182" s="211"/>
      <c r="Q182" s="211"/>
      <c r="R182" s="211"/>
      <c r="S182" s="211"/>
      <c r="T182" s="211"/>
      <c r="U182" s="211"/>
      <c r="V182" s="211"/>
      <c r="W182" s="211"/>
      <c r="X182" s="212"/>
      <c r="AT182" s="213" t="s">
        <v>139</v>
      </c>
      <c r="AU182" s="213" t="s">
        <v>89</v>
      </c>
      <c r="AV182" s="13" t="s">
        <v>89</v>
      </c>
      <c r="AW182" s="13" t="s">
        <v>5</v>
      </c>
      <c r="AX182" s="13" t="s">
        <v>87</v>
      </c>
      <c r="AY182" s="213" t="s">
        <v>129</v>
      </c>
    </row>
    <row r="183" spans="1:65" s="2" customFormat="1" ht="44.25" customHeight="1">
      <c r="A183" s="33"/>
      <c r="B183" s="34"/>
      <c r="C183" s="188" t="s">
        <v>249</v>
      </c>
      <c r="D183" s="188" t="s">
        <v>132</v>
      </c>
      <c r="E183" s="189" t="s">
        <v>250</v>
      </c>
      <c r="F183" s="190" t="s">
        <v>251</v>
      </c>
      <c r="G183" s="191" t="s">
        <v>252</v>
      </c>
      <c r="H183" s="192">
        <v>0.13200000000000001</v>
      </c>
      <c r="I183" s="193"/>
      <c r="J183" s="193"/>
      <c r="K183" s="194">
        <f>ROUND(P183*H183,2)</f>
        <v>0</v>
      </c>
      <c r="L183" s="190" t="s">
        <v>136</v>
      </c>
      <c r="M183" s="38"/>
      <c r="N183" s="195" t="s">
        <v>1</v>
      </c>
      <c r="O183" s="196" t="s">
        <v>42</v>
      </c>
      <c r="P183" s="197">
        <f>I183+J183</f>
        <v>0</v>
      </c>
      <c r="Q183" s="197">
        <f>ROUND(I183*H183,2)</f>
        <v>0</v>
      </c>
      <c r="R183" s="197">
        <f>ROUND(J183*H183,2)</f>
        <v>0</v>
      </c>
      <c r="S183" s="70"/>
      <c r="T183" s="198">
        <f>S183*H183</f>
        <v>0</v>
      </c>
      <c r="U183" s="198">
        <v>0</v>
      </c>
      <c r="V183" s="198">
        <f>U183*H183</f>
        <v>0</v>
      </c>
      <c r="W183" s="198">
        <v>0</v>
      </c>
      <c r="X183" s="199">
        <f>W183*H183</f>
        <v>0</v>
      </c>
      <c r="Y183" s="33"/>
      <c r="Z183" s="33"/>
      <c r="AA183" s="33"/>
      <c r="AB183" s="33"/>
      <c r="AC183" s="33"/>
      <c r="AD183" s="33"/>
      <c r="AE183" s="33"/>
      <c r="AR183" s="200" t="s">
        <v>137</v>
      </c>
      <c r="AT183" s="200" t="s">
        <v>132</v>
      </c>
      <c r="AU183" s="200" t="s">
        <v>89</v>
      </c>
      <c r="AY183" s="16" t="s">
        <v>129</v>
      </c>
      <c r="BE183" s="201">
        <f>IF(O183="základní",K183,0)</f>
        <v>0</v>
      </c>
      <c r="BF183" s="201">
        <f>IF(O183="snížená",K183,0)</f>
        <v>0</v>
      </c>
      <c r="BG183" s="201">
        <f>IF(O183="zákl. přenesená",K183,0)</f>
        <v>0</v>
      </c>
      <c r="BH183" s="201">
        <f>IF(O183="sníž. přenesená",K183,0)</f>
        <v>0</v>
      </c>
      <c r="BI183" s="201">
        <f>IF(O183="nulová",K183,0)</f>
        <v>0</v>
      </c>
      <c r="BJ183" s="16" t="s">
        <v>87</v>
      </c>
      <c r="BK183" s="201">
        <f>ROUND(P183*H183,2)</f>
        <v>0</v>
      </c>
      <c r="BL183" s="16" t="s">
        <v>137</v>
      </c>
      <c r="BM183" s="200" t="s">
        <v>253</v>
      </c>
    </row>
    <row r="184" spans="1:65" s="13" customFormat="1" ht="11.25">
      <c r="B184" s="202"/>
      <c r="C184" s="203"/>
      <c r="D184" s="204" t="s">
        <v>139</v>
      </c>
      <c r="E184" s="205" t="s">
        <v>1</v>
      </c>
      <c r="F184" s="206" t="s">
        <v>254</v>
      </c>
      <c r="G184" s="203"/>
      <c r="H184" s="207">
        <v>0.13200000000000001</v>
      </c>
      <c r="I184" s="208"/>
      <c r="J184" s="208"/>
      <c r="K184" s="203"/>
      <c r="L184" s="203"/>
      <c r="M184" s="209"/>
      <c r="N184" s="210"/>
      <c r="O184" s="211"/>
      <c r="P184" s="211"/>
      <c r="Q184" s="211"/>
      <c r="R184" s="211"/>
      <c r="S184" s="211"/>
      <c r="T184" s="211"/>
      <c r="U184" s="211"/>
      <c r="V184" s="211"/>
      <c r="W184" s="211"/>
      <c r="X184" s="212"/>
      <c r="AT184" s="213" t="s">
        <v>139</v>
      </c>
      <c r="AU184" s="213" t="s">
        <v>89</v>
      </c>
      <c r="AV184" s="13" t="s">
        <v>89</v>
      </c>
      <c r="AW184" s="13" t="s">
        <v>5</v>
      </c>
      <c r="AX184" s="13" t="s">
        <v>87</v>
      </c>
      <c r="AY184" s="213" t="s">
        <v>129</v>
      </c>
    </row>
    <row r="185" spans="1:65" s="2" customFormat="1" ht="66.75" customHeight="1">
      <c r="A185" s="33"/>
      <c r="B185" s="34"/>
      <c r="C185" s="188" t="s">
        <v>255</v>
      </c>
      <c r="D185" s="188" t="s">
        <v>132</v>
      </c>
      <c r="E185" s="189" t="s">
        <v>256</v>
      </c>
      <c r="F185" s="190" t="s">
        <v>257</v>
      </c>
      <c r="G185" s="191" t="s">
        <v>234</v>
      </c>
      <c r="H185" s="192">
        <v>176.76</v>
      </c>
      <c r="I185" s="193"/>
      <c r="J185" s="193"/>
      <c r="K185" s="194">
        <f>ROUND(P185*H185,2)</f>
        <v>0</v>
      </c>
      <c r="L185" s="190" t="s">
        <v>136</v>
      </c>
      <c r="M185" s="38"/>
      <c r="N185" s="195" t="s">
        <v>1</v>
      </c>
      <c r="O185" s="196" t="s">
        <v>42</v>
      </c>
      <c r="P185" s="197">
        <f>I185+J185</f>
        <v>0</v>
      </c>
      <c r="Q185" s="197">
        <f>ROUND(I185*H185,2)</f>
        <v>0</v>
      </c>
      <c r="R185" s="197">
        <f>ROUND(J185*H185,2)</f>
        <v>0</v>
      </c>
      <c r="S185" s="70"/>
      <c r="T185" s="198">
        <f>S185*H185</f>
        <v>0</v>
      </c>
      <c r="U185" s="198">
        <v>0</v>
      </c>
      <c r="V185" s="198">
        <f>U185*H185</f>
        <v>0</v>
      </c>
      <c r="W185" s="198">
        <v>0</v>
      </c>
      <c r="X185" s="199">
        <f>W185*H185</f>
        <v>0</v>
      </c>
      <c r="Y185" s="33"/>
      <c r="Z185" s="33"/>
      <c r="AA185" s="33"/>
      <c r="AB185" s="33"/>
      <c r="AC185" s="33"/>
      <c r="AD185" s="33"/>
      <c r="AE185" s="33"/>
      <c r="AR185" s="200" t="s">
        <v>137</v>
      </c>
      <c r="AT185" s="200" t="s">
        <v>132</v>
      </c>
      <c r="AU185" s="200" t="s">
        <v>89</v>
      </c>
      <c r="AY185" s="16" t="s">
        <v>129</v>
      </c>
      <c r="BE185" s="201">
        <f>IF(O185="základní",K185,0)</f>
        <v>0</v>
      </c>
      <c r="BF185" s="201">
        <f>IF(O185="snížená",K185,0)</f>
        <v>0</v>
      </c>
      <c r="BG185" s="201">
        <f>IF(O185="zákl. přenesená",K185,0)</f>
        <v>0</v>
      </c>
      <c r="BH185" s="201">
        <f>IF(O185="sníž. přenesená",K185,0)</f>
        <v>0</v>
      </c>
      <c r="BI185" s="201">
        <f>IF(O185="nulová",K185,0)</f>
        <v>0</v>
      </c>
      <c r="BJ185" s="16" t="s">
        <v>87</v>
      </c>
      <c r="BK185" s="201">
        <f>ROUND(P185*H185,2)</f>
        <v>0</v>
      </c>
      <c r="BL185" s="16" t="s">
        <v>137</v>
      </c>
      <c r="BM185" s="200" t="s">
        <v>258</v>
      </c>
    </row>
    <row r="186" spans="1:65" s="13" customFormat="1" ht="11.25">
      <c r="B186" s="202"/>
      <c r="C186" s="203"/>
      <c r="D186" s="204" t="s">
        <v>139</v>
      </c>
      <c r="E186" s="205" t="s">
        <v>1</v>
      </c>
      <c r="F186" s="206" t="s">
        <v>259</v>
      </c>
      <c r="G186" s="203"/>
      <c r="H186" s="207">
        <v>176.76</v>
      </c>
      <c r="I186" s="208"/>
      <c r="J186" s="208"/>
      <c r="K186" s="203"/>
      <c r="L186" s="203"/>
      <c r="M186" s="209"/>
      <c r="N186" s="210"/>
      <c r="O186" s="211"/>
      <c r="P186" s="211"/>
      <c r="Q186" s="211"/>
      <c r="R186" s="211"/>
      <c r="S186" s="211"/>
      <c r="T186" s="211"/>
      <c r="U186" s="211"/>
      <c r="V186" s="211"/>
      <c r="W186" s="211"/>
      <c r="X186" s="212"/>
      <c r="AT186" s="213" t="s">
        <v>139</v>
      </c>
      <c r="AU186" s="213" t="s">
        <v>89</v>
      </c>
      <c r="AV186" s="13" t="s">
        <v>89</v>
      </c>
      <c r="AW186" s="13" t="s">
        <v>5</v>
      </c>
      <c r="AX186" s="13" t="s">
        <v>87</v>
      </c>
      <c r="AY186" s="213" t="s">
        <v>129</v>
      </c>
    </row>
    <row r="187" spans="1:65" s="2" customFormat="1" ht="66.75" customHeight="1">
      <c r="A187" s="33"/>
      <c r="B187" s="34"/>
      <c r="C187" s="188" t="s">
        <v>260</v>
      </c>
      <c r="D187" s="188" t="s">
        <v>132</v>
      </c>
      <c r="E187" s="189" t="s">
        <v>261</v>
      </c>
      <c r="F187" s="190" t="s">
        <v>262</v>
      </c>
      <c r="G187" s="191" t="s">
        <v>234</v>
      </c>
      <c r="H187" s="192">
        <v>43.75</v>
      </c>
      <c r="I187" s="193"/>
      <c r="J187" s="193"/>
      <c r="K187" s="194">
        <f>ROUND(P187*H187,2)</f>
        <v>0</v>
      </c>
      <c r="L187" s="190" t="s">
        <v>136</v>
      </c>
      <c r="M187" s="38"/>
      <c r="N187" s="195" t="s">
        <v>1</v>
      </c>
      <c r="O187" s="196" t="s">
        <v>42</v>
      </c>
      <c r="P187" s="197">
        <f>I187+J187</f>
        <v>0</v>
      </c>
      <c r="Q187" s="197">
        <f>ROUND(I187*H187,2)</f>
        <v>0</v>
      </c>
      <c r="R187" s="197">
        <f>ROUND(J187*H187,2)</f>
        <v>0</v>
      </c>
      <c r="S187" s="70"/>
      <c r="T187" s="198">
        <f>S187*H187</f>
        <v>0</v>
      </c>
      <c r="U187" s="198">
        <v>0</v>
      </c>
      <c r="V187" s="198">
        <f>U187*H187</f>
        <v>0</v>
      </c>
      <c r="W187" s="198">
        <v>0</v>
      </c>
      <c r="X187" s="199">
        <f>W187*H187</f>
        <v>0</v>
      </c>
      <c r="Y187" s="33"/>
      <c r="Z187" s="33"/>
      <c r="AA187" s="33"/>
      <c r="AB187" s="33"/>
      <c r="AC187" s="33"/>
      <c r="AD187" s="33"/>
      <c r="AE187" s="33"/>
      <c r="AR187" s="200" t="s">
        <v>137</v>
      </c>
      <c r="AT187" s="200" t="s">
        <v>132</v>
      </c>
      <c r="AU187" s="200" t="s">
        <v>89</v>
      </c>
      <c r="AY187" s="16" t="s">
        <v>129</v>
      </c>
      <c r="BE187" s="201">
        <f>IF(O187="základní",K187,0)</f>
        <v>0</v>
      </c>
      <c r="BF187" s="201">
        <f>IF(O187="snížená",K187,0)</f>
        <v>0</v>
      </c>
      <c r="BG187" s="201">
        <f>IF(O187="zákl. přenesená",K187,0)</f>
        <v>0</v>
      </c>
      <c r="BH187" s="201">
        <f>IF(O187="sníž. přenesená",K187,0)</f>
        <v>0</v>
      </c>
      <c r="BI187" s="201">
        <f>IF(O187="nulová",K187,0)</f>
        <v>0</v>
      </c>
      <c r="BJ187" s="16" t="s">
        <v>87</v>
      </c>
      <c r="BK187" s="201">
        <f>ROUND(P187*H187,2)</f>
        <v>0</v>
      </c>
      <c r="BL187" s="16" t="s">
        <v>137</v>
      </c>
      <c r="BM187" s="200" t="s">
        <v>263</v>
      </c>
    </row>
    <row r="188" spans="1:65" s="2" customFormat="1" ht="66.75" customHeight="1">
      <c r="A188" s="33"/>
      <c r="B188" s="34"/>
      <c r="C188" s="188" t="s">
        <v>264</v>
      </c>
      <c r="D188" s="188" t="s">
        <v>132</v>
      </c>
      <c r="E188" s="189" t="s">
        <v>265</v>
      </c>
      <c r="F188" s="190" t="s">
        <v>266</v>
      </c>
      <c r="G188" s="191" t="s">
        <v>252</v>
      </c>
      <c r="H188" s="192">
        <v>0.3</v>
      </c>
      <c r="I188" s="193"/>
      <c r="J188" s="193"/>
      <c r="K188" s="194">
        <f>ROUND(P188*H188,2)</f>
        <v>0</v>
      </c>
      <c r="L188" s="190" t="s">
        <v>136</v>
      </c>
      <c r="M188" s="38"/>
      <c r="N188" s="195" t="s">
        <v>1</v>
      </c>
      <c r="O188" s="196" t="s">
        <v>42</v>
      </c>
      <c r="P188" s="197">
        <f>I188+J188</f>
        <v>0</v>
      </c>
      <c r="Q188" s="197">
        <f>ROUND(I188*H188,2)</f>
        <v>0</v>
      </c>
      <c r="R188" s="197">
        <f>ROUND(J188*H188,2)</f>
        <v>0</v>
      </c>
      <c r="S188" s="70"/>
      <c r="T188" s="198">
        <f>S188*H188</f>
        <v>0</v>
      </c>
      <c r="U188" s="198">
        <v>0</v>
      </c>
      <c r="V188" s="198">
        <f>U188*H188</f>
        <v>0</v>
      </c>
      <c r="W188" s="198">
        <v>0</v>
      </c>
      <c r="X188" s="199">
        <f>W188*H188</f>
        <v>0</v>
      </c>
      <c r="Y188" s="33"/>
      <c r="Z188" s="33"/>
      <c r="AA188" s="33"/>
      <c r="AB188" s="33"/>
      <c r="AC188" s="33"/>
      <c r="AD188" s="33"/>
      <c r="AE188" s="33"/>
      <c r="AR188" s="200" t="s">
        <v>137</v>
      </c>
      <c r="AT188" s="200" t="s">
        <v>132</v>
      </c>
      <c r="AU188" s="200" t="s">
        <v>89</v>
      </c>
      <c r="AY188" s="16" t="s">
        <v>129</v>
      </c>
      <c r="BE188" s="201">
        <f>IF(O188="základní",K188,0)</f>
        <v>0</v>
      </c>
      <c r="BF188" s="201">
        <f>IF(O188="snížená",K188,0)</f>
        <v>0</v>
      </c>
      <c r="BG188" s="201">
        <f>IF(O188="zákl. přenesená",K188,0)</f>
        <v>0</v>
      </c>
      <c r="BH188" s="201">
        <f>IF(O188="sníž. přenesená",K188,0)</f>
        <v>0</v>
      </c>
      <c r="BI188" s="201">
        <f>IF(O188="nulová",K188,0)</f>
        <v>0</v>
      </c>
      <c r="BJ188" s="16" t="s">
        <v>87</v>
      </c>
      <c r="BK188" s="201">
        <f>ROUND(P188*H188,2)</f>
        <v>0</v>
      </c>
      <c r="BL188" s="16" t="s">
        <v>137</v>
      </c>
      <c r="BM188" s="200" t="s">
        <v>267</v>
      </c>
    </row>
    <row r="189" spans="1:65" s="2" customFormat="1" ht="66.75" customHeight="1">
      <c r="A189" s="33"/>
      <c r="B189" s="34"/>
      <c r="C189" s="188" t="s">
        <v>268</v>
      </c>
      <c r="D189" s="188" t="s">
        <v>132</v>
      </c>
      <c r="E189" s="189" t="s">
        <v>269</v>
      </c>
      <c r="F189" s="190" t="s">
        <v>270</v>
      </c>
      <c r="G189" s="191" t="s">
        <v>252</v>
      </c>
      <c r="H189" s="192">
        <v>0.1</v>
      </c>
      <c r="I189" s="193"/>
      <c r="J189" s="193"/>
      <c r="K189" s="194">
        <f>ROUND(P189*H189,2)</f>
        <v>0</v>
      </c>
      <c r="L189" s="190" t="s">
        <v>136</v>
      </c>
      <c r="M189" s="38"/>
      <c r="N189" s="195" t="s">
        <v>1</v>
      </c>
      <c r="O189" s="196" t="s">
        <v>42</v>
      </c>
      <c r="P189" s="197">
        <f>I189+J189</f>
        <v>0</v>
      </c>
      <c r="Q189" s="197">
        <f>ROUND(I189*H189,2)</f>
        <v>0</v>
      </c>
      <c r="R189" s="197">
        <f>ROUND(J189*H189,2)</f>
        <v>0</v>
      </c>
      <c r="S189" s="70"/>
      <c r="T189" s="198">
        <f>S189*H189</f>
        <v>0</v>
      </c>
      <c r="U189" s="198">
        <v>0</v>
      </c>
      <c r="V189" s="198">
        <f>U189*H189</f>
        <v>0</v>
      </c>
      <c r="W189" s="198">
        <v>0</v>
      </c>
      <c r="X189" s="199">
        <f>W189*H189</f>
        <v>0</v>
      </c>
      <c r="Y189" s="33"/>
      <c r="Z189" s="33"/>
      <c r="AA189" s="33"/>
      <c r="AB189" s="33"/>
      <c r="AC189" s="33"/>
      <c r="AD189" s="33"/>
      <c r="AE189" s="33"/>
      <c r="AR189" s="200" t="s">
        <v>137</v>
      </c>
      <c r="AT189" s="200" t="s">
        <v>132</v>
      </c>
      <c r="AU189" s="200" t="s">
        <v>89</v>
      </c>
      <c r="AY189" s="16" t="s">
        <v>129</v>
      </c>
      <c r="BE189" s="201">
        <f>IF(O189="základní",K189,0)</f>
        <v>0</v>
      </c>
      <c r="BF189" s="201">
        <f>IF(O189="snížená",K189,0)</f>
        <v>0</v>
      </c>
      <c r="BG189" s="201">
        <f>IF(O189="zákl. přenesená",K189,0)</f>
        <v>0</v>
      </c>
      <c r="BH189" s="201">
        <f>IF(O189="sníž. přenesená",K189,0)</f>
        <v>0</v>
      </c>
      <c r="BI189" s="201">
        <f>IF(O189="nulová",K189,0)</f>
        <v>0</v>
      </c>
      <c r="BJ189" s="16" t="s">
        <v>87</v>
      </c>
      <c r="BK189" s="201">
        <f>ROUND(P189*H189,2)</f>
        <v>0</v>
      </c>
      <c r="BL189" s="16" t="s">
        <v>137</v>
      </c>
      <c r="BM189" s="200" t="s">
        <v>271</v>
      </c>
    </row>
    <row r="190" spans="1:65" s="2" customFormat="1" ht="66.75" customHeight="1">
      <c r="A190" s="33"/>
      <c r="B190" s="34"/>
      <c r="C190" s="188" t="s">
        <v>272</v>
      </c>
      <c r="D190" s="188" t="s">
        <v>132</v>
      </c>
      <c r="E190" s="189" t="s">
        <v>273</v>
      </c>
      <c r="F190" s="190" t="s">
        <v>274</v>
      </c>
      <c r="G190" s="191" t="s">
        <v>234</v>
      </c>
      <c r="H190" s="192">
        <v>176.76</v>
      </c>
      <c r="I190" s="193"/>
      <c r="J190" s="193"/>
      <c r="K190" s="194">
        <f>ROUND(P190*H190,2)</f>
        <v>0</v>
      </c>
      <c r="L190" s="190" t="s">
        <v>136</v>
      </c>
      <c r="M190" s="38"/>
      <c r="N190" s="195" t="s">
        <v>1</v>
      </c>
      <c r="O190" s="196" t="s">
        <v>42</v>
      </c>
      <c r="P190" s="197">
        <f>I190+J190</f>
        <v>0</v>
      </c>
      <c r="Q190" s="197">
        <f>ROUND(I190*H190,2)</f>
        <v>0</v>
      </c>
      <c r="R190" s="197">
        <f>ROUND(J190*H190,2)</f>
        <v>0</v>
      </c>
      <c r="S190" s="70"/>
      <c r="T190" s="198">
        <f>S190*H190</f>
        <v>0</v>
      </c>
      <c r="U190" s="198">
        <v>0</v>
      </c>
      <c r="V190" s="198">
        <f>U190*H190</f>
        <v>0</v>
      </c>
      <c r="W190" s="198">
        <v>0</v>
      </c>
      <c r="X190" s="199">
        <f>W190*H190</f>
        <v>0</v>
      </c>
      <c r="Y190" s="33"/>
      <c r="Z190" s="33"/>
      <c r="AA190" s="33"/>
      <c r="AB190" s="33"/>
      <c r="AC190" s="33"/>
      <c r="AD190" s="33"/>
      <c r="AE190" s="33"/>
      <c r="AR190" s="200" t="s">
        <v>137</v>
      </c>
      <c r="AT190" s="200" t="s">
        <v>132</v>
      </c>
      <c r="AU190" s="200" t="s">
        <v>89</v>
      </c>
      <c r="AY190" s="16" t="s">
        <v>129</v>
      </c>
      <c r="BE190" s="201">
        <f>IF(O190="základní",K190,0)</f>
        <v>0</v>
      </c>
      <c r="BF190" s="201">
        <f>IF(O190="snížená",K190,0)</f>
        <v>0</v>
      </c>
      <c r="BG190" s="201">
        <f>IF(O190="zákl. přenesená",K190,0)</f>
        <v>0</v>
      </c>
      <c r="BH190" s="201">
        <f>IF(O190="sníž. přenesená",K190,0)</f>
        <v>0</v>
      </c>
      <c r="BI190" s="201">
        <f>IF(O190="nulová",K190,0)</f>
        <v>0</v>
      </c>
      <c r="BJ190" s="16" t="s">
        <v>87</v>
      </c>
      <c r="BK190" s="201">
        <f>ROUND(P190*H190,2)</f>
        <v>0</v>
      </c>
      <c r="BL190" s="16" t="s">
        <v>137</v>
      </c>
      <c r="BM190" s="200" t="s">
        <v>275</v>
      </c>
    </row>
    <row r="191" spans="1:65" s="13" customFormat="1" ht="11.25">
      <c r="B191" s="202"/>
      <c r="C191" s="203"/>
      <c r="D191" s="204" t="s">
        <v>139</v>
      </c>
      <c r="E191" s="205" t="s">
        <v>1</v>
      </c>
      <c r="F191" s="206" t="s">
        <v>259</v>
      </c>
      <c r="G191" s="203"/>
      <c r="H191" s="207">
        <v>176.76</v>
      </c>
      <c r="I191" s="208"/>
      <c r="J191" s="208"/>
      <c r="K191" s="203"/>
      <c r="L191" s="203"/>
      <c r="M191" s="209"/>
      <c r="N191" s="210"/>
      <c r="O191" s="211"/>
      <c r="P191" s="211"/>
      <c r="Q191" s="211"/>
      <c r="R191" s="211"/>
      <c r="S191" s="211"/>
      <c r="T191" s="211"/>
      <c r="U191" s="211"/>
      <c r="V191" s="211"/>
      <c r="W191" s="211"/>
      <c r="X191" s="212"/>
      <c r="AT191" s="213" t="s">
        <v>139</v>
      </c>
      <c r="AU191" s="213" t="s">
        <v>89</v>
      </c>
      <c r="AV191" s="13" t="s">
        <v>89</v>
      </c>
      <c r="AW191" s="13" t="s">
        <v>5</v>
      </c>
      <c r="AX191" s="13" t="s">
        <v>87</v>
      </c>
      <c r="AY191" s="213" t="s">
        <v>129</v>
      </c>
    </row>
    <row r="192" spans="1:65" s="2" customFormat="1" ht="66.75" customHeight="1">
      <c r="A192" s="33"/>
      <c r="B192" s="34"/>
      <c r="C192" s="188" t="s">
        <v>276</v>
      </c>
      <c r="D192" s="188" t="s">
        <v>132</v>
      </c>
      <c r="E192" s="189" t="s">
        <v>277</v>
      </c>
      <c r="F192" s="190" t="s">
        <v>278</v>
      </c>
      <c r="G192" s="191" t="s">
        <v>234</v>
      </c>
      <c r="H192" s="192">
        <v>43.75</v>
      </c>
      <c r="I192" s="193"/>
      <c r="J192" s="193"/>
      <c r="K192" s="194">
        <f t="shared" ref="K192:K199" si="1">ROUND(P192*H192,2)</f>
        <v>0</v>
      </c>
      <c r="L192" s="190" t="s">
        <v>136</v>
      </c>
      <c r="M192" s="38"/>
      <c r="N192" s="195" t="s">
        <v>1</v>
      </c>
      <c r="O192" s="196" t="s">
        <v>42</v>
      </c>
      <c r="P192" s="197">
        <f t="shared" ref="P192:P199" si="2">I192+J192</f>
        <v>0</v>
      </c>
      <c r="Q192" s="197">
        <f t="shared" ref="Q192:Q199" si="3">ROUND(I192*H192,2)</f>
        <v>0</v>
      </c>
      <c r="R192" s="197">
        <f t="shared" ref="R192:R199" si="4">ROUND(J192*H192,2)</f>
        <v>0</v>
      </c>
      <c r="S192" s="70"/>
      <c r="T192" s="198">
        <f t="shared" ref="T192:T199" si="5">S192*H192</f>
        <v>0</v>
      </c>
      <c r="U192" s="198">
        <v>0</v>
      </c>
      <c r="V192" s="198">
        <f t="shared" ref="V192:V199" si="6">U192*H192</f>
        <v>0</v>
      </c>
      <c r="W192" s="198">
        <v>0</v>
      </c>
      <c r="X192" s="199">
        <f t="shared" ref="X192:X199" si="7">W192*H192</f>
        <v>0</v>
      </c>
      <c r="Y192" s="33"/>
      <c r="Z192" s="33"/>
      <c r="AA192" s="33"/>
      <c r="AB192" s="33"/>
      <c r="AC192" s="33"/>
      <c r="AD192" s="33"/>
      <c r="AE192" s="33"/>
      <c r="AR192" s="200" t="s">
        <v>137</v>
      </c>
      <c r="AT192" s="200" t="s">
        <v>132</v>
      </c>
      <c r="AU192" s="200" t="s">
        <v>89</v>
      </c>
      <c r="AY192" s="16" t="s">
        <v>129</v>
      </c>
      <c r="BE192" s="201">
        <f t="shared" ref="BE192:BE199" si="8">IF(O192="základní",K192,0)</f>
        <v>0</v>
      </c>
      <c r="BF192" s="201">
        <f t="shared" ref="BF192:BF199" si="9">IF(O192="snížená",K192,0)</f>
        <v>0</v>
      </c>
      <c r="BG192" s="201">
        <f t="shared" ref="BG192:BG199" si="10">IF(O192="zákl. přenesená",K192,0)</f>
        <v>0</v>
      </c>
      <c r="BH192" s="201">
        <f t="shared" ref="BH192:BH199" si="11">IF(O192="sníž. přenesená",K192,0)</f>
        <v>0</v>
      </c>
      <c r="BI192" s="201">
        <f t="shared" ref="BI192:BI199" si="12">IF(O192="nulová",K192,0)</f>
        <v>0</v>
      </c>
      <c r="BJ192" s="16" t="s">
        <v>87</v>
      </c>
      <c r="BK192" s="201">
        <f t="shared" ref="BK192:BK199" si="13">ROUND(P192*H192,2)</f>
        <v>0</v>
      </c>
      <c r="BL192" s="16" t="s">
        <v>137</v>
      </c>
      <c r="BM192" s="200" t="s">
        <v>279</v>
      </c>
    </row>
    <row r="193" spans="1:65" s="2" customFormat="1" ht="66.75" customHeight="1">
      <c r="A193" s="33"/>
      <c r="B193" s="34"/>
      <c r="C193" s="188" t="s">
        <v>280</v>
      </c>
      <c r="D193" s="188" t="s">
        <v>132</v>
      </c>
      <c r="E193" s="189" t="s">
        <v>281</v>
      </c>
      <c r="F193" s="190" t="s">
        <v>282</v>
      </c>
      <c r="G193" s="191" t="s">
        <v>252</v>
      </c>
      <c r="H193" s="192">
        <v>0.3</v>
      </c>
      <c r="I193" s="193"/>
      <c r="J193" s="193"/>
      <c r="K193" s="194">
        <f t="shared" si="1"/>
        <v>0</v>
      </c>
      <c r="L193" s="190" t="s">
        <v>136</v>
      </c>
      <c r="M193" s="38"/>
      <c r="N193" s="195" t="s">
        <v>1</v>
      </c>
      <c r="O193" s="196" t="s">
        <v>42</v>
      </c>
      <c r="P193" s="197">
        <f t="shared" si="2"/>
        <v>0</v>
      </c>
      <c r="Q193" s="197">
        <f t="shared" si="3"/>
        <v>0</v>
      </c>
      <c r="R193" s="197">
        <f t="shared" si="4"/>
        <v>0</v>
      </c>
      <c r="S193" s="70"/>
      <c r="T193" s="198">
        <f t="shared" si="5"/>
        <v>0</v>
      </c>
      <c r="U193" s="198">
        <v>0</v>
      </c>
      <c r="V193" s="198">
        <f t="shared" si="6"/>
        <v>0</v>
      </c>
      <c r="W193" s="198">
        <v>0</v>
      </c>
      <c r="X193" s="199">
        <f t="shared" si="7"/>
        <v>0</v>
      </c>
      <c r="Y193" s="33"/>
      <c r="Z193" s="33"/>
      <c r="AA193" s="33"/>
      <c r="AB193" s="33"/>
      <c r="AC193" s="33"/>
      <c r="AD193" s="33"/>
      <c r="AE193" s="33"/>
      <c r="AR193" s="200" t="s">
        <v>137</v>
      </c>
      <c r="AT193" s="200" t="s">
        <v>132</v>
      </c>
      <c r="AU193" s="200" t="s">
        <v>89</v>
      </c>
      <c r="AY193" s="16" t="s">
        <v>129</v>
      </c>
      <c r="BE193" s="201">
        <f t="shared" si="8"/>
        <v>0</v>
      </c>
      <c r="BF193" s="201">
        <f t="shared" si="9"/>
        <v>0</v>
      </c>
      <c r="BG193" s="201">
        <f t="shared" si="10"/>
        <v>0</v>
      </c>
      <c r="BH193" s="201">
        <f t="shared" si="11"/>
        <v>0</v>
      </c>
      <c r="BI193" s="201">
        <f t="shared" si="12"/>
        <v>0</v>
      </c>
      <c r="BJ193" s="16" t="s">
        <v>87</v>
      </c>
      <c r="BK193" s="201">
        <f t="shared" si="13"/>
        <v>0</v>
      </c>
      <c r="BL193" s="16" t="s">
        <v>137</v>
      </c>
      <c r="BM193" s="200" t="s">
        <v>283</v>
      </c>
    </row>
    <row r="194" spans="1:65" s="2" customFormat="1" ht="66.75" customHeight="1">
      <c r="A194" s="33"/>
      <c r="B194" s="34"/>
      <c r="C194" s="188" t="s">
        <v>284</v>
      </c>
      <c r="D194" s="188" t="s">
        <v>132</v>
      </c>
      <c r="E194" s="189" t="s">
        <v>285</v>
      </c>
      <c r="F194" s="190" t="s">
        <v>286</v>
      </c>
      <c r="G194" s="191" t="s">
        <v>252</v>
      </c>
      <c r="H194" s="192">
        <v>0.1</v>
      </c>
      <c r="I194" s="193"/>
      <c r="J194" s="193"/>
      <c r="K194" s="194">
        <f t="shared" si="1"/>
        <v>0</v>
      </c>
      <c r="L194" s="190" t="s">
        <v>136</v>
      </c>
      <c r="M194" s="38"/>
      <c r="N194" s="195" t="s">
        <v>1</v>
      </c>
      <c r="O194" s="196" t="s">
        <v>42</v>
      </c>
      <c r="P194" s="197">
        <f t="shared" si="2"/>
        <v>0</v>
      </c>
      <c r="Q194" s="197">
        <f t="shared" si="3"/>
        <v>0</v>
      </c>
      <c r="R194" s="197">
        <f t="shared" si="4"/>
        <v>0</v>
      </c>
      <c r="S194" s="70"/>
      <c r="T194" s="198">
        <f t="shared" si="5"/>
        <v>0</v>
      </c>
      <c r="U194" s="198">
        <v>0</v>
      </c>
      <c r="V194" s="198">
        <f t="shared" si="6"/>
        <v>0</v>
      </c>
      <c r="W194" s="198">
        <v>0</v>
      </c>
      <c r="X194" s="199">
        <f t="shared" si="7"/>
        <v>0</v>
      </c>
      <c r="Y194" s="33"/>
      <c r="Z194" s="33"/>
      <c r="AA194" s="33"/>
      <c r="AB194" s="33"/>
      <c r="AC194" s="33"/>
      <c r="AD194" s="33"/>
      <c r="AE194" s="33"/>
      <c r="AR194" s="200" t="s">
        <v>137</v>
      </c>
      <c r="AT194" s="200" t="s">
        <v>132</v>
      </c>
      <c r="AU194" s="200" t="s">
        <v>89</v>
      </c>
      <c r="AY194" s="16" t="s">
        <v>129</v>
      </c>
      <c r="BE194" s="201">
        <f t="shared" si="8"/>
        <v>0</v>
      </c>
      <c r="BF194" s="201">
        <f t="shared" si="9"/>
        <v>0</v>
      </c>
      <c r="BG194" s="201">
        <f t="shared" si="10"/>
        <v>0</v>
      </c>
      <c r="BH194" s="201">
        <f t="shared" si="11"/>
        <v>0</v>
      </c>
      <c r="BI194" s="201">
        <f t="shared" si="12"/>
        <v>0</v>
      </c>
      <c r="BJ194" s="16" t="s">
        <v>87</v>
      </c>
      <c r="BK194" s="201">
        <f t="shared" si="13"/>
        <v>0</v>
      </c>
      <c r="BL194" s="16" t="s">
        <v>137</v>
      </c>
      <c r="BM194" s="200" t="s">
        <v>287</v>
      </c>
    </row>
    <row r="195" spans="1:65" s="2" customFormat="1" ht="36">
      <c r="A195" s="33"/>
      <c r="B195" s="34"/>
      <c r="C195" s="188" t="s">
        <v>288</v>
      </c>
      <c r="D195" s="188" t="s">
        <v>132</v>
      </c>
      <c r="E195" s="189" t="s">
        <v>289</v>
      </c>
      <c r="F195" s="190" t="s">
        <v>290</v>
      </c>
      <c r="G195" s="191" t="s">
        <v>143</v>
      </c>
      <c r="H195" s="192">
        <v>15</v>
      </c>
      <c r="I195" s="193"/>
      <c r="J195" s="193"/>
      <c r="K195" s="194">
        <f t="shared" si="1"/>
        <v>0</v>
      </c>
      <c r="L195" s="190" t="s">
        <v>136</v>
      </c>
      <c r="M195" s="38"/>
      <c r="N195" s="195" t="s">
        <v>1</v>
      </c>
      <c r="O195" s="196" t="s">
        <v>42</v>
      </c>
      <c r="P195" s="197">
        <f t="shared" si="2"/>
        <v>0</v>
      </c>
      <c r="Q195" s="197">
        <f t="shared" si="3"/>
        <v>0</v>
      </c>
      <c r="R195" s="197">
        <f t="shared" si="4"/>
        <v>0</v>
      </c>
      <c r="S195" s="70"/>
      <c r="T195" s="198">
        <f t="shared" si="5"/>
        <v>0</v>
      </c>
      <c r="U195" s="198">
        <v>0</v>
      </c>
      <c r="V195" s="198">
        <f t="shared" si="6"/>
        <v>0</v>
      </c>
      <c r="W195" s="198">
        <v>0</v>
      </c>
      <c r="X195" s="199">
        <f t="shared" si="7"/>
        <v>0</v>
      </c>
      <c r="Y195" s="33"/>
      <c r="Z195" s="33"/>
      <c r="AA195" s="33"/>
      <c r="AB195" s="33"/>
      <c r="AC195" s="33"/>
      <c r="AD195" s="33"/>
      <c r="AE195" s="33"/>
      <c r="AR195" s="200" t="s">
        <v>137</v>
      </c>
      <c r="AT195" s="200" t="s">
        <v>132</v>
      </c>
      <c r="AU195" s="200" t="s">
        <v>89</v>
      </c>
      <c r="AY195" s="16" t="s">
        <v>129</v>
      </c>
      <c r="BE195" s="201">
        <f t="shared" si="8"/>
        <v>0</v>
      </c>
      <c r="BF195" s="201">
        <f t="shared" si="9"/>
        <v>0</v>
      </c>
      <c r="BG195" s="201">
        <f t="shared" si="10"/>
        <v>0</v>
      </c>
      <c r="BH195" s="201">
        <f t="shared" si="11"/>
        <v>0</v>
      </c>
      <c r="BI195" s="201">
        <f t="shared" si="12"/>
        <v>0</v>
      </c>
      <c r="BJ195" s="16" t="s">
        <v>87</v>
      </c>
      <c r="BK195" s="201">
        <f t="shared" si="13"/>
        <v>0</v>
      </c>
      <c r="BL195" s="16" t="s">
        <v>137</v>
      </c>
      <c r="BM195" s="200" t="s">
        <v>291</v>
      </c>
    </row>
    <row r="196" spans="1:65" s="2" customFormat="1" ht="36">
      <c r="A196" s="33"/>
      <c r="B196" s="34"/>
      <c r="C196" s="188" t="s">
        <v>292</v>
      </c>
      <c r="D196" s="188" t="s">
        <v>132</v>
      </c>
      <c r="E196" s="189" t="s">
        <v>293</v>
      </c>
      <c r="F196" s="190" t="s">
        <v>294</v>
      </c>
      <c r="G196" s="191" t="s">
        <v>143</v>
      </c>
      <c r="H196" s="192">
        <v>55</v>
      </c>
      <c r="I196" s="193"/>
      <c r="J196" s="193"/>
      <c r="K196" s="194">
        <f t="shared" si="1"/>
        <v>0</v>
      </c>
      <c r="L196" s="190" t="s">
        <v>136</v>
      </c>
      <c r="M196" s="38"/>
      <c r="N196" s="195" t="s">
        <v>1</v>
      </c>
      <c r="O196" s="196" t="s">
        <v>42</v>
      </c>
      <c r="P196" s="197">
        <f t="shared" si="2"/>
        <v>0</v>
      </c>
      <c r="Q196" s="197">
        <f t="shared" si="3"/>
        <v>0</v>
      </c>
      <c r="R196" s="197">
        <f t="shared" si="4"/>
        <v>0</v>
      </c>
      <c r="S196" s="70"/>
      <c r="T196" s="198">
        <f t="shared" si="5"/>
        <v>0</v>
      </c>
      <c r="U196" s="198">
        <v>0</v>
      </c>
      <c r="V196" s="198">
        <f t="shared" si="6"/>
        <v>0</v>
      </c>
      <c r="W196" s="198">
        <v>0</v>
      </c>
      <c r="X196" s="199">
        <f t="shared" si="7"/>
        <v>0</v>
      </c>
      <c r="Y196" s="33"/>
      <c r="Z196" s="33"/>
      <c r="AA196" s="33"/>
      <c r="AB196" s="33"/>
      <c r="AC196" s="33"/>
      <c r="AD196" s="33"/>
      <c r="AE196" s="33"/>
      <c r="AR196" s="200" t="s">
        <v>137</v>
      </c>
      <c r="AT196" s="200" t="s">
        <v>132</v>
      </c>
      <c r="AU196" s="200" t="s">
        <v>89</v>
      </c>
      <c r="AY196" s="16" t="s">
        <v>129</v>
      </c>
      <c r="BE196" s="201">
        <f t="shared" si="8"/>
        <v>0</v>
      </c>
      <c r="BF196" s="201">
        <f t="shared" si="9"/>
        <v>0</v>
      </c>
      <c r="BG196" s="201">
        <f t="shared" si="10"/>
        <v>0</v>
      </c>
      <c r="BH196" s="201">
        <f t="shared" si="11"/>
        <v>0</v>
      </c>
      <c r="BI196" s="201">
        <f t="shared" si="12"/>
        <v>0</v>
      </c>
      <c r="BJ196" s="16" t="s">
        <v>87</v>
      </c>
      <c r="BK196" s="201">
        <f t="shared" si="13"/>
        <v>0</v>
      </c>
      <c r="BL196" s="16" t="s">
        <v>137</v>
      </c>
      <c r="BM196" s="200" t="s">
        <v>295</v>
      </c>
    </row>
    <row r="197" spans="1:65" s="2" customFormat="1" ht="48">
      <c r="A197" s="33"/>
      <c r="B197" s="34"/>
      <c r="C197" s="188" t="s">
        <v>296</v>
      </c>
      <c r="D197" s="188" t="s">
        <v>132</v>
      </c>
      <c r="E197" s="189" t="s">
        <v>297</v>
      </c>
      <c r="F197" s="190" t="s">
        <v>298</v>
      </c>
      <c r="G197" s="191" t="s">
        <v>234</v>
      </c>
      <c r="H197" s="192">
        <v>3.4</v>
      </c>
      <c r="I197" s="193"/>
      <c r="J197" s="193"/>
      <c r="K197" s="194">
        <f t="shared" si="1"/>
        <v>0</v>
      </c>
      <c r="L197" s="190" t="s">
        <v>136</v>
      </c>
      <c r="M197" s="38"/>
      <c r="N197" s="195" t="s">
        <v>1</v>
      </c>
      <c r="O197" s="196" t="s">
        <v>42</v>
      </c>
      <c r="P197" s="197">
        <f t="shared" si="2"/>
        <v>0</v>
      </c>
      <c r="Q197" s="197">
        <f t="shared" si="3"/>
        <v>0</v>
      </c>
      <c r="R197" s="197">
        <f t="shared" si="4"/>
        <v>0</v>
      </c>
      <c r="S197" s="70"/>
      <c r="T197" s="198">
        <f t="shared" si="5"/>
        <v>0</v>
      </c>
      <c r="U197" s="198">
        <v>0</v>
      </c>
      <c r="V197" s="198">
        <f t="shared" si="6"/>
        <v>0</v>
      </c>
      <c r="W197" s="198">
        <v>0</v>
      </c>
      <c r="X197" s="199">
        <f t="shared" si="7"/>
        <v>0</v>
      </c>
      <c r="Y197" s="33"/>
      <c r="Z197" s="33"/>
      <c r="AA197" s="33"/>
      <c r="AB197" s="33"/>
      <c r="AC197" s="33"/>
      <c r="AD197" s="33"/>
      <c r="AE197" s="33"/>
      <c r="AR197" s="200" t="s">
        <v>137</v>
      </c>
      <c r="AT197" s="200" t="s">
        <v>132</v>
      </c>
      <c r="AU197" s="200" t="s">
        <v>89</v>
      </c>
      <c r="AY197" s="16" t="s">
        <v>129</v>
      </c>
      <c r="BE197" s="201">
        <f t="shared" si="8"/>
        <v>0</v>
      </c>
      <c r="BF197" s="201">
        <f t="shared" si="9"/>
        <v>0</v>
      </c>
      <c r="BG197" s="201">
        <f t="shared" si="10"/>
        <v>0</v>
      </c>
      <c r="BH197" s="201">
        <f t="shared" si="11"/>
        <v>0</v>
      </c>
      <c r="BI197" s="201">
        <f t="shared" si="12"/>
        <v>0</v>
      </c>
      <c r="BJ197" s="16" t="s">
        <v>87</v>
      </c>
      <c r="BK197" s="201">
        <f t="shared" si="13"/>
        <v>0</v>
      </c>
      <c r="BL197" s="16" t="s">
        <v>137</v>
      </c>
      <c r="BM197" s="200" t="s">
        <v>299</v>
      </c>
    </row>
    <row r="198" spans="1:65" s="2" customFormat="1" ht="55.5" customHeight="1">
      <c r="A198" s="33"/>
      <c r="B198" s="34"/>
      <c r="C198" s="188" t="s">
        <v>300</v>
      </c>
      <c r="D198" s="188" t="s">
        <v>132</v>
      </c>
      <c r="E198" s="189" t="s">
        <v>301</v>
      </c>
      <c r="F198" s="190" t="s">
        <v>302</v>
      </c>
      <c r="G198" s="191" t="s">
        <v>303</v>
      </c>
      <c r="H198" s="192">
        <v>63</v>
      </c>
      <c r="I198" s="193"/>
      <c r="J198" s="193"/>
      <c r="K198" s="194">
        <f t="shared" si="1"/>
        <v>0</v>
      </c>
      <c r="L198" s="190" t="s">
        <v>136</v>
      </c>
      <c r="M198" s="38"/>
      <c r="N198" s="195" t="s">
        <v>1</v>
      </c>
      <c r="O198" s="196" t="s">
        <v>42</v>
      </c>
      <c r="P198" s="197">
        <f t="shared" si="2"/>
        <v>0</v>
      </c>
      <c r="Q198" s="197">
        <f t="shared" si="3"/>
        <v>0</v>
      </c>
      <c r="R198" s="197">
        <f t="shared" si="4"/>
        <v>0</v>
      </c>
      <c r="S198" s="70"/>
      <c r="T198" s="198">
        <f t="shared" si="5"/>
        <v>0</v>
      </c>
      <c r="U198" s="198">
        <v>0</v>
      </c>
      <c r="V198" s="198">
        <f t="shared" si="6"/>
        <v>0</v>
      </c>
      <c r="W198" s="198">
        <v>0</v>
      </c>
      <c r="X198" s="199">
        <f t="shared" si="7"/>
        <v>0</v>
      </c>
      <c r="Y198" s="33"/>
      <c r="Z198" s="33"/>
      <c r="AA198" s="33"/>
      <c r="AB198" s="33"/>
      <c r="AC198" s="33"/>
      <c r="AD198" s="33"/>
      <c r="AE198" s="33"/>
      <c r="AR198" s="200" t="s">
        <v>137</v>
      </c>
      <c r="AT198" s="200" t="s">
        <v>132</v>
      </c>
      <c r="AU198" s="200" t="s">
        <v>89</v>
      </c>
      <c r="AY198" s="16" t="s">
        <v>129</v>
      </c>
      <c r="BE198" s="201">
        <f t="shared" si="8"/>
        <v>0</v>
      </c>
      <c r="BF198" s="201">
        <f t="shared" si="9"/>
        <v>0</v>
      </c>
      <c r="BG198" s="201">
        <f t="shared" si="10"/>
        <v>0</v>
      </c>
      <c r="BH198" s="201">
        <f t="shared" si="11"/>
        <v>0</v>
      </c>
      <c r="BI198" s="201">
        <f t="shared" si="12"/>
        <v>0</v>
      </c>
      <c r="BJ198" s="16" t="s">
        <v>87</v>
      </c>
      <c r="BK198" s="201">
        <f t="shared" si="13"/>
        <v>0</v>
      </c>
      <c r="BL198" s="16" t="s">
        <v>137</v>
      </c>
      <c r="BM198" s="200" t="s">
        <v>304</v>
      </c>
    </row>
    <row r="199" spans="1:65" s="2" customFormat="1" ht="36">
      <c r="A199" s="33"/>
      <c r="B199" s="34"/>
      <c r="C199" s="188" t="s">
        <v>305</v>
      </c>
      <c r="D199" s="188" t="s">
        <v>132</v>
      </c>
      <c r="E199" s="189" t="s">
        <v>306</v>
      </c>
      <c r="F199" s="190" t="s">
        <v>307</v>
      </c>
      <c r="G199" s="191" t="s">
        <v>234</v>
      </c>
      <c r="H199" s="192">
        <v>176.76</v>
      </c>
      <c r="I199" s="193"/>
      <c r="J199" s="193"/>
      <c r="K199" s="194">
        <f t="shared" si="1"/>
        <v>0</v>
      </c>
      <c r="L199" s="190" t="s">
        <v>136</v>
      </c>
      <c r="M199" s="38"/>
      <c r="N199" s="195" t="s">
        <v>1</v>
      </c>
      <c r="O199" s="196" t="s">
        <v>42</v>
      </c>
      <c r="P199" s="197">
        <f t="shared" si="2"/>
        <v>0</v>
      </c>
      <c r="Q199" s="197">
        <f t="shared" si="3"/>
        <v>0</v>
      </c>
      <c r="R199" s="197">
        <f t="shared" si="4"/>
        <v>0</v>
      </c>
      <c r="S199" s="70"/>
      <c r="T199" s="198">
        <f t="shared" si="5"/>
        <v>0</v>
      </c>
      <c r="U199" s="198">
        <v>0</v>
      </c>
      <c r="V199" s="198">
        <f t="shared" si="6"/>
        <v>0</v>
      </c>
      <c r="W199" s="198">
        <v>0</v>
      </c>
      <c r="X199" s="199">
        <f t="shared" si="7"/>
        <v>0</v>
      </c>
      <c r="Y199" s="33"/>
      <c r="Z199" s="33"/>
      <c r="AA199" s="33"/>
      <c r="AB199" s="33"/>
      <c r="AC199" s="33"/>
      <c r="AD199" s="33"/>
      <c r="AE199" s="33"/>
      <c r="AR199" s="200" t="s">
        <v>137</v>
      </c>
      <c r="AT199" s="200" t="s">
        <v>132</v>
      </c>
      <c r="AU199" s="200" t="s">
        <v>89</v>
      </c>
      <c r="AY199" s="16" t="s">
        <v>129</v>
      </c>
      <c r="BE199" s="201">
        <f t="shared" si="8"/>
        <v>0</v>
      </c>
      <c r="BF199" s="201">
        <f t="shared" si="9"/>
        <v>0</v>
      </c>
      <c r="BG199" s="201">
        <f t="shared" si="10"/>
        <v>0</v>
      </c>
      <c r="BH199" s="201">
        <f t="shared" si="11"/>
        <v>0</v>
      </c>
      <c r="BI199" s="201">
        <f t="shared" si="12"/>
        <v>0</v>
      </c>
      <c r="BJ199" s="16" t="s">
        <v>87</v>
      </c>
      <c r="BK199" s="201">
        <f t="shared" si="13"/>
        <v>0</v>
      </c>
      <c r="BL199" s="16" t="s">
        <v>137</v>
      </c>
      <c r="BM199" s="200" t="s">
        <v>308</v>
      </c>
    </row>
    <row r="200" spans="1:65" s="13" customFormat="1" ht="11.25">
      <c r="B200" s="202"/>
      <c r="C200" s="203"/>
      <c r="D200" s="204" t="s">
        <v>139</v>
      </c>
      <c r="E200" s="205" t="s">
        <v>1</v>
      </c>
      <c r="F200" s="206" t="s">
        <v>259</v>
      </c>
      <c r="G200" s="203"/>
      <c r="H200" s="207">
        <v>176.76</v>
      </c>
      <c r="I200" s="208"/>
      <c r="J200" s="208"/>
      <c r="K200" s="203"/>
      <c r="L200" s="203"/>
      <c r="M200" s="209"/>
      <c r="N200" s="210"/>
      <c r="O200" s="211"/>
      <c r="P200" s="211"/>
      <c r="Q200" s="211"/>
      <c r="R200" s="211"/>
      <c r="S200" s="211"/>
      <c r="T200" s="211"/>
      <c r="U200" s="211"/>
      <c r="V200" s="211"/>
      <c r="W200" s="211"/>
      <c r="X200" s="212"/>
      <c r="AT200" s="213" t="s">
        <v>139</v>
      </c>
      <c r="AU200" s="213" t="s">
        <v>89</v>
      </c>
      <c r="AV200" s="13" t="s">
        <v>89</v>
      </c>
      <c r="AW200" s="13" t="s">
        <v>5</v>
      </c>
      <c r="AX200" s="13" t="s">
        <v>87</v>
      </c>
      <c r="AY200" s="213" t="s">
        <v>129</v>
      </c>
    </row>
    <row r="201" spans="1:65" s="2" customFormat="1" ht="36">
      <c r="A201" s="33"/>
      <c r="B201" s="34"/>
      <c r="C201" s="188" t="s">
        <v>309</v>
      </c>
      <c r="D201" s="188" t="s">
        <v>132</v>
      </c>
      <c r="E201" s="189" t="s">
        <v>310</v>
      </c>
      <c r="F201" s="190" t="s">
        <v>311</v>
      </c>
      <c r="G201" s="191" t="s">
        <v>234</v>
      </c>
      <c r="H201" s="192">
        <v>176.76</v>
      </c>
      <c r="I201" s="193"/>
      <c r="J201" s="193"/>
      <c r="K201" s="194">
        <f>ROUND(P201*H201,2)</f>
        <v>0</v>
      </c>
      <c r="L201" s="190" t="s">
        <v>136</v>
      </c>
      <c r="M201" s="38"/>
      <c r="N201" s="195" t="s">
        <v>1</v>
      </c>
      <c r="O201" s="196" t="s">
        <v>42</v>
      </c>
      <c r="P201" s="197">
        <f>I201+J201</f>
        <v>0</v>
      </c>
      <c r="Q201" s="197">
        <f>ROUND(I201*H201,2)</f>
        <v>0</v>
      </c>
      <c r="R201" s="197">
        <f>ROUND(J201*H201,2)</f>
        <v>0</v>
      </c>
      <c r="S201" s="70"/>
      <c r="T201" s="198">
        <f>S201*H201</f>
        <v>0</v>
      </c>
      <c r="U201" s="198">
        <v>0</v>
      </c>
      <c r="V201" s="198">
        <f>U201*H201</f>
        <v>0</v>
      </c>
      <c r="W201" s="198">
        <v>0</v>
      </c>
      <c r="X201" s="199">
        <f>W201*H201</f>
        <v>0</v>
      </c>
      <c r="Y201" s="33"/>
      <c r="Z201" s="33"/>
      <c r="AA201" s="33"/>
      <c r="AB201" s="33"/>
      <c r="AC201" s="33"/>
      <c r="AD201" s="33"/>
      <c r="AE201" s="33"/>
      <c r="AR201" s="200" t="s">
        <v>137</v>
      </c>
      <c r="AT201" s="200" t="s">
        <v>132</v>
      </c>
      <c r="AU201" s="200" t="s">
        <v>89</v>
      </c>
      <c r="AY201" s="16" t="s">
        <v>129</v>
      </c>
      <c r="BE201" s="201">
        <f>IF(O201="základní",K201,0)</f>
        <v>0</v>
      </c>
      <c r="BF201" s="201">
        <f>IF(O201="snížená",K201,0)</f>
        <v>0</v>
      </c>
      <c r="BG201" s="201">
        <f>IF(O201="zákl. přenesená",K201,0)</f>
        <v>0</v>
      </c>
      <c r="BH201" s="201">
        <f>IF(O201="sníž. přenesená",K201,0)</f>
        <v>0</v>
      </c>
      <c r="BI201" s="201">
        <f>IF(O201="nulová",K201,0)</f>
        <v>0</v>
      </c>
      <c r="BJ201" s="16" t="s">
        <v>87</v>
      </c>
      <c r="BK201" s="201">
        <f>ROUND(P201*H201,2)</f>
        <v>0</v>
      </c>
      <c r="BL201" s="16" t="s">
        <v>137</v>
      </c>
      <c r="BM201" s="200" t="s">
        <v>312</v>
      </c>
    </row>
    <row r="202" spans="1:65" s="13" customFormat="1" ht="11.25">
      <c r="B202" s="202"/>
      <c r="C202" s="203"/>
      <c r="D202" s="204" t="s">
        <v>139</v>
      </c>
      <c r="E202" s="205" t="s">
        <v>1</v>
      </c>
      <c r="F202" s="206" t="s">
        <v>259</v>
      </c>
      <c r="G202" s="203"/>
      <c r="H202" s="207">
        <v>176.76</v>
      </c>
      <c r="I202" s="208"/>
      <c r="J202" s="208"/>
      <c r="K202" s="203"/>
      <c r="L202" s="203"/>
      <c r="M202" s="209"/>
      <c r="N202" s="210"/>
      <c r="O202" s="211"/>
      <c r="P202" s="211"/>
      <c r="Q202" s="211"/>
      <c r="R202" s="211"/>
      <c r="S202" s="211"/>
      <c r="T202" s="211"/>
      <c r="U202" s="211"/>
      <c r="V202" s="211"/>
      <c r="W202" s="211"/>
      <c r="X202" s="212"/>
      <c r="AT202" s="213" t="s">
        <v>139</v>
      </c>
      <c r="AU202" s="213" t="s">
        <v>89</v>
      </c>
      <c r="AV202" s="13" t="s">
        <v>89</v>
      </c>
      <c r="AW202" s="13" t="s">
        <v>5</v>
      </c>
      <c r="AX202" s="13" t="s">
        <v>87</v>
      </c>
      <c r="AY202" s="213" t="s">
        <v>129</v>
      </c>
    </row>
    <row r="203" spans="1:65" s="2" customFormat="1" ht="48">
      <c r="A203" s="33"/>
      <c r="B203" s="34"/>
      <c r="C203" s="188" t="s">
        <v>313</v>
      </c>
      <c r="D203" s="188" t="s">
        <v>132</v>
      </c>
      <c r="E203" s="189" t="s">
        <v>314</v>
      </c>
      <c r="F203" s="190" t="s">
        <v>315</v>
      </c>
      <c r="G203" s="191" t="s">
        <v>234</v>
      </c>
      <c r="H203" s="192">
        <v>700</v>
      </c>
      <c r="I203" s="193"/>
      <c r="J203" s="193"/>
      <c r="K203" s="194">
        <f>ROUND(P203*H203,2)</f>
        <v>0</v>
      </c>
      <c r="L203" s="190" t="s">
        <v>136</v>
      </c>
      <c r="M203" s="38"/>
      <c r="N203" s="195" t="s">
        <v>1</v>
      </c>
      <c r="O203" s="196" t="s">
        <v>42</v>
      </c>
      <c r="P203" s="197">
        <f>I203+J203</f>
        <v>0</v>
      </c>
      <c r="Q203" s="197">
        <f>ROUND(I203*H203,2)</f>
        <v>0</v>
      </c>
      <c r="R203" s="197">
        <f>ROUND(J203*H203,2)</f>
        <v>0</v>
      </c>
      <c r="S203" s="70"/>
      <c r="T203" s="198">
        <f>S203*H203</f>
        <v>0</v>
      </c>
      <c r="U203" s="198">
        <v>0</v>
      </c>
      <c r="V203" s="198">
        <f>U203*H203</f>
        <v>0</v>
      </c>
      <c r="W203" s="198">
        <v>0</v>
      </c>
      <c r="X203" s="199">
        <f>W203*H203</f>
        <v>0</v>
      </c>
      <c r="Y203" s="33"/>
      <c r="Z203" s="33"/>
      <c r="AA203" s="33"/>
      <c r="AB203" s="33"/>
      <c r="AC203" s="33"/>
      <c r="AD203" s="33"/>
      <c r="AE203" s="33"/>
      <c r="AR203" s="200" t="s">
        <v>137</v>
      </c>
      <c r="AT203" s="200" t="s">
        <v>132</v>
      </c>
      <c r="AU203" s="200" t="s">
        <v>89</v>
      </c>
      <c r="AY203" s="16" t="s">
        <v>129</v>
      </c>
      <c r="BE203" s="201">
        <f>IF(O203="základní",K203,0)</f>
        <v>0</v>
      </c>
      <c r="BF203" s="201">
        <f>IF(O203="snížená",K203,0)</f>
        <v>0</v>
      </c>
      <c r="BG203" s="201">
        <f>IF(O203="zákl. přenesená",K203,0)</f>
        <v>0</v>
      </c>
      <c r="BH203" s="201">
        <f>IF(O203="sníž. přenesená",K203,0)</f>
        <v>0</v>
      </c>
      <c r="BI203" s="201">
        <f>IF(O203="nulová",K203,0)</f>
        <v>0</v>
      </c>
      <c r="BJ203" s="16" t="s">
        <v>87</v>
      </c>
      <c r="BK203" s="201">
        <f>ROUND(P203*H203,2)</f>
        <v>0</v>
      </c>
      <c r="BL203" s="16" t="s">
        <v>137</v>
      </c>
      <c r="BM203" s="200" t="s">
        <v>316</v>
      </c>
    </row>
    <row r="204" spans="1:65" s="13" customFormat="1" ht="11.25">
      <c r="B204" s="202"/>
      <c r="C204" s="203"/>
      <c r="D204" s="204" t="s">
        <v>139</v>
      </c>
      <c r="E204" s="205" t="s">
        <v>1</v>
      </c>
      <c r="F204" s="206" t="s">
        <v>317</v>
      </c>
      <c r="G204" s="203"/>
      <c r="H204" s="207">
        <v>700</v>
      </c>
      <c r="I204" s="208"/>
      <c r="J204" s="208"/>
      <c r="K204" s="203"/>
      <c r="L204" s="203"/>
      <c r="M204" s="209"/>
      <c r="N204" s="210"/>
      <c r="O204" s="211"/>
      <c r="P204" s="211"/>
      <c r="Q204" s="211"/>
      <c r="R204" s="211"/>
      <c r="S204" s="211"/>
      <c r="T204" s="211"/>
      <c r="U204" s="211"/>
      <c r="V204" s="211"/>
      <c r="W204" s="211"/>
      <c r="X204" s="212"/>
      <c r="AT204" s="213" t="s">
        <v>139</v>
      </c>
      <c r="AU204" s="213" t="s">
        <v>89</v>
      </c>
      <c r="AV204" s="13" t="s">
        <v>89</v>
      </c>
      <c r="AW204" s="13" t="s">
        <v>5</v>
      </c>
      <c r="AX204" s="13" t="s">
        <v>87</v>
      </c>
      <c r="AY204" s="213" t="s">
        <v>129</v>
      </c>
    </row>
    <row r="205" spans="1:65" s="2" customFormat="1" ht="48">
      <c r="A205" s="33"/>
      <c r="B205" s="34"/>
      <c r="C205" s="188" t="s">
        <v>318</v>
      </c>
      <c r="D205" s="188" t="s">
        <v>132</v>
      </c>
      <c r="E205" s="189" t="s">
        <v>319</v>
      </c>
      <c r="F205" s="190" t="s">
        <v>320</v>
      </c>
      <c r="G205" s="191" t="s">
        <v>234</v>
      </c>
      <c r="H205" s="192">
        <v>700</v>
      </c>
      <c r="I205" s="193"/>
      <c r="J205" s="193"/>
      <c r="K205" s="194">
        <f>ROUND(P205*H205,2)</f>
        <v>0</v>
      </c>
      <c r="L205" s="190" t="s">
        <v>136</v>
      </c>
      <c r="M205" s="38"/>
      <c r="N205" s="195" t="s">
        <v>1</v>
      </c>
      <c r="O205" s="196" t="s">
        <v>42</v>
      </c>
      <c r="P205" s="197">
        <f>I205+J205</f>
        <v>0</v>
      </c>
      <c r="Q205" s="197">
        <f>ROUND(I205*H205,2)</f>
        <v>0</v>
      </c>
      <c r="R205" s="197">
        <f>ROUND(J205*H205,2)</f>
        <v>0</v>
      </c>
      <c r="S205" s="70"/>
      <c r="T205" s="198">
        <f>S205*H205</f>
        <v>0</v>
      </c>
      <c r="U205" s="198">
        <v>0</v>
      </c>
      <c r="V205" s="198">
        <f>U205*H205</f>
        <v>0</v>
      </c>
      <c r="W205" s="198">
        <v>0</v>
      </c>
      <c r="X205" s="199">
        <f>W205*H205</f>
        <v>0</v>
      </c>
      <c r="Y205" s="33"/>
      <c r="Z205" s="33"/>
      <c r="AA205" s="33"/>
      <c r="AB205" s="33"/>
      <c r="AC205" s="33"/>
      <c r="AD205" s="33"/>
      <c r="AE205" s="33"/>
      <c r="AR205" s="200" t="s">
        <v>137</v>
      </c>
      <c r="AT205" s="200" t="s">
        <v>132</v>
      </c>
      <c r="AU205" s="200" t="s">
        <v>89</v>
      </c>
      <c r="AY205" s="16" t="s">
        <v>129</v>
      </c>
      <c r="BE205" s="201">
        <f>IF(O205="základní",K205,0)</f>
        <v>0</v>
      </c>
      <c r="BF205" s="201">
        <f>IF(O205="snížená",K205,0)</f>
        <v>0</v>
      </c>
      <c r="BG205" s="201">
        <f>IF(O205="zákl. přenesená",K205,0)</f>
        <v>0</v>
      </c>
      <c r="BH205" s="201">
        <f>IF(O205="sníž. přenesená",K205,0)</f>
        <v>0</v>
      </c>
      <c r="BI205" s="201">
        <f>IF(O205="nulová",K205,0)</f>
        <v>0</v>
      </c>
      <c r="BJ205" s="16" t="s">
        <v>87</v>
      </c>
      <c r="BK205" s="201">
        <f>ROUND(P205*H205,2)</f>
        <v>0</v>
      </c>
      <c r="BL205" s="16" t="s">
        <v>137</v>
      </c>
      <c r="BM205" s="200" t="s">
        <v>321</v>
      </c>
    </row>
    <row r="206" spans="1:65" s="13" customFormat="1" ht="11.25">
      <c r="B206" s="202"/>
      <c r="C206" s="203"/>
      <c r="D206" s="204" t="s">
        <v>139</v>
      </c>
      <c r="E206" s="205" t="s">
        <v>1</v>
      </c>
      <c r="F206" s="206" t="s">
        <v>317</v>
      </c>
      <c r="G206" s="203"/>
      <c r="H206" s="207">
        <v>700</v>
      </c>
      <c r="I206" s="208"/>
      <c r="J206" s="208"/>
      <c r="K206" s="203"/>
      <c r="L206" s="203"/>
      <c r="M206" s="209"/>
      <c r="N206" s="210"/>
      <c r="O206" s="211"/>
      <c r="P206" s="211"/>
      <c r="Q206" s="211"/>
      <c r="R206" s="211"/>
      <c r="S206" s="211"/>
      <c r="T206" s="211"/>
      <c r="U206" s="211"/>
      <c r="V206" s="211"/>
      <c r="W206" s="211"/>
      <c r="X206" s="212"/>
      <c r="AT206" s="213" t="s">
        <v>139</v>
      </c>
      <c r="AU206" s="213" t="s">
        <v>89</v>
      </c>
      <c r="AV206" s="13" t="s">
        <v>89</v>
      </c>
      <c r="AW206" s="13" t="s">
        <v>5</v>
      </c>
      <c r="AX206" s="13" t="s">
        <v>87</v>
      </c>
      <c r="AY206" s="213" t="s">
        <v>129</v>
      </c>
    </row>
    <row r="207" spans="1:65" s="2" customFormat="1" ht="44.25" customHeight="1">
      <c r="A207" s="33"/>
      <c r="B207" s="34"/>
      <c r="C207" s="188" t="s">
        <v>322</v>
      </c>
      <c r="D207" s="188" t="s">
        <v>132</v>
      </c>
      <c r="E207" s="189" t="s">
        <v>323</v>
      </c>
      <c r="F207" s="190" t="s">
        <v>324</v>
      </c>
      <c r="G207" s="191" t="s">
        <v>153</v>
      </c>
      <c r="H207" s="192">
        <v>2</v>
      </c>
      <c r="I207" s="193"/>
      <c r="J207" s="193"/>
      <c r="K207" s="194">
        <f>ROUND(P207*H207,2)</f>
        <v>0</v>
      </c>
      <c r="L207" s="190" t="s">
        <v>136</v>
      </c>
      <c r="M207" s="38"/>
      <c r="N207" s="195" t="s">
        <v>1</v>
      </c>
      <c r="O207" s="196" t="s">
        <v>42</v>
      </c>
      <c r="P207" s="197">
        <f>I207+J207</f>
        <v>0</v>
      </c>
      <c r="Q207" s="197">
        <f>ROUND(I207*H207,2)</f>
        <v>0</v>
      </c>
      <c r="R207" s="197">
        <f>ROUND(J207*H207,2)</f>
        <v>0</v>
      </c>
      <c r="S207" s="70"/>
      <c r="T207" s="198">
        <f>S207*H207</f>
        <v>0</v>
      </c>
      <c r="U207" s="198">
        <v>0</v>
      </c>
      <c r="V207" s="198">
        <f>U207*H207</f>
        <v>0</v>
      </c>
      <c r="W207" s="198">
        <v>0</v>
      </c>
      <c r="X207" s="199">
        <f>W207*H207</f>
        <v>0</v>
      </c>
      <c r="Y207" s="33"/>
      <c r="Z207" s="33"/>
      <c r="AA207" s="33"/>
      <c r="AB207" s="33"/>
      <c r="AC207" s="33"/>
      <c r="AD207" s="33"/>
      <c r="AE207" s="33"/>
      <c r="AR207" s="200" t="s">
        <v>137</v>
      </c>
      <c r="AT207" s="200" t="s">
        <v>132</v>
      </c>
      <c r="AU207" s="200" t="s">
        <v>89</v>
      </c>
      <c r="AY207" s="16" t="s">
        <v>129</v>
      </c>
      <c r="BE207" s="201">
        <f>IF(O207="základní",K207,0)</f>
        <v>0</v>
      </c>
      <c r="BF207" s="201">
        <f>IF(O207="snížená",K207,0)</f>
        <v>0</v>
      </c>
      <c r="BG207" s="201">
        <f>IF(O207="zákl. přenesená",K207,0)</f>
        <v>0</v>
      </c>
      <c r="BH207" s="201">
        <f>IF(O207="sníž. přenesená",K207,0)</f>
        <v>0</v>
      </c>
      <c r="BI207" s="201">
        <f>IF(O207="nulová",K207,0)</f>
        <v>0</v>
      </c>
      <c r="BJ207" s="16" t="s">
        <v>87</v>
      </c>
      <c r="BK207" s="201">
        <f>ROUND(P207*H207,2)</f>
        <v>0</v>
      </c>
      <c r="BL207" s="16" t="s">
        <v>137</v>
      </c>
      <c r="BM207" s="200" t="s">
        <v>325</v>
      </c>
    </row>
    <row r="208" spans="1:65" s="2" customFormat="1" ht="24">
      <c r="A208" s="33"/>
      <c r="B208" s="34"/>
      <c r="C208" s="188" t="s">
        <v>326</v>
      </c>
      <c r="D208" s="188" t="s">
        <v>132</v>
      </c>
      <c r="E208" s="189" t="s">
        <v>327</v>
      </c>
      <c r="F208" s="190" t="s">
        <v>328</v>
      </c>
      <c r="G208" s="191" t="s">
        <v>149</v>
      </c>
      <c r="H208" s="192">
        <v>16</v>
      </c>
      <c r="I208" s="193"/>
      <c r="J208" s="193"/>
      <c r="K208" s="194">
        <f>ROUND(P208*H208,2)</f>
        <v>0</v>
      </c>
      <c r="L208" s="190" t="s">
        <v>136</v>
      </c>
      <c r="M208" s="38"/>
      <c r="N208" s="195" t="s">
        <v>1</v>
      </c>
      <c r="O208" s="196" t="s">
        <v>42</v>
      </c>
      <c r="P208" s="197">
        <f>I208+J208</f>
        <v>0</v>
      </c>
      <c r="Q208" s="197">
        <f>ROUND(I208*H208,2)</f>
        <v>0</v>
      </c>
      <c r="R208" s="197">
        <f>ROUND(J208*H208,2)</f>
        <v>0</v>
      </c>
      <c r="S208" s="70"/>
      <c r="T208" s="198">
        <f>S208*H208</f>
        <v>0</v>
      </c>
      <c r="U208" s="198">
        <v>0</v>
      </c>
      <c r="V208" s="198">
        <f>U208*H208</f>
        <v>0</v>
      </c>
      <c r="W208" s="198">
        <v>0</v>
      </c>
      <c r="X208" s="199">
        <f>W208*H208</f>
        <v>0</v>
      </c>
      <c r="Y208" s="33"/>
      <c r="Z208" s="33"/>
      <c r="AA208" s="33"/>
      <c r="AB208" s="33"/>
      <c r="AC208" s="33"/>
      <c r="AD208" s="33"/>
      <c r="AE208" s="33"/>
      <c r="AR208" s="200" t="s">
        <v>137</v>
      </c>
      <c r="AT208" s="200" t="s">
        <v>132</v>
      </c>
      <c r="AU208" s="200" t="s">
        <v>89</v>
      </c>
      <c r="AY208" s="16" t="s">
        <v>129</v>
      </c>
      <c r="BE208" s="201">
        <f>IF(O208="základní",K208,0)</f>
        <v>0</v>
      </c>
      <c r="BF208" s="201">
        <f>IF(O208="snížená",K208,0)</f>
        <v>0</v>
      </c>
      <c r="BG208" s="201">
        <f>IF(O208="zákl. přenesená",K208,0)</f>
        <v>0</v>
      </c>
      <c r="BH208" s="201">
        <f>IF(O208="sníž. přenesená",K208,0)</f>
        <v>0</v>
      </c>
      <c r="BI208" s="201">
        <f>IF(O208="nulová",K208,0)</f>
        <v>0</v>
      </c>
      <c r="BJ208" s="16" t="s">
        <v>87</v>
      </c>
      <c r="BK208" s="201">
        <f>ROUND(P208*H208,2)</f>
        <v>0</v>
      </c>
      <c r="BL208" s="16" t="s">
        <v>137</v>
      </c>
      <c r="BM208" s="200" t="s">
        <v>329</v>
      </c>
    </row>
    <row r="209" spans="1:65" s="2" customFormat="1" ht="36">
      <c r="A209" s="33"/>
      <c r="B209" s="34"/>
      <c r="C209" s="188" t="s">
        <v>330</v>
      </c>
      <c r="D209" s="188" t="s">
        <v>132</v>
      </c>
      <c r="E209" s="189" t="s">
        <v>331</v>
      </c>
      <c r="F209" s="190" t="s">
        <v>332</v>
      </c>
      <c r="G209" s="191" t="s">
        <v>143</v>
      </c>
      <c r="H209" s="192">
        <v>13</v>
      </c>
      <c r="I209" s="193"/>
      <c r="J209" s="193"/>
      <c r="K209" s="194">
        <f>ROUND(P209*H209,2)</f>
        <v>0</v>
      </c>
      <c r="L209" s="190" t="s">
        <v>136</v>
      </c>
      <c r="M209" s="38"/>
      <c r="N209" s="195" t="s">
        <v>1</v>
      </c>
      <c r="O209" s="196" t="s">
        <v>42</v>
      </c>
      <c r="P209" s="197">
        <f>I209+J209</f>
        <v>0</v>
      </c>
      <c r="Q209" s="197">
        <f>ROUND(I209*H209,2)</f>
        <v>0</v>
      </c>
      <c r="R209" s="197">
        <f>ROUND(J209*H209,2)</f>
        <v>0</v>
      </c>
      <c r="S209" s="70"/>
      <c r="T209" s="198">
        <f>S209*H209</f>
        <v>0</v>
      </c>
      <c r="U209" s="198">
        <v>0</v>
      </c>
      <c r="V209" s="198">
        <f>U209*H209</f>
        <v>0</v>
      </c>
      <c r="W209" s="198">
        <v>0</v>
      </c>
      <c r="X209" s="199">
        <f>W209*H209</f>
        <v>0</v>
      </c>
      <c r="Y209" s="33"/>
      <c r="Z209" s="33"/>
      <c r="AA209" s="33"/>
      <c r="AB209" s="33"/>
      <c r="AC209" s="33"/>
      <c r="AD209" s="33"/>
      <c r="AE209" s="33"/>
      <c r="AR209" s="200" t="s">
        <v>137</v>
      </c>
      <c r="AT209" s="200" t="s">
        <v>132</v>
      </c>
      <c r="AU209" s="200" t="s">
        <v>89</v>
      </c>
      <c r="AY209" s="16" t="s">
        <v>129</v>
      </c>
      <c r="BE209" s="201">
        <f>IF(O209="základní",K209,0)</f>
        <v>0</v>
      </c>
      <c r="BF209" s="201">
        <f>IF(O209="snížená",K209,0)</f>
        <v>0</v>
      </c>
      <c r="BG209" s="201">
        <f>IF(O209="zákl. přenesená",K209,0)</f>
        <v>0</v>
      </c>
      <c r="BH209" s="201">
        <f>IF(O209="sníž. přenesená",K209,0)</f>
        <v>0</v>
      </c>
      <c r="BI209" s="201">
        <f>IF(O209="nulová",K209,0)</f>
        <v>0</v>
      </c>
      <c r="BJ209" s="16" t="s">
        <v>87</v>
      </c>
      <c r="BK209" s="201">
        <f>ROUND(P209*H209,2)</f>
        <v>0</v>
      </c>
      <c r="BL209" s="16" t="s">
        <v>137</v>
      </c>
      <c r="BM209" s="200" t="s">
        <v>333</v>
      </c>
    </row>
    <row r="210" spans="1:65" s="13" customFormat="1" ht="11.25">
      <c r="B210" s="202"/>
      <c r="C210" s="203"/>
      <c r="D210" s="204" t="s">
        <v>139</v>
      </c>
      <c r="E210" s="205" t="s">
        <v>1</v>
      </c>
      <c r="F210" s="206" t="s">
        <v>334</v>
      </c>
      <c r="G210" s="203"/>
      <c r="H210" s="207">
        <v>13</v>
      </c>
      <c r="I210" s="208"/>
      <c r="J210" s="208"/>
      <c r="K210" s="203"/>
      <c r="L210" s="203"/>
      <c r="M210" s="209"/>
      <c r="N210" s="210"/>
      <c r="O210" s="211"/>
      <c r="P210" s="211"/>
      <c r="Q210" s="211"/>
      <c r="R210" s="211"/>
      <c r="S210" s="211"/>
      <c r="T210" s="211"/>
      <c r="U210" s="211"/>
      <c r="V210" s="211"/>
      <c r="W210" s="211"/>
      <c r="X210" s="212"/>
      <c r="AT210" s="213" t="s">
        <v>139</v>
      </c>
      <c r="AU210" s="213" t="s">
        <v>89</v>
      </c>
      <c r="AV210" s="13" t="s">
        <v>89</v>
      </c>
      <c r="AW210" s="13" t="s">
        <v>5</v>
      </c>
      <c r="AX210" s="13" t="s">
        <v>87</v>
      </c>
      <c r="AY210" s="213" t="s">
        <v>129</v>
      </c>
    </row>
    <row r="211" spans="1:65" s="2" customFormat="1" ht="36">
      <c r="A211" s="33"/>
      <c r="B211" s="34"/>
      <c r="C211" s="188" t="s">
        <v>335</v>
      </c>
      <c r="D211" s="188" t="s">
        <v>132</v>
      </c>
      <c r="E211" s="189" t="s">
        <v>336</v>
      </c>
      <c r="F211" s="190" t="s">
        <v>337</v>
      </c>
      <c r="G211" s="191" t="s">
        <v>135</v>
      </c>
      <c r="H211" s="192">
        <v>260</v>
      </c>
      <c r="I211" s="193"/>
      <c r="J211" s="193"/>
      <c r="K211" s="194">
        <f>ROUND(P211*H211,2)</f>
        <v>0</v>
      </c>
      <c r="L211" s="190" t="s">
        <v>136</v>
      </c>
      <c r="M211" s="38"/>
      <c r="N211" s="195" t="s">
        <v>1</v>
      </c>
      <c r="O211" s="196" t="s">
        <v>42</v>
      </c>
      <c r="P211" s="197">
        <f>I211+J211</f>
        <v>0</v>
      </c>
      <c r="Q211" s="197">
        <f>ROUND(I211*H211,2)</f>
        <v>0</v>
      </c>
      <c r="R211" s="197">
        <f>ROUND(J211*H211,2)</f>
        <v>0</v>
      </c>
      <c r="S211" s="70"/>
      <c r="T211" s="198">
        <f>S211*H211</f>
        <v>0</v>
      </c>
      <c r="U211" s="198">
        <v>0</v>
      </c>
      <c r="V211" s="198">
        <f>U211*H211</f>
        <v>0</v>
      </c>
      <c r="W211" s="198">
        <v>0</v>
      </c>
      <c r="X211" s="199">
        <f>W211*H211</f>
        <v>0</v>
      </c>
      <c r="Y211" s="33"/>
      <c r="Z211" s="33"/>
      <c r="AA211" s="33"/>
      <c r="AB211" s="33"/>
      <c r="AC211" s="33"/>
      <c r="AD211" s="33"/>
      <c r="AE211" s="33"/>
      <c r="AR211" s="200" t="s">
        <v>137</v>
      </c>
      <c r="AT211" s="200" t="s">
        <v>132</v>
      </c>
      <c r="AU211" s="200" t="s">
        <v>89</v>
      </c>
      <c r="AY211" s="16" t="s">
        <v>129</v>
      </c>
      <c r="BE211" s="201">
        <f>IF(O211="základní",K211,0)</f>
        <v>0</v>
      </c>
      <c r="BF211" s="201">
        <f>IF(O211="snížená",K211,0)</f>
        <v>0</v>
      </c>
      <c r="BG211" s="201">
        <f>IF(O211="zákl. přenesená",K211,0)</f>
        <v>0</v>
      </c>
      <c r="BH211" s="201">
        <f>IF(O211="sníž. přenesená",K211,0)</f>
        <v>0</v>
      </c>
      <c r="BI211" s="201">
        <f>IF(O211="nulová",K211,0)</f>
        <v>0</v>
      </c>
      <c r="BJ211" s="16" t="s">
        <v>87</v>
      </c>
      <c r="BK211" s="201">
        <f>ROUND(P211*H211,2)</f>
        <v>0</v>
      </c>
      <c r="BL211" s="16" t="s">
        <v>137</v>
      </c>
      <c r="BM211" s="200" t="s">
        <v>338</v>
      </c>
    </row>
    <row r="212" spans="1:65" s="13" customFormat="1" ht="11.25">
      <c r="B212" s="202"/>
      <c r="C212" s="203"/>
      <c r="D212" s="204" t="s">
        <v>139</v>
      </c>
      <c r="E212" s="205" t="s">
        <v>1</v>
      </c>
      <c r="F212" s="206" t="s">
        <v>339</v>
      </c>
      <c r="G212" s="203"/>
      <c r="H212" s="207">
        <v>260</v>
      </c>
      <c r="I212" s="208"/>
      <c r="J212" s="208"/>
      <c r="K212" s="203"/>
      <c r="L212" s="203"/>
      <c r="M212" s="209"/>
      <c r="N212" s="210"/>
      <c r="O212" s="211"/>
      <c r="P212" s="211"/>
      <c r="Q212" s="211"/>
      <c r="R212" s="211"/>
      <c r="S212" s="211"/>
      <c r="T212" s="211"/>
      <c r="U212" s="211"/>
      <c r="V212" s="211"/>
      <c r="W212" s="211"/>
      <c r="X212" s="212"/>
      <c r="AT212" s="213" t="s">
        <v>139</v>
      </c>
      <c r="AU212" s="213" t="s">
        <v>89</v>
      </c>
      <c r="AV212" s="13" t="s">
        <v>89</v>
      </c>
      <c r="AW212" s="13" t="s">
        <v>5</v>
      </c>
      <c r="AX212" s="13" t="s">
        <v>87</v>
      </c>
      <c r="AY212" s="213" t="s">
        <v>129</v>
      </c>
    </row>
    <row r="213" spans="1:65" s="2" customFormat="1" ht="24">
      <c r="A213" s="33"/>
      <c r="B213" s="34"/>
      <c r="C213" s="188" t="s">
        <v>340</v>
      </c>
      <c r="D213" s="188" t="s">
        <v>132</v>
      </c>
      <c r="E213" s="189" t="s">
        <v>341</v>
      </c>
      <c r="F213" s="190" t="s">
        <v>342</v>
      </c>
      <c r="G213" s="191" t="s">
        <v>149</v>
      </c>
      <c r="H213" s="192">
        <v>4</v>
      </c>
      <c r="I213" s="193"/>
      <c r="J213" s="193"/>
      <c r="K213" s="194">
        <f>ROUND(P213*H213,2)</f>
        <v>0</v>
      </c>
      <c r="L213" s="190" t="s">
        <v>136</v>
      </c>
      <c r="M213" s="38"/>
      <c r="N213" s="195" t="s">
        <v>1</v>
      </c>
      <c r="O213" s="196" t="s">
        <v>42</v>
      </c>
      <c r="P213" s="197">
        <f>I213+J213</f>
        <v>0</v>
      </c>
      <c r="Q213" s="197">
        <f>ROUND(I213*H213,2)</f>
        <v>0</v>
      </c>
      <c r="R213" s="197">
        <f>ROUND(J213*H213,2)</f>
        <v>0</v>
      </c>
      <c r="S213" s="70"/>
      <c r="T213" s="198">
        <f>S213*H213</f>
        <v>0</v>
      </c>
      <c r="U213" s="198">
        <v>0</v>
      </c>
      <c r="V213" s="198">
        <f>U213*H213</f>
        <v>0</v>
      </c>
      <c r="W213" s="198">
        <v>0</v>
      </c>
      <c r="X213" s="199">
        <f>W213*H213</f>
        <v>0</v>
      </c>
      <c r="Y213" s="33"/>
      <c r="Z213" s="33"/>
      <c r="AA213" s="33"/>
      <c r="AB213" s="33"/>
      <c r="AC213" s="33"/>
      <c r="AD213" s="33"/>
      <c r="AE213" s="33"/>
      <c r="AR213" s="200" t="s">
        <v>137</v>
      </c>
      <c r="AT213" s="200" t="s">
        <v>132</v>
      </c>
      <c r="AU213" s="200" t="s">
        <v>89</v>
      </c>
      <c r="AY213" s="16" t="s">
        <v>129</v>
      </c>
      <c r="BE213" s="201">
        <f>IF(O213="základní",K213,0)</f>
        <v>0</v>
      </c>
      <c r="BF213" s="201">
        <f>IF(O213="snížená",K213,0)</f>
        <v>0</v>
      </c>
      <c r="BG213" s="201">
        <f>IF(O213="zákl. přenesená",K213,0)</f>
        <v>0</v>
      </c>
      <c r="BH213" s="201">
        <f>IF(O213="sníž. přenesená",K213,0)</f>
        <v>0</v>
      </c>
      <c r="BI213" s="201">
        <f>IF(O213="nulová",K213,0)</f>
        <v>0</v>
      </c>
      <c r="BJ213" s="16" t="s">
        <v>87</v>
      </c>
      <c r="BK213" s="201">
        <f>ROUND(P213*H213,2)</f>
        <v>0</v>
      </c>
      <c r="BL213" s="16" t="s">
        <v>137</v>
      </c>
      <c r="BM213" s="200" t="s">
        <v>343</v>
      </c>
    </row>
    <row r="214" spans="1:65" s="2" customFormat="1" ht="19.5">
      <c r="A214" s="33"/>
      <c r="B214" s="34"/>
      <c r="C214" s="35"/>
      <c r="D214" s="204" t="s">
        <v>155</v>
      </c>
      <c r="E214" s="35"/>
      <c r="F214" s="214" t="s">
        <v>344</v>
      </c>
      <c r="G214" s="35"/>
      <c r="H214" s="35"/>
      <c r="I214" s="215"/>
      <c r="J214" s="215"/>
      <c r="K214" s="35"/>
      <c r="L214" s="35"/>
      <c r="M214" s="38"/>
      <c r="N214" s="216"/>
      <c r="O214" s="217"/>
      <c r="P214" s="70"/>
      <c r="Q214" s="70"/>
      <c r="R214" s="70"/>
      <c r="S214" s="70"/>
      <c r="T214" s="70"/>
      <c r="U214" s="70"/>
      <c r="V214" s="70"/>
      <c r="W214" s="70"/>
      <c r="X214" s="71"/>
      <c r="Y214" s="33"/>
      <c r="Z214" s="33"/>
      <c r="AA214" s="33"/>
      <c r="AB214" s="33"/>
      <c r="AC214" s="33"/>
      <c r="AD214" s="33"/>
      <c r="AE214" s="33"/>
      <c r="AT214" s="16" t="s">
        <v>155</v>
      </c>
      <c r="AU214" s="16" t="s">
        <v>89</v>
      </c>
    </row>
    <row r="215" spans="1:65" s="2" customFormat="1" ht="36">
      <c r="A215" s="33"/>
      <c r="B215" s="34"/>
      <c r="C215" s="188" t="s">
        <v>345</v>
      </c>
      <c r="D215" s="188" t="s">
        <v>132</v>
      </c>
      <c r="E215" s="189" t="s">
        <v>346</v>
      </c>
      <c r="F215" s="190" t="s">
        <v>347</v>
      </c>
      <c r="G215" s="191" t="s">
        <v>149</v>
      </c>
      <c r="H215" s="192">
        <v>4</v>
      </c>
      <c r="I215" s="193"/>
      <c r="J215" s="193"/>
      <c r="K215" s="194">
        <f>ROUND(P215*H215,2)</f>
        <v>0</v>
      </c>
      <c r="L215" s="190" t="s">
        <v>136</v>
      </c>
      <c r="M215" s="38"/>
      <c r="N215" s="195" t="s">
        <v>1</v>
      </c>
      <c r="O215" s="196" t="s">
        <v>42</v>
      </c>
      <c r="P215" s="197">
        <f>I215+J215</f>
        <v>0</v>
      </c>
      <c r="Q215" s="197">
        <f>ROUND(I215*H215,2)</f>
        <v>0</v>
      </c>
      <c r="R215" s="197">
        <f>ROUND(J215*H215,2)</f>
        <v>0</v>
      </c>
      <c r="S215" s="70"/>
      <c r="T215" s="198">
        <f>S215*H215</f>
        <v>0</v>
      </c>
      <c r="U215" s="198">
        <v>0</v>
      </c>
      <c r="V215" s="198">
        <f>U215*H215</f>
        <v>0</v>
      </c>
      <c r="W215" s="198">
        <v>0</v>
      </c>
      <c r="X215" s="199">
        <f>W215*H215</f>
        <v>0</v>
      </c>
      <c r="Y215" s="33"/>
      <c r="Z215" s="33"/>
      <c r="AA215" s="33"/>
      <c r="AB215" s="33"/>
      <c r="AC215" s="33"/>
      <c r="AD215" s="33"/>
      <c r="AE215" s="33"/>
      <c r="AR215" s="200" t="s">
        <v>137</v>
      </c>
      <c r="AT215" s="200" t="s">
        <v>132</v>
      </c>
      <c r="AU215" s="200" t="s">
        <v>89</v>
      </c>
      <c r="AY215" s="16" t="s">
        <v>129</v>
      </c>
      <c r="BE215" s="201">
        <f>IF(O215="základní",K215,0)</f>
        <v>0</v>
      </c>
      <c r="BF215" s="201">
        <f>IF(O215="snížená",K215,0)</f>
        <v>0</v>
      </c>
      <c r="BG215" s="201">
        <f>IF(O215="zákl. přenesená",K215,0)</f>
        <v>0</v>
      </c>
      <c r="BH215" s="201">
        <f>IF(O215="sníž. přenesená",K215,0)</f>
        <v>0</v>
      </c>
      <c r="BI215" s="201">
        <f>IF(O215="nulová",K215,0)</f>
        <v>0</v>
      </c>
      <c r="BJ215" s="16" t="s">
        <v>87</v>
      </c>
      <c r="BK215" s="201">
        <f>ROUND(P215*H215,2)</f>
        <v>0</v>
      </c>
      <c r="BL215" s="16" t="s">
        <v>137</v>
      </c>
      <c r="BM215" s="200" t="s">
        <v>348</v>
      </c>
    </row>
    <row r="216" spans="1:65" s="2" customFormat="1" ht="19.5">
      <c r="A216" s="33"/>
      <c r="B216" s="34"/>
      <c r="C216" s="35"/>
      <c r="D216" s="204" t="s">
        <v>155</v>
      </c>
      <c r="E216" s="35"/>
      <c r="F216" s="214" t="s">
        <v>344</v>
      </c>
      <c r="G216" s="35"/>
      <c r="H216" s="35"/>
      <c r="I216" s="215"/>
      <c r="J216" s="215"/>
      <c r="K216" s="35"/>
      <c r="L216" s="35"/>
      <c r="M216" s="38"/>
      <c r="N216" s="216"/>
      <c r="O216" s="217"/>
      <c r="P216" s="70"/>
      <c r="Q216" s="70"/>
      <c r="R216" s="70"/>
      <c r="S216" s="70"/>
      <c r="T216" s="70"/>
      <c r="U216" s="70"/>
      <c r="V216" s="70"/>
      <c r="W216" s="70"/>
      <c r="X216" s="71"/>
      <c r="Y216" s="33"/>
      <c r="Z216" s="33"/>
      <c r="AA216" s="33"/>
      <c r="AB216" s="33"/>
      <c r="AC216" s="33"/>
      <c r="AD216" s="33"/>
      <c r="AE216" s="33"/>
      <c r="AT216" s="16" t="s">
        <v>155</v>
      </c>
      <c r="AU216" s="16" t="s">
        <v>89</v>
      </c>
    </row>
    <row r="217" spans="1:65" s="2" customFormat="1" ht="44.25" customHeight="1">
      <c r="A217" s="33"/>
      <c r="B217" s="34"/>
      <c r="C217" s="188" t="s">
        <v>349</v>
      </c>
      <c r="D217" s="188" t="s">
        <v>132</v>
      </c>
      <c r="E217" s="189" t="s">
        <v>350</v>
      </c>
      <c r="F217" s="190" t="s">
        <v>351</v>
      </c>
      <c r="G217" s="191" t="s">
        <v>252</v>
      </c>
      <c r="H217" s="192">
        <v>7.1999999999999995E-2</v>
      </c>
      <c r="I217" s="193"/>
      <c r="J217" s="193"/>
      <c r="K217" s="194">
        <f>ROUND(P217*H217,2)</f>
        <v>0</v>
      </c>
      <c r="L217" s="190" t="s">
        <v>136</v>
      </c>
      <c r="M217" s="38"/>
      <c r="N217" s="195" t="s">
        <v>1</v>
      </c>
      <c r="O217" s="196" t="s">
        <v>42</v>
      </c>
      <c r="P217" s="197">
        <f>I217+J217</f>
        <v>0</v>
      </c>
      <c r="Q217" s="197">
        <f>ROUND(I217*H217,2)</f>
        <v>0</v>
      </c>
      <c r="R217" s="197">
        <f>ROUND(J217*H217,2)</f>
        <v>0</v>
      </c>
      <c r="S217" s="70"/>
      <c r="T217" s="198">
        <f>S217*H217</f>
        <v>0</v>
      </c>
      <c r="U217" s="198">
        <v>0</v>
      </c>
      <c r="V217" s="198">
        <f>U217*H217</f>
        <v>0</v>
      </c>
      <c r="W217" s="198">
        <v>0</v>
      </c>
      <c r="X217" s="199">
        <f>W217*H217</f>
        <v>0</v>
      </c>
      <c r="Y217" s="33"/>
      <c r="Z217" s="33"/>
      <c r="AA217" s="33"/>
      <c r="AB217" s="33"/>
      <c r="AC217" s="33"/>
      <c r="AD217" s="33"/>
      <c r="AE217" s="33"/>
      <c r="AR217" s="200" t="s">
        <v>137</v>
      </c>
      <c r="AT217" s="200" t="s">
        <v>132</v>
      </c>
      <c r="AU217" s="200" t="s">
        <v>89</v>
      </c>
      <c r="AY217" s="16" t="s">
        <v>129</v>
      </c>
      <c r="BE217" s="201">
        <f>IF(O217="základní",K217,0)</f>
        <v>0</v>
      </c>
      <c r="BF217" s="201">
        <f>IF(O217="snížená",K217,0)</f>
        <v>0</v>
      </c>
      <c r="BG217" s="201">
        <f>IF(O217="zákl. přenesená",K217,0)</f>
        <v>0</v>
      </c>
      <c r="BH217" s="201">
        <f>IF(O217="sníž. přenesená",K217,0)</f>
        <v>0</v>
      </c>
      <c r="BI217" s="201">
        <f>IF(O217="nulová",K217,0)</f>
        <v>0</v>
      </c>
      <c r="BJ217" s="16" t="s">
        <v>87</v>
      </c>
      <c r="BK217" s="201">
        <f>ROUND(P217*H217,2)</f>
        <v>0</v>
      </c>
      <c r="BL217" s="16" t="s">
        <v>137</v>
      </c>
      <c r="BM217" s="200" t="s">
        <v>352</v>
      </c>
    </row>
    <row r="218" spans="1:65" s="2" customFormat="1" ht="44.25" customHeight="1">
      <c r="A218" s="33"/>
      <c r="B218" s="34"/>
      <c r="C218" s="188" t="s">
        <v>353</v>
      </c>
      <c r="D218" s="188" t="s">
        <v>132</v>
      </c>
      <c r="E218" s="189" t="s">
        <v>354</v>
      </c>
      <c r="F218" s="190" t="s">
        <v>355</v>
      </c>
      <c r="G218" s="191" t="s">
        <v>252</v>
      </c>
      <c r="H218" s="192">
        <v>0.06</v>
      </c>
      <c r="I218" s="193"/>
      <c r="J218" s="193"/>
      <c r="K218" s="194">
        <f>ROUND(P218*H218,2)</f>
        <v>0</v>
      </c>
      <c r="L218" s="190" t="s">
        <v>136</v>
      </c>
      <c r="M218" s="38"/>
      <c r="N218" s="195" t="s">
        <v>1</v>
      </c>
      <c r="O218" s="196" t="s">
        <v>42</v>
      </c>
      <c r="P218" s="197">
        <f>I218+J218</f>
        <v>0</v>
      </c>
      <c r="Q218" s="197">
        <f>ROUND(I218*H218,2)</f>
        <v>0</v>
      </c>
      <c r="R218" s="197">
        <f>ROUND(J218*H218,2)</f>
        <v>0</v>
      </c>
      <c r="S218" s="70"/>
      <c r="T218" s="198">
        <f>S218*H218</f>
        <v>0</v>
      </c>
      <c r="U218" s="198">
        <v>0</v>
      </c>
      <c r="V218" s="198">
        <f>U218*H218</f>
        <v>0</v>
      </c>
      <c r="W218" s="198">
        <v>0</v>
      </c>
      <c r="X218" s="199">
        <f>W218*H218</f>
        <v>0</v>
      </c>
      <c r="Y218" s="33"/>
      <c r="Z218" s="33"/>
      <c r="AA218" s="33"/>
      <c r="AB218" s="33"/>
      <c r="AC218" s="33"/>
      <c r="AD218" s="33"/>
      <c r="AE218" s="33"/>
      <c r="AR218" s="200" t="s">
        <v>137</v>
      </c>
      <c r="AT218" s="200" t="s">
        <v>132</v>
      </c>
      <c r="AU218" s="200" t="s">
        <v>89</v>
      </c>
      <c r="AY218" s="16" t="s">
        <v>129</v>
      </c>
      <c r="BE218" s="201">
        <f>IF(O218="základní",K218,0)</f>
        <v>0</v>
      </c>
      <c r="BF218" s="201">
        <f>IF(O218="snížená",K218,0)</f>
        <v>0</v>
      </c>
      <c r="BG218" s="201">
        <f>IF(O218="zákl. přenesená",K218,0)</f>
        <v>0</v>
      </c>
      <c r="BH218" s="201">
        <f>IF(O218="sníž. přenesená",K218,0)</f>
        <v>0</v>
      </c>
      <c r="BI218" s="201">
        <f>IF(O218="nulová",K218,0)</f>
        <v>0</v>
      </c>
      <c r="BJ218" s="16" t="s">
        <v>87</v>
      </c>
      <c r="BK218" s="201">
        <f>ROUND(P218*H218,2)</f>
        <v>0</v>
      </c>
      <c r="BL218" s="16" t="s">
        <v>137</v>
      </c>
      <c r="BM218" s="200" t="s">
        <v>356</v>
      </c>
    </row>
    <row r="219" spans="1:65" s="2" customFormat="1" ht="36">
      <c r="A219" s="33"/>
      <c r="B219" s="34"/>
      <c r="C219" s="188" t="s">
        <v>357</v>
      </c>
      <c r="D219" s="188" t="s">
        <v>132</v>
      </c>
      <c r="E219" s="189" t="s">
        <v>358</v>
      </c>
      <c r="F219" s="190" t="s">
        <v>359</v>
      </c>
      <c r="G219" s="191" t="s">
        <v>234</v>
      </c>
      <c r="H219" s="192">
        <v>163.16</v>
      </c>
      <c r="I219" s="193"/>
      <c r="J219" s="193"/>
      <c r="K219" s="194">
        <f>ROUND(P219*H219,2)</f>
        <v>0</v>
      </c>
      <c r="L219" s="190" t="s">
        <v>136</v>
      </c>
      <c r="M219" s="38"/>
      <c r="N219" s="195" t="s">
        <v>1</v>
      </c>
      <c r="O219" s="196" t="s">
        <v>42</v>
      </c>
      <c r="P219" s="197">
        <f>I219+J219</f>
        <v>0</v>
      </c>
      <c r="Q219" s="197">
        <f>ROUND(I219*H219,2)</f>
        <v>0</v>
      </c>
      <c r="R219" s="197">
        <f>ROUND(J219*H219,2)</f>
        <v>0</v>
      </c>
      <c r="S219" s="70"/>
      <c r="T219" s="198">
        <f>S219*H219</f>
        <v>0</v>
      </c>
      <c r="U219" s="198">
        <v>0</v>
      </c>
      <c r="V219" s="198">
        <f>U219*H219</f>
        <v>0</v>
      </c>
      <c r="W219" s="198">
        <v>0</v>
      </c>
      <c r="X219" s="199">
        <f>W219*H219</f>
        <v>0</v>
      </c>
      <c r="Y219" s="33"/>
      <c r="Z219" s="33"/>
      <c r="AA219" s="33"/>
      <c r="AB219" s="33"/>
      <c r="AC219" s="33"/>
      <c r="AD219" s="33"/>
      <c r="AE219" s="33"/>
      <c r="AR219" s="200" t="s">
        <v>137</v>
      </c>
      <c r="AT219" s="200" t="s">
        <v>132</v>
      </c>
      <c r="AU219" s="200" t="s">
        <v>89</v>
      </c>
      <c r="AY219" s="16" t="s">
        <v>129</v>
      </c>
      <c r="BE219" s="201">
        <f>IF(O219="základní",K219,0)</f>
        <v>0</v>
      </c>
      <c r="BF219" s="201">
        <f>IF(O219="snížená",K219,0)</f>
        <v>0</v>
      </c>
      <c r="BG219" s="201">
        <f>IF(O219="zákl. přenesená",K219,0)</f>
        <v>0</v>
      </c>
      <c r="BH219" s="201">
        <f>IF(O219="sníž. přenesená",K219,0)</f>
        <v>0</v>
      </c>
      <c r="BI219" s="201">
        <f>IF(O219="nulová",K219,0)</f>
        <v>0</v>
      </c>
      <c r="BJ219" s="16" t="s">
        <v>87</v>
      </c>
      <c r="BK219" s="201">
        <f>ROUND(P219*H219,2)</f>
        <v>0</v>
      </c>
      <c r="BL219" s="16" t="s">
        <v>137</v>
      </c>
      <c r="BM219" s="200" t="s">
        <v>360</v>
      </c>
    </row>
    <row r="220" spans="1:65" s="13" customFormat="1" ht="11.25">
      <c r="B220" s="202"/>
      <c r="C220" s="203"/>
      <c r="D220" s="204" t="s">
        <v>139</v>
      </c>
      <c r="E220" s="205" t="s">
        <v>1</v>
      </c>
      <c r="F220" s="206" t="s">
        <v>361</v>
      </c>
      <c r="G220" s="203"/>
      <c r="H220" s="207">
        <v>163.16</v>
      </c>
      <c r="I220" s="208"/>
      <c r="J220" s="208"/>
      <c r="K220" s="203"/>
      <c r="L220" s="203"/>
      <c r="M220" s="209"/>
      <c r="N220" s="210"/>
      <c r="O220" s="211"/>
      <c r="P220" s="211"/>
      <c r="Q220" s="211"/>
      <c r="R220" s="211"/>
      <c r="S220" s="211"/>
      <c r="T220" s="211"/>
      <c r="U220" s="211"/>
      <c r="V220" s="211"/>
      <c r="W220" s="211"/>
      <c r="X220" s="212"/>
      <c r="AT220" s="213" t="s">
        <v>139</v>
      </c>
      <c r="AU220" s="213" t="s">
        <v>89</v>
      </c>
      <c r="AV220" s="13" t="s">
        <v>89</v>
      </c>
      <c r="AW220" s="13" t="s">
        <v>5</v>
      </c>
      <c r="AX220" s="13" t="s">
        <v>87</v>
      </c>
      <c r="AY220" s="213" t="s">
        <v>129</v>
      </c>
    </row>
    <row r="221" spans="1:65" s="2" customFormat="1" ht="24">
      <c r="A221" s="33"/>
      <c r="B221" s="34"/>
      <c r="C221" s="229" t="s">
        <v>362</v>
      </c>
      <c r="D221" s="229" t="s">
        <v>363</v>
      </c>
      <c r="E221" s="230" t="s">
        <v>364</v>
      </c>
      <c r="F221" s="231" t="s">
        <v>365</v>
      </c>
      <c r="G221" s="232" t="s">
        <v>149</v>
      </c>
      <c r="H221" s="233">
        <v>1</v>
      </c>
      <c r="I221" s="234"/>
      <c r="J221" s="235"/>
      <c r="K221" s="236">
        <f>ROUND(P221*H221,2)</f>
        <v>0</v>
      </c>
      <c r="L221" s="231" t="s">
        <v>136</v>
      </c>
      <c r="M221" s="237"/>
      <c r="N221" s="238" t="s">
        <v>1</v>
      </c>
      <c r="O221" s="196" t="s">
        <v>42</v>
      </c>
      <c r="P221" s="197">
        <f>I221+J221</f>
        <v>0</v>
      </c>
      <c r="Q221" s="197">
        <f>ROUND(I221*H221,2)</f>
        <v>0</v>
      </c>
      <c r="R221" s="197">
        <f>ROUND(J221*H221,2)</f>
        <v>0</v>
      </c>
      <c r="S221" s="70"/>
      <c r="T221" s="198">
        <f>S221*H221</f>
        <v>0</v>
      </c>
      <c r="U221" s="198">
        <v>33.970999999999997</v>
      </c>
      <c r="V221" s="198">
        <f>U221*H221</f>
        <v>33.970999999999997</v>
      </c>
      <c r="W221" s="198">
        <v>0</v>
      </c>
      <c r="X221" s="199">
        <f>W221*H221</f>
        <v>0</v>
      </c>
      <c r="Y221" s="33"/>
      <c r="Z221" s="33"/>
      <c r="AA221" s="33"/>
      <c r="AB221" s="33"/>
      <c r="AC221" s="33"/>
      <c r="AD221" s="33"/>
      <c r="AE221" s="33"/>
      <c r="AR221" s="200" t="s">
        <v>366</v>
      </c>
      <c r="AT221" s="200" t="s">
        <v>363</v>
      </c>
      <c r="AU221" s="200" t="s">
        <v>89</v>
      </c>
      <c r="AY221" s="16" t="s">
        <v>129</v>
      </c>
      <c r="BE221" s="201">
        <f>IF(O221="základní",K221,0)</f>
        <v>0</v>
      </c>
      <c r="BF221" s="201">
        <f>IF(O221="snížená",K221,0)</f>
        <v>0</v>
      </c>
      <c r="BG221" s="201">
        <f>IF(O221="zákl. přenesená",K221,0)</f>
        <v>0</v>
      </c>
      <c r="BH221" s="201">
        <f>IF(O221="sníž. přenesená",K221,0)</f>
        <v>0</v>
      </c>
      <c r="BI221" s="201">
        <f>IF(O221="nulová",K221,0)</f>
        <v>0</v>
      </c>
      <c r="BJ221" s="16" t="s">
        <v>87</v>
      </c>
      <c r="BK221" s="201">
        <f>ROUND(P221*H221,2)</f>
        <v>0</v>
      </c>
      <c r="BL221" s="16" t="s">
        <v>366</v>
      </c>
      <c r="BM221" s="200" t="s">
        <v>367</v>
      </c>
    </row>
    <row r="222" spans="1:65" s="2" customFormat="1" ht="19.5">
      <c r="A222" s="33"/>
      <c r="B222" s="34"/>
      <c r="C222" s="35"/>
      <c r="D222" s="204" t="s">
        <v>155</v>
      </c>
      <c r="E222" s="35"/>
      <c r="F222" s="214" t="s">
        <v>368</v>
      </c>
      <c r="G222" s="35"/>
      <c r="H222" s="35"/>
      <c r="I222" s="215"/>
      <c r="J222" s="215"/>
      <c r="K222" s="35"/>
      <c r="L222" s="35"/>
      <c r="M222" s="38"/>
      <c r="N222" s="216"/>
      <c r="O222" s="217"/>
      <c r="P222" s="70"/>
      <c r="Q222" s="70"/>
      <c r="R222" s="70"/>
      <c r="S222" s="70"/>
      <c r="T222" s="70"/>
      <c r="U222" s="70"/>
      <c r="V222" s="70"/>
      <c r="W222" s="70"/>
      <c r="X222" s="71"/>
      <c r="Y222" s="33"/>
      <c r="Z222" s="33"/>
      <c r="AA222" s="33"/>
      <c r="AB222" s="33"/>
      <c r="AC222" s="33"/>
      <c r="AD222" s="33"/>
      <c r="AE222" s="33"/>
      <c r="AT222" s="16" t="s">
        <v>155</v>
      </c>
      <c r="AU222" s="16" t="s">
        <v>89</v>
      </c>
    </row>
    <row r="223" spans="1:65" s="2" customFormat="1" ht="24">
      <c r="A223" s="33"/>
      <c r="B223" s="34"/>
      <c r="C223" s="229" t="s">
        <v>369</v>
      </c>
      <c r="D223" s="229" t="s">
        <v>363</v>
      </c>
      <c r="E223" s="230" t="s">
        <v>370</v>
      </c>
      <c r="F223" s="231" t="s">
        <v>371</v>
      </c>
      <c r="G223" s="232" t="s">
        <v>149</v>
      </c>
      <c r="H223" s="233">
        <v>1</v>
      </c>
      <c r="I223" s="234"/>
      <c r="J223" s="235"/>
      <c r="K223" s="236">
        <f>ROUND(P223*H223,2)</f>
        <v>0</v>
      </c>
      <c r="L223" s="231" t="s">
        <v>136</v>
      </c>
      <c r="M223" s="237"/>
      <c r="N223" s="238" t="s">
        <v>1</v>
      </c>
      <c r="O223" s="196" t="s">
        <v>42</v>
      </c>
      <c r="P223" s="197">
        <f>I223+J223</f>
        <v>0</v>
      </c>
      <c r="Q223" s="197">
        <f>ROUND(I223*H223,2)</f>
        <v>0</v>
      </c>
      <c r="R223" s="197">
        <f>ROUND(J223*H223,2)</f>
        <v>0</v>
      </c>
      <c r="S223" s="70"/>
      <c r="T223" s="198">
        <f>S223*H223</f>
        <v>0</v>
      </c>
      <c r="U223" s="198">
        <v>33.970999999999997</v>
      </c>
      <c r="V223" s="198">
        <f>U223*H223</f>
        <v>33.970999999999997</v>
      </c>
      <c r="W223" s="198">
        <v>0</v>
      </c>
      <c r="X223" s="199">
        <f>W223*H223</f>
        <v>0</v>
      </c>
      <c r="Y223" s="33"/>
      <c r="Z223" s="33"/>
      <c r="AA223" s="33"/>
      <c r="AB223" s="33"/>
      <c r="AC223" s="33"/>
      <c r="AD223" s="33"/>
      <c r="AE223" s="33"/>
      <c r="AR223" s="200" t="s">
        <v>366</v>
      </c>
      <c r="AT223" s="200" t="s">
        <v>363</v>
      </c>
      <c r="AU223" s="200" t="s">
        <v>89</v>
      </c>
      <c r="AY223" s="16" t="s">
        <v>129</v>
      </c>
      <c r="BE223" s="201">
        <f>IF(O223="základní",K223,0)</f>
        <v>0</v>
      </c>
      <c r="BF223" s="201">
        <f>IF(O223="snížená",K223,0)</f>
        <v>0</v>
      </c>
      <c r="BG223" s="201">
        <f>IF(O223="zákl. přenesená",K223,0)</f>
        <v>0</v>
      </c>
      <c r="BH223" s="201">
        <f>IF(O223="sníž. přenesená",K223,0)</f>
        <v>0</v>
      </c>
      <c r="BI223" s="201">
        <f>IF(O223="nulová",K223,0)</f>
        <v>0</v>
      </c>
      <c r="BJ223" s="16" t="s">
        <v>87</v>
      </c>
      <c r="BK223" s="201">
        <f>ROUND(P223*H223,2)</f>
        <v>0</v>
      </c>
      <c r="BL223" s="16" t="s">
        <v>366</v>
      </c>
      <c r="BM223" s="200" t="s">
        <v>372</v>
      </c>
    </row>
    <row r="224" spans="1:65" s="2" customFormat="1" ht="19.5">
      <c r="A224" s="33"/>
      <c r="B224" s="34"/>
      <c r="C224" s="35"/>
      <c r="D224" s="204" t="s">
        <v>155</v>
      </c>
      <c r="E224" s="35"/>
      <c r="F224" s="214" t="s">
        <v>373</v>
      </c>
      <c r="G224" s="35"/>
      <c r="H224" s="35"/>
      <c r="I224" s="215"/>
      <c r="J224" s="215"/>
      <c r="K224" s="35"/>
      <c r="L224" s="35"/>
      <c r="M224" s="38"/>
      <c r="N224" s="216"/>
      <c r="O224" s="217"/>
      <c r="P224" s="70"/>
      <c r="Q224" s="70"/>
      <c r="R224" s="70"/>
      <c r="S224" s="70"/>
      <c r="T224" s="70"/>
      <c r="U224" s="70"/>
      <c r="V224" s="70"/>
      <c r="W224" s="70"/>
      <c r="X224" s="71"/>
      <c r="Y224" s="33"/>
      <c r="Z224" s="33"/>
      <c r="AA224" s="33"/>
      <c r="AB224" s="33"/>
      <c r="AC224" s="33"/>
      <c r="AD224" s="33"/>
      <c r="AE224" s="33"/>
      <c r="AT224" s="16" t="s">
        <v>155</v>
      </c>
      <c r="AU224" s="16" t="s">
        <v>89</v>
      </c>
    </row>
    <row r="225" spans="1:65" s="2" customFormat="1" ht="24.2" customHeight="1">
      <c r="A225" s="33"/>
      <c r="B225" s="34"/>
      <c r="C225" s="229" t="s">
        <v>374</v>
      </c>
      <c r="D225" s="229" t="s">
        <v>363</v>
      </c>
      <c r="E225" s="230" t="s">
        <v>375</v>
      </c>
      <c r="F225" s="231" t="s">
        <v>376</v>
      </c>
      <c r="G225" s="232" t="s">
        <v>149</v>
      </c>
      <c r="H225" s="233">
        <v>1</v>
      </c>
      <c r="I225" s="234"/>
      <c r="J225" s="235"/>
      <c r="K225" s="236">
        <f>ROUND(P225*H225,2)</f>
        <v>0</v>
      </c>
      <c r="L225" s="231" t="s">
        <v>136</v>
      </c>
      <c r="M225" s="237"/>
      <c r="N225" s="238" t="s">
        <v>1</v>
      </c>
      <c r="O225" s="196" t="s">
        <v>42</v>
      </c>
      <c r="P225" s="197">
        <f>I225+J225</f>
        <v>0</v>
      </c>
      <c r="Q225" s="197">
        <f>ROUND(I225*H225,2)</f>
        <v>0</v>
      </c>
      <c r="R225" s="197">
        <f>ROUND(J225*H225,2)</f>
        <v>0</v>
      </c>
      <c r="S225" s="70"/>
      <c r="T225" s="198">
        <f>S225*H225</f>
        <v>0</v>
      </c>
      <c r="U225" s="198">
        <v>31.443000000000001</v>
      </c>
      <c r="V225" s="198">
        <f>U225*H225</f>
        <v>31.443000000000001</v>
      </c>
      <c r="W225" s="198">
        <v>0</v>
      </c>
      <c r="X225" s="199">
        <f>W225*H225</f>
        <v>0</v>
      </c>
      <c r="Y225" s="33"/>
      <c r="Z225" s="33"/>
      <c r="AA225" s="33"/>
      <c r="AB225" s="33"/>
      <c r="AC225" s="33"/>
      <c r="AD225" s="33"/>
      <c r="AE225" s="33"/>
      <c r="AR225" s="200" t="s">
        <v>366</v>
      </c>
      <c r="AT225" s="200" t="s">
        <v>363</v>
      </c>
      <c r="AU225" s="200" t="s">
        <v>89</v>
      </c>
      <c r="AY225" s="16" t="s">
        <v>129</v>
      </c>
      <c r="BE225" s="201">
        <f>IF(O225="základní",K225,0)</f>
        <v>0</v>
      </c>
      <c r="BF225" s="201">
        <f>IF(O225="snížená",K225,0)</f>
        <v>0</v>
      </c>
      <c r="BG225" s="201">
        <f>IF(O225="zákl. přenesená",K225,0)</f>
        <v>0</v>
      </c>
      <c r="BH225" s="201">
        <f>IF(O225="sníž. přenesená",K225,0)</f>
        <v>0</v>
      </c>
      <c r="BI225" s="201">
        <f>IF(O225="nulová",K225,0)</f>
        <v>0</v>
      </c>
      <c r="BJ225" s="16" t="s">
        <v>87</v>
      </c>
      <c r="BK225" s="201">
        <f>ROUND(P225*H225,2)</f>
        <v>0</v>
      </c>
      <c r="BL225" s="16" t="s">
        <v>366</v>
      </c>
      <c r="BM225" s="200" t="s">
        <v>377</v>
      </c>
    </row>
    <row r="226" spans="1:65" s="2" customFormat="1" ht="19.5">
      <c r="A226" s="33"/>
      <c r="B226" s="34"/>
      <c r="C226" s="35"/>
      <c r="D226" s="204" t="s">
        <v>155</v>
      </c>
      <c r="E226" s="35"/>
      <c r="F226" s="214" t="s">
        <v>378</v>
      </c>
      <c r="G226" s="35"/>
      <c r="H226" s="35"/>
      <c r="I226" s="215"/>
      <c r="J226" s="215"/>
      <c r="K226" s="35"/>
      <c r="L226" s="35"/>
      <c r="M226" s="38"/>
      <c r="N226" s="216"/>
      <c r="O226" s="217"/>
      <c r="P226" s="70"/>
      <c r="Q226" s="70"/>
      <c r="R226" s="70"/>
      <c r="S226" s="70"/>
      <c r="T226" s="70"/>
      <c r="U226" s="70"/>
      <c r="V226" s="70"/>
      <c r="W226" s="70"/>
      <c r="X226" s="71"/>
      <c r="Y226" s="33"/>
      <c r="Z226" s="33"/>
      <c r="AA226" s="33"/>
      <c r="AB226" s="33"/>
      <c r="AC226" s="33"/>
      <c r="AD226" s="33"/>
      <c r="AE226" s="33"/>
      <c r="AT226" s="16" t="s">
        <v>155</v>
      </c>
      <c r="AU226" s="16" t="s">
        <v>89</v>
      </c>
    </row>
    <row r="227" spans="1:65" s="2" customFormat="1" ht="24.2" customHeight="1">
      <c r="A227" s="33"/>
      <c r="B227" s="34"/>
      <c r="C227" s="229" t="s">
        <v>379</v>
      </c>
      <c r="D227" s="229" t="s">
        <v>363</v>
      </c>
      <c r="E227" s="230" t="s">
        <v>380</v>
      </c>
      <c r="F227" s="231" t="s">
        <v>381</v>
      </c>
      <c r="G227" s="232" t="s">
        <v>149</v>
      </c>
      <c r="H227" s="233">
        <v>1</v>
      </c>
      <c r="I227" s="234"/>
      <c r="J227" s="235"/>
      <c r="K227" s="236">
        <f>ROUND(P227*H227,2)</f>
        <v>0</v>
      </c>
      <c r="L227" s="231" t="s">
        <v>136</v>
      </c>
      <c r="M227" s="237"/>
      <c r="N227" s="238" t="s">
        <v>1</v>
      </c>
      <c r="O227" s="196" t="s">
        <v>42</v>
      </c>
      <c r="P227" s="197">
        <f>I227+J227</f>
        <v>0</v>
      </c>
      <c r="Q227" s="197">
        <f>ROUND(I227*H227,2)</f>
        <v>0</v>
      </c>
      <c r="R227" s="197">
        <f>ROUND(J227*H227,2)</f>
        <v>0</v>
      </c>
      <c r="S227" s="70"/>
      <c r="T227" s="198">
        <f>S227*H227</f>
        <v>0</v>
      </c>
      <c r="U227" s="198">
        <v>31.443000000000001</v>
      </c>
      <c r="V227" s="198">
        <f>U227*H227</f>
        <v>31.443000000000001</v>
      </c>
      <c r="W227" s="198">
        <v>0</v>
      </c>
      <c r="X227" s="199">
        <f>W227*H227</f>
        <v>0</v>
      </c>
      <c r="Y227" s="33"/>
      <c r="Z227" s="33"/>
      <c r="AA227" s="33"/>
      <c r="AB227" s="33"/>
      <c r="AC227" s="33"/>
      <c r="AD227" s="33"/>
      <c r="AE227" s="33"/>
      <c r="AR227" s="200" t="s">
        <v>366</v>
      </c>
      <c r="AT227" s="200" t="s">
        <v>363</v>
      </c>
      <c r="AU227" s="200" t="s">
        <v>89</v>
      </c>
      <c r="AY227" s="16" t="s">
        <v>129</v>
      </c>
      <c r="BE227" s="201">
        <f>IF(O227="základní",K227,0)</f>
        <v>0</v>
      </c>
      <c r="BF227" s="201">
        <f>IF(O227="snížená",K227,0)</f>
        <v>0</v>
      </c>
      <c r="BG227" s="201">
        <f>IF(O227="zákl. přenesená",K227,0)</f>
        <v>0</v>
      </c>
      <c r="BH227" s="201">
        <f>IF(O227="sníž. přenesená",K227,0)</f>
        <v>0</v>
      </c>
      <c r="BI227" s="201">
        <f>IF(O227="nulová",K227,0)</f>
        <v>0</v>
      </c>
      <c r="BJ227" s="16" t="s">
        <v>87</v>
      </c>
      <c r="BK227" s="201">
        <f>ROUND(P227*H227,2)</f>
        <v>0</v>
      </c>
      <c r="BL227" s="16" t="s">
        <v>366</v>
      </c>
      <c r="BM227" s="200" t="s">
        <v>382</v>
      </c>
    </row>
    <row r="228" spans="1:65" s="2" customFormat="1" ht="19.5">
      <c r="A228" s="33"/>
      <c r="B228" s="34"/>
      <c r="C228" s="35"/>
      <c r="D228" s="204" t="s">
        <v>155</v>
      </c>
      <c r="E228" s="35"/>
      <c r="F228" s="214" t="s">
        <v>383</v>
      </c>
      <c r="G228" s="35"/>
      <c r="H228" s="35"/>
      <c r="I228" s="215"/>
      <c r="J228" s="215"/>
      <c r="K228" s="35"/>
      <c r="L228" s="35"/>
      <c r="M228" s="38"/>
      <c r="N228" s="216"/>
      <c r="O228" s="217"/>
      <c r="P228" s="70"/>
      <c r="Q228" s="70"/>
      <c r="R228" s="70"/>
      <c r="S228" s="70"/>
      <c r="T228" s="70"/>
      <c r="U228" s="70"/>
      <c r="V228" s="70"/>
      <c r="W228" s="70"/>
      <c r="X228" s="71"/>
      <c r="Y228" s="33"/>
      <c r="Z228" s="33"/>
      <c r="AA228" s="33"/>
      <c r="AB228" s="33"/>
      <c r="AC228" s="33"/>
      <c r="AD228" s="33"/>
      <c r="AE228" s="33"/>
      <c r="AT228" s="16" t="s">
        <v>155</v>
      </c>
      <c r="AU228" s="16" t="s">
        <v>89</v>
      </c>
    </row>
    <row r="229" spans="1:65" s="2" customFormat="1" ht="16.5" customHeight="1">
      <c r="A229" s="33"/>
      <c r="B229" s="34"/>
      <c r="C229" s="229" t="s">
        <v>384</v>
      </c>
      <c r="D229" s="229" t="s">
        <v>363</v>
      </c>
      <c r="E229" s="230" t="s">
        <v>385</v>
      </c>
      <c r="F229" s="231" t="s">
        <v>386</v>
      </c>
      <c r="G229" s="232" t="s">
        <v>387</v>
      </c>
      <c r="H229" s="233">
        <v>1</v>
      </c>
      <c r="I229" s="234"/>
      <c r="J229" s="235"/>
      <c r="K229" s="236">
        <f>ROUND(P229*H229,2)</f>
        <v>0</v>
      </c>
      <c r="L229" s="231" t="s">
        <v>1</v>
      </c>
      <c r="M229" s="237"/>
      <c r="N229" s="238" t="s">
        <v>1</v>
      </c>
      <c r="O229" s="196" t="s">
        <v>42</v>
      </c>
      <c r="P229" s="197">
        <f>I229+J229</f>
        <v>0</v>
      </c>
      <c r="Q229" s="197">
        <f>ROUND(I229*H229,2)</f>
        <v>0</v>
      </c>
      <c r="R229" s="197">
        <f>ROUND(J229*H229,2)</f>
        <v>0</v>
      </c>
      <c r="S229" s="70"/>
      <c r="T229" s="198">
        <f>S229*H229</f>
        <v>0</v>
      </c>
      <c r="U229" s="198">
        <v>0</v>
      </c>
      <c r="V229" s="198">
        <f>U229*H229</f>
        <v>0</v>
      </c>
      <c r="W229" s="198">
        <v>0</v>
      </c>
      <c r="X229" s="199">
        <f>W229*H229</f>
        <v>0</v>
      </c>
      <c r="Y229" s="33"/>
      <c r="Z229" s="33"/>
      <c r="AA229" s="33"/>
      <c r="AB229" s="33"/>
      <c r="AC229" s="33"/>
      <c r="AD229" s="33"/>
      <c r="AE229" s="33"/>
      <c r="AR229" s="200" t="s">
        <v>366</v>
      </c>
      <c r="AT229" s="200" t="s">
        <v>363</v>
      </c>
      <c r="AU229" s="200" t="s">
        <v>89</v>
      </c>
      <c r="AY229" s="16" t="s">
        <v>129</v>
      </c>
      <c r="BE229" s="201">
        <f>IF(O229="základní",K229,0)</f>
        <v>0</v>
      </c>
      <c r="BF229" s="201">
        <f>IF(O229="snížená",K229,0)</f>
        <v>0</v>
      </c>
      <c r="BG229" s="201">
        <f>IF(O229="zákl. přenesená",K229,0)</f>
        <v>0</v>
      </c>
      <c r="BH229" s="201">
        <f>IF(O229="sníž. přenesená",K229,0)</f>
        <v>0</v>
      </c>
      <c r="BI229" s="201">
        <f>IF(O229="nulová",K229,0)</f>
        <v>0</v>
      </c>
      <c r="BJ229" s="16" t="s">
        <v>87</v>
      </c>
      <c r="BK229" s="201">
        <f>ROUND(P229*H229,2)</f>
        <v>0</v>
      </c>
      <c r="BL229" s="16" t="s">
        <v>366</v>
      </c>
      <c r="BM229" s="200" t="s">
        <v>388</v>
      </c>
    </row>
    <row r="230" spans="1:65" s="2" customFormat="1" ht="19.5">
      <c r="A230" s="33"/>
      <c r="B230" s="34"/>
      <c r="C230" s="35"/>
      <c r="D230" s="204" t="s">
        <v>155</v>
      </c>
      <c r="E230" s="35"/>
      <c r="F230" s="214" t="s">
        <v>389</v>
      </c>
      <c r="G230" s="35"/>
      <c r="H230" s="35"/>
      <c r="I230" s="215"/>
      <c r="J230" s="215"/>
      <c r="K230" s="35"/>
      <c r="L230" s="35"/>
      <c r="M230" s="38"/>
      <c r="N230" s="216"/>
      <c r="O230" s="217"/>
      <c r="P230" s="70"/>
      <c r="Q230" s="70"/>
      <c r="R230" s="70"/>
      <c r="S230" s="70"/>
      <c r="T230" s="70"/>
      <c r="U230" s="70"/>
      <c r="V230" s="70"/>
      <c r="W230" s="70"/>
      <c r="X230" s="71"/>
      <c r="Y230" s="33"/>
      <c r="Z230" s="33"/>
      <c r="AA230" s="33"/>
      <c r="AB230" s="33"/>
      <c r="AC230" s="33"/>
      <c r="AD230" s="33"/>
      <c r="AE230" s="33"/>
      <c r="AT230" s="16" t="s">
        <v>155</v>
      </c>
      <c r="AU230" s="16" t="s">
        <v>89</v>
      </c>
    </row>
    <row r="231" spans="1:65" s="2" customFormat="1" ht="24.2" customHeight="1">
      <c r="A231" s="33"/>
      <c r="B231" s="34"/>
      <c r="C231" s="229" t="s">
        <v>390</v>
      </c>
      <c r="D231" s="229" t="s">
        <v>363</v>
      </c>
      <c r="E231" s="230" t="s">
        <v>391</v>
      </c>
      <c r="F231" s="231" t="s">
        <v>392</v>
      </c>
      <c r="G231" s="232" t="s">
        <v>149</v>
      </c>
      <c r="H231" s="233">
        <v>1</v>
      </c>
      <c r="I231" s="234"/>
      <c r="J231" s="235"/>
      <c r="K231" s="236">
        <f>ROUND(P231*H231,2)</f>
        <v>0</v>
      </c>
      <c r="L231" s="231" t="s">
        <v>136</v>
      </c>
      <c r="M231" s="237"/>
      <c r="N231" s="238" t="s">
        <v>1</v>
      </c>
      <c r="O231" s="196" t="s">
        <v>42</v>
      </c>
      <c r="P231" s="197">
        <f>I231+J231</f>
        <v>0</v>
      </c>
      <c r="Q231" s="197">
        <f>ROUND(I231*H231,2)</f>
        <v>0</v>
      </c>
      <c r="R231" s="197">
        <f>ROUND(J231*H231,2)</f>
        <v>0</v>
      </c>
      <c r="S231" s="70"/>
      <c r="T231" s="198">
        <f>S231*H231</f>
        <v>0</v>
      </c>
      <c r="U231" s="198">
        <v>0.21456</v>
      </c>
      <c r="V231" s="198">
        <f>U231*H231</f>
        <v>0.21456</v>
      </c>
      <c r="W231" s="198">
        <v>0</v>
      </c>
      <c r="X231" s="199">
        <f>W231*H231</f>
        <v>0</v>
      </c>
      <c r="Y231" s="33"/>
      <c r="Z231" s="33"/>
      <c r="AA231" s="33"/>
      <c r="AB231" s="33"/>
      <c r="AC231" s="33"/>
      <c r="AD231" s="33"/>
      <c r="AE231" s="33"/>
      <c r="AR231" s="200" t="s">
        <v>366</v>
      </c>
      <c r="AT231" s="200" t="s">
        <v>363</v>
      </c>
      <c r="AU231" s="200" t="s">
        <v>89</v>
      </c>
      <c r="AY231" s="16" t="s">
        <v>129</v>
      </c>
      <c r="BE231" s="201">
        <f>IF(O231="základní",K231,0)</f>
        <v>0</v>
      </c>
      <c r="BF231" s="201">
        <f>IF(O231="snížená",K231,0)</f>
        <v>0</v>
      </c>
      <c r="BG231" s="201">
        <f>IF(O231="zákl. přenesená",K231,0)</f>
        <v>0</v>
      </c>
      <c r="BH231" s="201">
        <f>IF(O231="sníž. přenesená",K231,0)</f>
        <v>0</v>
      </c>
      <c r="BI231" s="201">
        <f>IF(O231="nulová",K231,0)</f>
        <v>0</v>
      </c>
      <c r="BJ231" s="16" t="s">
        <v>87</v>
      </c>
      <c r="BK231" s="201">
        <f>ROUND(P231*H231,2)</f>
        <v>0</v>
      </c>
      <c r="BL231" s="16" t="s">
        <v>366</v>
      </c>
      <c r="BM231" s="200" t="s">
        <v>393</v>
      </c>
    </row>
    <row r="232" spans="1:65" s="2" customFormat="1" ht="24.2" customHeight="1">
      <c r="A232" s="33"/>
      <c r="B232" s="34"/>
      <c r="C232" s="229" t="s">
        <v>394</v>
      </c>
      <c r="D232" s="229" t="s">
        <v>363</v>
      </c>
      <c r="E232" s="230" t="s">
        <v>395</v>
      </c>
      <c r="F232" s="231" t="s">
        <v>396</v>
      </c>
      <c r="G232" s="232" t="s">
        <v>159</v>
      </c>
      <c r="H232" s="233">
        <v>802.25699999999995</v>
      </c>
      <c r="I232" s="234"/>
      <c r="J232" s="235"/>
      <c r="K232" s="236">
        <f>ROUND(P232*H232,2)</f>
        <v>0</v>
      </c>
      <c r="L232" s="231" t="s">
        <v>136</v>
      </c>
      <c r="M232" s="237"/>
      <c r="N232" s="238" t="s">
        <v>1</v>
      </c>
      <c r="O232" s="196" t="s">
        <v>42</v>
      </c>
      <c r="P232" s="197">
        <f>I232+J232</f>
        <v>0</v>
      </c>
      <c r="Q232" s="197">
        <f>ROUND(I232*H232,2)</f>
        <v>0</v>
      </c>
      <c r="R232" s="197">
        <f>ROUND(J232*H232,2)</f>
        <v>0</v>
      </c>
      <c r="S232" s="70"/>
      <c r="T232" s="198">
        <f>S232*H232</f>
        <v>0</v>
      </c>
      <c r="U232" s="198">
        <v>1</v>
      </c>
      <c r="V232" s="198">
        <f>U232*H232</f>
        <v>802.25699999999995</v>
      </c>
      <c r="W232" s="198">
        <v>0</v>
      </c>
      <c r="X232" s="199">
        <f>W232*H232</f>
        <v>0</v>
      </c>
      <c r="Y232" s="33"/>
      <c r="Z232" s="33"/>
      <c r="AA232" s="33"/>
      <c r="AB232" s="33"/>
      <c r="AC232" s="33"/>
      <c r="AD232" s="33"/>
      <c r="AE232" s="33"/>
      <c r="AR232" s="200" t="s">
        <v>366</v>
      </c>
      <c r="AT232" s="200" t="s">
        <v>363</v>
      </c>
      <c r="AU232" s="200" t="s">
        <v>89</v>
      </c>
      <c r="AY232" s="16" t="s">
        <v>129</v>
      </c>
      <c r="BE232" s="201">
        <f>IF(O232="základní",K232,0)</f>
        <v>0</v>
      </c>
      <c r="BF232" s="201">
        <f>IF(O232="snížená",K232,0)</f>
        <v>0</v>
      </c>
      <c r="BG232" s="201">
        <f>IF(O232="zákl. přenesená",K232,0)</f>
        <v>0</v>
      </c>
      <c r="BH232" s="201">
        <f>IF(O232="sníž. přenesená",K232,0)</f>
        <v>0</v>
      </c>
      <c r="BI232" s="201">
        <f>IF(O232="nulová",K232,0)</f>
        <v>0</v>
      </c>
      <c r="BJ232" s="16" t="s">
        <v>87</v>
      </c>
      <c r="BK232" s="201">
        <f>ROUND(P232*H232,2)</f>
        <v>0</v>
      </c>
      <c r="BL232" s="16" t="s">
        <v>366</v>
      </c>
      <c r="BM232" s="200" t="s">
        <v>397</v>
      </c>
    </row>
    <row r="233" spans="1:65" s="13" customFormat="1" ht="11.25">
      <c r="B233" s="202"/>
      <c r="C233" s="203"/>
      <c r="D233" s="204" t="s">
        <v>139</v>
      </c>
      <c r="E233" s="205" t="s">
        <v>1</v>
      </c>
      <c r="F233" s="206" t="s">
        <v>398</v>
      </c>
      <c r="G233" s="203"/>
      <c r="H233" s="207">
        <v>802.25699999999995</v>
      </c>
      <c r="I233" s="208"/>
      <c r="J233" s="208"/>
      <c r="K233" s="203"/>
      <c r="L233" s="203"/>
      <c r="M233" s="209"/>
      <c r="N233" s="210"/>
      <c r="O233" s="211"/>
      <c r="P233" s="211"/>
      <c r="Q233" s="211"/>
      <c r="R233" s="211"/>
      <c r="S233" s="211"/>
      <c r="T233" s="211"/>
      <c r="U233" s="211"/>
      <c r="V233" s="211"/>
      <c r="W233" s="211"/>
      <c r="X233" s="212"/>
      <c r="AT233" s="213" t="s">
        <v>139</v>
      </c>
      <c r="AU233" s="213" t="s">
        <v>89</v>
      </c>
      <c r="AV233" s="13" t="s">
        <v>89</v>
      </c>
      <c r="AW233" s="13" t="s">
        <v>5</v>
      </c>
      <c r="AX233" s="13" t="s">
        <v>87</v>
      </c>
      <c r="AY233" s="213" t="s">
        <v>129</v>
      </c>
    </row>
    <row r="234" spans="1:65" s="2" customFormat="1" ht="24.2" customHeight="1">
      <c r="A234" s="33"/>
      <c r="B234" s="34"/>
      <c r="C234" s="229" t="s">
        <v>399</v>
      </c>
      <c r="D234" s="229" t="s">
        <v>363</v>
      </c>
      <c r="E234" s="230" t="s">
        <v>400</v>
      </c>
      <c r="F234" s="231" t="s">
        <v>401</v>
      </c>
      <c r="G234" s="232" t="s">
        <v>159</v>
      </c>
      <c r="H234" s="233">
        <v>717.12</v>
      </c>
      <c r="I234" s="234"/>
      <c r="J234" s="235"/>
      <c r="K234" s="236">
        <f>ROUND(P234*H234,2)</f>
        <v>0</v>
      </c>
      <c r="L234" s="231" t="s">
        <v>136</v>
      </c>
      <c r="M234" s="237"/>
      <c r="N234" s="238" t="s">
        <v>1</v>
      </c>
      <c r="O234" s="196" t="s">
        <v>42</v>
      </c>
      <c r="P234" s="197">
        <f>I234+J234</f>
        <v>0</v>
      </c>
      <c r="Q234" s="197">
        <f>ROUND(I234*H234,2)</f>
        <v>0</v>
      </c>
      <c r="R234" s="197">
        <f>ROUND(J234*H234,2)</f>
        <v>0</v>
      </c>
      <c r="S234" s="70"/>
      <c r="T234" s="198">
        <f>S234*H234</f>
        <v>0</v>
      </c>
      <c r="U234" s="198">
        <v>1</v>
      </c>
      <c r="V234" s="198">
        <f>U234*H234</f>
        <v>717.12</v>
      </c>
      <c r="W234" s="198">
        <v>0</v>
      </c>
      <c r="X234" s="199">
        <f>W234*H234</f>
        <v>0</v>
      </c>
      <c r="Y234" s="33"/>
      <c r="Z234" s="33"/>
      <c r="AA234" s="33"/>
      <c r="AB234" s="33"/>
      <c r="AC234" s="33"/>
      <c r="AD234" s="33"/>
      <c r="AE234" s="33"/>
      <c r="AR234" s="200" t="s">
        <v>366</v>
      </c>
      <c r="AT234" s="200" t="s">
        <v>363</v>
      </c>
      <c r="AU234" s="200" t="s">
        <v>89</v>
      </c>
      <c r="AY234" s="16" t="s">
        <v>129</v>
      </c>
      <c r="BE234" s="201">
        <f>IF(O234="základní",K234,0)</f>
        <v>0</v>
      </c>
      <c r="BF234" s="201">
        <f>IF(O234="snížená",K234,0)</f>
        <v>0</v>
      </c>
      <c r="BG234" s="201">
        <f>IF(O234="zákl. přenesená",K234,0)</f>
        <v>0</v>
      </c>
      <c r="BH234" s="201">
        <f>IF(O234="sníž. přenesená",K234,0)</f>
        <v>0</v>
      </c>
      <c r="BI234" s="201">
        <f>IF(O234="nulová",K234,0)</f>
        <v>0</v>
      </c>
      <c r="BJ234" s="16" t="s">
        <v>87</v>
      </c>
      <c r="BK234" s="201">
        <f>ROUND(P234*H234,2)</f>
        <v>0</v>
      </c>
      <c r="BL234" s="16" t="s">
        <v>366</v>
      </c>
      <c r="BM234" s="200" t="s">
        <v>402</v>
      </c>
    </row>
    <row r="235" spans="1:65" s="13" customFormat="1" ht="11.25">
      <c r="B235" s="202"/>
      <c r="C235" s="203"/>
      <c r="D235" s="204" t="s">
        <v>139</v>
      </c>
      <c r="E235" s="205" t="s">
        <v>1</v>
      </c>
      <c r="F235" s="206" t="s">
        <v>403</v>
      </c>
      <c r="G235" s="203"/>
      <c r="H235" s="207">
        <v>717.12</v>
      </c>
      <c r="I235" s="208"/>
      <c r="J235" s="208"/>
      <c r="K235" s="203"/>
      <c r="L235" s="203"/>
      <c r="M235" s="209"/>
      <c r="N235" s="210"/>
      <c r="O235" s="211"/>
      <c r="P235" s="211"/>
      <c r="Q235" s="211"/>
      <c r="R235" s="211"/>
      <c r="S235" s="211"/>
      <c r="T235" s="211"/>
      <c r="U235" s="211"/>
      <c r="V235" s="211"/>
      <c r="W235" s="211"/>
      <c r="X235" s="212"/>
      <c r="AT235" s="213" t="s">
        <v>139</v>
      </c>
      <c r="AU235" s="213" t="s">
        <v>89</v>
      </c>
      <c r="AV235" s="13" t="s">
        <v>89</v>
      </c>
      <c r="AW235" s="13" t="s">
        <v>5</v>
      </c>
      <c r="AX235" s="13" t="s">
        <v>87</v>
      </c>
      <c r="AY235" s="213" t="s">
        <v>129</v>
      </c>
    </row>
    <row r="236" spans="1:65" s="2" customFormat="1" ht="24.2" customHeight="1">
      <c r="A236" s="33"/>
      <c r="B236" s="34"/>
      <c r="C236" s="229" t="s">
        <v>404</v>
      </c>
      <c r="D236" s="229" t="s">
        <v>363</v>
      </c>
      <c r="E236" s="230" t="s">
        <v>405</v>
      </c>
      <c r="F236" s="231" t="s">
        <v>406</v>
      </c>
      <c r="G236" s="232" t="s">
        <v>159</v>
      </c>
      <c r="H236" s="233">
        <v>20.8</v>
      </c>
      <c r="I236" s="234"/>
      <c r="J236" s="235"/>
      <c r="K236" s="236">
        <f>ROUND(P236*H236,2)</f>
        <v>0</v>
      </c>
      <c r="L236" s="231" t="s">
        <v>136</v>
      </c>
      <c r="M236" s="237"/>
      <c r="N236" s="238" t="s">
        <v>1</v>
      </c>
      <c r="O236" s="196" t="s">
        <v>42</v>
      </c>
      <c r="P236" s="197">
        <f>I236+J236</f>
        <v>0</v>
      </c>
      <c r="Q236" s="197">
        <f>ROUND(I236*H236,2)</f>
        <v>0</v>
      </c>
      <c r="R236" s="197">
        <f>ROUND(J236*H236,2)</f>
        <v>0</v>
      </c>
      <c r="S236" s="70"/>
      <c r="T236" s="198">
        <f>S236*H236</f>
        <v>0</v>
      </c>
      <c r="U236" s="198">
        <v>1</v>
      </c>
      <c r="V236" s="198">
        <f>U236*H236</f>
        <v>20.8</v>
      </c>
      <c r="W236" s="198">
        <v>0</v>
      </c>
      <c r="X236" s="199">
        <f>W236*H236</f>
        <v>0</v>
      </c>
      <c r="Y236" s="33"/>
      <c r="Z236" s="33"/>
      <c r="AA236" s="33"/>
      <c r="AB236" s="33"/>
      <c r="AC236" s="33"/>
      <c r="AD236" s="33"/>
      <c r="AE236" s="33"/>
      <c r="AR236" s="200" t="s">
        <v>366</v>
      </c>
      <c r="AT236" s="200" t="s">
        <v>363</v>
      </c>
      <c r="AU236" s="200" t="s">
        <v>89</v>
      </c>
      <c r="AY236" s="16" t="s">
        <v>129</v>
      </c>
      <c r="BE236" s="201">
        <f>IF(O236="základní",K236,0)</f>
        <v>0</v>
      </c>
      <c r="BF236" s="201">
        <f>IF(O236="snížená",K236,0)</f>
        <v>0</v>
      </c>
      <c r="BG236" s="201">
        <f>IF(O236="zákl. přenesená",K236,0)</f>
        <v>0</v>
      </c>
      <c r="BH236" s="201">
        <f>IF(O236="sníž. přenesená",K236,0)</f>
        <v>0</v>
      </c>
      <c r="BI236" s="201">
        <f>IF(O236="nulová",K236,0)</f>
        <v>0</v>
      </c>
      <c r="BJ236" s="16" t="s">
        <v>87</v>
      </c>
      <c r="BK236" s="201">
        <f>ROUND(P236*H236,2)</f>
        <v>0</v>
      </c>
      <c r="BL236" s="16" t="s">
        <v>366</v>
      </c>
      <c r="BM236" s="200" t="s">
        <v>407</v>
      </c>
    </row>
    <row r="237" spans="1:65" s="13" customFormat="1" ht="11.25">
      <c r="B237" s="202"/>
      <c r="C237" s="203"/>
      <c r="D237" s="204" t="s">
        <v>139</v>
      </c>
      <c r="E237" s="205" t="s">
        <v>1</v>
      </c>
      <c r="F237" s="206" t="s">
        <v>408</v>
      </c>
      <c r="G237" s="203"/>
      <c r="H237" s="207">
        <v>20.8</v>
      </c>
      <c r="I237" s="208"/>
      <c r="J237" s="208"/>
      <c r="K237" s="203"/>
      <c r="L237" s="203"/>
      <c r="M237" s="209"/>
      <c r="N237" s="210"/>
      <c r="O237" s="211"/>
      <c r="P237" s="211"/>
      <c r="Q237" s="211"/>
      <c r="R237" s="211"/>
      <c r="S237" s="211"/>
      <c r="T237" s="211"/>
      <c r="U237" s="211"/>
      <c r="V237" s="211"/>
      <c r="W237" s="211"/>
      <c r="X237" s="212"/>
      <c r="AT237" s="213" t="s">
        <v>139</v>
      </c>
      <c r="AU237" s="213" t="s">
        <v>89</v>
      </c>
      <c r="AV237" s="13" t="s">
        <v>89</v>
      </c>
      <c r="AW237" s="13" t="s">
        <v>5</v>
      </c>
      <c r="AX237" s="13" t="s">
        <v>87</v>
      </c>
      <c r="AY237" s="213" t="s">
        <v>129</v>
      </c>
    </row>
    <row r="238" spans="1:65" s="2" customFormat="1" ht="24.2" customHeight="1">
      <c r="A238" s="33"/>
      <c r="B238" s="34"/>
      <c r="C238" s="229" t="s">
        <v>409</v>
      </c>
      <c r="D238" s="229" t="s">
        <v>363</v>
      </c>
      <c r="E238" s="230" t="s">
        <v>410</v>
      </c>
      <c r="F238" s="231" t="s">
        <v>411</v>
      </c>
      <c r="G238" s="232" t="s">
        <v>135</v>
      </c>
      <c r="H238" s="233">
        <v>1310.547</v>
      </c>
      <c r="I238" s="234"/>
      <c r="J238" s="235"/>
      <c r="K238" s="236">
        <f>ROUND(P238*H238,2)</f>
        <v>0</v>
      </c>
      <c r="L238" s="231" t="s">
        <v>136</v>
      </c>
      <c r="M238" s="237"/>
      <c r="N238" s="238" t="s">
        <v>1</v>
      </c>
      <c r="O238" s="196" t="s">
        <v>42</v>
      </c>
      <c r="P238" s="197">
        <f>I238+J238</f>
        <v>0</v>
      </c>
      <c r="Q238" s="197">
        <f>ROUND(I238*H238,2)</f>
        <v>0</v>
      </c>
      <c r="R238" s="197">
        <f>ROUND(J238*H238,2)</f>
        <v>0</v>
      </c>
      <c r="S238" s="70"/>
      <c r="T238" s="198">
        <f>S238*H238</f>
        <v>0</v>
      </c>
      <c r="U238" s="198">
        <v>4.0000000000000002E-4</v>
      </c>
      <c r="V238" s="198">
        <f>U238*H238</f>
        <v>0.52421879999999998</v>
      </c>
      <c r="W238" s="198">
        <v>0</v>
      </c>
      <c r="X238" s="199">
        <f>W238*H238</f>
        <v>0</v>
      </c>
      <c r="Y238" s="33"/>
      <c r="Z238" s="33"/>
      <c r="AA238" s="33"/>
      <c r="AB238" s="33"/>
      <c r="AC238" s="33"/>
      <c r="AD238" s="33"/>
      <c r="AE238" s="33"/>
      <c r="AR238" s="200" t="s">
        <v>366</v>
      </c>
      <c r="AT238" s="200" t="s">
        <v>363</v>
      </c>
      <c r="AU238" s="200" t="s">
        <v>89</v>
      </c>
      <c r="AY238" s="16" t="s">
        <v>129</v>
      </c>
      <c r="BE238" s="201">
        <f>IF(O238="základní",K238,0)</f>
        <v>0</v>
      </c>
      <c r="BF238" s="201">
        <f>IF(O238="snížená",K238,0)</f>
        <v>0</v>
      </c>
      <c r="BG238" s="201">
        <f>IF(O238="zákl. přenesená",K238,0)</f>
        <v>0</v>
      </c>
      <c r="BH238" s="201">
        <f>IF(O238="sníž. přenesená",K238,0)</f>
        <v>0</v>
      </c>
      <c r="BI238" s="201">
        <f>IF(O238="nulová",K238,0)</f>
        <v>0</v>
      </c>
      <c r="BJ238" s="16" t="s">
        <v>87</v>
      </c>
      <c r="BK238" s="201">
        <f>ROUND(P238*H238,2)</f>
        <v>0</v>
      </c>
      <c r="BL238" s="16" t="s">
        <v>366</v>
      </c>
      <c r="BM238" s="200" t="s">
        <v>412</v>
      </c>
    </row>
    <row r="239" spans="1:65" s="13" customFormat="1" ht="11.25">
      <c r="B239" s="202"/>
      <c r="C239" s="203"/>
      <c r="D239" s="204" t="s">
        <v>139</v>
      </c>
      <c r="E239" s="205" t="s">
        <v>1</v>
      </c>
      <c r="F239" s="206" t="s">
        <v>413</v>
      </c>
      <c r="G239" s="203"/>
      <c r="H239" s="207">
        <v>1310.547</v>
      </c>
      <c r="I239" s="208"/>
      <c r="J239" s="208"/>
      <c r="K239" s="203"/>
      <c r="L239" s="203"/>
      <c r="M239" s="209"/>
      <c r="N239" s="210"/>
      <c r="O239" s="211"/>
      <c r="P239" s="211"/>
      <c r="Q239" s="211"/>
      <c r="R239" s="211"/>
      <c r="S239" s="211"/>
      <c r="T239" s="211"/>
      <c r="U239" s="211"/>
      <c r="V239" s="211"/>
      <c r="W239" s="211"/>
      <c r="X239" s="212"/>
      <c r="AT239" s="213" t="s">
        <v>139</v>
      </c>
      <c r="AU239" s="213" t="s">
        <v>89</v>
      </c>
      <c r="AV239" s="13" t="s">
        <v>89</v>
      </c>
      <c r="AW239" s="13" t="s">
        <v>5</v>
      </c>
      <c r="AX239" s="13" t="s">
        <v>87</v>
      </c>
      <c r="AY239" s="213" t="s">
        <v>129</v>
      </c>
    </row>
    <row r="240" spans="1:65" s="2" customFormat="1" ht="24.2" customHeight="1">
      <c r="A240" s="33"/>
      <c r="B240" s="34"/>
      <c r="C240" s="229" t="s">
        <v>414</v>
      </c>
      <c r="D240" s="229" t="s">
        <v>363</v>
      </c>
      <c r="E240" s="230" t="s">
        <v>415</v>
      </c>
      <c r="F240" s="231" t="s">
        <v>416</v>
      </c>
      <c r="G240" s="232" t="s">
        <v>135</v>
      </c>
      <c r="H240" s="233">
        <v>607.63499999999999</v>
      </c>
      <c r="I240" s="234"/>
      <c r="J240" s="235"/>
      <c r="K240" s="236">
        <f>ROUND(P240*H240,2)</f>
        <v>0</v>
      </c>
      <c r="L240" s="231" t="s">
        <v>136</v>
      </c>
      <c r="M240" s="237"/>
      <c r="N240" s="238" t="s">
        <v>1</v>
      </c>
      <c r="O240" s="196" t="s">
        <v>42</v>
      </c>
      <c r="P240" s="197">
        <f>I240+J240</f>
        <v>0</v>
      </c>
      <c r="Q240" s="197">
        <f>ROUND(I240*H240,2)</f>
        <v>0</v>
      </c>
      <c r="R240" s="197">
        <f>ROUND(J240*H240,2)</f>
        <v>0</v>
      </c>
      <c r="S240" s="70"/>
      <c r="T240" s="198">
        <f>S240*H240</f>
        <v>0</v>
      </c>
      <c r="U240" s="198">
        <v>5.0000000000000001E-4</v>
      </c>
      <c r="V240" s="198">
        <f>U240*H240</f>
        <v>0.30381750000000002</v>
      </c>
      <c r="W240" s="198">
        <v>0</v>
      </c>
      <c r="X240" s="199">
        <f>W240*H240</f>
        <v>0</v>
      </c>
      <c r="Y240" s="33"/>
      <c r="Z240" s="33"/>
      <c r="AA240" s="33"/>
      <c r="AB240" s="33"/>
      <c r="AC240" s="33"/>
      <c r="AD240" s="33"/>
      <c r="AE240" s="33"/>
      <c r="AR240" s="200" t="s">
        <v>366</v>
      </c>
      <c r="AT240" s="200" t="s">
        <v>363</v>
      </c>
      <c r="AU240" s="200" t="s">
        <v>89</v>
      </c>
      <c r="AY240" s="16" t="s">
        <v>129</v>
      </c>
      <c r="BE240" s="201">
        <f>IF(O240="základní",K240,0)</f>
        <v>0</v>
      </c>
      <c r="BF240" s="201">
        <f>IF(O240="snížená",K240,0)</f>
        <v>0</v>
      </c>
      <c r="BG240" s="201">
        <f>IF(O240="zákl. přenesená",K240,0)</f>
        <v>0</v>
      </c>
      <c r="BH240" s="201">
        <f>IF(O240="sníž. přenesená",K240,0)</f>
        <v>0</v>
      </c>
      <c r="BI240" s="201">
        <f>IF(O240="nulová",K240,0)</f>
        <v>0</v>
      </c>
      <c r="BJ240" s="16" t="s">
        <v>87</v>
      </c>
      <c r="BK240" s="201">
        <f>ROUND(P240*H240,2)</f>
        <v>0</v>
      </c>
      <c r="BL240" s="16" t="s">
        <v>366</v>
      </c>
      <c r="BM240" s="200" t="s">
        <v>417</v>
      </c>
    </row>
    <row r="241" spans="1:65" s="13" customFormat="1" ht="11.25">
      <c r="B241" s="202"/>
      <c r="C241" s="203"/>
      <c r="D241" s="204" t="s">
        <v>139</v>
      </c>
      <c r="E241" s="205" t="s">
        <v>1</v>
      </c>
      <c r="F241" s="206" t="s">
        <v>418</v>
      </c>
      <c r="G241" s="203"/>
      <c r="H241" s="207">
        <v>607.63499999999999</v>
      </c>
      <c r="I241" s="208"/>
      <c r="J241" s="208"/>
      <c r="K241" s="203"/>
      <c r="L241" s="203"/>
      <c r="M241" s="209"/>
      <c r="N241" s="210"/>
      <c r="O241" s="211"/>
      <c r="P241" s="211"/>
      <c r="Q241" s="211"/>
      <c r="R241" s="211"/>
      <c r="S241" s="211"/>
      <c r="T241" s="211"/>
      <c r="U241" s="211"/>
      <c r="V241" s="211"/>
      <c r="W241" s="211"/>
      <c r="X241" s="212"/>
      <c r="AT241" s="213" t="s">
        <v>139</v>
      </c>
      <c r="AU241" s="213" t="s">
        <v>89</v>
      </c>
      <c r="AV241" s="13" t="s">
        <v>89</v>
      </c>
      <c r="AW241" s="13" t="s">
        <v>5</v>
      </c>
      <c r="AX241" s="13" t="s">
        <v>87</v>
      </c>
      <c r="AY241" s="213" t="s">
        <v>129</v>
      </c>
    </row>
    <row r="242" spans="1:65" s="2" customFormat="1" ht="24.2" customHeight="1">
      <c r="A242" s="33"/>
      <c r="B242" s="34"/>
      <c r="C242" s="229" t="s">
        <v>419</v>
      </c>
      <c r="D242" s="229" t="s">
        <v>363</v>
      </c>
      <c r="E242" s="230" t="s">
        <v>420</v>
      </c>
      <c r="F242" s="231" t="s">
        <v>421</v>
      </c>
      <c r="G242" s="232" t="s">
        <v>149</v>
      </c>
      <c r="H242" s="233">
        <v>624</v>
      </c>
      <c r="I242" s="234"/>
      <c r="J242" s="235"/>
      <c r="K242" s="236">
        <f t="shared" ref="K242:K250" si="14">ROUND(P242*H242,2)</f>
        <v>0</v>
      </c>
      <c r="L242" s="231" t="s">
        <v>136</v>
      </c>
      <c r="M242" s="237"/>
      <c r="N242" s="238" t="s">
        <v>1</v>
      </c>
      <c r="O242" s="196" t="s">
        <v>42</v>
      </c>
      <c r="P242" s="197">
        <f t="shared" ref="P242:P250" si="15">I242+J242</f>
        <v>0</v>
      </c>
      <c r="Q242" s="197">
        <f t="shared" ref="Q242:Q250" si="16">ROUND(I242*H242,2)</f>
        <v>0</v>
      </c>
      <c r="R242" s="197">
        <f t="shared" ref="R242:R250" si="17">ROUND(J242*H242,2)</f>
        <v>0</v>
      </c>
      <c r="S242" s="70"/>
      <c r="T242" s="198">
        <f t="shared" ref="T242:T250" si="18">S242*H242</f>
        <v>0</v>
      </c>
      <c r="U242" s="198">
        <v>1.23E-3</v>
      </c>
      <c r="V242" s="198">
        <f t="shared" ref="V242:V250" si="19">U242*H242</f>
        <v>0.76751999999999998</v>
      </c>
      <c r="W242" s="198">
        <v>0</v>
      </c>
      <c r="X242" s="199">
        <f t="shared" ref="X242:X250" si="20">W242*H242</f>
        <v>0</v>
      </c>
      <c r="Y242" s="33"/>
      <c r="Z242" s="33"/>
      <c r="AA242" s="33"/>
      <c r="AB242" s="33"/>
      <c r="AC242" s="33"/>
      <c r="AD242" s="33"/>
      <c r="AE242" s="33"/>
      <c r="AR242" s="200" t="s">
        <v>366</v>
      </c>
      <c r="AT242" s="200" t="s">
        <v>363</v>
      </c>
      <c r="AU242" s="200" t="s">
        <v>89</v>
      </c>
      <c r="AY242" s="16" t="s">
        <v>129</v>
      </c>
      <c r="BE242" s="201">
        <f t="shared" ref="BE242:BE250" si="21">IF(O242="základní",K242,0)</f>
        <v>0</v>
      </c>
      <c r="BF242" s="201">
        <f t="shared" ref="BF242:BF250" si="22">IF(O242="snížená",K242,0)</f>
        <v>0</v>
      </c>
      <c r="BG242" s="201">
        <f t="shared" ref="BG242:BG250" si="23">IF(O242="zákl. přenesená",K242,0)</f>
        <v>0</v>
      </c>
      <c r="BH242" s="201">
        <f t="shared" ref="BH242:BH250" si="24">IF(O242="sníž. přenesená",K242,0)</f>
        <v>0</v>
      </c>
      <c r="BI242" s="201">
        <f t="shared" ref="BI242:BI250" si="25">IF(O242="nulová",K242,0)</f>
        <v>0</v>
      </c>
      <c r="BJ242" s="16" t="s">
        <v>87</v>
      </c>
      <c r="BK242" s="201">
        <f t="shared" ref="BK242:BK250" si="26">ROUND(P242*H242,2)</f>
        <v>0</v>
      </c>
      <c r="BL242" s="16" t="s">
        <v>366</v>
      </c>
      <c r="BM242" s="200" t="s">
        <v>422</v>
      </c>
    </row>
    <row r="243" spans="1:65" s="2" customFormat="1" ht="24.2" customHeight="1">
      <c r="A243" s="33"/>
      <c r="B243" s="34"/>
      <c r="C243" s="229" t="s">
        <v>423</v>
      </c>
      <c r="D243" s="229" t="s">
        <v>363</v>
      </c>
      <c r="E243" s="230" t="s">
        <v>424</v>
      </c>
      <c r="F243" s="231" t="s">
        <v>425</v>
      </c>
      <c r="G243" s="232" t="s">
        <v>149</v>
      </c>
      <c r="H243" s="233">
        <v>312</v>
      </c>
      <c r="I243" s="234"/>
      <c r="J243" s="235"/>
      <c r="K243" s="236">
        <f t="shared" si="14"/>
        <v>0</v>
      </c>
      <c r="L243" s="231" t="s">
        <v>136</v>
      </c>
      <c r="M243" s="237"/>
      <c r="N243" s="238" t="s">
        <v>1</v>
      </c>
      <c r="O243" s="196" t="s">
        <v>42</v>
      </c>
      <c r="P243" s="197">
        <f t="shared" si="15"/>
        <v>0</v>
      </c>
      <c r="Q243" s="197">
        <f t="shared" si="16"/>
        <v>0</v>
      </c>
      <c r="R243" s="197">
        <f t="shared" si="17"/>
        <v>0</v>
      </c>
      <c r="S243" s="70"/>
      <c r="T243" s="198">
        <f t="shared" si="18"/>
        <v>0</v>
      </c>
      <c r="U243" s="198">
        <v>1.8000000000000001E-4</v>
      </c>
      <c r="V243" s="198">
        <f t="shared" si="19"/>
        <v>5.6160000000000002E-2</v>
      </c>
      <c r="W243" s="198">
        <v>0</v>
      </c>
      <c r="X243" s="199">
        <f t="shared" si="20"/>
        <v>0</v>
      </c>
      <c r="Y243" s="33"/>
      <c r="Z243" s="33"/>
      <c r="AA243" s="33"/>
      <c r="AB243" s="33"/>
      <c r="AC243" s="33"/>
      <c r="AD243" s="33"/>
      <c r="AE243" s="33"/>
      <c r="AR243" s="200" t="s">
        <v>366</v>
      </c>
      <c r="AT243" s="200" t="s">
        <v>363</v>
      </c>
      <c r="AU243" s="200" t="s">
        <v>89</v>
      </c>
      <c r="AY243" s="16" t="s">
        <v>129</v>
      </c>
      <c r="BE243" s="201">
        <f t="shared" si="21"/>
        <v>0</v>
      </c>
      <c r="BF243" s="201">
        <f t="shared" si="22"/>
        <v>0</v>
      </c>
      <c r="BG243" s="201">
        <f t="shared" si="23"/>
        <v>0</v>
      </c>
      <c r="BH243" s="201">
        <f t="shared" si="24"/>
        <v>0</v>
      </c>
      <c r="BI243" s="201">
        <f t="shared" si="25"/>
        <v>0</v>
      </c>
      <c r="BJ243" s="16" t="s">
        <v>87</v>
      </c>
      <c r="BK243" s="201">
        <f t="shared" si="26"/>
        <v>0</v>
      </c>
      <c r="BL243" s="16" t="s">
        <v>366</v>
      </c>
      <c r="BM243" s="200" t="s">
        <v>426</v>
      </c>
    </row>
    <row r="244" spans="1:65" s="2" customFormat="1" ht="24.2" customHeight="1">
      <c r="A244" s="33"/>
      <c r="B244" s="34"/>
      <c r="C244" s="229" t="s">
        <v>427</v>
      </c>
      <c r="D244" s="229" t="s">
        <v>363</v>
      </c>
      <c r="E244" s="230" t="s">
        <v>428</v>
      </c>
      <c r="F244" s="231" t="s">
        <v>429</v>
      </c>
      <c r="G244" s="232" t="s">
        <v>149</v>
      </c>
      <c r="H244" s="233">
        <v>4</v>
      </c>
      <c r="I244" s="234"/>
      <c r="J244" s="235"/>
      <c r="K244" s="236">
        <f t="shared" si="14"/>
        <v>0</v>
      </c>
      <c r="L244" s="231" t="s">
        <v>136</v>
      </c>
      <c r="M244" s="237"/>
      <c r="N244" s="238" t="s">
        <v>1</v>
      </c>
      <c r="O244" s="196" t="s">
        <v>42</v>
      </c>
      <c r="P244" s="197">
        <f t="shared" si="15"/>
        <v>0</v>
      </c>
      <c r="Q244" s="197">
        <f t="shared" si="16"/>
        <v>0</v>
      </c>
      <c r="R244" s="197">
        <f t="shared" si="17"/>
        <v>0</v>
      </c>
      <c r="S244" s="70"/>
      <c r="T244" s="198">
        <f t="shared" si="18"/>
        <v>0</v>
      </c>
      <c r="U244" s="198">
        <v>1.796E-2</v>
      </c>
      <c r="V244" s="198">
        <f t="shared" si="19"/>
        <v>7.1840000000000001E-2</v>
      </c>
      <c r="W244" s="198">
        <v>0</v>
      </c>
      <c r="X244" s="199">
        <f t="shared" si="20"/>
        <v>0</v>
      </c>
      <c r="Y244" s="33"/>
      <c r="Z244" s="33"/>
      <c r="AA244" s="33"/>
      <c r="AB244" s="33"/>
      <c r="AC244" s="33"/>
      <c r="AD244" s="33"/>
      <c r="AE244" s="33"/>
      <c r="AR244" s="200" t="s">
        <v>366</v>
      </c>
      <c r="AT244" s="200" t="s">
        <v>363</v>
      </c>
      <c r="AU244" s="200" t="s">
        <v>89</v>
      </c>
      <c r="AY244" s="16" t="s">
        <v>129</v>
      </c>
      <c r="BE244" s="201">
        <f t="shared" si="21"/>
        <v>0</v>
      </c>
      <c r="BF244" s="201">
        <f t="shared" si="22"/>
        <v>0</v>
      </c>
      <c r="BG244" s="201">
        <f t="shared" si="23"/>
        <v>0</v>
      </c>
      <c r="BH244" s="201">
        <f t="shared" si="24"/>
        <v>0</v>
      </c>
      <c r="BI244" s="201">
        <f t="shared" si="25"/>
        <v>0</v>
      </c>
      <c r="BJ244" s="16" t="s">
        <v>87</v>
      </c>
      <c r="BK244" s="201">
        <f t="shared" si="26"/>
        <v>0</v>
      </c>
      <c r="BL244" s="16" t="s">
        <v>366</v>
      </c>
      <c r="BM244" s="200" t="s">
        <v>430</v>
      </c>
    </row>
    <row r="245" spans="1:65" s="2" customFormat="1" ht="24.2" customHeight="1">
      <c r="A245" s="33"/>
      <c r="B245" s="34"/>
      <c r="C245" s="229" t="s">
        <v>431</v>
      </c>
      <c r="D245" s="229" t="s">
        <v>363</v>
      </c>
      <c r="E245" s="230" t="s">
        <v>432</v>
      </c>
      <c r="F245" s="231" t="s">
        <v>433</v>
      </c>
      <c r="G245" s="232" t="s">
        <v>149</v>
      </c>
      <c r="H245" s="233">
        <v>8</v>
      </c>
      <c r="I245" s="234"/>
      <c r="J245" s="235"/>
      <c r="K245" s="236">
        <f t="shared" si="14"/>
        <v>0</v>
      </c>
      <c r="L245" s="231" t="s">
        <v>136</v>
      </c>
      <c r="M245" s="237"/>
      <c r="N245" s="238" t="s">
        <v>1</v>
      </c>
      <c r="O245" s="196" t="s">
        <v>42</v>
      </c>
      <c r="P245" s="197">
        <f t="shared" si="15"/>
        <v>0</v>
      </c>
      <c r="Q245" s="197">
        <f t="shared" si="16"/>
        <v>0</v>
      </c>
      <c r="R245" s="197">
        <f t="shared" si="17"/>
        <v>0</v>
      </c>
      <c r="S245" s="70"/>
      <c r="T245" s="198">
        <f t="shared" si="18"/>
        <v>0</v>
      </c>
      <c r="U245" s="198">
        <v>5.9999999999999995E-4</v>
      </c>
      <c r="V245" s="198">
        <f t="shared" si="19"/>
        <v>4.7999999999999996E-3</v>
      </c>
      <c r="W245" s="198">
        <v>0</v>
      </c>
      <c r="X245" s="199">
        <f t="shared" si="20"/>
        <v>0</v>
      </c>
      <c r="Y245" s="33"/>
      <c r="Z245" s="33"/>
      <c r="AA245" s="33"/>
      <c r="AB245" s="33"/>
      <c r="AC245" s="33"/>
      <c r="AD245" s="33"/>
      <c r="AE245" s="33"/>
      <c r="AR245" s="200" t="s">
        <v>366</v>
      </c>
      <c r="AT245" s="200" t="s">
        <v>363</v>
      </c>
      <c r="AU245" s="200" t="s">
        <v>89</v>
      </c>
      <c r="AY245" s="16" t="s">
        <v>129</v>
      </c>
      <c r="BE245" s="201">
        <f t="shared" si="21"/>
        <v>0</v>
      </c>
      <c r="BF245" s="201">
        <f t="shared" si="22"/>
        <v>0</v>
      </c>
      <c r="BG245" s="201">
        <f t="shared" si="23"/>
        <v>0</v>
      </c>
      <c r="BH245" s="201">
        <f t="shared" si="24"/>
        <v>0</v>
      </c>
      <c r="BI245" s="201">
        <f t="shared" si="25"/>
        <v>0</v>
      </c>
      <c r="BJ245" s="16" t="s">
        <v>87</v>
      </c>
      <c r="BK245" s="201">
        <f t="shared" si="26"/>
        <v>0</v>
      </c>
      <c r="BL245" s="16" t="s">
        <v>366</v>
      </c>
      <c r="BM245" s="200" t="s">
        <v>434</v>
      </c>
    </row>
    <row r="246" spans="1:65" s="2" customFormat="1" ht="24.2" customHeight="1">
      <c r="A246" s="33"/>
      <c r="B246" s="34"/>
      <c r="C246" s="229" t="s">
        <v>435</v>
      </c>
      <c r="D246" s="229" t="s">
        <v>363</v>
      </c>
      <c r="E246" s="230" t="s">
        <v>436</v>
      </c>
      <c r="F246" s="231" t="s">
        <v>437</v>
      </c>
      <c r="G246" s="232" t="s">
        <v>149</v>
      </c>
      <c r="H246" s="233">
        <v>8</v>
      </c>
      <c r="I246" s="234"/>
      <c r="J246" s="235"/>
      <c r="K246" s="236">
        <f t="shared" si="14"/>
        <v>0</v>
      </c>
      <c r="L246" s="231" t="s">
        <v>136</v>
      </c>
      <c r="M246" s="237"/>
      <c r="N246" s="238" t="s">
        <v>1</v>
      </c>
      <c r="O246" s="196" t="s">
        <v>42</v>
      </c>
      <c r="P246" s="197">
        <f t="shared" si="15"/>
        <v>0</v>
      </c>
      <c r="Q246" s="197">
        <f t="shared" si="16"/>
        <v>0</v>
      </c>
      <c r="R246" s="197">
        <f t="shared" si="17"/>
        <v>0</v>
      </c>
      <c r="S246" s="70"/>
      <c r="T246" s="198">
        <f t="shared" si="18"/>
        <v>0</v>
      </c>
      <c r="U246" s="198">
        <v>1.4999999999999999E-4</v>
      </c>
      <c r="V246" s="198">
        <f t="shared" si="19"/>
        <v>1.1999999999999999E-3</v>
      </c>
      <c r="W246" s="198">
        <v>0</v>
      </c>
      <c r="X246" s="199">
        <f t="shared" si="20"/>
        <v>0</v>
      </c>
      <c r="Y246" s="33"/>
      <c r="Z246" s="33"/>
      <c r="AA246" s="33"/>
      <c r="AB246" s="33"/>
      <c r="AC246" s="33"/>
      <c r="AD246" s="33"/>
      <c r="AE246" s="33"/>
      <c r="AR246" s="200" t="s">
        <v>366</v>
      </c>
      <c r="AT246" s="200" t="s">
        <v>363</v>
      </c>
      <c r="AU246" s="200" t="s">
        <v>89</v>
      </c>
      <c r="AY246" s="16" t="s">
        <v>129</v>
      </c>
      <c r="BE246" s="201">
        <f t="shared" si="21"/>
        <v>0</v>
      </c>
      <c r="BF246" s="201">
        <f t="shared" si="22"/>
        <v>0</v>
      </c>
      <c r="BG246" s="201">
        <f t="shared" si="23"/>
        <v>0</v>
      </c>
      <c r="BH246" s="201">
        <f t="shared" si="24"/>
        <v>0</v>
      </c>
      <c r="BI246" s="201">
        <f t="shared" si="25"/>
        <v>0</v>
      </c>
      <c r="BJ246" s="16" t="s">
        <v>87</v>
      </c>
      <c r="BK246" s="201">
        <f t="shared" si="26"/>
        <v>0</v>
      </c>
      <c r="BL246" s="16" t="s">
        <v>366</v>
      </c>
      <c r="BM246" s="200" t="s">
        <v>438</v>
      </c>
    </row>
    <row r="247" spans="1:65" s="2" customFormat="1" ht="24.2" customHeight="1">
      <c r="A247" s="33"/>
      <c r="B247" s="34"/>
      <c r="C247" s="229" t="s">
        <v>439</v>
      </c>
      <c r="D247" s="229" t="s">
        <v>363</v>
      </c>
      <c r="E247" s="230" t="s">
        <v>440</v>
      </c>
      <c r="F247" s="231" t="s">
        <v>441</v>
      </c>
      <c r="G247" s="232" t="s">
        <v>149</v>
      </c>
      <c r="H247" s="233">
        <v>8</v>
      </c>
      <c r="I247" s="234"/>
      <c r="J247" s="235"/>
      <c r="K247" s="236">
        <f t="shared" si="14"/>
        <v>0</v>
      </c>
      <c r="L247" s="231" t="s">
        <v>136</v>
      </c>
      <c r="M247" s="237"/>
      <c r="N247" s="238" t="s">
        <v>1</v>
      </c>
      <c r="O247" s="196" t="s">
        <v>42</v>
      </c>
      <c r="P247" s="197">
        <f t="shared" si="15"/>
        <v>0</v>
      </c>
      <c r="Q247" s="197">
        <f t="shared" si="16"/>
        <v>0</v>
      </c>
      <c r="R247" s="197">
        <f t="shared" si="17"/>
        <v>0</v>
      </c>
      <c r="S247" s="70"/>
      <c r="T247" s="198">
        <f t="shared" si="18"/>
        <v>0</v>
      </c>
      <c r="U247" s="198">
        <v>9.0000000000000006E-5</v>
      </c>
      <c r="V247" s="198">
        <f t="shared" si="19"/>
        <v>7.2000000000000005E-4</v>
      </c>
      <c r="W247" s="198">
        <v>0</v>
      </c>
      <c r="X247" s="199">
        <f t="shared" si="20"/>
        <v>0</v>
      </c>
      <c r="Y247" s="33"/>
      <c r="Z247" s="33"/>
      <c r="AA247" s="33"/>
      <c r="AB247" s="33"/>
      <c r="AC247" s="33"/>
      <c r="AD247" s="33"/>
      <c r="AE247" s="33"/>
      <c r="AR247" s="200" t="s">
        <v>366</v>
      </c>
      <c r="AT247" s="200" t="s">
        <v>363</v>
      </c>
      <c r="AU247" s="200" t="s">
        <v>89</v>
      </c>
      <c r="AY247" s="16" t="s">
        <v>129</v>
      </c>
      <c r="BE247" s="201">
        <f t="shared" si="21"/>
        <v>0</v>
      </c>
      <c r="BF247" s="201">
        <f t="shared" si="22"/>
        <v>0</v>
      </c>
      <c r="BG247" s="201">
        <f t="shared" si="23"/>
        <v>0</v>
      </c>
      <c r="BH247" s="201">
        <f t="shared" si="24"/>
        <v>0</v>
      </c>
      <c r="BI247" s="201">
        <f t="shared" si="25"/>
        <v>0</v>
      </c>
      <c r="BJ247" s="16" t="s">
        <v>87</v>
      </c>
      <c r="BK247" s="201">
        <f t="shared" si="26"/>
        <v>0</v>
      </c>
      <c r="BL247" s="16" t="s">
        <v>366</v>
      </c>
      <c r="BM247" s="200" t="s">
        <v>442</v>
      </c>
    </row>
    <row r="248" spans="1:65" s="2" customFormat="1" ht="24.2" customHeight="1">
      <c r="A248" s="33"/>
      <c r="B248" s="34"/>
      <c r="C248" s="229" t="s">
        <v>443</v>
      </c>
      <c r="D248" s="229" t="s">
        <v>363</v>
      </c>
      <c r="E248" s="230" t="s">
        <v>444</v>
      </c>
      <c r="F248" s="231" t="s">
        <v>445</v>
      </c>
      <c r="G248" s="232" t="s">
        <v>149</v>
      </c>
      <c r="H248" s="233">
        <v>4</v>
      </c>
      <c r="I248" s="234"/>
      <c r="J248" s="235"/>
      <c r="K248" s="236">
        <f t="shared" si="14"/>
        <v>0</v>
      </c>
      <c r="L248" s="231" t="s">
        <v>136</v>
      </c>
      <c r="M248" s="237"/>
      <c r="N248" s="238" t="s">
        <v>1</v>
      </c>
      <c r="O248" s="196" t="s">
        <v>42</v>
      </c>
      <c r="P248" s="197">
        <f t="shared" si="15"/>
        <v>0</v>
      </c>
      <c r="Q248" s="197">
        <f t="shared" si="16"/>
        <v>0</v>
      </c>
      <c r="R248" s="197">
        <f t="shared" si="17"/>
        <v>0</v>
      </c>
      <c r="S248" s="70"/>
      <c r="T248" s="198">
        <f t="shared" si="18"/>
        <v>0</v>
      </c>
      <c r="U248" s="198">
        <v>0.06</v>
      </c>
      <c r="V248" s="198">
        <f t="shared" si="19"/>
        <v>0.24</v>
      </c>
      <c r="W248" s="198">
        <v>0</v>
      </c>
      <c r="X248" s="199">
        <f t="shared" si="20"/>
        <v>0</v>
      </c>
      <c r="Y248" s="33"/>
      <c r="Z248" s="33"/>
      <c r="AA248" s="33"/>
      <c r="AB248" s="33"/>
      <c r="AC248" s="33"/>
      <c r="AD248" s="33"/>
      <c r="AE248" s="33"/>
      <c r="AR248" s="200" t="s">
        <v>366</v>
      </c>
      <c r="AT248" s="200" t="s">
        <v>363</v>
      </c>
      <c r="AU248" s="200" t="s">
        <v>89</v>
      </c>
      <c r="AY248" s="16" t="s">
        <v>129</v>
      </c>
      <c r="BE248" s="201">
        <f t="shared" si="21"/>
        <v>0</v>
      </c>
      <c r="BF248" s="201">
        <f t="shared" si="22"/>
        <v>0</v>
      </c>
      <c r="BG248" s="201">
        <f t="shared" si="23"/>
        <v>0</v>
      </c>
      <c r="BH248" s="201">
        <f t="shared" si="24"/>
        <v>0</v>
      </c>
      <c r="BI248" s="201">
        <f t="shared" si="25"/>
        <v>0</v>
      </c>
      <c r="BJ248" s="16" t="s">
        <v>87</v>
      </c>
      <c r="BK248" s="201">
        <f t="shared" si="26"/>
        <v>0</v>
      </c>
      <c r="BL248" s="16" t="s">
        <v>366</v>
      </c>
      <c r="BM248" s="200" t="s">
        <v>446</v>
      </c>
    </row>
    <row r="249" spans="1:65" s="2" customFormat="1" ht="24">
      <c r="A249" s="33"/>
      <c r="B249" s="34"/>
      <c r="C249" s="229" t="s">
        <v>447</v>
      </c>
      <c r="D249" s="229" t="s">
        <v>363</v>
      </c>
      <c r="E249" s="230" t="s">
        <v>448</v>
      </c>
      <c r="F249" s="231" t="s">
        <v>449</v>
      </c>
      <c r="G249" s="232" t="s">
        <v>149</v>
      </c>
      <c r="H249" s="233">
        <v>8</v>
      </c>
      <c r="I249" s="234"/>
      <c r="J249" s="235"/>
      <c r="K249" s="236">
        <f t="shared" si="14"/>
        <v>0</v>
      </c>
      <c r="L249" s="231" t="s">
        <v>136</v>
      </c>
      <c r="M249" s="237"/>
      <c r="N249" s="238" t="s">
        <v>1</v>
      </c>
      <c r="O249" s="196" t="s">
        <v>42</v>
      </c>
      <c r="P249" s="197">
        <f t="shared" si="15"/>
        <v>0</v>
      </c>
      <c r="Q249" s="197">
        <f t="shared" si="16"/>
        <v>0</v>
      </c>
      <c r="R249" s="197">
        <f t="shared" si="17"/>
        <v>0</v>
      </c>
      <c r="S249" s="70"/>
      <c r="T249" s="198">
        <f t="shared" si="18"/>
        <v>0</v>
      </c>
      <c r="U249" s="198">
        <v>0</v>
      </c>
      <c r="V249" s="198">
        <f t="shared" si="19"/>
        <v>0</v>
      </c>
      <c r="W249" s="198">
        <v>0</v>
      </c>
      <c r="X249" s="199">
        <f t="shared" si="20"/>
        <v>0</v>
      </c>
      <c r="Y249" s="33"/>
      <c r="Z249" s="33"/>
      <c r="AA249" s="33"/>
      <c r="AB249" s="33"/>
      <c r="AC249" s="33"/>
      <c r="AD249" s="33"/>
      <c r="AE249" s="33"/>
      <c r="AR249" s="200" t="s">
        <v>366</v>
      </c>
      <c r="AT249" s="200" t="s">
        <v>363</v>
      </c>
      <c r="AU249" s="200" t="s">
        <v>89</v>
      </c>
      <c r="AY249" s="16" t="s">
        <v>129</v>
      </c>
      <c r="BE249" s="201">
        <f t="shared" si="21"/>
        <v>0</v>
      </c>
      <c r="BF249" s="201">
        <f t="shared" si="22"/>
        <v>0</v>
      </c>
      <c r="BG249" s="201">
        <f t="shared" si="23"/>
        <v>0</v>
      </c>
      <c r="BH249" s="201">
        <f t="shared" si="24"/>
        <v>0</v>
      </c>
      <c r="BI249" s="201">
        <f t="shared" si="25"/>
        <v>0</v>
      </c>
      <c r="BJ249" s="16" t="s">
        <v>87</v>
      </c>
      <c r="BK249" s="201">
        <f t="shared" si="26"/>
        <v>0</v>
      </c>
      <c r="BL249" s="16" t="s">
        <v>366</v>
      </c>
      <c r="BM249" s="200" t="s">
        <v>450</v>
      </c>
    </row>
    <row r="250" spans="1:65" s="2" customFormat="1" ht="24">
      <c r="A250" s="33"/>
      <c r="B250" s="34"/>
      <c r="C250" s="229" t="s">
        <v>451</v>
      </c>
      <c r="D250" s="229" t="s">
        <v>363</v>
      </c>
      <c r="E250" s="230" t="s">
        <v>452</v>
      </c>
      <c r="F250" s="231" t="s">
        <v>453</v>
      </c>
      <c r="G250" s="232" t="s">
        <v>149</v>
      </c>
      <c r="H250" s="233">
        <v>8</v>
      </c>
      <c r="I250" s="234"/>
      <c r="J250" s="235"/>
      <c r="K250" s="236">
        <f t="shared" si="14"/>
        <v>0</v>
      </c>
      <c r="L250" s="231" t="s">
        <v>136</v>
      </c>
      <c r="M250" s="237"/>
      <c r="N250" s="238" t="s">
        <v>1</v>
      </c>
      <c r="O250" s="196" t="s">
        <v>42</v>
      </c>
      <c r="P250" s="197">
        <f t="shared" si="15"/>
        <v>0</v>
      </c>
      <c r="Q250" s="197">
        <f t="shared" si="16"/>
        <v>0</v>
      </c>
      <c r="R250" s="197">
        <f t="shared" si="17"/>
        <v>0</v>
      </c>
      <c r="S250" s="70"/>
      <c r="T250" s="198">
        <f t="shared" si="18"/>
        <v>0</v>
      </c>
      <c r="U250" s="198">
        <v>0</v>
      </c>
      <c r="V250" s="198">
        <f t="shared" si="19"/>
        <v>0</v>
      </c>
      <c r="W250" s="198">
        <v>0</v>
      </c>
      <c r="X250" s="199">
        <f t="shared" si="20"/>
        <v>0</v>
      </c>
      <c r="Y250" s="33"/>
      <c r="Z250" s="33"/>
      <c r="AA250" s="33"/>
      <c r="AB250" s="33"/>
      <c r="AC250" s="33"/>
      <c r="AD250" s="33"/>
      <c r="AE250" s="33"/>
      <c r="AR250" s="200" t="s">
        <v>366</v>
      </c>
      <c r="AT250" s="200" t="s">
        <v>363</v>
      </c>
      <c r="AU250" s="200" t="s">
        <v>89</v>
      </c>
      <c r="AY250" s="16" t="s">
        <v>129</v>
      </c>
      <c r="BE250" s="201">
        <f t="shared" si="21"/>
        <v>0</v>
      </c>
      <c r="BF250" s="201">
        <f t="shared" si="22"/>
        <v>0</v>
      </c>
      <c r="BG250" s="201">
        <f t="shared" si="23"/>
        <v>0</v>
      </c>
      <c r="BH250" s="201">
        <f t="shared" si="24"/>
        <v>0</v>
      </c>
      <c r="BI250" s="201">
        <f t="shared" si="25"/>
        <v>0</v>
      </c>
      <c r="BJ250" s="16" t="s">
        <v>87</v>
      </c>
      <c r="BK250" s="201">
        <f t="shared" si="26"/>
        <v>0</v>
      </c>
      <c r="BL250" s="16" t="s">
        <v>366</v>
      </c>
      <c r="BM250" s="200" t="s">
        <v>454</v>
      </c>
    </row>
    <row r="251" spans="1:65" s="12" customFormat="1" ht="25.9" customHeight="1">
      <c r="B251" s="171"/>
      <c r="C251" s="172"/>
      <c r="D251" s="173" t="s">
        <v>78</v>
      </c>
      <c r="E251" s="174" t="s">
        <v>455</v>
      </c>
      <c r="F251" s="174" t="s">
        <v>456</v>
      </c>
      <c r="G251" s="172"/>
      <c r="H251" s="172"/>
      <c r="I251" s="175"/>
      <c r="J251" s="175"/>
      <c r="K251" s="176">
        <f>BK251</f>
        <v>0</v>
      </c>
      <c r="L251" s="172"/>
      <c r="M251" s="177"/>
      <c r="N251" s="178"/>
      <c r="O251" s="179"/>
      <c r="P251" s="179"/>
      <c r="Q251" s="180">
        <f>SUM(Q252:Q270)</f>
        <v>0</v>
      </c>
      <c r="R251" s="180">
        <f>SUM(R252:R270)</f>
        <v>0</v>
      </c>
      <c r="S251" s="179"/>
      <c r="T251" s="181">
        <f>SUM(T252:T270)</f>
        <v>0</v>
      </c>
      <c r="U251" s="179"/>
      <c r="V251" s="181">
        <f>SUM(V252:V270)</f>
        <v>0</v>
      </c>
      <c r="W251" s="179"/>
      <c r="X251" s="182">
        <f>SUM(X252:X270)</f>
        <v>0</v>
      </c>
      <c r="AR251" s="183" t="s">
        <v>137</v>
      </c>
      <c r="AT251" s="184" t="s">
        <v>78</v>
      </c>
      <c r="AU251" s="184" t="s">
        <v>79</v>
      </c>
      <c r="AY251" s="183" t="s">
        <v>129</v>
      </c>
      <c r="BK251" s="185">
        <f>SUM(BK252:BK270)</f>
        <v>0</v>
      </c>
    </row>
    <row r="252" spans="1:65" s="2" customFormat="1" ht="48">
      <c r="A252" s="33"/>
      <c r="B252" s="34"/>
      <c r="C252" s="188" t="s">
        <v>457</v>
      </c>
      <c r="D252" s="188" t="s">
        <v>132</v>
      </c>
      <c r="E252" s="189" t="s">
        <v>458</v>
      </c>
      <c r="F252" s="190" t="s">
        <v>459</v>
      </c>
      <c r="G252" s="191" t="s">
        <v>159</v>
      </c>
      <c r="H252" s="192">
        <v>0.22800000000000001</v>
      </c>
      <c r="I252" s="193"/>
      <c r="J252" s="193"/>
      <c r="K252" s="194">
        <f>ROUND(P252*H252,2)</f>
        <v>0</v>
      </c>
      <c r="L252" s="190" t="s">
        <v>136</v>
      </c>
      <c r="M252" s="38"/>
      <c r="N252" s="195" t="s">
        <v>1</v>
      </c>
      <c r="O252" s="196" t="s">
        <v>42</v>
      </c>
      <c r="P252" s="197">
        <f>I252+J252</f>
        <v>0</v>
      </c>
      <c r="Q252" s="197">
        <f>ROUND(I252*H252,2)</f>
        <v>0</v>
      </c>
      <c r="R252" s="197">
        <f>ROUND(J252*H252,2)</f>
        <v>0</v>
      </c>
      <c r="S252" s="70"/>
      <c r="T252" s="198">
        <f>S252*H252</f>
        <v>0</v>
      </c>
      <c r="U252" s="198">
        <v>0</v>
      </c>
      <c r="V252" s="198">
        <f>U252*H252</f>
        <v>0</v>
      </c>
      <c r="W252" s="198">
        <v>0</v>
      </c>
      <c r="X252" s="199">
        <f>W252*H252</f>
        <v>0</v>
      </c>
      <c r="Y252" s="33"/>
      <c r="Z252" s="33"/>
      <c r="AA252" s="33"/>
      <c r="AB252" s="33"/>
      <c r="AC252" s="33"/>
      <c r="AD252" s="33"/>
      <c r="AE252" s="33"/>
      <c r="AR252" s="200" t="s">
        <v>460</v>
      </c>
      <c r="AT252" s="200" t="s">
        <v>132</v>
      </c>
      <c r="AU252" s="200" t="s">
        <v>87</v>
      </c>
      <c r="AY252" s="16" t="s">
        <v>129</v>
      </c>
      <c r="BE252" s="201">
        <f>IF(O252="základní",K252,0)</f>
        <v>0</v>
      </c>
      <c r="BF252" s="201">
        <f>IF(O252="snížená",K252,0)</f>
        <v>0</v>
      </c>
      <c r="BG252" s="201">
        <f>IF(O252="zákl. přenesená",K252,0)</f>
        <v>0</v>
      </c>
      <c r="BH252" s="201">
        <f>IF(O252="sníž. přenesená",K252,0)</f>
        <v>0</v>
      </c>
      <c r="BI252" s="201">
        <f>IF(O252="nulová",K252,0)</f>
        <v>0</v>
      </c>
      <c r="BJ252" s="16" t="s">
        <v>87</v>
      </c>
      <c r="BK252" s="201">
        <f>ROUND(P252*H252,2)</f>
        <v>0</v>
      </c>
      <c r="BL252" s="16" t="s">
        <v>460</v>
      </c>
      <c r="BM252" s="200" t="s">
        <v>461</v>
      </c>
    </row>
    <row r="253" spans="1:65" s="2" customFormat="1" ht="48">
      <c r="A253" s="33"/>
      <c r="B253" s="34"/>
      <c r="C253" s="188" t="s">
        <v>462</v>
      </c>
      <c r="D253" s="188" t="s">
        <v>132</v>
      </c>
      <c r="E253" s="189" t="s">
        <v>463</v>
      </c>
      <c r="F253" s="190" t="s">
        <v>464</v>
      </c>
      <c r="G253" s="191" t="s">
        <v>159</v>
      </c>
      <c r="H253" s="192">
        <v>704.45500000000004</v>
      </c>
      <c r="I253" s="193"/>
      <c r="J253" s="193"/>
      <c r="K253" s="194">
        <f>ROUND(P253*H253,2)</f>
        <v>0</v>
      </c>
      <c r="L253" s="190" t="s">
        <v>136</v>
      </c>
      <c r="M253" s="38"/>
      <c r="N253" s="195" t="s">
        <v>1</v>
      </c>
      <c r="O253" s="196" t="s">
        <v>42</v>
      </c>
      <c r="P253" s="197">
        <f>I253+J253</f>
        <v>0</v>
      </c>
      <c r="Q253" s="197">
        <f>ROUND(I253*H253,2)</f>
        <v>0</v>
      </c>
      <c r="R253" s="197">
        <f>ROUND(J253*H253,2)</f>
        <v>0</v>
      </c>
      <c r="S253" s="70"/>
      <c r="T253" s="198">
        <f>S253*H253</f>
        <v>0</v>
      </c>
      <c r="U253" s="198">
        <v>0</v>
      </c>
      <c r="V253" s="198">
        <f>U253*H253</f>
        <v>0</v>
      </c>
      <c r="W253" s="198">
        <v>0</v>
      </c>
      <c r="X253" s="199">
        <f>W253*H253</f>
        <v>0</v>
      </c>
      <c r="Y253" s="33"/>
      <c r="Z253" s="33"/>
      <c r="AA253" s="33"/>
      <c r="AB253" s="33"/>
      <c r="AC253" s="33"/>
      <c r="AD253" s="33"/>
      <c r="AE253" s="33"/>
      <c r="AR253" s="200" t="s">
        <v>460</v>
      </c>
      <c r="AT253" s="200" t="s">
        <v>132</v>
      </c>
      <c r="AU253" s="200" t="s">
        <v>87</v>
      </c>
      <c r="AY253" s="16" t="s">
        <v>129</v>
      </c>
      <c r="BE253" s="201">
        <f>IF(O253="základní",K253,0)</f>
        <v>0</v>
      </c>
      <c r="BF253" s="201">
        <f>IF(O253="snížená",K253,0)</f>
        <v>0</v>
      </c>
      <c r="BG253" s="201">
        <f>IF(O253="zákl. přenesená",K253,0)</f>
        <v>0</v>
      </c>
      <c r="BH253" s="201">
        <f>IF(O253="sníž. přenesená",K253,0)</f>
        <v>0</v>
      </c>
      <c r="BI253" s="201">
        <f>IF(O253="nulová",K253,0)</f>
        <v>0</v>
      </c>
      <c r="BJ253" s="16" t="s">
        <v>87</v>
      </c>
      <c r="BK253" s="201">
        <f>ROUND(P253*H253,2)</f>
        <v>0</v>
      </c>
      <c r="BL253" s="16" t="s">
        <v>460</v>
      </c>
      <c r="BM253" s="200" t="s">
        <v>465</v>
      </c>
    </row>
    <row r="254" spans="1:65" s="13" customFormat="1" ht="11.25">
      <c r="B254" s="202"/>
      <c r="C254" s="203"/>
      <c r="D254" s="204" t="s">
        <v>139</v>
      </c>
      <c r="E254" s="205" t="s">
        <v>1</v>
      </c>
      <c r="F254" s="206" t="s">
        <v>466</v>
      </c>
      <c r="G254" s="203"/>
      <c r="H254" s="207">
        <v>704.45500000000004</v>
      </c>
      <c r="I254" s="208"/>
      <c r="J254" s="208"/>
      <c r="K254" s="203"/>
      <c r="L254" s="203"/>
      <c r="M254" s="209"/>
      <c r="N254" s="210"/>
      <c r="O254" s="211"/>
      <c r="P254" s="211"/>
      <c r="Q254" s="211"/>
      <c r="R254" s="211"/>
      <c r="S254" s="211"/>
      <c r="T254" s="211"/>
      <c r="U254" s="211"/>
      <c r="V254" s="211"/>
      <c r="W254" s="211"/>
      <c r="X254" s="212"/>
      <c r="AT254" s="213" t="s">
        <v>139</v>
      </c>
      <c r="AU254" s="213" t="s">
        <v>87</v>
      </c>
      <c r="AV254" s="13" t="s">
        <v>89</v>
      </c>
      <c r="AW254" s="13" t="s">
        <v>5</v>
      </c>
      <c r="AX254" s="13" t="s">
        <v>87</v>
      </c>
      <c r="AY254" s="213" t="s">
        <v>129</v>
      </c>
    </row>
    <row r="255" spans="1:65" s="2" customFormat="1" ht="48">
      <c r="A255" s="33"/>
      <c r="B255" s="34"/>
      <c r="C255" s="188" t="s">
        <v>467</v>
      </c>
      <c r="D255" s="188" t="s">
        <v>132</v>
      </c>
      <c r="E255" s="189" t="s">
        <v>468</v>
      </c>
      <c r="F255" s="190" t="s">
        <v>469</v>
      </c>
      <c r="G255" s="191" t="s">
        <v>159</v>
      </c>
      <c r="H255" s="192">
        <v>72</v>
      </c>
      <c r="I255" s="193"/>
      <c r="J255" s="193"/>
      <c r="K255" s="194">
        <f>ROUND(P255*H255,2)</f>
        <v>0</v>
      </c>
      <c r="L255" s="190" t="s">
        <v>136</v>
      </c>
      <c r="M255" s="38"/>
      <c r="N255" s="195" t="s">
        <v>1</v>
      </c>
      <c r="O255" s="196" t="s">
        <v>42</v>
      </c>
      <c r="P255" s="197">
        <f>I255+J255</f>
        <v>0</v>
      </c>
      <c r="Q255" s="197">
        <f>ROUND(I255*H255,2)</f>
        <v>0</v>
      </c>
      <c r="R255" s="197">
        <f>ROUND(J255*H255,2)</f>
        <v>0</v>
      </c>
      <c r="S255" s="70"/>
      <c r="T255" s="198">
        <f>S255*H255</f>
        <v>0</v>
      </c>
      <c r="U255" s="198">
        <v>0</v>
      </c>
      <c r="V255" s="198">
        <f>U255*H255</f>
        <v>0</v>
      </c>
      <c r="W255" s="198">
        <v>0</v>
      </c>
      <c r="X255" s="199">
        <f>W255*H255</f>
        <v>0</v>
      </c>
      <c r="Y255" s="33"/>
      <c r="Z255" s="33"/>
      <c r="AA255" s="33"/>
      <c r="AB255" s="33"/>
      <c r="AC255" s="33"/>
      <c r="AD255" s="33"/>
      <c r="AE255" s="33"/>
      <c r="AR255" s="200" t="s">
        <v>460</v>
      </c>
      <c r="AT255" s="200" t="s">
        <v>132</v>
      </c>
      <c r="AU255" s="200" t="s">
        <v>87</v>
      </c>
      <c r="AY255" s="16" t="s">
        <v>129</v>
      </c>
      <c r="BE255" s="201">
        <f>IF(O255="základní",K255,0)</f>
        <v>0</v>
      </c>
      <c r="BF255" s="201">
        <f>IF(O255="snížená",K255,0)</f>
        <v>0</v>
      </c>
      <c r="BG255" s="201">
        <f>IF(O255="zákl. přenesená",K255,0)</f>
        <v>0</v>
      </c>
      <c r="BH255" s="201">
        <f>IF(O255="sníž. přenesená",K255,0)</f>
        <v>0</v>
      </c>
      <c r="BI255" s="201">
        <f>IF(O255="nulová",K255,0)</f>
        <v>0</v>
      </c>
      <c r="BJ255" s="16" t="s">
        <v>87</v>
      </c>
      <c r="BK255" s="201">
        <f>ROUND(P255*H255,2)</f>
        <v>0</v>
      </c>
      <c r="BL255" s="16" t="s">
        <v>460</v>
      </c>
      <c r="BM255" s="200" t="s">
        <v>470</v>
      </c>
    </row>
    <row r="256" spans="1:65" s="13" customFormat="1" ht="11.25">
      <c r="B256" s="202"/>
      <c r="C256" s="203"/>
      <c r="D256" s="204" t="s">
        <v>139</v>
      </c>
      <c r="E256" s="205" t="s">
        <v>1</v>
      </c>
      <c r="F256" s="206" t="s">
        <v>471</v>
      </c>
      <c r="G256" s="203"/>
      <c r="H256" s="207">
        <v>72</v>
      </c>
      <c r="I256" s="208"/>
      <c r="J256" s="208"/>
      <c r="K256" s="203"/>
      <c r="L256" s="203"/>
      <c r="M256" s="209"/>
      <c r="N256" s="210"/>
      <c r="O256" s="211"/>
      <c r="P256" s="211"/>
      <c r="Q256" s="211"/>
      <c r="R256" s="211"/>
      <c r="S256" s="211"/>
      <c r="T256" s="211"/>
      <c r="U256" s="211"/>
      <c r="V256" s="211"/>
      <c r="W256" s="211"/>
      <c r="X256" s="212"/>
      <c r="AT256" s="213" t="s">
        <v>139</v>
      </c>
      <c r="AU256" s="213" t="s">
        <v>87</v>
      </c>
      <c r="AV256" s="13" t="s">
        <v>89</v>
      </c>
      <c r="AW256" s="13" t="s">
        <v>5</v>
      </c>
      <c r="AX256" s="13" t="s">
        <v>87</v>
      </c>
      <c r="AY256" s="213" t="s">
        <v>129</v>
      </c>
    </row>
    <row r="257" spans="1:65" s="2" customFormat="1" ht="48">
      <c r="A257" s="33"/>
      <c r="B257" s="34"/>
      <c r="C257" s="188" t="s">
        <v>472</v>
      </c>
      <c r="D257" s="188" t="s">
        <v>132</v>
      </c>
      <c r="E257" s="189" t="s">
        <v>473</v>
      </c>
      <c r="F257" s="190" t="s">
        <v>474</v>
      </c>
      <c r="G257" s="191" t="s">
        <v>159</v>
      </c>
      <c r="H257" s="192">
        <v>1342.89</v>
      </c>
      <c r="I257" s="193"/>
      <c r="J257" s="193"/>
      <c r="K257" s="194">
        <f>ROUND(P257*H257,2)</f>
        <v>0</v>
      </c>
      <c r="L257" s="190" t="s">
        <v>136</v>
      </c>
      <c r="M257" s="38"/>
      <c r="N257" s="195" t="s">
        <v>1</v>
      </c>
      <c r="O257" s="196" t="s">
        <v>42</v>
      </c>
      <c r="P257" s="197">
        <f>I257+J257</f>
        <v>0</v>
      </c>
      <c r="Q257" s="197">
        <f>ROUND(I257*H257,2)</f>
        <v>0</v>
      </c>
      <c r="R257" s="197">
        <f>ROUND(J257*H257,2)</f>
        <v>0</v>
      </c>
      <c r="S257" s="70"/>
      <c r="T257" s="198">
        <f>S257*H257</f>
        <v>0</v>
      </c>
      <c r="U257" s="198">
        <v>0</v>
      </c>
      <c r="V257" s="198">
        <f>U257*H257</f>
        <v>0</v>
      </c>
      <c r="W257" s="198">
        <v>0</v>
      </c>
      <c r="X257" s="199">
        <f>W257*H257</f>
        <v>0</v>
      </c>
      <c r="Y257" s="33"/>
      <c r="Z257" s="33"/>
      <c r="AA257" s="33"/>
      <c r="AB257" s="33"/>
      <c r="AC257" s="33"/>
      <c r="AD257" s="33"/>
      <c r="AE257" s="33"/>
      <c r="AR257" s="200" t="s">
        <v>460</v>
      </c>
      <c r="AT257" s="200" t="s">
        <v>132</v>
      </c>
      <c r="AU257" s="200" t="s">
        <v>87</v>
      </c>
      <c r="AY257" s="16" t="s">
        <v>129</v>
      </c>
      <c r="BE257" s="201">
        <f>IF(O257="základní",K257,0)</f>
        <v>0</v>
      </c>
      <c r="BF257" s="201">
        <f>IF(O257="snížená",K257,0)</f>
        <v>0</v>
      </c>
      <c r="BG257" s="201">
        <f>IF(O257="zákl. přenesená",K257,0)</f>
        <v>0</v>
      </c>
      <c r="BH257" s="201">
        <f>IF(O257="sníž. přenesená",K257,0)</f>
        <v>0</v>
      </c>
      <c r="BI257" s="201">
        <f>IF(O257="nulová",K257,0)</f>
        <v>0</v>
      </c>
      <c r="BJ257" s="16" t="s">
        <v>87</v>
      </c>
      <c r="BK257" s="201">
        <f>ROUND(P257*H257,2)</f>
        <v>0</v>
      </c>
      <c r="BL257" s="16" t="s">
        <v>460</v>
      </c>
      <c r="BM257" s="200" t="s">
        <v>475</v>
      </c>
    </row>
    <row r="258" spans="1:65" s="13" customFormat="1" ht="11.25">
      <c r="B258" s="202"/>
      <c r="C258" s="203"/>
      <c r="D258" s="204" t="s">
        <v>139</v>
      </c>
      <c r="E258" s="205" t="s">
        <v>1</v>
      </c>
      <c r="F258" s="206" t="s">
        <v>476</v>
      </c>
      <c r="G258" s="203"/>
      <c r="H258" s="207">
        <v>1342.89</v>
      </c>
      <c r="I258" s="208"/>
      <c r="J258" s="208"/>
      <c r="K258" s="203"/>
      <c r="L258" s="203"/>
      <c r="M258" s="209"/>
      <c r="N258" s="210"/>
      <c r="O258" s="211"/>
      <c r="P258" s="211"/>
      <c r="Q258" s="211"/>
      <c r="R258" s="211"/>
      <c r="S258" s="211"/>
      <c r="T258" s="211"/>
      <c r="U258" s="211"/>
      <c r="V258" s="211"/>
      <c r="W258" s="211"/>
      <c r="X258" s="212"/>
      <c r="AT258" s="213" t="s">
        <v>139</v>
      </c>
      <c r="AU258" s="213" t="s">
        <v>87</v>
      </c>
      <c r="AV258" s="13" t="s">
        <v>89</v>
      </c>
      <c r="AW258" s="13" t="s">
        <v>5</v>
      </c>
      <c r="AX258" s="13" t="s">
        <v>87</v>
      </c>
      <c r="AY258" s="213" t="s">
        <v>129</v>
      </c>
    </row>
    <row r="259" spans="1:65" s="2" customFormat="1" ht="60">
      <c r="A259" s="33"/>
      <c r="B259" s="34"/>
      <c r="C259" s="188" t="s">
        <v>477</v>
      </c>
      <c r="D259" s="188" t="s">
        <v>132</v>
      </c>
      <c r="E259" s="189" t="s">
        <v>478</v>
      </c>
      <c r="F259" s="190" t="s">
        <v>479</v>
      </c>
      <c r="G259" s="191" t="s">
        <v>159</v>
      </c>
      <c r="H259" s="192">
        <v>2119.5729999999999</v>
      </c>
      <c r="I259" s="193"/>
      <c r="J259" s="193"/>
      <c r="K259" s="194">
        <f>ROUND(P259*H259,2)</f>
        <v>0</v>
      </c>
      <c r="L259" s="190" t="s">
        <v>136</v>
      </c>
      <c r="M259" s="38"/>
      <c r="N259" s="195" t="s">
        <v>1</v>
      </c>
      <c r="O259" s="196" t="s">
        <v>42</v>
      </c>
      <c r="P259" s="197">
        <f>I259+J259</f>
        <v>0</v>
      </c>
      <c r="Q259" s="197">
        <f>ROUND(I259*H259,2)</f>
        <v>0</v>
      </c>
      <c r="R259" s="197">
        <f>ROUND(J259*H259,2)</f>
        <v>0</v>
      </c>
      <c r="S259" s="70"/>
      <c r="T259" s="198">
        <f>S259*H259</f>
        <v>0</v>
      </c>
      <c r="U259" s="198">
        <v>0</v>
      </c>
      <c r="V259" s="198">
        <f>U259*H259</f>
        <v>0</v>
      </c>
      <c r="W259" s="198">
        <v>0</v>
      </c>
      <c r="X259" s="199">
        <f>W259*H259</f>
        <v>0</v>
      </c>
      <c r="Y259" s="33"/>
      <c r="Z259" s="33"/>
      <c r="AA259" s="33"/>
      <c r="AB259" s="33"/>
      <c r="AC259" s="33"/>
      <c r="AD259" s="33"/>
      <c r="AE259" s="33"/>
      <c r="AR259" s="200" t="s">
        <v>460</v>
      </c>
      <c r="AT259" s="200" t="s">
        <v>132</v>
      </c>
      <c r="AU259" s="200" t="s">
        <v>87</v>
      </c>
      <c r="AY259" s="16" t="s">
        <v>129</v>
      </c>
      <c r="BE259" s="201">
        <f>IF(O259="základní",K259,0)</f>
        <v>0</v>
      </c>
      <c r="BF259" s="201">
        <f>IF(O259="snížená",K259,0)</f>
        <v>0</v>
      </c>
      <c r="BG259" s="201">
        <f>IF(O259="zákl. přenesená",K259,0)</f>
        <v>0</v>
      </c>
      <c r="BH259" s="201">
        <f>IF(O259="sníž. přenesená",K259,0)</f>
        <v>0</v>
      </c>
      <c r="BI259" s="201">
        <f>IF(O259="nulová",K259,0)</f>
        <v>0</v>
      </c>
      <c r="BJ259" s="16" t="s">
        <v>87</v>
      </c>
      <c r="BK259" s="201">
        <f>ROUND(P259*H259,2)</f>
        <v>0</v>
      </c>
      <c r="BL259" s="16" t="s">
        <v>460</v>
      </c>
      <c r="BM259" s="200" t="s">
        <v>480</v>
      </c>
    </row>
    <row r="260" spans="1:65" s="13" customFormat="1" ht="11.25">
      <c r="B260" s="202"/>
      <c r="C260" s="203"/>
      <c r="D260" s="204" t="s">
        <v>139</v>
      </c>
      <c r="E260" s="205" t="s">
        <v>1</v>
      </c>
      <c r="F260" s="206" t="s">
        <v>481</v>
      </c>
      <c r="G260" s="203"/>
      <c r="H260" s="207">
        <v>2119.5729999999999</v>
      </c>
      <c r="I260" s="208"/>
      <c r="J260" s="208"/>
      <c r="K260" s="203"/>
      <c r="L260" s="203"/>
      <c r="M260" s="209"/>
      <c r="N260" s="210"/>
      <c r="O260" s="211"/>
      <c r="P260" s="211"/>
      <c r="Q260" s="211"/>
      <c r="R260" s="211"/>
      <c r="S260" s="211"/>
      <c r="T260" s="211"/>
      <c r="U260" s="211"/>
      <c r="V260" s="211"/>
      <c r="W260" s="211"/>
      <c r="X260" s="212"/>
      <c r="AT260" s="213" t="s">
        <v>139</v>
      </c>
      <c r="AU260" s="213" t="s">
        <v>87</v>
      </c>
      <c r="AV260" s="13" t="s">
        <v>89</v>
      </c>
      <c r="AW260" s="13" t="s">
        <v>5</v>
      </c>
      <c r="AX260" s="13" t="s">
        <v>87</v>
      </c>
      <c r="AY260" s="213" t="s">
        <v>129</v>
      </c>
    </row>
    <row r="261" spans="1:65" s="2" customFormat="1" ht="90" customHeight="1">
      <c r="A261" s="33"/>
      <c r="B261" s="34"/>
      <c r="C261" s="188" t="s">
        <v>482</v>
      </c>
      <c r="D261" s="188" t="s">
        <v>132</v>
      </c>
      <c r="E261" s="189" t="s">
        <v>483</v>
      </c>
      <c r="F261" s="190" t="s">
        <v>484</v>
      </c>
      <c r="G261" s="191" t="s">
        <v>159</v>
      </c>
      <c r="H261" s="192">
        <v>130.828</v>
      </c>
      <c r="I261" s="193"/>
      <c r="J261" s="193"/>
      <c r="K261" s="194">
        <f>ROUND(P261*H261,2)</f>
        <v>0</v>
      </c>
      <c r="L261" s="190" t="s">
        <v>136</v>
      </c>
      <c r="M261" s="38"/>
      <c r="N261" s="195" t="s">
        <v>1</v>
      </c>
      <c r="O261" s="196" t="s">
        <v>42</v>
      </c>
      <c r="P261" s="197">
        <f>I261+J261</f>
        <v>0</v>
      </c>
      <c r="Q261" s="197">
        <f>ROUND(I261*H261,2)</f>
        <v>0</v>
      </c>
      <c r="R261" s="197">
        <f>ROUND(J261*H261,2)</f>
        <v>0</v>
      </c>
      <c r="S261" s="70"/>
      <c r="T261" s="198">
        <f>S261*H261</f>
        <v>0</v>
      </c>
      <c r="U261" s="198">
        <v>0</v>
      </c>
      <c r="V261" s="198">
        <f>U261*H261</f>
        <v>0</v>
      </c>
      <c r="W261" s="198">
        <v>0</v>
      </c>
      <c r="X261" s="199">
        <f>W261*H261</f>
        <v>0</v>
      </c>
      <c r="Y261" s="33"/>
      <c r="Z261" s="33"/>
      <c r="AA261" s="33"/>
      <c r="AB261" s="33"/>
      <c r="AC261" s="33"/>
      <c r="AD261" s="33"/>
      <c r="AE261" s="33"/>
      <c r="AR261" s="200" t="s">
        <v>460</v>
      </c>
      <c r="AT261" s="200" t="s">
        <v>132</v>
      </c>
      <c r="AU261" s="200" t="s">
        <v>87</v>
      </c>
      <c r="AY261" s="16" t="s">
        <v>129</v>
      </c>
      <c r="BE261" s="201">
        <f>IF(O261="základní",K261,0)</f>
        <v>0</v>
      </c>
      <c r="BF261" s="201">
        <f>IF(O261="snížená",K261,0)</f>
        <v>0</v>
      </c>
      <c r="BG261" s="201">
        <f>IF(O261="zákl. přenesená",K261,0)</f>
        <v>0</v>
      </c>
      <c r="BH261" s="201">
        <f>IF(O261="sníž. přenesená",K261,0)</f>
        <v>0</v>
      </c>
      <c r="BI261" s="201">
        <f>IF(O261="nulová",K261,0)</f>
        <v>0</v>
      </c>
      <c r="BJ261" s="16" t="s">
        <v>87</v>
      </c>
      <c r="BK261" s="201">
        <f>ROUND(P261*H261,2)</f>
        <v>0</v>
      </c>
      <c r="BL261" s="16" t="s">
        <v>460</v>
      </c>
      <c r="BM261" s="200" t="s">
        <v>485</v>
      </c>
    </row>
    <row r="262" spans="1:65" s="13" customFormat="1" ht="11.25">
      <c r="B262" s="202"/>
      <c r="C262" s="203"/>
      <c r="D262" s="204" t="s">
        <v>139</v>
      </c>
      <c r="E262" s="205" t="s">
        <v>1</v>
      </c>
      <c r="F262" s="206" t="s">
        <v>486</v>
      </c>
      <c r="G262" s="203"/>
      <c r="H262" s="207">
        <v>130.828</v>
      </c>
      <c r="I262" s="208"/>
      <c r="J262" s="208"/>
      <c r="K262" s="203"/>
      <c r="L262" s="203"/>
      <c r="M262" s="209"/>
      <c r="N262" s="210"/>
      <c r="O262" s="211"/>
      <c r="P262" s="211"/>
      <c r="Q262" s="211"/>
      <c r="R262" s="211"/>
      <c r="S262" s="211"/>
      <c r="T262" s="211"/>
      <c r="U262" s="211"/>
      <c r="V262" s="211"/>
      <c r="W262" s="211"/>
      <c r="X262" s="212"/>
      <c r="AT262" s="213" t="s">
        <v>139</v>
      </c>
      <c r="AU262" s="213" t="s">
        <v>87</v>
      </c>
      <c r="AV262" s="13" t="s">
        <v>89</v>
      </c>
      <c r="AW262" s="13" t="s">
        <v>5</v>
      </c>
      <c r="AX262" s="13" t="s">
        <v>87</v>
      </c>
      <c r="AY262" s="213" t="s">
        <v>129</v>
      </c>
    </row>
    <row r="263" spans="1:65" s="2" customFormat="1" ht="90" customHeight="1">
      <c r="A263" s="33"/>
      <c r="B263" s="34"/>
      <c r="C263" s="188" t="s">
        <v>487</v>
      </c>
      <c r="D263" s="188" t="s">
        <v>132</v>
      </c>
      <c r="E263" s="189" t="s">
        <v>488</v>
      </c>
      <c r="F263" s="190" t="s">
        <v>489</v>
      </c>
      <c r="G263" s="191" t="s">
        <v>159</v>
      </c>
      <c r="H263" s="192">
        <v>0.215</v>
      </c>
      <c r="I263" s="193"/>
      <c r="J263" s="193"/>
      <c r="K263" s="194">
        <f>ROUND(P263*H263,2)</f>
        <v>0</v>
      </c>
      <c r="L263" s="190" t="s">
        <v>136</v>
      </c>
      <c r="M263" s="38"/>
      <c r="N263" s="195" t="s">
        <v>1</v>
      </c>
      <c r="O263" s="196" t="s">
        <v>42</v>
      </c>
      <c r="P263" s="197">
        <f>I263+J263</f>
        <v>0</v>
      </c>
      <c r="Q263" s="197">
        <f>ROUND(I263*H263,2)</f>
        <v>0</v>
      </c>
      <c r="R263" s="197">
        <f>ROUND(J263*H263,2)</f>
        <v>0</v>
      </c>
      <c r="S263" s="70"/>
      <c r="T263" s="198">
        <f>S263*H263</f>
        <v>0</v>
      </c>
      <c r="U263" s="198">
        <v>0</v>
      </c>
      <c r="V263" s="198">
        <f>U263*H263</f>
        <v>0</v>
      </c>
      <c r="W263" s="198">
        <v>0</v>
      </c>
      <c r="X263" s="199">
        <f>W263*H263</f>
        <v>0</v>
      </c>
      <c r="Y263" s="33"/>
      <c r="Z263" s="33"/>
      <c r="AA263" s="33"/>
      <c r="AB263" s="33"/>
      <c r="AC263" s="33"/>
      <c r="AD263" s="33"/>
      <c r="AE263" s="33"/>
      <c r="AR263" s="200" t="s">
        <v>460</v>
      </c>
      <c r="AT263" s="200" t="s">
        <v>132</v>
      </c>
      <c r="AU263" s="200" t="s">
        <v>87</v>
      </c>
      <c r="AY263" s="16" t="s">
        <v>129</v>
      </c>
      <c r="BE263" s="201">
        <f>IF(O263="základní",K263,0)</f>
        <v>0</v>
      </c>
      <c r="BF263" s="201">
        <f>IF(O263="snížená",K263,0)</f>
        <v>0</v>
      </c>
      <c r="BG263" s="201">
        <f>IF(O263="zákl. přenesená",K263,0)</f>
        <v>0</v>
      </c>
      <c r="BH263" s="201">
        <f>IF(O263="sníž. přenesená",K263,0)</f>
        <v>0</v>
      </c>
      <c r="BI263" s="201">
        <f>IF(O263="nulová",K263,0)</f>
        <v>0</v>
      </c>
      <c r="BJ263" s="16" t="s">
        <v>87</v>
      </c>
      <c r="BK263" s="201">
        <f>ROUND(P263*H263,2)</f>
        <v>0</v>
      </c>
      <c r="BL263" s="16" t="s">
        <v>460</v>
      </c>
      <c r="BM263" s="200" t="s">
        <v>490</v>
      </c>
    </row>
    <row r="264" spans="1:65" s="13" customFormat="1" ht="11.25">
      <c r="B264" s="202"/>
      <c r="C264" s="203"/>
      <c r="D264" s="204" t="s">
        <v>139</v>
      </c>
      <c r="E264" s="205" t="s">
        <v>1</v>
      </c>
      <c r="F264" s="206" t="s">
        <v>491</v>
      </c>
      <c r="G264" s="203"/>
      <c r="H264" s="207">
        <v>0.215</v>
      </c>
      <c r="I264" s="208"/>
      <c r="J264" s="208"/>
      <c r="K264" s="203"/>
      <c r="L264" s="203"/>
      <c r="M264" s="209"/>
      <c r="N264" s="210"/>
      <c r="O264" s="211"/>
      <c r="P264" s="211"/>
      <c r="Q264" s="211"/>
      <c r="R264" s="211"/>
      <c r="S264" s="211"/>
      <c r="T264" s="211"/>
      <c r="U264" s="211"/>
      <c r="V264" s="211"/>
      <c r="W264" s="211"/>
      <c r="X264" s="212"/>
      <c r="AT264" s="213" t="s">
        <v>139</v>
      </c>
      <c r="AU264" s="213" t="s">
        <v>87</v>
      </c>
      <c r="AV264" s="13" t="s">
        <v>89</v>
      </c>
      <c r="AW264" s="13" t="s">
        <v>5</v>
      </c>
      <c r="AX264" s="13" t="s">
        <v>87</v>
      </c>
      <c r="AY264" s="213" t="s">
        <v>129</v>
      </c>
    </row>
    <row r="265" spans="1:65" s="2" customFormat="1" ht="78" customHeight="1">
      <c r="A265" s="33"/>
      <c r="B265" s="34"/>
      <c r="C265" s="188" t="s">
        <v>492</v>
      </c>
      <c r="D265" s="188" t="s">
        <v>132</v>
      </c>
      <c r="E265" s="189" t="s">
        <v>493</v>
      </c>
      <c r="F265" s="190" t="s">
        <v>494</v>
      </c>
      <c r="G265" s="191" t="s">
        <v>159</v>
      </c>
      <c r="H265" s="192">
        <v>1540.1769999999999</v>
      </c>
      <c r="I265" s="193"/>
      <c r="J265" s="193"/>
      <c r="K265" s="194">
        <f>ROUND(P265*H265,2)</f>
        <v>0</v>
      </c>
      <c r="L265" s="190" t="s">
        <v>136</v>
      </c>
      <c r="M265" s="38"/>
      <c r="N265" s="195" t="s">
        <v>1</v>
      </c>
      <c r="O265" s="196" t="s">
        <v>42</v>
      </c>
      <c r="P265" s="197">
        <f>I265+J265</f>
        <v>0</v>
      </c>
      <c r="Q265" s="197">
        <f>ROUND(I265*H265,2)</f>
        <v>0</v>
      </c>
      <c r="R265" s="197">
        <f>ROUND(J265*H265,2)</f>
        <v>0</v>
      </c>
      <c r="S265" s="70"/>
      <c r="T265" s="198">
        <f>S265*H265</f>
        <v>0</v>
      </c>
      <c r="U265" s="198">
        <v>0</v>
      </c>
      <c r="V265" s="198">
        <f>U265*H265</f>
        <v>0</v>
      </c>
      <c r="W265" s="198">
        <v>0</v>
      </c>
      <c r="X265" s="199">
        <f>W265*H265</f>
        <v>0</v>
      </c>
      <c r="Y265" s="33"/>
      <c r="Z265" s="33"/>
      <c r="AA265" s="33"/>
      <c r="AB265" s="33"/>
      <c r="AC265" s="33"/>
      <c r="AD265" s="33"/>
      <c r="AE265" s="33"/>
      <c r="AR265" s="200" t="s">
        <v>460</v>
      </c>
      <c r="AT265" s="200" t="s">
        <v>132</v>
      </c>
      <c r="AU265" s="200" t="s">
        <v>87</v>
      </c>
      <c r="AY265" s="16" t="s">
        <v>129</v>
      </c>
      <c r="BE265" s="201">
        <f>IF(O265="základní",K265,0)</f>
        <v>0</v>
      </c>
      <c r="BF265" s="201">
        <f>IF(O265="snížená",K265,0)</f>
        <v>0</v>
      </c>
      <c r="BG265" s="201">
        <f>IF(O265="zákl. přenesená",K265,0)</f>
        <v>0</v>
      </c>
      <c r="BH265" s="201">
        <f>IF(O265="sníž. přenesená",K265,0)</f>
        <v>0</v>
      </c>
      <c r="BI265" s="201">
        <f>IF(O265="nulová",K265,0)</f>
        <v>0</v>
      </c>
      <c r="BJ265" s="16" t="s">
        <v>87</v>
      </c>
      <c r="BK265" s="201">
        <f>ROUND(P265*H265,2)</f>
        <v>0</v>
      </c>
      <c r="BL265" s="16" t="s">
        <v>460</v>
      </c>
      <c r="BM265" s="200" t="s">
        <v>495</v>
      </c>
    </row>
    <row r="266" spans="1:65" s="13" customFormat="1" ht="11.25">
      <c r="B266" s="202"/>
      <c r="C266" s="203"/>
      <c r="D266" s="204" t="s">
        <v>139</v>
      </c>
      <c r="E266" s="205" t="s">
        <v>1</v>
      </c>
      <c r="F266" s="206" t="s">
        <v>496</v>
      </c>
      <c r="G266" s="203"/>
      <c r="H266" s="207">
        <v>1540.1769999999999</v>
      </c>
      <c r="I266" s="208"/>
      <c r="J266" s="208"/>
      <c r="K266" s="203"/>
      <c r="L266" s="203"/>
      <c r="M266" s="209"/>
      <c r="N266" s="210"/>
      <c r="O266" s="211"/>
      <c r="P266" s="211"/>
      <c r="Q266" s="211"/>
      <c r="R266" s="211"/>
      <c r="S266" s="211"/>
      <c r="T266" s="211"/>
      <c r="U266" s="211"/>
      <c r="V266" s="211"/>
      <c r="W266" s="211"/>
      <c r="X266" s="212"/>
      <c r="AT266" s="213" t="s">
        <v>139</v>
      </c>
      <c r="AU266" s="213" t="s">
        <v>87</v>
      </c>
      <c r="AV266" s="13" t="s">
        <v>89</v>
      </c>
      <c r="AW266" s="13" t="s">
        <v>5</v>
      </c>
      <c r="AX266" s="13" t="s">
        <v>87</v>
      </c>
      <c r="AY266" s="213" t="s">
        <v>129</v>
      </c>
    </row>
    <row r="267" spans="1:65" s="2" customFormat="1" ht="78" customHeight="1">
      <c r="A267" s="33"/>
      <c r="B267" s="34"/>
      <c r="C267" s="188" t="s">
        <v>497</v>
      </c>
      <c r="D267" s="188" t="s">
        <v>132</v>
      </c>
      <c r="E267" s="189" t="s">
        <v>498</v>
      </c>
      <c r="F267" s="190" t="s">
        <v>499</v>
      </c>
      <c r="G267" s="191" t="s">
        <v>159</v>
      </c>
      <c r="H267" s="192">
        <v>1.9710000000000001</v>
      </c>
      <c r="I267" s="193"/>
      <c r="J267" s="193"/>
      <c r="K267" s="194">
        <f>ROUND(P267*H267,2)</f>
        <v>0</v>
      </c>
      <c r="L267" s="190" t="s">
        <v>136</v>
      </c>
      <c r="M267" s="38"/>
      <c r="N267" s="195" t="s">
        <v>1</v>
      </c>
      <c r="O267" s="196" t="s">
        <v>42</v>
      </c>
      <c r="P267" s="197">
        <f>I267+J267</f>
        <v>0</v>
      </c>
      <c r="Q267" s="197">
        <f>ROUND(I267*H267,2)</f>
        <v>0</v>
      </c>
      <c r="R267" s="197">
        <f>ROUND(J267*H267,2)</f>
        <v>0</v>
      </c>
      <c r="S267" s="70"/>
      <c r="T267" s="198">
        <f>S267*H267</f>
        <v>0</v>
      </c>
      <c r="U267" s="198">
        <v>0</v>
      </c>
      <c r="V267" s="198">
        <f>U267*H267</f>
        <v>0</v>
      </c>
      <c r="W267" s="198">
        <v>0</v>
      </c>
      <c r="X267" s="199">
        <f>W267*H267</f>
        <v>0</v>
      </c>
      <c r="Y267" s="33"/>
      <c r="Z267" s="33"/>
      <c r="AA267" s="33"/>
      <c r="AB267" s="33"/>
      <c r="AC267" s="33"/>
      <c r="AD267" s="33"/>
      <c r="AE267" s="33"/>
      <c r="AR267" s="200" t="s">
        <v>460</v>
      </c>
      <c r="AT267" s="200" t="s">
        <v>132</v>
      </c>
      <c r="AU267" s="200" t="s">
        <v>87</v>
      </c>
      <c r="AY267" s="16" t="s">
        <v>129</v>
      </c>
      <c r="BE267" s="201">
        <f>IF(O267="základní",K267,0)</f>
        <v>0</v>
      </c>
      <c r="BF267" s="201">
        <f>IF(O267="snížená",K267,0)</f>
        <v>0</v>
      </c>
      <c r="BG267" s="201">
        <f>IF(O267="zákl. přenesená",K267,0)</f>
        <v>0</v>
      </c>
      <c r="BH267" s="201">
        <f>IF(O267="sníž. přenesená",K267,0)</f>
        <v>0</v>
      </c>
      <c r="BI267" s="201">
        <f>IF(O267="nulová",K267,0)</f>
        <v>0</v>
      </c>
      <c r="BJ267" s="16" t="s">
        <v>87</v>
      </c>
      <c r="BK267" s="201">
        <f>ROUND(P267*H267,2)</f>
        <v>0</v>
      </c>
      <c r="BL267" s="16" t="s">
        <v>460</v>
      </c>
      <c r="BM267" s="200" t="s">
        <v>500</v>
      </c>
    </row>
    <row r="268" spans="1:65" s="13" customFormat="1" ht="11.25">
      <c r="B268" s="202"/>
      <c r="C268" s="203"/>
      <c r="D268" s="204" t="s">
        <v>139</v>
      </c>
      <c r="E268" s="205" t="s">
        <v>1</v>
      </c>
      <c r="F268" s="206" t="s">
        <v>501</v>
      </c>
      <c r="G268" s="203"/>
      <c r="H268" s="207">
        <v>1.9710000000000001</v>
      </c>
      <c r="I268" s="208"/>
      <c r="J268" s="208"/>
      <c r="K268" s="203"/>
      <c r="L268" s="203"/>
      <c r="M268" s="209"/>
      <c r="N268" s="210"/>
      <c r="O268" s="211"/>
      <c r="P268" s="211"/>
      <c r="Q268" s="211"/>
      <c r="R268" s="211"/>
      <c r="S268" s="211"/>
      <c r="T268" s="211"/>
      <c r="U268" s="211"/>
      <c r="V268" s="211"/>
      <c r="W268" s="211"/>
      <c r="X268" s="212"/>
      <c r="AT268" s="213" t="s">
        <v>139</v>
      </c>
      <c r="AU268" s="213" t="s">
        <v>87</v>
      </c>
      <c r="AV268" s="13" t="s">
        <v>89</v>
      </c>
      <c r="AW268" s="13" t="s">
        <v>5</v>
      </c>
      <c r="AX268" s="13" t="s">
        <v>87</v>
      </c>
      <c r="AY268" s="213" t="s">
        <v>129</v>
      </c>
    </row>
    <row r="269" spans="1:65" s="2" customFormat="1" ht="44.25" customHeight="1">
      <c r="A269" s="33"/>
      <c r="B269" s="34"/>
      <c r="C269" s="188" t="s">
        <v>502</v>
      </c>
      <c r="D269" s="188" t="s">
        <v>132</v>
      </c>
      <c r="E269" s="189" t="s">
        <v>503</v>
      </c>
      <c r="F269" s="190" t="s">
        <v>504</v>
      </c>
      <c r="G269" s="191" t="s">
        <v>149</v>
      </c>
      <c r="H269" s="192">
        <v>10</v>
      </c>
      <c r="I269" s="193"/>
      <c r="J269" s="193"/>
      <c r="K269" s="194">
        <f>ROUND(P269*H269,2)</f>
        <v>0</v>
      </c>
      <c r="L269" s="190" t="s">
        <v>136</v>
      </c>
      <c r="M269" s="38"/>
      <c r="N269" s="195" t="s">
        <v>1</v>
      </c>
      <c r="O269" s="196" t="s">
        <v>42</v>
      </c>
      <c r="P269" s="197">
        <f>I269+J269</f>
        <v>0</v>
      </c>
      <c r="Q269" s="197">
        <f>ROUND(I269*H269,2)</f>
        <v>0</v>
      </c>
      <c r="R269" s="197">
        <f>ROUND(J269*H269,2)</f>
        <v>0</v>
      </c>
      <c r="S269" s="70"/>
      <c r="T269" s="198">
        <f>S269*H269</f>
        <v>0</v>
      </c>
      <c r="U269" s="198">
        <v>0</v>
      </c>
      <c r="V269" s="198">
        <f>U269*H269</f>
        <v>0</v>
      </c>
      <c r="W269" s="198">
        <v>0</v>
      </c>
      <c r="X269" s="199">
        <f>W269*H269</f>
        <v>0</v>
      </c>
      <c r="Y269" s="33"/>
      <c r="Z269" s="33"/>
      <c r="AA269" s="33"/>
      <c r="AB269" s="33"/>
      <c r="AC269" s="33"/>
      <c r="AD269" s="33"/>
      <c r="AE269" s="33"/>
      <c r="AR269" s="200" t="s">
        <v>460</v>
      </c>
      <c r="AT269" s="200" t="s">
        <v>132</v>
      </c>
      <c r="AU269" s="200" t="s">
        <v>87</v>
      </c>
      <c r="AY269" s="16" t="s">
        <v>129</v>
      </c>
      <c r="BE269" s="201">
        <f>IF(O269="základní",K269,0)</f>
        <v>0</v>
      </c>
      <c r="BF269" s="201">
        <f>IF(O269="snížená",K269,0)</f>
        <v>0</v>
      </c>
      <c r="BG269" s="201">
        <f>IF(O269="zákl. přenesená",K269,0)</f>
        <v>0</v>
      </c>
      <c r="BH269" s="201">
        <f>IF(O269="sníž. přenesená",K269,0)</f>
        <v>0</v>
      </c>
      <c r="BI269" s="201">
        <f>IF(O269="nulová",K269,0)</f>
        <v>0</v>
      </c>
      <c r="BJ269" s="16" t="s">
        <v>87</v>
      </c>
      <c r="BK269" s="201">
        <f>ROUND(P269*H269,2)</f>
        <v>0</v>
      </c>
      <c r="BL269" s="16" t="s">
        <v>460</v>
      </c>
      <c r="BM269" s="200" t="s">
        <v>505</v>
      </c>
    </row>
    <row r="270" spans="1:65" s="13" customFormat="1" ht="11.25">
      <c r="B270" s="202"/>
      <c r="C270" s="203"/>
      <c r="D270" s="204" t="s">
        <v>139</v>
      </c>
      <c r="E270" s="205" t="s">
        <v>1</v>
      </c>
      <c r="F270" s="206" t="s">
        <v>506</v>
      </c>
      <c r="G270" s="203"/>
      <c r="H270" s="207">
        <v>10</v>
      </c>
      <c r="I270" s="208"/>
      <c r="J270" s="208"/>
      <c r="K270" s="203"/>
      <c r="L270" s="203"/>
      <c r="M270" s="209"/>
      <c r="N270" s="239"/>
      <c r="O270" s="240"/>
      <c r="P270" s="240"/>
      <c r="Q270" s="240"/>
      <c r="R270" s="240"/>
      <c r="S270" s="240"/>
      <c r="T270" s="240"/>
      <c r="U270" s="240"/>
      <c r="V270" s="240"/>
      <c r="W270" s="240"/>
      <c r="X270" s="241"/>
      <c r="AT270" s="213" t="s">
        <v>139</v>
      </c>
      <c r="AU270" s="213" t="s">
        <v>87</v>
      </c>
      <c r="AV270" s="13" t="s">
        <v>89</v>
      </c>
      <c r="AW270" s="13" t="s">
        <v>5</v>
      </c>
      <c r="AX270" s="13" t="s">
        <v>87</v>
      </c>
      <c r="AY270" s="213" t="s">
        <v>129</v>
      </c>
    </row>
    <row r="271" spans="1:65" s="2" customFormat="1" ht="6.95" customHeight="1">
      <c r="A271" s="33"/>
      <c r="B271" s="53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38"/>
      <c r="N271" s="33"/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</row>
  </sheetData>
  <sheetProtection algorithmName="SHA-512" hashValue="wiI1cEmDLeN2AnqZ1uIiN1jMsBuKkViY7R1iZLGN7oGjuMgwb/GcrPHBk160ETCqZ5fy/SEScXnOZQZg5Q25rg==" saltValue="Jcp8ipOIQW/KBxgSK9IgqxFBKtMdLqqLaeJWBXhA8I6aloYam+lLv8+S/7cBjNYNM4UEkb+8EPqDGjqKvaJt3g==" spinCount="100000" sheet="1" objects="1" scenarios="1" formatColumns="0" formatRows="0" autoFilter="0"/>
  <autoFilter ref="C118:L270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83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 s="283"/>
      <c r="AT2" s="16" t="s">
        <v>92</v>
      </c>
    </row>
    <row r="3" spans="1:46" s="1" customFormat="1" ht="6.95" hidden="1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9"/>
      <c r="AT3" s="16" t="s">
        <v>89</v>
      </c>
    </row>
    <row r="4" spans="1:46" s="1" customFormat="1" ht="24.95" hidden="1" customHeight="1">
      <c r="B4" s="19"/>
      <c r="D4" s="110" t="s">
        <v>95</v>
      </c>
      <c r="M4" s="19"/>
      <c r="N4" s="111" t="s">
        <v>11</v>
      </c>
      <c r="AT4" s="16" t="s">
        <v>4</v>
      </c>
    </row>
    <row r="5" spans="1:46" s="1" customFormat="1" ht="6.95" hidden="1" customHeight="1">
      <c r="B5" s="19"/>
      <c r="M5" s="19"/>
    </row>
    <row r="6" spans="1:46" s="1" customFormat="1" ht="12" hidden="1" customHeight="1">
      <c r="B6" s="19"/>
      <c r="D6" s="112" t="s">
        <v>17</v>
      </c>
      <c r="M6" s="19"/>
    </row>
    <row r="7" spans="1:46" s="1" customFormat="1" ht="16.5" hidden="1" customHeight="1">
      <c r="B7" s="19"/>
      <c r="E7" s="284" t="str">
        <f>'Rekapitulace stavby'!K6</f>
        <v>Oprava kolejí a výhybek v žst. Moravský Beroun</v>
      </c>
      <c r="F7" s="285"/>
      <c r="G7" s="285"/>
      <c r="H7" s="285"/>
      <c r="M7" s="19"/>
    </row>
    <row r="8" spans="1:46" s="2" customFormat="1" ht="12" hidden="1" customHeight="1">
      <c r="A8" s="33"/>
      <c r="B8" s="38"/>
      <c r="C8" s="33"/>
      <c r="D8" s="112" t="s">
        <v>96</v>
      </c>
      <c r="E8" s="33"/>
      <c r="F8" s="33"/>
      <c r="G8" s="33"/>
      <c r="H8" s="33"/>
      <c r="I8" s="33"/>
      <c r="J8" s="33"/>
      <c r="K8" s="33"/>
      <c r="L8" s="33"/>
      <c r="M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86" t="s">
        <v>507</v>
      </c>
      <c r="F9" s="287"/>
      <c r="G9" s="287"/>
      <c r="H9" s="287"/>
      <c r="I9" s="33"/>
      <c r="J9" s="33"/>
      <c r="K9" s="33"/>
      <c r="L9" s="33"/>
      <c r="M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2" t="s">
        <v>19</v>
      </c>
      <c r="E11" s="33"/>
      <c r="F11" s="113" t="s">
        <v>1</v>
      </c>
      <c r="G11" s="33"/>
      <c r="H11" s="33"/>
      <c r="I11" s="112" t="s">
        <v>20</v>
      </c>
      <c r="J11" s="113" t="s">
        <v>1</v>
      </c>
      <c r="K11" s="33"/>
      <c r="L11" s="33"/>
      <c r="M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2" t="s">
        <v>21</v>
      </c>
      <c r="E12" s="33"/>
      <c r="F12" s="113" t="s">
        <v>22</v>
      </c>
      <c r="G12" s="33"/>
      <c r="H12" s="33"/>
      <c r="I12" s="112" t="s">
        <v>23</v>
      </c>
      <c r="J12" s="114" t="str">
        <f>'Rekapitulace stavby'!AN8</f>
        <v>24. 3. 2021</v>
      </c>
      <c r="K12" s="33"/>
      <c r="L12" s="33"/>
      <c r="M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2" t="s">
        <v>25</v>
      </c>
      <c r="E14" s="33"/>
      <c r="F14" s="33"/>
      <c r="G14" s="33"/>
      <c r="H14" s="33"/>
      <c r="I14" s="112" t="s">
        <v>26</v>
      </c>
      <c r="J14" s="113" t="s">
        <v>27</v>
      </c>
      <c r="K14" s="33"/>
      <c r="L14" s="33"/>
      <c r="M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3" t="s">
        <v>28</v>
      </c>
      <c r="F15" s="33"/>
      <c r="G15" s="33"/>
      <c r="H15" s="33"/>
      <c r="I15" s="112" t="s">
        <v>29</v>
      </c>
      <c r="J15" s="113" t="s">
        <v>30</v>
      </c>
      <c r="K15" s="33"/>
      <c r="L15" s="33"/>
      <c r="M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2" t="s">
        <v>31</v>
      </c>
      <c r="E17" s="33"/>
      <c r="F17" s="33"/>
      <c r="G17" s="33"/>
      <c r="H17" s="33"/>
      <c r="I17" s="112" t="s">
        <v>26</v>
      </c>
      <c r="J17" s="29" t="str">
        <f>'Rekapitulace stavby'!AN13</f>
        <v>Vyplň údaj</v>
      </c>
      <c r="K17" s="33"/>
      <c r="L17" s="33"/>
      <c r="M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2" t="s">
        <v>29</v>
      </c>
      <c r="J18" s="29" t="str">
        <f>'Rekapitulace stavby'!AN14</f>
        <v>Vyplň údaj</v>
      </c>
      <c r="K18" s="33"/>
      <c r="L18" s="33"/>
      <c r="M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2" t="s">
        <v>33</v>
      </c>
      <c r="E20" s="33"/>
      <c r="F20" s="33"/>
      <c r="G20" s="33"/>
      <c r="H20" s="33"/>
      <c r="I20" s="112" t="s">
        <v>26</v>
      </c>
      <c r="J20" s="113" t="s">
        <v>1</v>
      </c>
      <c r="K20" s="33"/>
      <c r="L20" s="33"/>
      <c r="M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3" t="s">
        <v>34</v>
      </c>
      <c r="F21" s="33"/>
      <c r="G21" s="33"/>
      <c r="H21" s="33"/>
      <c r="I21" s="112" t="s">
        <v>29</v>
      </c>
      <c r="J21" s="113" t="s">
        <v>1</v>
      </c>
      <c r="K21" s="33"/>
      <c r="L21" s="33"/>
      <c r="M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2" t="s">
        <v>35</v>
      </c>
      <c r="E23" s="33"/>
      <c r="F23" s="33"/>
      <c r="G23" s="33"/>
      <c r="H23" s="33"/>
      <c r="I23" s="112" t="s">
        <v>26</v>
      </c>
      <c r="J23" s="113" t="s">
        <v>1</v>
      </c>
      <c r="K23" s="33"/>
      <c r="L23" s="33"/>
      <c r="M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3" t="s">
        <v>34</v>
      </c>
      <c r="F24" s="33"/>
      <c r="G24" s="33"/>
      <c r="H24" s="33"/>
      <c r="I24" s="112" t="s">
        <v>29</v>
      </c>
      <c r="J24" s="113" t="s">
        <v>1</v>
      </c>
      <c r="K24" s="33"/>
      <c r="L24" s="33"/>
      <c r="M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2" t="s">
        <v>36</v>
      </c>
      <c r="E26" s="33"/>
      <c r="F26" s="33"/>
      <c r="G26" s="33"/>
      <c r="H26" s="33"/>
      <c r="I26" s="33"/>
      <c r="J26" s="33"/>
      <c r="K26" s="33"/>
      <c r="L26" s="33"/>
      <c r="M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5"/>
      <c r="B27" s="116"/>
      <c r="C27" s="115"/>
      <c r="D27" s="115"/>
      <c r="E27" s="290" t="s">
        <v>1</v>
      </c>
      <c r="F27" s="290"/>
      <c r="G27" s="290"/>
      <c r="H27" s="290"/>
      <c r="I27" s="115"/>
      <c r="J27" s="115"/>
      <c r="K27" s="115"/>
      <c r="L27" s="115"/>
      <c r="M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8"/>
      <c r="E29" s="118"/>
      <c r="F29" s="118"/>
      <c r="G29" s="118"/>
      <c r="H29" s="118"/>
      <c r="I29" s="118"/>
      <c r="J29" s="118"/>
      <c r="K29" s="118"/>
      <c r="L29" s="118"/>
      <c r="M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idden="1">
      <c r="A30" s="33"/>
      <c r="B30" s="38"/>
      <c r="C30" s="33"/>
      <c r="D30" s="33"/>
      <c r="E30" s="112" t="s">
        <v>98</v>
      </c>
      <c r="F30" s="33"/>
      <c r="G30" s="33"/>
      <c r="H30" s="33"/>
      <c r="I30" s="33"/>
      <c r="J30" s="33"/>
      <c r="K30" s="119">
        <f>I96</f>
        <v>0</v>
      </c>
      <c r="L30" s="33"/>
      <c r="M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idden="1">
      <c r="A31" s="33"/>
      <c r="B31" s="38"/>
      <c r="C31" s="33"/>
      <c r="D31" s="33"/>
      <c r="E31" s="112" t="s">
        <v>99</v>
      </c>
      <c r="F31" s="33"/>
      <c r="G31" s="33"/>
      <c r="H31" s="33"/>
      <c r="I31" s="33"/>
      <c r="J31" s="33"/>
      <c r="K31" s="119">
        <f>J96</f>
        <v>0</v>
      </c>
      <c r="L31" s="33"/>
      <c r="M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0" t="s">
        <v>37</v>
      </c>
      <c r="E32" s="33"/>
      <c r="F32" s="33"/>
      <c r="G32" s="33"/>
      <c r="H32" s="33"/>
      <c r="I32" s="33"/>
      <c r="J32" s="33"/>
      <c r="K32" s="121">
        <f>ROUND(K119, 2)</f>
        <v>0</v>
      </c>
      <c r="L32" s="33"/>
      <c r="M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8"/>
      <c r="C33" s="33"/>
      <c r="D33" s="118"/>
      <c r="E33" s="118"/>
      <c r="F33" s="118"/>
      <c r="G33" s="118"/>
      <c r="H33" s="118"/>
      <c r="I33" s="118"/>
      <c r="J33" s="118"/>
      <c r="K33" s="118"/>
      <c r="L33" s="118"/>
      <c r="M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33"/>
      <c r="F34" s="122" t="s">
        <v>39</v>
      </c>
      <c r="G34" s="33"/>
      <c r="H34" s="33"/>
      <c r="I34" s="122" t="s">
        <v>38</v>
      </c>
      <c r="J34" s="33"/>
      <c r="K34" s="122" t="s">
        <v>40</v>
      </c>
      <c r="L34" s="33"/>
      <c r="M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123" t="s">
        <v>41</v>
      </c>
      <c r="E35" s="112" t="s">
        <v>42</v>
      </c>
      <c r="F35" s="119">
        <f>ROUND((SUM(BE119:BE205)),  2)</f>
        <v>0</v>
      </c>
      <c r="G35" s="33"/>
      <c r="H35" s="33"/>
      <c r="I35" s="124">
        <v>0.21</v>
      </c>
      <c r="J35" s="33"/>
      <c r="K35" s="119">
        <f>ROUND(((SUM(BE119:BE205))*I35),  2)</f>
        <v>0</v>
      </c>
      <c r="L35" s="33"/>
      <c r="M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2" t="s">
        <v>43</v>
      </c>
      <c r="F36" s="119">
        <f>ROUND((SUM(BF119:BF205)),  2)</f>
        <v>0</v>
      </c>
      <c r="G36" s="33"/>
      <c r="H36" s="33"/>
      <c r="I36" s="124">
        <v>0.15</v>
      </c>
      <c r="J36" s="33"/>
      <c r="K36" s="119">
        <f>ROUND(((SUM(BF119:BF205))*I36),  2)</f>
        <v>0</v>
      </c>
      <c r="L36" s="33"/>
      <c r="M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2" t="s">
        <v>44</v>
      </c>
      <c r="F37" s="119">
        <f>ROUND((SUM(BG119:BG205)),  2)</f>
        <v>0</v>
      </c>
      <c r="G37" s="33"/>
      <c r="H37" s="33"/>
      <c r="I37" s="124">
        <v>0.21</v>
      </c>
      <c r="J37" s="33"/>
      <c r="K37" s="119">
        <f>0</f>
        <v>0</v>
      </c>
      <c r="L37" s="33"/>
      <c r="M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2" t="s">
        <v>45</v>
      </c>
      <c r="F38" s="119">
        <f>ROUND((SUM(BH119:BH205)),  2)</f>
        <v>0</v>
      </c>
      <c r="G38" s="33"/>
      <c r="H38" s="33"/>
      <c r="I38" s="124">
        <v>0.15</v>
      </c>
      <c r="J38" s="33"/>
      <c r="K38" s="119">
        <f>0</f>
        <v>0</v>
      </c>
      <c r="L38" s="33"/>
      <c r="M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2" t="s">
        <v>46</v>
      </c>
      <c r="F39" s="119">
        <f>ROUND((SUM(BI119:BI205)),  2)</f>
        <v>0</v>
      </c>
      <c r="G39" s="33"/>
      <c r="H39" s="33"/>
      <c r="I39" s="124">
        <v>0</v>
      </c>
      <c r="J39" s="33"/>
      <c r="K39" s="119">
        <f>0</f>
        <v>0</v>
      </c>
      <c r="L39" s="33"/>
      <c r="M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25"/>
      <c r="D41" s="126" t="s">
        <v>47</v>
      </c>
      <c r="E41" s="127"/>
      <c r="F41" s="127"/>
      <c r="G41" s="128" t="s">
        <v>48</v>
      </c>
      <c r="H41" s="129" t="s">
        <v>49</v>
      </c>
      <c r="I41" s="127"/>
      <c r="J41" s="127"/>
      <c r="K41" s="130">
        <f>SUM(K32:K39)</f>
        <v>0</v>
      </c>
      <c r="L41" s="131"/>
      <c r="M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19"/>
      <c r="M43" s="19"/>
    </row>
    <row r="44" spans="1:31" s="1" customFormat="1" ht="14.45" hidden="1" customHeight="1">
      <c r="B44" s="19"/>
      <c r="M44" s="19"/>
    </row>
    <row r="45" spans="1:31" s="1" customFormat="1" ht="14.45" hidden="1" customHeight="1">
      <c r="B45" s="19"/>
      <c r="M45" s="19"/>
    </row>
    <row r="46" spans="1:31" s="1" customFormat="1" ht="14.45" hidden="1" customHeight="1">
      <c r="B46" s="19"/>
      <c r="M46" s="19"/>
    </row>
    <row r="47" spans="1:31" s="1" customFormat="1" ht="14.45" hidden="1" customHeight="1">
      <c r="B47" s="19"/>
      <c r="M47" s="19"/>
    </row>
    <row r="48" spans="1:31" s="1" customFormat="1" ht="14.45" hidden="1" customHeight="1">
      <c r="B48" s="19"/>
      <c r="M48" s="19"/>
    </row>
    <row r="49" spans="1:31" s="1" customFormat="1" ht="14.45" hidden="1" customHeight="1">
      <c r="B49" s="19"/>
      <c r="M49" s="19"/>
    </row>
    <row r="50" spans="1:31" s="2" customFormat="1" ht="14.45" hidden="1" customHeight="1">
      <c r="B50" s="50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133"/>
      <c r="M50" s="50"/>
    </row>
    <row r="51" spans="1:31" ht="11.25" hidden="1">
      <c r="B51" s="19"/>
      <c r="M51" s="19"/>
    </row>
    <row r="52" spans="1:31" ht="11.25" hidden="1">
      <c r="B52" s="19"/>
      <c r="M52" s="19"/>
    </row>
    <row r="53" spans="1:31" ht="11.25" hidden="1">
      <c r="B53" s="19"/>
      <c r="M53" s="19"/>
    </row>
    <row r="54" spans="1:31" ht="11.25" hidden="1">
      <c r="B54" s="19"/>
      <c r="M54" s="19"/>
    </row>
    <row r="55" spans="1:31" ht="11.25" hidden="1">
      <c r="B55" s="19"/>
      <c r="M55" s="19"/>
    </row>
    <row r="56" spans="1:31" ht="11.25" hidden="1">
      <c r="B56" s="19"/>
      <c r="M56" s="19"/>
    </row>
    <row r="57" spans="1:31" ht="11.25" hidden="1">
      <c r="B57" s="19"/>
      <c r="M57" s="19"/>
    </row>
    <row r="58" spans="1:31" ht="11.25" hidden="1">
      <c r="B58" s="19"/>
      <c r="M58" s="19"/>
    </row>
    <row r="59" spans="1:31" ht="11.25" hidden="1">
      <c r="B59" s="19"/>
      <c r="M59" s="19"/>
    </row>
    <row r="60" spans="1:31" ht="11.25" hidden="1">
      <c r="B60" s="19"/>
      <c r="M60" s="19"/>
    </row>
    <row r="61" spans="1:31" s="2" customFormat="1" hidden="1">
      <c r="A61" s="33"/>
      <c r="B61" s="38"/>
      <c r="C61" s="33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135"/>
      <c r="M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M62" s="19"/>
    </row>
    <row r="63" spans="1:31" ht="11.25" hidden="1">
      <c r="B63" s="19"/>
      <c r="M63" s="19"/>
    </row>
    <row r="64" spans="1:31" ht="11.25" hidden="1">
      <c r="B64" s="19"/>
      <c r="M64" s="19"/>
    </row>
    <row r="65" spans="1:31" s="2" customFormat="1" hidden="1">
      <c r="A65" s="33"/>
      <c r="B65" s="38"/>
      <c r="C65" s="33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138"/>
      <c r="M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M66" s="19"/>
    </row>
    <row r="67" spans="1:31" ht="11.25" hidden="1">
      <c r="B67" s="19"/>
      <c r="M67" s="19"/>
    </row>
    <row r="68" spans="1:31" ht="11.25" hidden="1">
      <c r="B68" s="19"/>
      <c r="M68" s="19"/>
    </row>
    <row r="69" spans="1:31" ht="11.25" hidden="1">
      <c r="B69" s="19"/>
      <c r="M69" s="19"/>
    </row>
    <row r="70" spans="1:31" ht="11.25" hidden="1">
      <c r="B70" s="19"/>
      <c r="M70" s="19"/>
    </row>
    <row r="71" spans="1:31" ht="11.25" hidden="1">
      <c r="B71" s="19"/>
      <c r="M71" s="19"/>
    </row>
    <row r="72" spans="1:31" ht="11.25" hidden="1">
      <c r="B72" s="19"/>
      <c r="M72" s="19"/>
    </row>
    <row r="73" spans="1:31" ht="11.25" hidden="1">
      <c r="B73" s="19"/>
      <c r="M73" s="19"/>
    </row>
    <row r="74" spans="1:31" ht="11.25" hidden="1">
      <c r="B74" s="19"/>
      <c r="M74" s="19"/>
    </row>
    <row r="75" spans="1:31" ht="11.25" hidden="1">
      <c r="B75" s="19"/>
      <c r="M75" s="19"/>
    </row>
    <row r="76" spans="1:31" s="2" customFormat="1" hidden="1">
      <c r="A76" s="33"/>
      <c r="B76" s="38"/>
      <c r="C76" s="33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135"/>
      <c r="M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customHeight="1">
      <c r="A81" s="33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142"/>
      <c r="M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100</v>
      </c>
      <c r="D82" s="35"/>
      <c r="E82" s="35"/>
      <c r="F82" s="35"/>
      <c r="G82" s="35"/>
      <c r="H82" s="35"/>
      <c r="I82" s="35"/>
      <c r="J82" s="35"/>
      <c r="K82" s="35"/>
      <c r="L82" s="35"/>
      <c r="M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35"/>
      <c r="M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1" t="str">
        <f>E7</f>
        <v>Oprava kolejí a výhybek v žst. Moravský Beroun</v>
      </c>
      <c r="F85" s="292"/>
      <c r="G85" s="292"/>
      <c r="H85" s="292"/>
      <c r="I85" s="35"/>
      <c r="J85" s="35"/>
      <c r="K85" s="35"/>
      <c r="L85" s="35"/>
      <c r="M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96</v>
      </c>
      <c r="D86" s="35"/>
      <c r="E86" s="35"/>
      <c r="F86" s="35"/>
      <c r="G86" s="35"/>
      <c r="H86" s="35"/>
      <c r="I86" s="35"/>
      <c r="J86" s="35"/>
      <c r="K86" s="35"/>
      <c r="L86" s="35"/>
      <c r="M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2" t="str">
        <f>E9</f>
        <v>SO 02 - Oprava SK č. 2 v žst Moravský Beroun</v>
      </c>
      <c r="F87" s="293"/>
      <c r="G87" s="293"/>
      <c r="H87" s="293"/>
      <c r="I87" s="35"/>
      <c r="J87" s="35"/>
      <c r="K87" s="35"/>
      <c r="L87" s="35"/>
      <c r="M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>PS Bruntál</v>
      </c>
      <c r="G89" s="35"/>
      <c r="H89" s="35"/>
      <c r="I89" s="28" t="s">
        <v>23</v>
      </c>
      <c r="J89" s="65" t="str">
        <f>IF(J12="","",J12)</f>
        <v>24. 3. 2021</v>
      </c>
      <c r="K89" s="35"/>
      <c r="L89" s="35"/>
      <c r="M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25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33</v>
      </c>
      <c r="J91" s="31" t="str">
        <f>E21</f>
        <v xml:space="preserve"> </v>
      </c>
      <c r="K91" s="35"/>
      <c r="L91" s="35"/>
      <c r="M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31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35"/>
      <c r="M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3" t="s">
        <v>101</v>
      </c>
      <c r="D94" s="144"/>
      <c r="E94" s="144"/>
      <c r="F94" s="144"/>
      <c r="G94" s="144"/>
      <c r="H94" s="144"/>
      <c r="I94" s="145" t="s">
        <v>102</v>
      </c>
      <c r="J94" s="145" t="s">
        <v>103</v>
      </c>
      <c r="K94" s="145" t="s">
        <v>104</v>
      </c>
      <c r="L94" s="144"/>
      <c r="M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6" t="s">
        <v>105</v>
      </c>
      <c r="D96" s="35"/>
      <c r="E96" s="35"/>
      <c r="F96" s="35"/>
      <c r="G96" s="35"/>
      <c r="H96" s="35"/>
      <c r="I96" s="83">
        <f t="shared" ref="I96:J98" si="0">Q119</f>
        <v>0</v>
      </c>
      <c r="J96" s="83">
        <f t="shared" si="0"/>
        <v>0</v>
      </c>
      <c r="K96" s="83">
        <f>K119</f>
        <v>0</v>
      </c>
      <c r="L96" s="35"/>
      <c r="M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106</v>
      </c>
    </row>
    <row r="97" spans="1:31" s="9" customFormat="1" ht="24.95" customHeight="1">
      <c r="B97" s="147"/>
      <c r="C97" s="148"/>
      <c r="D97" s="149" t="s">
        <v>107</v>
      </c>
      <c r="E97" s="150"/>
      <c r="F97" s="150"/>
      <c r="G97" s="150"/>
      <c r="H97" s="150"/>
      <c r="I97" s="151">
        <f t="shared" si="0"/>
        <v>0</v>
      </c>
      <c r="J97" s="151">
        <f t="shared" si="0"/>
        <v>0</v>
      </c>
      <c r="K97" s="151">
        <f>K120</f>
        <v>0</v>
      </c>
      <c r="L97" s="148"/>
      <c r="M97" s="152"/>
    </row>
    <row r="98" spans="1:31" s="10" customFormat="1" ht="19.899999999999999" customHeight="1">
      <c r="B98" s="153"/>
      <c r="C98" s="154"/>
      <c r="D98" s="155" t="s">
        <v>108</v>
      </c>
      <c r="E98" s="156"/>
      <c r="F98" s="156"/>
      <c r="G98" s="156"/>
      <c r="H98" s="156"/>
      <c r="I98" s="157">
        <f t="shared" si="0"/>
        <v>0</v>
      </c>
      <c r="J98" s="157">
        <f t="shared" si="0"/>
        <v>0</v>
      </c>
      <c r="K98" s="157">
        <f>K121</f>
        <v>0</v>
      </c>
      <c r="L98" s="154"/>
      <c r="M98" s="158"/>
    </row>
    <row r="99" spans="1:31" s="9" customFormat="1" ht="24.95" customHeight="1">
      <c r="B99" s="147"/>
      <c r="C99" s="148"/>
      <c r="D99" s="149" t="s">
        <v>109</v>
      </c>
      <c r="E99" s="150"/>
      <c r="F99" s="150"/>
      <c r="G99" s="150"/>
      <c r="H99" s="150"/>
      <c r="I99" s="151">
        <f>Q192</f>
        <v>0</v>
      </c>
      <c r="J99" s="151">
        <f>R192</f>
        <v>0</v>
      </c>
      <c r="K99" s="151">
        <f>K192</f>
        <v>0</v>
      </c>
      <c r="L99" s="148"/>
      <c r="M99" s="152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110</v>
      </c>
      <c r="D106" s="35"/>
      <c r="E106" s="35"/>
      <c r="F106" s="35"/>
      <c r="G106" s="35"/>
      <c r="H106" s="35"/>
      <c r="I106" s="35"/>
      <c r="J106" s="35"/>
      <c r="K106" s="35"/>
      <c r="L106" s="35"/>
      <c r="M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17</v>
      </c>
      <c r="D108" s="35"/>
      <c r="E108" s="35"/>
      <c r="F108" s="35"/>
      <c r="G108" s="35"/>
      <c r="H108" s="35"/>
      <c r="I108" s="35"/>
      <c r="J108" s="35"/>
      <c r="K108" s="35"/>
      <c r="L108" s="35"/>
      <c r="M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1" t="str">
        <f>E7</f>
        <v>Oprava kolejí a výhybek v žst. Moravský Beroun</v>
      </c>
      <c r="F109" s="292"/>
      <c r="G109" s="292"/>
      <c r="H109" s="292"/>
      <c r="I109" s="35"/>
      <c r="J109" s="35"/>
      <c r="K109" s="35"/>
      <c r="L109" s="35"/>
      <c r="M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96</v>
      </c>
      <c r="D110" s="35"/>
      <c r="E110" s="35"/>
      <c r="F110" s="35"/>
      <c r="G110" s="35"/>
      <c r="H110" s="35"/>
      <c r="I110" s="35"/>
      <c r="J110" s="35"/>
      <c r="K110" s="35"/>
      <c r="L110" s="35"/>
      <c r="M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62" t="str">
        <f>E9</f>
        <v>SO 02 - Oprava SK č. 2 v žst Moravský Beroun</v>
      </c>
      <c r="F111" s="293"/>
      <c r="G111" s="293"/>
      <c r="H111" s="293"/>
      <c r="I111" s="35"/>
      <c r="J111" s="35"/>
      <c r="K111" s="35"/>
      <c r="L111" s="35"/>
      <c r="M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21</v>
      </c>
      <c r="D113" s="35"/>
      <c r="E113" s="35"/>
      <c r="F113" s="26" t="str">
        <f>F12</f>
        <v>PS Bruntál</v>
      </c>
      <c r="G113" s="35"/>
      <c r="H113" s="35"/>
      <c r="I113" s="28" t="s">
        <v>23</v>
      </c>
      <c r="J113" s="65" t="str">
        <f>IF(J12="","",J12)</f>
        <v>24. 3. 2021</v>
      </c>
      <c r="K113" s="35"/>
      <c r="L113" s="35"/>
      <c r="M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25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33</v>
      </c>
      <c r="J115" s="31" t="str">
        <f>E21</f>
        <v xml:space="preserve"> </v>
      </c>
      <c r="K115" s="35"/>
      <c r="L115" s="35"/>
      <c r="M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31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35"/>
      <c r="M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9"/>
      <c r="B118" s="160"/>
      <c r="C118" s="161" t="s">
        <v>111</v>
      </c>
      <c r="D118" s="162" t="s">
        <v>62</v>
      </c>
      <c r="E118" s="162" t="s">
        <v>58</v>
      </c>
      <c r="F118" s="162" t="s">
        <v>59</v>
      </c>
      <c r="G118" s="162" t="s">
        <v>112</v>
      </c>
      <c r="H118" s="162" t="s">
        <v>113</v>
      </c>
      <c r="I118" s="162" t="s">
        <v>114</v>
      </c>
      <c r="J118" s="162" t="s">
        <v>115</v>
      </c>
      <c r="K118" s="162" t="s">
        <v>104</v>
      </c>
      <c r="L118" s="163" t="s">
        <v>116</v>
      </c>
      <c r="M118" s="164"/>
      <c r="N118" s="74" t="s">
        <v>1</v>
      </c>
      <c r="O118" s="75" t="s">
        <v>41</v>
      </c>
      <c r="P118" s="75" t="s">
        <v>117</v>
      </c>
      <c r="Q118" s="75" t="s">
        <v>118</v>
      </c>
      <c r="R118" s="75" t="s">
        <v>119</v>
      </c>
      <c r="S118" s="75" t="s">
        <v>120</v>
      </c>
      <c r="T118" s="75" t="s">
        <v>121</v>
      </c>
      <c r="U118" s="75" t="s">
        <v>122</v>
      </c>
      <c r="V118" s="75" t="s">
        <v>123</v>
      </c>
      <c r="W118" s="75" t="s">
        <v>124</v>
      </c>
      <c r="X118" s="76" t="s">
        <v>125</v>
      </c>
      <c r="Y118" s="159"/>
      <c r="Z118" s="159"/>
      <c r="AA118" s="159"/>
      <c r="AB118" s="159"/>
      <c r="AC118" s="159"/>
      <c r="AD118" s="159"/>
      <c r="AE118" s="159"/>
    </row>
    <row r="119" spans="1:65" s="2" customFormat="1" ht="22.9" customHeight="1">
      <c r="A119" s="33"/>
      <c r="B119" s="34"/>
      <c r="C119" s="81" t="s">
        <v>126</v>
      </c>
      <c r="D119" s="35"/>
      <c r="E119" s="35"/>
      <c r="F119" s="35"/>
      <c r="G119" s="35"/>
      <c r="H119" s="35"/>
      <c r="I119" s="35"/>
      <c r="J119" s="35"/>
      <c r="K119" s="165">
        <f>BK119</f>
        <v>0</v>
      </c>
      <c r="L119" s="35"/>
      <c r="M119" s="38"/>
      <c r="N119" s="77"/>
      <c r="O119" s="166"/>
      <c r="P119" s="78"/>
      <c r="Q119" s="167">
        <f>Q120+Q192</f>
        <v>0</v>
      </c>
      <c r="R119" s="167">
        <f>R120+R192</f>
        <v>0</v>
      </c>
      <c r="S119" s="78"/>
      <c r="T119" s="168">
        <f>T120+T192</f>
        <v>0</v>
      </c>
      <c r="U119" s="78"/>
      <c r="V119" s="168">
        <f>V120+V192</f>
        <v>1311.5376241999995</v>
      </c>
      <c r="W119" s="78"/>
      <c r="X119" s="169">
        <f>X120+X192</f>
        <v>0</v>
      </c>
      <c r="Y119" s="33"/>
      <c r="Z119" s="33"/>
      <c r="AA119" s="33"/>
      <c r="AB119" s="33"/>
      <c r="AC119" s="33"/>
      <c r="AD119" s="33"/>
      <c r="AE119" s="33"/>
      <c r="AT119" s="16" t="s">
        <v>78</v>
      </c>
      <c r="AU119" s="16" t="s">
        <v>106</v>
      </c>
      <c r="BK119" s="170">
        <f>BK120+BK192</f>
        <v>0</v>
      </c>
    </row>
    <row r="120" spans="1:65" s="12" customFormat="1" ht="25.9" customHeight="1">
      <c r="B120" s="171"/>
      <c r="C120" s="172"/>
      <c r="D120" s="173" t="s">
        <v>78</v>
      </c>
      <c r="E120" s="174" t="s">
        <v>127</v>
      </c>
      <c r="F120" s="174" t="s">
        <v>128</v>
      </c>
      <c r="G120" s="172"/>
      <c r="H120" s="172"/>
      <c r="I120" s="175"/>
      <c r="J120" s="175"/>
      <c r="K120" s="176">
        <f>BK120</f>
        <v>0</v>
      </c>
      <c r="L120" s="172"/>
      <c r="M120" s="177"/>
      <c r="N120" s="178"/>
      <c r="O120" s="179"/>
      <c r="P120" s="179"/>
      <c r="Q120" s="180">
        <f>Q121</f>
        <v>0</v>
      </c>
      <c r="R120" s="180">
        <f>R121</f>
        <v>0</v>
      </c>
      <c r="S120" s="179"/>
      <c r="T120" s="181">
        <f>T121</f>
        <v>0</v>
      </c>
      <c r="U120" s="179"/>
      <c r="V120" s="181">
        <f>V121</f>
        <v>1311.5376241999995</v>
      </c>
      <c r="W120" s="179"/>
      <c r="X120" s="182">
        <f>X121</f>
        <v>0</v>
      </c>
      <c r="AR120" s="183" t="s">
        <v>87</v>
      </c>
      <c r="AT120" s="184" t="s">
        <v>78</v>
      </c>
      <c r="AU120" s="184" t="s">
        <v>79</v>
      </c>
      <c r="AY120" s="183" t="s">
        <v>129</v>
      </c>
      <c r="BK120" s="185">
        <f>BK121</f>
        <v>0</v>
      </c>
    </row>
    <row r="121" spans="1:65" s="12" customFormat="1" ht="22.9" customHeight="1">
      <c r="B121" s="171"/>
      <c r="C121" s="172"/>
      <c r="D121" s="173" t="s">
        <v>78</v>
      </c>
      <c r="E121" s="186" t="s">
        <v>130</v>
      </c>
      <c r="F121" s="186" t="s">
        <v>131</v>
      </c>
      <c r="G121" s="172"/>
      <c r="H121" s="172"/>
      <c r="I121" s="175"/>
      <c r="J121" s="175"/>
      <c r="K121" s="187">
        <f>BK121</f>
        <v>0</v>
      </c>
      <c r="L121" s="172"/>
      <c r="M121" s="177"/>
      <c r="N121" s="178"/>
      <c r="O121" s="179"/>
      <c r="P121" s="179"/>
      <c r="Q121" s="180">
        <f>SUM(Q122:Q191)</f>
        <v>0</v>
      </c>
      <c r="R121" s="180">
        <f>SUM(R122:R191)</f>
        <v>0</v>
      </c>
      <c r="S121" s="179"/>
      <c r="T121" s="181">
        <f>SUM(T122:T191)</f>
        <v>0</v>
      </c>
      <c r="U121" s="179"/>
      <c r="V121" s="181">
        <f>SUM(V122:V191)</f>
        <v>1311.5376241999995</v>
      </c>
      <c r="W121" s="179"/>
      <c r="X121" s="182">
        <f>SUM(X122:X191)</f>
        <v>0</v>
      </c>
      <c r="AR121" s="183" t="s">
        <v>87</v>
      </c>
      <c r="AT121" s="184" t="s">
        <v>78</v>
      </c>
      <c r="AU121" s="184" t="s">
        <v>87</v>
      </c>
      <c r="AY121" s="183" t="s">
        <v>129</v>
      </c>
      <c r="BK121" s="185">
        <f>SUM(BK122:BK191)</f>
        <v>0</v>
      </c>
    </row>
    <row r="122" spans="1:65" s="2" customFormat="1" ht="24">
      <c r="A122" s="33"/>
      <c r="B122" s="34"/>
      <c r="C122" s="188" t="s">
        <v>87</v>
      </c>
      <c r="D122" s="188" t="s">
        <v>132</v>
      </c>
      <c r="E122" s="189" t="s">
        <v>508</v>
      </c>
      <c r="F122" s="190" t="s">
        <v>509</v>
      </c>
      <c r="G122" s="191" t="s">
        <v>135</v>
      </c>
      <c r="H122" s="192">
        <v>6.66</v>
      </c>
      <c r="I122" s="193"/>
      <c r="J122" s="193"/>
      <c r="K122" s="194">
        <f>ROUND(P122*H122,2)</f>
        <v>0</v>
      </c>
      <c r="L122" s="190" t="s">
        <v>136</v>
      </c>
      <c r="M122" s="38"/>
      <c r="N122" s="195" t="s">
        <v>1</v>
      </c>
      <c r="O122" s="196" t="s">
        <v>42</v>
      </c>
      <c r="P122" s="197">
        <f>I122+J122</f>
        <v>0</v>
      </c>
      <c r="Q122" s="197">
        <f>ROUND(I122*H122,2)</f>
        <v>0</v>
      </c>
      <c r="R122" s="197">
        <f>ROUND(J122*H122,2)</f>
        <v>0</v>
      </c>
      <c r="S122" s="70"/>
      <c r="T122" s="198">
        <f>S122*H122</f>
        <v>0</v>
      </c>
      <c r="U122" s="198">
        <v>0</v>
      </c>
      <c r="V122" s="198">
        <f>U122*H122</f>
        <v>0</v>
      </c>
      <c r="W122" s="198">
        <v>0</v>
      </c>
      <c r="X122" s="199">
        <f>W122*H122</f>
        <v>0</v>
      </c>
      <c r="Y122" s="33"/>
      <c r="Z122" s="33"/>
      <c r="AA122" s="33"/>
      <c r="AB122" s="33"/>
      <c r="AC122" s="33"/>
      <c r="AD122" s="33"/>
      <c r="AE122" s="33"/>
      <c r="AR122" s="200" t="s">
        <v>137</v>
      </c>
      <c r="AT122" s="200" t="s">
        <v>132</v>
      </c>
      <c r="AU122" s="200" t="s">
        <v>89</v>
      </c>
      <c r="AY122" s="16" t="s">
        <v>129</v>
      </c>
      <c r="BE122" s="201">
        <f>IF(O122="základní",K122,0)</f>
        <v>0</v>
      </c>
      <c r="BF122" s="201">
        <f>IF(O122="snížená",K122,0)</f>
        <v>0</v>
      </c>
      <c r="BG122" s="201">
        <f>IF(O122="zákl. přenesená",K122,0)</f>
        <v>0</v>
      </c>
      <c r="BH122" s="201">
        <f>IF(O122="sníž. přenesená",K122,0)</f>
        <v>0</v>
      </c>
      <c r="BI122" s="201">
        <f>IF(O122="nulová",K122,0)</f>
        <v>0</v>
      </c>
      <c r="BJ122" s="16" t="s">
        <v>87</v>
      </c>
      <c r="BK122" s="201">
        <f>ROUND(P122*H122,2)</f>
        <v>0</v>
      </c>
      <c r="BL122" s="16" t="s">
        <v>137</v>
      </c>
      <c r="BM122" s="200" t="s">
        <v>510</v>
      </c>
    </row>
    <row r="123" spans="1:65" s="13" customFormat="1" ht="11.25">
      <c r="B123" s="202"/>
      <c r="C123" s="203"/>
      <c r="D123" s="204" t="s">
        <v>139</v>
      </c>
      <c r="E123" s="205" t="s">
        <v>1</v>
      </c>
      <c r="F123" s="206" t="s">
        <v>511</v>
      </c>
      <c r="G123" s="203"/>
      <c r="H123" s="207">
        <v>6.66</v>
      </c>
      <c r="I123" s="208"/>
      <c r="J123" s="208"/>
      <c r="K123" s="203"/>
      <c r="L123" s="203"/>
      <c r="M123" s="209"/>
      <c r="N123" s="210"/>
      <c r="O123" s="211"/>
      <c r="P123" s="211"/>
      <c r="Q123" s="211"/>
      <c r="R123" s="211"/>
      <c r="S123" s="211"/>
      <c r="T123" s="211"/>
      <c r="U123" s="211"/>
      <c r="V123" s="211"/>
      <c r="W123" s="211"/>
      <c r="X123" s="212"/>
      <c r="AT123" s="213" t="s">
        <v>139</v>
      </c>
      <c r="AU123" s="213" t="s">
        <v>89</v>
      </c>
      <c r="AV123" s="13" t="s">
        <v>89</v>
      </c>
      <c r="AW123" s="13" t="s">
        <v>5</v>
      </c>
      <c r="AX123" s="13" t="s">
        <v>87</v>
      </c>
      <c r="AY123" s="213" t="s">
        <v>129</v>
      </c>
    </row>
    <row r="124" spans="1:65" s="2" customFormat="1" ht="24">
      <c r="A124" s="33"/>
      <c r="B124" s="34"/>
      <c r="C124" s="188" t="s">
        <v>89</v>
      </c>
      <c r="D124" s="188" t="s">
        <v>132</v>
      </c>
      <c r="E124" s="189" t="s">
        <v>147</v>
      </c>
      <c r="F124" s="190" t="s">
        <v>148</v>
      </c>
      <c r="G124" s="191" t="s">
        <v>149</v>
      </c>
      <c r="H124" s="192">
        <v>50</v>
      </c>
      <c r="I124" s="193"/>
      <c r="J124" s="193"/>
      <c r="K124" s="194">
        <f>ROUND(P124*H124,2)</f>
        <v>0</v>
      </c>
      <c r="L124" s="190" t="s">
        <v>136</v>
      </c>
      <c r="M124" s="38"/>
      <c r="N124" s="195" t="s">
        <v>1</v>
      </c>
      <c r="O124" s="196" t="s">
        <v>42</v>
      </c>
      <c r="P124" s="197">
        <f>I124+J124</f>
        <v>0</v>
      </c>
      <c r="Q124" s="197">
        <f>ROUND(I124*H124,2)</f>
        <v>0</v>
      </c>
      <c r="R124" s="197">
        <f>ROUND(J124*H124,2)</f>
        <v>0</v>
      </c>
      <c r="S124" s="70"/>
      <c r="T124" s="198">
        <f>S124*H124</f>
        <v>0</v>
      </c>
      <c r="U124" s="198">
        <v>0</v>
      </c>
      <c r="V124" s="198">
        <f>U124*H124</f>
        <v>0</v>
      </c>
      <c r="W124" s="198">
        <v>0</v>
      </c>
      <c r="X124" s="199">
        <f>W124*H124</f>
        <v>0</v>
      </c>
      <c r="Y124" s="33"/>
      <c r="Z124" s="33"/>
      <c r="AA124" s="33"/>
      <c r="AB124" s="33"/>
      <c r="AC124" s="33"/>
      <c r="AD124" s="33"/>
      <c r="AE124" s="33"/>
      <c r="AR124" s="200" t="s">
        <v>137</v>
      </c>
      <c r="AT124" s="200" t="s">
        <v>132</v>
      </c>
      <c r="AU124" s="200" t="s">
        <v>89</v>
      </c>
      <c r="AY124" s="16" t="s">
        <v>129</v>
      </c>
      <c r="BE124" s="201">
        <f>IF(O124="základní",K124,0)</f>
        <v>0</v>
      </c>
      <c r="BF124" s="201">
        <f>IF(O124="snížená",K124,0)</f>
        <v>0</v>
      </c>
      <c r="BG124" s="201">
        <f>IF(O124="zákl. přenesená",K124,0)</f>
        <v>0</v>
      </c>
      <c r="BH124" s="201">
        <f>IF(O124="sníž. přenesená",K124,0)</f>
        <v>0</v>
      </c>
      <c r="BI124" s="201">
        <f>IF(O124="nulová",K124,0)</f>
        <v>0</v>
      </c>
      <c r="BJ124" s="16" t="s">
        <v>87</v>
      </c>
      <c r="BK124" s="201">
        <f>ROUND(P124*H124,2)</f>
        <v>0</v>
      </c>
      <c r="BL124" s="16" t="s">
        <v>137</v>
      </c>
      <c r="BM124" s="200" t="s">
        <v>512</v>
      </c>
    </row>
    <row r="125" spans="1:65" s="2" customFormat="1" ht="48">
      <c r="A125" s="33"/>
      <c r="B125" s="34"/>
      <c r="C125" s="188" t="s">
        <v>146</v>
      </c>
      <c r="D125" s="188" t="s">
        <v>132</v>
      </c>
      <c r="E125" s="189" t="s">
        <v>151</v>
      </c>
      <c r="F125" s="190" t="s">
        <v>152</v>
      </c>
      <c r="G125" s="191" t="s">
        <v>153</v>
      </c>
      <c r="H125" s="192">
        <v>20</v>
      </c>
      <c r="I125" s="193"/>
      <c r="J125" s="193"/>
      <c r="K125" s="194">
        <f>ROUND(P125*H125,2)</f>
        <v>0</v>
      </c>
      <c r="L125" s="190" t="s">
        <v>136</v>
      </c>
      <c r="M125" s="38"/>
      <c r="N125" s="195" t="s">
        <v>1</v>
      </c>
      <c r="O125" s="196" t="s">
        <v>42</v>
      </c>
      <c r="P125" s="197">
        <f>I125+J125</f>
        <v>0</v>
      </c>
      <c r="Q125" s="197">
        <f>ROUND(I125*H125,2)</f>
        <v>0</v>
      </c>
      <c r="R125" s="197">
        <f>ROUND(J125*H125,2)</f>
        <v>0</v>
      </c>
      <c r="S125" s="70"/>
      <c r="T125" s="198">
        <f>S125*H125</f>
        <v>0</v>
      </c>
      <c r="U125" s="198">
        <v>0</v>
      </c>
      <c r="V125" s="198">
        <f>U125*H125</f>
        <v>0</v>
      </c>
      <c r="W125" s="198">
        <v>0</v>
      </c>
      <c r="X125" s="199">
        <f>W125*H125</f>
        <v>0</v>
      </c>
      <c r="Y125" s="33"/>
      <c r="Z125" s="33"/>
      <c r="AA125" s="33"/>
      <c r="AB125" s="33"/>
      <c r="AC125" s="33"/>
      <c r="AD125" s="33"/>
      <c r="AE125" s="33"/>
      <c r="AR125" s="200" t="s">
        <v>137</v>
      </c>
      <c r="AT125" s="200" t="s">
        <v>132</v>
      </c>
      <c r="AU125" s="200" t="s">
        <v>89</v>
      </c>
      <c r="AY125" s="16" t="s">
        <v>129</v>
      </c>
      <c r="BE125" s="201">
        <f>IF(O125="základní",K125,0)</f>
        <v>0</v>
      </c>
      <c r="BF125" s="201">
        <f>IF(O125="snížená",K125,0)</f>
        <v>0</v>
      </c>
      <c r="BG125" s="201">
        <f>IF(O125="zákl. přenesená",K125,0)</f>
        <v>0</v>
      </c>
      <c r="BH125" s="201">
        <f>IF(O125="sníž. přenesená",K125,0)</f>
        <v>0</v>
      </c>
      <c r="BI125" s="201">
        <f>IF(O125="nulová",K125,0)</f>
        <v>0</v>
      </c>
      <c r="BJ125" s="16" t="s">
        <v>87</v>
      </c>
      <c r="BK125" s="201">
        <f>ROUND(P125*H125,2)</f>
        <v>0</v>
      </c>
      <c r="BL125" s="16" t="s">
        <v>137</v>
      </c>
      <c r="BM125" s="200" t="s">
        <v>513</v>
      </c>
    </row>
    <row r="126" spans="1:65" s="2" customFormat="1" ht="19.5">
      <c r="A126" s="33"/>
      <c r="B126" s="34"/>
      <c r="C126" s="35"/>
      <c r="D126" s="204" t="s">
        <v>155</v>
      </c>
      <c r="E126" s="35"/>
      <c r="F126" s="214" t="s">
        <v>156</v>
      </c>
      <c r="G126" s="35"/>
      <c r="H126" s="35"/>
      <c r="I126" s="215"/>
      <c r="J126" s="215"/>
      <c r="K126" s="35"/>
      <c r="L126" s="35"/>
      <c r="M126" s="38"/>
      <c r="N126" s="216"/>
      <c r="O126" s="217"/>
      <c r="P126" s="70"/>
      <c r="Q126" s="70"/>
      <c r="R126" s="70"/>
      <c r="S126" s="70"/>
      <c r="T126" s="70"/>
      <c r="U126" s="70"/>
      <c r="V126" s="70"/>
      <c r="W126" s="70"/>
      <c r="X126" s="71"/>
      <c r="Y126" s="33"/>
      <c r="Z126" s="33"/>
      <c r="AA126" s="33"/>
      <c r="AB126" s="33"/>
      <c r="AC126" s="33"/>
      <c r="AD126" s="33"/>
      <c r="AE126" s="33"/>
      <c r="AT126" s="16" t="s">
        <v>155</v>
      </c>
      <c r="AU126" s="16" t="s">
        <v>89</v>
      </c>
    </row>
    <row r="127" spans="1:65" s="2" customFormat="1" ht="44.25" customHeight="1">
      <c r="A127" s="33"/>
      <c r="B127" s="34"/>
      <c r="C127" s="188" t="s">
        <v>137</v>
      </c>
      <c r="D127" s="188" t="s">
        <v>132</v>
      </c>
      <c r="E127" s="189" t="s">
        <v>165</v>
      </c>
      <c r="F127" s="190" t="s">
        <v>166</v>
      </c>
      <c r="G127" s="191" t="s">
        <v>159</v>
      </c>
      <c r="H127" s="192">
        <v>359.33199999999999</v>
      </c>
      <c r="I127" s="193"/>
      <c r="J127" s="193"/>
      <c r="K127" s="194">
        <f>ROUND(P127*H127,2)</f>
        <v>0</v>
      </c>
      <c r="L127" s="190" t="s">
        <v>136</v>
      </c>
      <c r="M127" s="38"/>
      <c r="N127" s="195" t="s">
        <v>1</v>
      </c>
      <c r="O127" s="196" t="s">
        <v>42</v>
      </c>
      <c r="P127" s="197">
        <f>I127+J127</f>
        <v>0</v>
      </c>
      <c r="Q127" s="197">
        <f>ROUND(I127*H127,2)</f>
        <v>0</v>
      </c>
      <c r="R127" s="197">
        <f>ROUND(J127*H127,2)</f>
        <v>0</v>
      </c>
      <c r="S127" s="70"/>
      <c r="T127" s="198">
        <f>S127*H127</f>
        <v>0</v>
      </c>
      <c r="U127" s="198">
        <v>0</v>
      </c>
      <c r="V127" s="198">
        <f>U127*H127</f>
        <v>0</v>
      </c>
      <c r="W127" s="198">
        <v>0</v>
      </c>
      <c r="X127" s="199">
        <f>W127*H127</f>
        <v>0</v>
      </c>
      <c r="Y127" s="33"/>
      <c r="Z127" s="33"/>
      <c r="AA127" s="33"/>
      <c r="AB127" s="33"/>
      <c r="AC127" s="33"/>
      <c r="AD127" s="33"/>
      <c r="AE127" s="33"/>
      <c r="AR127" s="200" t="s">
        <v>137</v>
      </c>
      <c r="AT127" s="200" t="s">
        <v>132</v>
      </c>
      <c r="AU127" s="200" t="s">
        <v>89</v>
      </c>
      <c r="AY127" s="16" t="s">
        <v>129</v>
      </c>
      <c r="BE127" s="201">
        <f>IF(O127="základní",K127,0)</f>
        <v>0</v>
      </c>
      <c r="BF127" s="201">
        <f>IF(O127="snížená",K127,0)</f>
        <v>0</v>
      </c>
      <c r="BG127" s="201">
        <f>IF(O127="zákl. přenesená",K127,0)</f>
        <v>0</v>
      </c>
      <c r="BH127" s="201">
        <f>IF(O127="sníž. přenesená",K127,0)</f>
        <v>0</v>
      </c>
      <c r="BI127" s="201">
        <f>IF(O127="nulová",K127,0)</f>
        <v>0</v>
      </c>
      <c r="BJ127" s="16" t="s">
        <v>87</v>
      </c>
      <c r="BK127" s="201">
        <f>ROUND(P127*H127,2)</f>
        <v>0</v>
      </c>
      <c r="BL127" s="16" t="s">
        <v>137</v>
      </c>
      <c r="BM127" s="200" t="s">
        <v>514</v>
      </c>
    </row>
    <row r="128" spans="1:65" s="13" customFormat="1" ht="11.25">
      <c r="B128" s="202"/>
      <c r="C128" s="203"/>
      <c r="D128" s="204" t="s">
        <v>139</v>
      </c>
      <c r="E128" s="205" t="s">
        <v>1</v>
      </c>
      <c r="F128" s="206" t="s">
        <v>515</v>
      </c>
      <c r="G128" s="203"/>
      <c r="H128" s="207">
        <v>359.33199999999999</v>
      </c>
      <c r="I128" s="208"/>
      <c r="J128" s="208"/>
      <c r="K128" s="203"/>
      <c r="L128" s="203"/>
      <c r="M128" s="209"/>
      <c r="N128" s="210"/>
      <c r="O128" s="211"/>
      <c r="P128" s="211"/>
      <c r="Q128" s="211"/>
      <c r="R128" s="211"/>
      <c r="S128" s="211"/>
      <c r="T128" s="211"/>
      <c r="U128" s="211"/>
      <c r="V128" s="211"/>
      <c r="W128" s="211"/>
      <c r="X128" s="212"/>
      <c r="AT128" s="213" t="s">
        <v>139</v>
      </c>
      <c r="AU128" s="213" t="s">
        <v>89</v>
      </c>
      <c r="AV128" s="13" t="s">
        <v>89</v>
      </c>
      <c r="AW128" s="13" t="s">
        <v>5</v>
      </c>
      <c r="AX128" s="13" t="s">
        <v>87</v>
      </c>
      <c r="AY128" s="213" t="s">
        <v>129</v>
      </c>
    </row>
    <row r="129" spans="1:65" s="2" customFormat="1" ht="36">
      <c r="A129" s="33"/>
      <c r="B129" s="34"/>
      <c r="C129" s="188" t="s">
        <v>130</v>
      </c>
      <c r="D129" s="188" t="s">
        <v>132</v>
      </c>
      <c r="E129" s="189" t="s">
        <v>175</v>
      </c>
      <c r="F129" s="190" t="s">
        <v>176</v>
      </c>
      <c r="G129" s="191" t="s">
        <v>143</v>
      </c>
      <c r="H129" s="192">
        <v>659.05100000000004</v>
      </c>
      <c r="I129" s="193"/>
      <c r="J129" s="193"/>
      <c r="K129" s="194">
        <f>ROUND(P129*H129,2)</f>
        <v>0</v>
      </c>
      <c r="L129" s="190" t="s">
        <v>136</v>
      </c>
      <c r="M129" s="38"/>
      <c r="N129" s="195" t="s">
        <v>1</v>
      </c>
      <c r="O129" s="196" t="s">
        <v>42</v>
      </c>
      <c r="P129" s="197">
        <f>I129+J129</f>
        <v>0</v>
      </c>
      <c r="Q129" s="197">
        <f>ROUND(I129*H129,2)</f>
        <v>0</v>
      </c>
      <c r="R129" s="197">
        <f>ROUND(J129*H129,2)</f>
        <v>0</v>
      </c>
      <c r="S129" s="70"/>
      <c r="T129" s="198">
        <f>S129*H129</f>
        <v>0</v>
      </c>
      <c r="U129" s="198">
        <v>0</v>
      </c>
      <c r="V129" s="198">
        <f>U129*H129</f>
        <v>0</v>
      </c>
      <c r="W129" s="198">
        <v>0</v>
      </c>
      <c r="X129" s="199">
        <f>W129*H129</f>
        <v>0</v>
      </c>
      <c r="Y129" s="33"/>
      <c r="Z129" s="33"/>
      <c r="AA129" s="33"/>
      <c r="AB129" s="33"/>
      <c r="AC129" s="33"/>
      <c r="AD129" s="33"/>
      <c r="AE129" s="33"/>
      <c r="AR129" s="200" t="s">
        <v>137</v>
      </c>
      <c r="AT129" s="200" t="s">
        <v>132</v>
      </c>
      <c r="AU129" s="200" t="s">
        <v>89</v>
      </c>
      <c r="AY129" s="16" t="s">
        <v>129</v>
      </c>
      <c r="BE129" s="201">
        <f>IF(O129="základní",K129,0)</f>
        <v>0</v>
      </c>
      <c r="BF129" s="201">
        <f>IF(O129="snížená",K129,0)</f>
        <v>0</v>
      </c>
      <c r="BG129" s="201">
        <f>IF(O129="zákl. přenesená",K129,0)</f>
        <v>0</v>
      </c>
      <c r="BH129" s="201">
        <f>IF(O129="sníž. přenesená",K129,0)</f>
        <v>0</v>
      </c>
      <c r="BI129" s="201">
        <f>IF(O129="nulová",K129,0)</f>
        <v>0</v>
      </c>
      <c r="BJ129" s="16" t="s">
        <v>87</v>
      </c>
      <c r="BK129" s="201">
        <f>ROUND(P129*H129,2)</f>
        <v>0</v>
      </c>
      <c r="BL129" s="16" t="s">
        <v>137</v>
      </c>
      <c r="BM129" s="200" t="s">
        <v>516</v>
      </c>
    </row>
    <row r="130" spans="1:65" s="13" customFormat="1" ht="11.25">
      <c r="B130" s="202"/>
      <c r="C130" s="203"/>
      <c r="D130" s="204" t="s">
        <v>139</v>
      </c>
      <c r="E130" s="205" t="s">
        <v>1</v>
      </c>
      <c r="F130" s="206" t="s">
        <v>517</v>
      </c>
      <c r="G130" s="203"/>
      <c r="H130" s="207">
        <v>659.05100000000004</v>
      </c>
      <c r="I130" s="208"/>
      <c r="J130" s="208"/>
      <c r="K130" s="203"/>
      <c r="L130" s="203"/>
      <c r="M130" s="209"/>
      <c r="N130" s="210"/>
      <c r="O130" s="211"/>
      <c r="P130" s="211"/>
      <c r="Q130" s="211"/>
      <c r="R130" s="211"/>
      <c r="S130" s="211"/>
      <c r="T130" s="211"/>
      <c r="U130" s="211"/>
      <c r="V130" s="211"/>
      <c r="W130" s="211"/>
      <c r="X130" s="212"/>
      <c r="AT130" s="213" t="s">
        <v>139</v>
      </c>
      <c r="AU130" s="213" t="s">
        <v>89</v>
      </c>
      <c r="AV130" s="13" t="s">
        <v>89</v>
      </c>
      <c r="AW130" s="13" t="s">
        <v>5</v>
      </c>
      <c r="AX130" s="13" t="s">
        <v>87</v>
      </c>
      <c r="AY130" s="213" t="s">
        <v>129</v>
      </c>
    </row>
    <row r="131" spans="1:65" s="2" customFormat="1" ht="36">
      <c r="A131" s="33"/>
      <c r="B131" s="34"/>
      <c r="C131" s="188" t="s">
        <v>164</v>
      </c>
      <c r="D131" s="188" t="s">
        <v>132</v>
      </c>
      <c r="E131" s="189" t="s">
        <v>180</v>
      </c>
      <c r="F131" s="190" t="s">
        <v>181</v>
      </c>
      <c r="G131" s="191" t="s">
        <v>143</v>
      </c>
      <c r="H131" s="192">
        <v>9.7129999999999992</v>
      </c>
      <c r="I131" s="193"/>
      <c r="J131" s="193"/>
      <c r="K131" s="194">
        <f>ROUND(P131*H131,2)</f>
        <v>0</v>
      </c>
      <c r="L131" s="190" t="s">
        <v>136</v>
      </c>
      <c r="M131" s="38"/>
      <c r="N131" s="195" t="s">
        <v>1</v>
      </c>
      <c r="O131" s="196" t="s">
        <v>42</v>
      </c>
      <c r="P131" s="197">
        <f>I131+J131</f>
        <v>0</v>
      </c>
      <c r="Q131" s="197">
        <f>ROUND(I131*H131,2)</f>
        <v>0</v>
      </c>
      <c r="R131" s="197">
        <f>ROUND(J131*H131,2)</f>
        <v>0</v>
      </c>
      <c r="S131" s="70"/>
      <c r="T131" s="198">
        <f>S131*H131</f>
        <v>0</v>
      </c>
      <c r="U131" s="198">
        <v>0</v>
      </c>
      <c r="V131" s="198">
        <f>U131*H131</f>
        <v>0</v>
      </c>
      <c r="W131" s="198">
        <v>0</v>
      </c>
      <c r="X131" s="199">
        <f>W131*H131</f>
        <v>0</v>
      </c>
      <c r="Y131" s="33"/>
      <c r="Z131" s="33"/>
      <c r="AA131" s="33"/>
      <c r="AB131" s="33"/>
      <c r="AC131" s="33"/>
      <c r="AD131" s="33"/>
      <c r="AE131" s="33"/>
      <c r="AR131" s="200" t="s">
        <v>137</v>
      </c>
      <c r="AT131" s="200" t="s">
        <v>132</v>
      </c>
      <c r="AU131" s="200" t="s">
        <v>89</v>
      </c>
      <c r="AY131" s="16" t="s">
        <v>129</v>
      </c>
      <c r="BE131" s="201">
        <f>IF(O131="základní",K131,0)</f>
        <v>0</v>
      </c>
      <c r="BF131" s="201">
        <f>IF(O131="snížená",K131,0)</f>
        <v>0</v>
      </c>
      <c r="BG131" s="201">
        <f>IF(O131="zákl. přenesená",K131,0)</f>
        <v>0</v>
      </c>
      <c r="BH131" s="201">
        <f>IF(O131="sníž. přenesená",K131,0)</f>
        <v>0</v>
      </c>
      <c r="BI131" s="201">
        <f>IF(O131="nulová",K131,0)</f>
        <v>0</v>
      </c>
      <c r="BJ131" s="16" t="s">
        <v>87</v>
      </c>
      <c r="BK131" s="201">
        <f>ROUND(P131*H131,2)</f>
        <v>0</v>
      </c>
      <c r="BL131" s="16" t="s">
        <v>137</v>
      </c>
      <c r="BM131" s="200" t="s">
        <v>518</v>
      </c>
    </row>
    <row r="132" spans="1:65" s="13" customFormat="1" ht="11.25">
      <c r="B132" s="202"/>
      <c r="C132" s="203"/>
      <c r="D132" s="204" t="s">
        <v>139</v>
      </c>
      <c r="E132" s="205" t="s">
        <v>1</v>
      </c>
      <c r="F132" s="206" t="s">
        <v>519</v>
      </c>
      <c r="G132" s="203"/>
      <c r="H132" s="207">
        <v>9.7129999999999992</v>
      </c>
      <c r="I132" s="208"/>
      <c r="J132" s="208"/>
      <c r="K132" s="203"/>
      <c r="L132" s="203"/>
      <c r="M132" s="209"/>
      <c r="N132" s="210"/>
      <c r="O132" s="211"/>
      <c r="P132" s="211"/>
      <c r="Q132" s="211"/>
      <c r="R132" s="211"/>
      <c r="S132" s="211"/>
      <c r="T132" s="211"/>
      <c r="U132" s="211"/>
      <c r="V132" s="211"/>
      <c r="W132" s="211"/>
      <c r="X132" s="212"/>
      <c r="AT132" s="213" t="s">
        <v>139</v>
      </c>
      <c r="AU132" s="213" t="s">
        <v>89</v>
      </c>
      <c r="AV132" s="13" t="s">
        <v>89</v>
      </c>
      <c r="AW132" s="13" t="s">
        <v>5</v>
      </c>
      <c r="AX132" s="13" t="s">
        <v>87</v>
      </c>
      <c r="AY132" s="213" t="s">
        <v>129</v>
      </c>
    </row>
    <row r="133" spans="1:65" s="2" customFormat="1" ht="24">
      <c r="A133" s="33"/>
      <c r="B133" s="34"/>
      <c r="C133" s="188" t="s">
        <v>169</v>
      </c>
      <c r="D133" s="188" t="s">
        <v>132</v>
      </c>
      <c r="E133" s="189" t="s">
        <v>200</v>
      </c>
      <c r="F133" s="190" t="s">
        <v>201</v>
      </c>
      <c r="G133" s="191" t="s">
        <v>135</v>
      </c>
      <c r="H133" s="192">
        <v>27.75</v>
      </c>
      <c r="I133" s="193"/>
      <c r="J133" s="193"/>
      <c r="K133" s="194">
        <f>ROUND(P133*H133,2)</f>
        <v>0</v>
      </c>
      <c r="L133" s="190" t="s">
        <v>136</v>
      </c>
      <c r="M133" s="38"/>
      <c r="N133" s="195" t="s">
        <v>1</v>
      </c>
      <c r="O133" s="196" t="s">
        <v>42</v>
      </c>
      <c r="P133" s="197">
        <f>I133+J133</f>
        <v>0</v>
      </c>
      <c r="Q133" s="197">
        <f>ROUND(I133*H133,2)</f>
        <v>0</v>
      </c>
      <c r="R133" s="197">
        <f>ROUND(J133*H133,2)</f>
        <v>0</v>
      </c>
      <c r="S133" s="70"/>
      <c r="T133" s="198">
        <f>S133*H133</f>
        <v>0</v>
      </c>
      <c r="U133" s="198">
        <v>0</v>
      </c>
      <c r="V133" s="198">
        <f>U133*H133</f>
        <v>0</v>
      </c>
      <c r="W133" s="198">
        <v>0</v>
      </c>
      <c r="X133" s="199">
        <f>W133*H133</f>
        <v>0</v>
      </c>
      <c r="Y133" s="33"/>
      <c r="Z133" s="33"/>
      <c r="AA133" s="33"/>
      <c r="AB133" s="33"/>
      <c r="AC133" s="33"/>
      <c r="AD133" s="33"/>
      <c r="AE133" s="33"/>
      <c r="AR133" s="200" t="s">
        <v>137</v>
      </c>
      <c r="AT133" s="200" t="s">
        <v>132</v>
      </c>
      <c r="AU133" s="200" t="s">
        <v>89</v>
      </c>
      <c r="AY133" s="16" t="s">
        <v>129</v>
      </c>
      <c r="BE133" s="201">
        <f>IF(O133="základní",K133,0)</f>
        <v>0</v>
      </c>
      <c r="BF133" s="201">
        <f>IF(O133="snížená",K133,0)</f>
        <v>0</v>
      </c>
      <c r="BG133" s="201">
        <f>IF(O133="zákl. přenesená",K133,0)</f>
        <v>0</v>
      </c>
      <c r="BH133" s="201">
        <f>IF(O133="sníž. přenesená",K133,0)</f>
        <v>0</v>
      </c>
      <c r="BI133" s="201">
        <f>IF(O133="nulová",K133,0)</f>
        <v>0</v>
      </c>
      <c r="BJ133" s="16" t="s">
        <v>87</v>
      </c>
      <c r="BK133" s="201">
        <f>ROUND(P133*H133,2)</f>
        <v>0</v>
      </c>
      <c r="BL133" s="16" t="s">
        <v>137</v>
      </c>
      <c r="BM133" s="200" t="s">
        <v>520</v>
      </c>
    </row>
    <row r="134" spans="1:65" s="13" customFormat="1" ht="11.25">
      <c r="B134" s="202"/>
      <c r="C134" s="203"/>
      <c r="D134" s="204" t="s">
        <v>139</v>
      </c>
      <c r="E134" s="205" t="s">
        <v>1</v>
      </c>
      <c r="F134" s="206" t="s">
        <v>521</v>
      </c>
      <c r="G134" s="203"/>
      <c r="H134" s="207">
        <v>27.75</v>
      </c>
      <c r="I134" s="208"/>
      <c r="J134" s="208"/>
      <c r="K134" s="203"/>
      <c r="L134" s="203"/>
      <c r="M134" s="209"/>
      <c r="N134" s="210"/>
      <c r="O134" s="211"/>
      <c r="P134" s="211"/>
      <c r="Q134" s="211"/>
      <c r="R134" s="211"/>
      <c r="S134" s="211"/>
      <c r="T134" s="211"/>
      <c r="U134" s="211"/>
      <c r="V134" s="211"/>
      <c r="W134" s="211"/>
      <c r="X134" s="212"/>
      <c r="AT134" s="213" t="s">
        <v>139</v>
      </c>
      <c r="AU134" s="213" t="s">
        <v>89</v>
      </c>
      <c r="AV134" s="13" t="s">
        <v>89</v>
      </c>
      <c r="AW134" s="13" t="s">
        <v>5</v>
      </c>
      <c r="AX134" s="13" t="s">
        <v>87</v>
      </c>
      <c r="AY134" s="213" t="s">
        <v>129</v>
      </c>
    </row>
    <row r="135" spans="1:65" s="2" customFormat="1" ht="24">
      <c r="A135" s="33"/>
      <c r="B135" s="34"/>
      <c r="C135" s="188" t="s">
        <v>174</v>
      </c>
      <c r="D135" s="188" t="s">
        <v>132</v>
      </c>
      <c r="E135" s="189" t="s">
        <v>207</v>
      </c>
      <c r="F135" s="190" t="s">
        <v>208</v>
      </c>
      <c r="G135" s="191" t="s">
        <v>135</v>
      </c>
      <c r="H135" s="192">
        <v>27.75</v>
      </c>
      <c r="I135" s="193"/>
      <c r="J135" s="193"/>
      <c r="K135" s="194">
        <f>ROUND(P135*H135,2)</f>
        <v>0</v>
      </c>
      <c r="L135" s="190" t="s">
        <v>1</v>
      </c>
      <c r="M135" s="38"/>
      <c r="N135" s="195" t="s">
        <v>1</v>
      </c>
      <c r="O135" s="196" t="s">
        <v>42</v>
      </c>
      <c r="P135" s="197">
        <f>I135+J135</f>
        <v>0</v>
      </c>
      <c r="Q135" s="197">
        <f>ROUND(I135*H135,2)</f>
        <v>0</v>
      </c>
      <c r="R135" s="197">
        <f>ROUND(J135*H135,2)</f>
        <v>0</v>
      </c>
      <c r="S135" s="70"/>
      <c r="T135" s="198">
        <f>S135*H135</f>
        <v>0</v>
      </c>
      <c r="U135" s="198">
        <v>0</v>
      </c>
      <c r="V135" s="198">
        <f>U135*H135</f>
        <v>0</v>
      </c>
      <c r="W135" s="198">
        <v>0</v>
      </c>
      <c r="X135" s="199">
        <f>W135*H135</f>
        <v>0</v>
      </c>
      <c r="Y135" s="33"/>
      <c r="Z135" s="33"/>
      <c r="AA135" s="33"/>
      <c r="AB135" s="33"/>
      <c r="AC135" s="33"/>
      <c r="AD135" s="33"/>
      <c r="AE135" s="33"/>
      <c r="AR135" s="200" t="s">
        <v>137</v>
      </c>
      <c r="AT135" s="200" t="s">
        <v>132</v>
      </c>
      <c r="AU135" s="200" t="s">
        <v>89</v>
      </c>
      <c r="AY135" s="16" t="s">
        <v>129</v>
      </c>
      <c r="BE135" s="201">
        <f>IF(O135="základní",K135,0)</f>
        <v>0</v>
      </c>
      <c r="BF135" s="201">
        <f>IF(O135="snížená",K135,0)</f>
        <v>0</v>
      </c>
      <c r="BG135" s="201">
        <f>IF(O135="zákl. přenesená",K135,0)</f>
        <v>0</v>
      </c>
      <c r="BH135" s="201">
        <f>IF(O135="sníž. přenesená",K135,0)</f>
        <v>0</v>
      </c>
      <c r="BI135" s="201">
        <f>IF(O135="nulová",K135,0)</f>
        <v>0</v>
      </c>
      <c r="BJ135" s="16" t="s">
        <v>87</v>
      </c>
      <c r="BK135" s="201">
        <f>ROUND(P135*H135,2)</f>
        <v>0</v>
      </c>
      <c r="BL135" s="16" t="s">
        <v>137</v>
      </c>
      <c r="BM135" s="200" t="s">
        <v>522</v>
      </c>
    </row>
    <row r="136" spans="1:65" s="13" customFormat="1" ht="11.25">
      <c r="B136" s="202"/>
      <c r="C136" s="203"/>
      <c r="D136" s="204" t="s">
        <v>139</v>
      </c>
      <c r="E136" s="205" t="s">
        <v>1</v>
      </c>
      <c r="F136" s="206" t="s">
        <v>521</v>
      </c>
      <c r="G136" s="203"/>
      <c r="H136" s="207">
        <v>27.75</v>
      </c>
      <c r="I136" s="208"/>
      <c r="J136" s="208"/>
      <c r="K136" s="203"/>
      <c r="L136" s="203"/>
      <c r="M136" s="209"/>
      <c r="N136" s="210"/>
      <c r="O136" s="211"/>
      <c r="P136" s="211"/>
      <c r="Q136" s="211"/>
      <c r="R136" s="211"/>
      <c r="S136" s="211"/>
      <c r="T136" s="211"/>
      <c r="U136" s="211"/>
      <c r="V136" s="211"/>
      <c r="W136" s="211"/>
      <c r="X136" s="212"/>
      <c r="AT136" s="213" t="s">
        <v>139</v>
      </c>
      <c r="AU136" s="213" t="s">
        <v>89</v>
      </c>
      <c r="AV136" s="13" t="s">
        <v>89</v>
      </c>
      <c r="AW136" s="13" t="s">
        <v>5</v>
      </c>
      <c r="AX136" s="13" t="s">
        <v>87</v>
      </c>
      <c r="AY136" s="213" t="s">
        <v>129</v>
      </c>
    </row>
    <row r="137" spans="1:65" s="2" customFormat="1" ht="36">
      <c r="A137" s="33"/>
      <c r="B137" s="34"/>
      <c r="C137" s="188" t="s">
        <v>179</v>
      </c>
      <c r="D137" s="188" t="s">
        <v>132</v>
      </c>
      <c r="E137" s="189" t="s">
        <v>217</v>
      </c>
      <c r="F137" s="190" t="s">
        <v>218</v>
      </c>
      <c r="G137" s="191" t="s">
        <v>135</v>
      </c>
      <c r="H137" s="192">
        <v>27.75</v>
      </c>
      <c r="I137" s="193"/>
      <c r="J137" s="193"/>
      <c r="K137" s="194">
        <f>ROUND(P137*H137,2)</f>
        <v>0</v>
      </c>
      <c r="L137" s="190" t="s">
        <v>136</v>
      </c>
      <c r="M137" s="38"/>
      <c r="N137" s="195" t="s">
        <v>1</v>
      </c>
      <c r="O137" s="196" t="s">
        <v>42</v>
      </c>
      <c r="P137" s="197">
        <f>I137+J137</f>
        <v>0</v>
      </c>
      <c r="Q137" s="197">
        <f>ROUND(I137*H137,2)</f>
        <v>0</v>
      </c>
      <c r="R137" s="197">
        <f>ROUND(J137*H137,2)</f>
        <v>0</v>
      </c>
      <c r="S137" s="70"/>
      <c r="T137" s="198">
        <f>S137*H137</f>
        <v>0</v>
      </c>
      <c r="U137" s="198">
        <v>0</v>
      </c>
      <c r="V137" s="198">
        <f>U137*H137</f>
        <v>0</v>
      </c>
      <c r="W137" s="198">
        <v>0</v>
      </c>
      <c r="X137" s="199">
        <f>W137*H137</f>
        <v>0</v>
      </c>
      <c r="Y137" s="33"/>
      <c r="Z137" s="33"/>
      <c r="AA137" s="33"/>
      <c r="AB137" s="33"/>
      <c r="AC137" s="33"/>
      <c r="AD137" s="33"/>
      <c r="AE137" s="33"/>
      <c r="AR137" s="200" t="s">
        <v>137</v>
      </c>
      <c r="AT137" s="200" t="s">
        <v>132</v>
      </c>
      <c r="AU137" s="200" t="s">
        <v>89</v>
      </c>
      <c r="AY137" s="16" t="s">
        <v>129</v>
      </c>
      <c r="BE137" s="201">
        <f>IF(O137="základní",K137,0)</f>
        <v>0</v>
      </c>
      <c r="BF137" s="201">
        <f>IF(O137="snížená",K137,0)</f>
        <v>0</v>
      </c>
      <c r="BG137" s="201">
        <f>IF(O137="zákl. přenesená",K137,0)</f>
        <v>0</v>
      </c>
      <c r="BH137" s="201">
        <f>IF(O137="sníž. přenesená",K137,0)</f>
        <v>0</v>
      </c>
      <c r="BI137" s="201">
        <f>IF(O137="nulová",K137,0)</f>
        <v>0</v>
      </c>
      <c r="BJ137" s="16" t="s">
        <v>87</v>
      </c>
      <c r="BK137" s="201">
        <f>ROUND(P137*H137,2)</f>
        <v>0</v>
      </c>
      <c r="BL137" s="16" t="s">
        <v>137</v>
      </c>
      <c r="BM137" s="200" t="s">
        <v>523</v>
      </c>
    </row>
    <row r="138" spans="1:65" s="13" customFormat="1" ht="11.25">
      <c r="B138" s="202"/>
      <c r="C138" s="203"/>
      <c r="D138" s="204" t="s">
        <v>139</v>
      </c>
      <c r="E138" s="205" t="s">
        <v>1</v>
      </c>
      <c r="F138" s="206" t="s">
        <v>521</v>
      </c>
      <c r="G138" s="203"/>
      <c r="H138" s="207">
        <v>27.75</v>
      </c>
      <c r="I138" s="208"/>
      <c r="J138" s="208"/>
      <c r="K138" s="203"/>
      <c r="L138" s="203"/>
      <c r="M138" s="209"/>
      <c r="N138" s="210"/>
      <c r="O138" s="211"/>
      <c r="P138" s="211"/>
      <c r="Q138" s="211"/>
      <c r="R138" s="211"/>
      <c r="S138" s="211"/>
      <c r="T138" s="211"/>
      <c r="U138" s="211"/>
      <c r="V138" s="211"/>
      <c r="W138" s="211"/>
      <c r="X138" s="212"/>
      <c r="AT138" s="213" t="s">
        <v>139</v>
      </c>
      <c r="AU138" s="213" t="s">
        <v>89</v>
      </c>
      <c r="AV138" s="13" t="s">
        <v>89</v>
      </c>
      <c r="AW138" s="13" t="s">
        <v>5</v>
      </c>
      <c r="AX138" s="13" t="s">
        <v>87</v>
      </c>
      <c r="AY138" s="213" t="s">
        <v>129</v>
      </c>
    </row>
    <row r="139" spans="1:65" s="2" customFormat="1" ht="66.75" customHeight="1">
      <c r="A139" s="33"/>
      <c r="B139" s="34"/>
      <c r="C139" s="188" t="s">
        <v>191</v>
      </c>
      <c r="D139" s="188" t="s">
        <v>132</v>
      </c>
      <c r="E139" s="189" t="s">
        <v>227</v>
      </c>
      <c r="F139" s="190" t="s">
        <v>228</v>
      </c>
      <c r="G139" s="191" t="s">
        <v>143</v>
      </c>
      <c r="H139" s="192">
        <v>659.053</v>
      </c>
      <c r="I139" s="193"/>
      <c r="J139" s="193"/>
      <c r="K139" s="194">
        <f>ROUND(P139*H139,2)</f>
        <v>0</v>
      </c>
      <c r="L139" s="190" t="s">
        <v>136</v>
      </c>
      <c r="M139" s="38"/>
      <c r="N139" s="195" t="s">
        <v>1</v>
      </c>
      <c r="O139" s="196" t="s">
        <v>42</v>
      </c>
      <c r="P139" s="197">
        <f>I139+J139</f>
        <v>0</v>
      </c>
      <c r="Q139" s="197">
        <f>ROUND(I139*H139,2)</f>
        <v>0</v>
      </c>
      <c r="R139" s="197">
        <f>ROUND(J139*H139,2)</f>
        <v>0</v>
      </c>
      <c r="S139" s="70"/>
      <c r="T139" s="198">
        <f>S139*H139</f>
        <v>0</v>
      </c>
      <c r="U139" s="198">
        <v>0</v>
      </c>
      <c r="V139" s="198">
        <f>U139*H139</f>
        <v>0</v>
      </c>
      <c r="W139" s="198">
        <v>0</v>
      </c>
      <c r="X139" s="199">
        <f>W139*H139</f>
        <v>0</v>
      </c>
      <c r="Y139" s="33"/>
      <c r="Z139" s="33"/>
      <c r="AA139" s="33"/>
      <c r="AB139" s="33"/>
      <c r="AC139" s="33"/>
      <c r="AD139" s="33"/>
      <c r="AE139" s="33"/>
      <c r="AR139" s="200" t="s">
        <v>137</v>
      </c>
      <c r="AT139" s="200" t="s">
        <v>132</v>
      </c>
      <c r="AU139" s="200" t="s">
        <v>89</v>
      </c>
      <c r="AY139" s="16" t="s">
        <v>129</v>
      </c>
      <c r="BE139" s="201">
        <f>IF(O139="základní",K139,0)</f>
        <v>0</v>
      </c>
      <c r="BF139" s="201">
        <f>IF(O139="snížená",K139,0)</f>
        <v>0</v>
      </c>
      <c r="BG139" s="201">
        <f>IF(O139="zákl. přenesená",K139,0)</f>
        <v>0</v>
      </c>
      <c r="BH139" s="201">
        <f>IF(O139="sníž. přenesená",K139,0)</f>
        <v>0</v>
      </c>
      <c r="BI139" s="201">
        <f>IF(O139="nulová",K139,0)</f>
        <v>0</v>
      </c>
      <c r="BJ139" s="16" t="s">
        <v>87</v>
      </c>
      <c r="BK139" s="201">
        <f>ROUND(P139*H139,2)</f>
        <v>0</v>
      </c>
      <c r="BL139" s="16" t="s">
        <v>137</v>
      </c>
      <c r="BM139" s="200" t="s">
        <v>524</v>
      </c>
    </row>
    <row r="140" spans="1:65" s="13" customFormat="1" ht="11.25">
      <c r="B140" s="202"/>
      <c r="C140" s="203"/>
      <c r="D140" s="204" t="s">
        <v>139</v>
      </c>
      <c r="E140" s="205" t="s">
        <v>1</v>
      </c>
      <c r="F140" s="206" t="s">
        <v>525</v>
      </c>
      <c r="G140" s="203"/>
      <c r="H140" s="207">
        <v>659.053</v>
      </c>
      <c r="I140" s="208"/>
      <c r="J140" s="208"/>
      <c r="K140" s="203"/>
      <c r="L140" s="203"/>
      <c r="M140" s="209"/>
      <c r="N140" s="210"/>
      <c r="O140" s="211"/>
      <c r="P140" s="211"/>
      <c r="Q140" s="211"/>
      <c r="R140" s="211"/>
      <c r="S140" s="211"/>
      <c r="T140" s="211"/>
      <c r="U140" s="211"/>
      <c r="V140" s="211"/>
      <c r="W140" s="211"/>
      <c r="X140" s="212"/>
      <c r="AT140" s="213" t="s">
        <v>139</v>
      </c>
      <c r="AU140" s="213" t="s">
        <v>89</v>
      </c>
      <c r="AV140" s="13" t="s">
        <v>89</v>
      </c>
      <c r="AW140" s="13" t="s">
        <v>5</v>
      </c>
      <c r="AX140" s="13" t="s">
        <v>87</v>
      </c>
      <c r="AY140" s="213" t="s">
        <v>129</v>
      </c>
    </row>
    <row r="141" spans="1:65" s="2" customFormat="1" ht="44.25" customHeight="1">
      <c r="A141" s="33"/>
      <c r="B141" s="34"/>
      <c r="C141" s="188" t="s">
        <v>196</v>
      </c>
      <c r="D141" s="188" t="s">
        <v>132</v>
      </c>
      <c r="E141" s="189" t="s">
        <v>250</v>
      </c>
      <c r="F141" s="190" t="s">
        <v>251</v>
      </c>
      <c r="G141" s="191" t="s">
        <v>252</v>
      </c>
      <c r="H141" s="192">
        <v>0.505</v>
      </c>
      <c r="I141" s="193"/>
      <c r="J141" s="193"/>
      <c r="K141" s="194">
        <f>ROUND(P141*H141,2)</f>
        <v>0</v>
      </c>
      <c r="L141" s="190" t="s">
        <v>136</v>
      </c>
      <c r="M141" s="38"/>
      <c r="N141" s="195" t="s">
        <v>1</v>
      </c>
      <c r="O141" s="196" t="s">
        <v>42</v>
      </c>
      <c r="P141" s="197">
        <f>I141+J141</f>
        <v>0</v>
      </c>
      <c r="Q141" s="197">
        <f>ROUND(I141*H141,2)</f>
        <v>0</v>
      </c>
      <c r="R141" s="197">
        <f>ROUND(J141*H141,2)</f>
        <v>0</v>
      </c>
      <c r="S141" s="70"/>
      <c r="T141" s="198">
        <f>S141*H141</f>
        <v>0</v>
      </c>
      <c r="U141" s="198">
        <v>0</v>
      </c>
      <c r="V141" s="198">
        <f>U141*H141</f>
        <v>0</v>
      </c>
      <c r="W141" s="198">
        <v>0</v>
      </c>
      <c r="X141" s="199">
        <f>W141*H141</f>
        <v>0</v>
      </c>
      <c r="Y141" s="33"/>
      <c r="Z141" s="33"/>
      <c r="AA141" s="33"/>
      <c r="AB141" s="33"/>
      <c r="AC141" s="33"/>
      <c r="AD141" s="33"/>
      <c r="AE141" s="33"/>
      <c r="AR141" s="200" t="s">
        <v>137</v>
      </c>
      <c r="AT141" s="200" t="s">
        <v>132</v>
      </c>
      <c r="AU141" s="200" t="s">
        <v>89</v>
      </c>
      <c r="AY141" s="16" t="s">
        <v>129</v>
      </c>
      <c r="BE141" s="201">
        <f>IF(O141="základní",K141,0)</f>
        <v>0</v>
      </c>
      <c r="BF141" s="201">
        <f>IF(O141="snížená",K141,0)</f>
        <v>0</v>
      </c>
      <c r="BG141" s="201">
        <f>IF(O141="zákl. přenesená",K141,0)</f>
        <v>0</v>
      </c>
      <c r="BH141" s="201">
        <f>IF(O141="sníž. přenesená",K141,0)</f>
        <v>0</v>
      </c>
      <c r="BI141" s="201">
        <f>IF(O141="nulová",K141,0)</f>
        <v>0</v>
      </c>
      <c r="BJ141" s="16" t="s">
        <v>87</v>
      </c>
      <c r="BK141" s="201">
        <f>ROUND(P141*H141,2)</f>
        <v>0</v>
      </c>
      <c r="BL141" s="16" t="s">
        <v>137</v>
      </c>
      <c r="BM141" s="200" t="s">
        <v>526</v>
      </c>
    </row>
    <row r="142" spans="1:65" s="2" customFormat="1" ht="44.25" customHeight="1">
      <c r="A142" s="33"/>
      <c r="B142" s="34"/>
      <c r="C142" s="188" t="s">
        <v>199</v>
      </c>
      <c r="D142" s="188" t="s">
        <v>132</v>
      </c>
      <c r="E142" s="189" t="s">
        <v>527</v>
      </c>
      <c r="F142" s="190" t="s">
        <v>528</v>
      </c>
      <c r="G142" s="191" t="s">
        <v>252</v>
      </c>
      <c r="H142" s="192">
        <v>0.14299999999999999</v>
      </c>
      <c r="I142" s="193"/>
      <c r="J142" s="193"/>
      <c r="K142" s="194">
        <f>ROUND(P142*H142,2)</f>
        <v>0</v>
      </c>
      <c r="L142" s="190" t="s">
        <v>136</v>
      </c>
      <c r="M142" s="38"/>
      <c r="N142" s="195" t="s">
        <v>1</v>
      </c>
      <c r="O142" s="196" t="s">
        <v>42</v>
      </c>
      <c r="P142" s="197">
        <f>I142+J142</f>
        <v>0</v>
      </c>
      <c r="Q142" s="197">
        <f>ROUND(I142*H142,2)</f>
        <v>0</v>
      </c>
      <c r="R142" s="197">
        <f>ROUND(J142*H142,2)</f>
        <v>0</v>
      </c>
      <c r="S142" s="70"/>
      <c r="T142" s="198">
        <f>S142*H142</f>
        <v>0</v>
      </c>
      <c r="U142" s="198">
        <v>0</v>
      </c>
      <c r="V142" s="198">
        <f>U142*H142</f>
        <v>0</v>
      </c>
      <c r="W142" s="198">
        <v>0</v>
      </c>
      <c r="X142" s="199">
        <f>W142*H142</f>
        <v>0</v>
      </c>
      <c r="Y142" s="33"/>
      <c r="Z142" s="33"/>
      <c r="AA142" s="33"/>
      <c r="AB142" s="33"/>
      <c r="AC142" s="33"/>
      <c r="AD142" s="33"/>
      <c r="AE142" s="33"/>
      <c r="AR142" s="200" t="s">
        <v>137</v>
      </c>
      <c r="AT142" s="200" t="s">
        <v>132</v>
      </c>
      <c r="AU142" s="200" t="s">
        <v>89</v>
      </c>
      <c r="AY142" s="16" t="s">
        <v>129</v>
      </c>
      <c r="BE142" s="201">
        <f>IF(O142="základní",K142,0)</f>
        <v>0</v>
      </c>
      <c r="BF142" s="201">
        <f>IF(O142="snížená",K142,0)</f>
        <v>0</v>
      </c>
      <c r="BG142" s="201">
        <f>IF(O142="zákl. přenesená",K142,0)</f>
        <v>0</v>
      </c>
      <c r="BH142" s="201">
        <f>IF(O142="sníž. přenesená",K142,0)</f>
        <v>0</v>
      </c>
      <c r="BI142" s="201">
        <f>IF(O142="nulová",K142,0)</f>
        <v>0</v>
      </c>
      <c r="BJ142" s="16" t="s">
        <v>87</v>
      </c>
      <c r="BK142" s="201">
        <f>ROUND(P142*H142,2)</f>
        <v>0</v>
      </c>
      <c r="BL142" s="16" t="s">
        <v>137</v>
      </c>
      <c r="BM142" s="200" t="s">
        <v>529</v>
      </c>
    </row>
    <row r="143" spans="1:65" s="2" customFormat="1" ht="44.25" customHeight="1">
      <c r="A143" s="33"/>
      <c r="B143" s="34"/>
      <c r="C143" s="188" t="s">
        <v>206</v>
      </c>
      <c r="D143" s="188" t="s">
        <v>132</v>
      </c>
      <c r="E143" s="189" t="s">
        <v>530</v>
      </c>
      <c r="F143" s="190" t="s">
        <v>531</v>
      </c>
      <c r="G143" s="191" t="s">
        <v>252</v>
      </c>
      <c r="H143" s="192">
        <v>0.01</v>
      </c>
      <c r="I143" s="193"/>
      <c r="J143" s="193"/>
      <c r="K143" s="194">
        <f>ROUND(P143*H143,2)</f>
        <v>0</v>
      </c>
      <c r="L143" s="190" t="s">
        <v>136</v>
      </c>
      <c r="M143" s="38"/>
      <c r="N143" s="195" t="s">
        <v>1</v>
      </c>
      <c r="O143" s="196" t="s">
        <v>42</v>
      </c>
      <c r="P143" s="197">
        <f>I143+J143</f>
        <v>0</v>
      </c>
      <c r="Q143" s="197">
        <f>ROUND(I143*H143,2)</f>
        <v>0</v>
      </c>
      <c r="R143" s="197">
        <f>ROUND(J143*H143,2)</f>
        <v>0</v>
      </c>
      <c r="S143" s="70"/>
      <c r="T143" s="198">
        <f>S143*H143</f>
        <v>0</v>
      </c>
      <c r="U143" s="198">
        <v>0</v>
      </c>
      <c r="V143" s="198">
        <f>U143*H143</f>
        <v>0</v>
      </c>
      <c r="W143" s="198">
        <v>0</v>
      </c>
      <c r="X143" s="199">
        <f>W143*H143</f>
        <v>0</v>
      </c>
      <c r="Y143" s="33"/>
      <c r="Z143" s="33"/>
      <c r="AA143" s="33"/>
      <c r="AB143" s="33"/>
      <c r="AC143" s="33"/>
      <c r="AD143" s="33"/>
      <c r="AE143" s="33"/>
      <c r="AR143" s="200" t="s">
        <v>137</v>
      </c>
      <c r="AT143" s="200" t="s">
        <v>132</v>
      </c>
      <c r="AU143" s="200" t="s">
        <v>89</v>
      </c>
      <c r="AY143" s="16" t="s">
        <v>129</v>
      </c>
      <c r="BE143" s="201">
        <f>IF(O143="základní",K143,0)</f>
        <v>0</v>
      </c>
      <c r="BF143" s="201">
        <f>IF(O143="snížená",K143,0)</f>
        <v>0</v>
      </c>
      <c r="BG143" s="201">
        <f>IF(O143="zákl. přenesená",K143,0)</f>
        <v>0</v>
      </c>
      <c r="BH143" s="201">
        <f>IF(O143="sníž. přenesená",K143,0)</f>
        <v>0</v>
      </c>
      <c r="BI143" s="201">
        <f>IF(O143="nulová",K143,0)</f>
        <v>0</v>
      </c>
      <c r="BJ143" s="16" t="s">
        <v>87</v>
      </c>
      <c r="BK143" s="201">
        <f>ROUND(P143*H143,2)</f>
        <v>0</v>
      </c>
      <c r="BL143" s="16" t="s">
        <v>137</v>
      </c>
      <c r="BM143" s="200" t="s">
        <v>532</v>
      </c>
    </row>
    <row r="144" spans="1:65" s="2" customFormat="1" ht="24">
      <c r="A144" s="33"/>
      <c r="B144" s="34"/>
      <c r="C144" s="188" t="s">
        <v>213</v>
      </c>
      <c r="D144" s="188" t="s">
        <v>132</v>
      </c>
      <c r="E144" s="189" t="s">
        <v>533</v>
      </c>
      <c r="F144" s="190" t="s">
        <v>534</v>
      </c>
      <c r="G144" s="191" t="s">
        <v>149</v>
      </c>
      <c r="H144" s="192">
        <v>5</v>
      </c>
      <c r="I144" s="193"/>
      <c r="J144" s="193"/>
      <c r="K144" s="194">
        <f>ROUND(P144*H144,2)</f>
        <v>0</v>
      </c>
      <c r="L144" s="190" t="s">
        <v>136</v>
      </c>
      <c r="M144" s="38"/>
      <c r="N144" s="195" t="s">
        <v>1</v>
      </c>
      <c r="O144" s="196" t="s">
        <v>42</v>
      </c>
      <c r="P144" s="197">
        <f>I144+J144</f>
        <v>0</v>
      </c>
      <c r="Q144" s="197">
        <f>ROUND(I144*H144,2)</f>
        <v>0</v>
      </c>
      <c r="R144" s="197">
        <f>ROUND(J144*H144,2)</f>
        <v>0</v>
      </c>
      <c r="S144" s="70"/>
      <c r="T144" s="198">
        <f>S144*H144</f>
        <v>0</v>
      </c>
      <c r="U144" s="198">
        <v>0</v>
      </c>
      <c r="V144" s="198">
        <f>U144*H144</f>
        <v>0</v>
      </c>
      <c r="W144" s="198">
        <v>0</v>
      </c>
      <c r="X144" s="199">
        <f>W144*H144</f>
        <v>0</v>
      </c>
      <c r="Y144" s="33"/>
      <c r="Z144" s="33"/>
      <c r="AA144" s="33"/>
      <c r="AB144" s="33"/>
      <c r="AC144" s="33"/>
      <c r="AD144" s="33"/>
      <c r="AE144" s="33"/>
      <c r="AR144" s="200" t="s">
        <v>137</v>
      </c>
      <c r="AT144" s="200" t="s">
        <v>132</v>
      </c>
      <c r="AU144" s="200" t="s">
        <v>89</v>
      </c>
      <c r="AY144" s="16" t="s">
        <v>129</v>
      </c>
      <c r="BE144" s="201">
        <f>IF(O144="základní",K144,0)</f>
        <v>0</v>
      </c>
      <c r="BF144" s="201">
        <f>IF(O144="snížená",K144,0)</f>
        <v>0</v>
      </c>
      <c r="BG144" s="201">
        <f>IF(O144="zákl. přenesená",K144,0)</f>
        <v>0</v>
      </c>
      <c r="BH144" s="201">
        <f>IF(O144="sníž. přenesená",K144,0)</f>
        <v>0</v>
      </c>
      <c r="BI144" s="201">
        <f>IF(O144="nulová",K144,0)</f>
        <v>0</v>
      </c>
      <c r="BJ144" s="16" t="s">
        <v>87</v>
      </c>
      <c r="BK144" s="201">
        <f>ROUND(P144*H144,2)</f>
        <v>0</v>
      </c>
      <c r="BL144" s="16" t="s">
        <v>137</v>
      </c>
      <c r="BM144" s="200" t="s">
        <v>535</v>
      </c>
    </row>
    <row r="145" spans="1:65" s="2" customFormat="1" ht="66.75" customHeight="1">
      <c r="A145" s="33"/>
      <c r="B145" s="34"/>
      <c r="C145" s="188" t="s">
        <v>9</v>
      </c>
      <c r="D145" s="188" t="s">
        <v>132</v>
      </c>
      <c r="E145" s="189" t="s">
        <v>265</v>
      </c>
      <c r="F145" s="190" t="s">
        <v>266</v>
      </c>
      <c r="G145" s="191" t="s">
        <v>252</v>
      </c>
      <c r="H145" s="192">
        <v>0.79800000000000004</v>
      </c>
      <c r="I145" s="193"/>
      <c r="J145" s="193"/>
      <c r="K145" s="194">
        <f>ROUND(P145*H145,2)</f>
        <v>0</v>
      </c>
      <c r="L145" s="190" t="s">
        <v>136</v>
      </c>
      <c r="M145" s="38"/>
      <c r="N145" s="195" t="s">
        <v>1</v>
      </c>
      <c r="O145" s="196" t="s">
        <v>42</v>
      </c>
      <c r="P145" s="197">
        <f>I145+J145</f>
        <v>0</v>
      </c>
      <c r="Q145" s="197">
        <f>ROUND(I145*H145,2)</f>
        <v>0</v>
      </c>
      <c r="R145" s="197">
        <f>ROUND(J145*H145,2)</f>
        <v>0</v>
      </c>
      <c r="S145" s="70"/>
      <c r="T145" s="198">
        <f>S145*H145</f>
        <v>0</v>
      </c>
      <c r="U145" s="198">
        <v>0</v>
      </c>
      <c r="V145" s="198">
        <f>U145*H145</f>
        <v>0</v>
      </c>
      <c r="W145" s="198">
        <v>0</v>
      </c>
      <c r="X145" s="199">
        <f>W145*H145</f>
        <v>0</v>
      </c>
      <c r="Y145" s="33"/>
      <c r="Z145" s="33"/>
      <c r="AA145" s="33"/>
      <c r="AB145" s="33"/>
      <c r="AC145" s="33"/>
      <c r="AD145" s="33"/>
      <c r="AE145" s="33"/>
      <c r="AR145" s="200" t="s">
        <v>137</v>
      </c>
      <c r="AT145" s="200" t="s">
        <v>132</v>
      </c>
      <c r="AU145" s="200" t="s">
        <v>89</v>
      </c>
      <c r="AY145" s="16" t="s">
        <v>129</v>
      </c>
      <c r="BE145" s="201">
        <f>IF(O145="základní",K145,0)</f>
        <v>0</v>
      </c>
      <c r="BF145" s="201">
        <f>IF(O145="snížená",K145,0)</f>
        <v>0</v>
      </c>
      <c r="BG145" s="201">
        <f>IF(O145="zákl. přenesená",K145,0)</f>
        <v>0</v>
      </c>
      <c r="BH145" s="201">
        <f>IF(O145="sníž. přenesená",K145,0)</f>
        <v>0</v>
      </c>
      <c r="BI145" s="201">
        <f>IF(O145="nulová",K145,0)</f>
        <v>0</v>
      </c>
      <c r="BJ145" s="16" t="s">
        <v>87</v>
      </c>
      <c r="BK145" s="201">
        <f>ROUND(P145*H145,2)</f>
        <v>0</v>
      </c>
      <c r="BL145" s="16" t="s">
        <v>137</v>
      </c>
      <c r="BM145" s="200" t="s">
        <v>536</v>
      </c>
    </row>
    <row r="146" spans="1:65" s="13" customFormat="1" ht="11.25">
      <c r="B146" s="202"/>
      <c r="C146" s="203"/>
      <c r="D146" s="204" t="s">
        <v>139</v>
      </c>
      <c r="E146" s="205" t="s">
        <v>1</v>
      </c>
      <c r="F146" s="206" t="s">
        <v>537</v>
      </c>
      <c r="G146" s="203"/>
      <c r="H146" s="207">
        <v>0.79800000000000004</v>
      </c>
      <c r="I146" s="208"/>
      <c r="J146" s="208"/>
      <c r="K146" s="203"/>
      <c r="L146" s="203"/>
      <c r="M146" s="209"/>
      <c r="N146" s="210"/>
      <c r="O146" s="211"/>
      <c r="P146" s="211"/>
      <c r="Q146" s="211"/>
      <c r="R146" s="211"/>
      <c r="S146" s="211"/>
      <c r="T146" s="211"/>
      <c r="U146" s="211"/>
      <c r="V146" s="211"/>
      <c r="W146" s="211"/>
      <c r="X146" s="212"/>
      <c r="AT146" s="213" t="s">
        <v>139</v>
      </c>
      <c r="AU146" s="213" t="s">
        <v>89</v>
      </c>
      <c r="AV146" s="13" t="s">
        <v>89</v>
      </c>
      <c r="AW146" s="13" t="s">
        <v>5</v>
      </c>
      <c r="AX146" s="13" t="s">
        <v>87</v>
      </c>
      <c r="AY146" s="213" t="s">
        <v>129</v>
      </c>
    </row>
    <row r="147" spans="1:65" s="2" customFormat="1" ht="66.75" customHeight="1">
      <c r="A147" s="33"/>
      <c r="B147" s="34"/>
      <c r="C147" s="188" t="s">
        <v>221</v>
      </c>
      <c r="D147" s="188" t="s">
        <v>132</v>
      </c>
      <c r="E147" s="189" t="s">
        <v>269</v>
      </c>
      <c r="F147" s="190" t="s">
        <v>270</v>
      </c>
      <c r="G147" s="191" t="s">
        <v>252</v>
      </c>
      <c r="H147" s="192">
        <v>0.01</v>
      </c>
      <c r="I147" s="193"/>
      <c r="J147" s="193"/>
      <c r="K147" s="194">
        <f>ROUND(P147*H147,2)</f>
        <v>0</v>
      </c>
      <c r="L147" s="190" t="s">
        <v>136</v>
      </c>
      <c r="M147" s="38"/>
      <c r="N147" s="195" t="s">
        <v>1</v>
      </c>
      <c r="O147" s="196" t="s">
        <v>42</v>
      </c>
      <c r="P147" s="197">
        <f>I147+J147</f>
        <v>0</v>
      </c>
      <c r="Q147" s="197">
        <f>ROUND(I147*H147,2)</f>
        <v>0</v>
      </c>
      <c r="R147" s="197">
        <f>ROUND(J147*H147,2)</f>
        <v>0</v>
      </c>
      <c r="S147" s="70"/>
      <c r="T147" s="198">
        <f>S147*H147</f>
        <v>0</v>
      </c>
      <c r="U147" s="198">
        <v>0</v>
      </c>
      <c r="V147" s="198">
        <f>U147*H147</f>
        <v>0</v>
      </c>
      <c r="W147" s="198">
        <v>0</v>
      </c>
      <c r="X147" s="199">
        <f>W147*H147</f>
        <v>0</v>
      </c>
      <c r="Y147" s="33"/>
      <c r="Z147" s="33"/>
      <c r="AA147" s="33"/>
      <c r="AB147" s="33"/>
      <c r="AC147" s="33"/>
      <c r="AD147" s="33"/>
      <c r="AE147" s="33"/>
      <c r="AR147" s="200" t="s">
        <v>137</v>
      </c>
      <c r="AT147" s="200" t="s">
        <v>132</v>
      </c>
      <c r="AU147" s="200" t="s">
        <v>89</v>
      </c>
      <c r="AY147" s="16" t="s">
        <v>129</v>
      </c>
      <c r="BE147" s="201">
        <f>IF(O147="základní",K147,0)</f>
        <v>0</v>
      </c>
      <c r="BF147" s="201">
        <f>IF(O147="snížená",K147,0)</f>
        <v>0</v>
      </c>
      <c r="BG147" s="201">
        <f>IF(O147="zákl. přenesená",K147,0)</f>
        <v>0</v>
      </c>
      <c r="BH147" s="201">
        <f>IF(O147="sníž. přenesená",K147,0)</f>
        <v>0</v>
      </c>
      <c r="BI147" s="201">
        <f>IF(O147="nulová",K147,0)</f>
        <v>0</v>
      </c>
      <c r="BJ147" s="16" t="s">
        <v>87</v>
      </c>
      <c r="BK147" s="201">
        <f>ROUND(P147*H147,2)</f>
        <v>0</v>
      </c>
      <c r="BL147" s="16" t="s">
        <v>137</v>
      </c>
      <c r="BM147" s="200" t="s">
        <v>538</v>
      </c>
    </row>
    <row r="148" spans="1:65" s="2" customFormat="1" ht="66.75" customHeight="1">
      <c r="A148" s="33"/>
      <c r="B148" s="34"/>
      <c r="C148" s="188" t="s">
        <v>226</v>
      </c>
      <c r="D148" s="188" t="s">
        <v>132</v>
      </c>
      <c r="E148" s="189" t="s">
        <v>261</v>
      </c>
      <c r="F148" s="190" t="s">
        <v>262</v>
      </c>
      <c r="G148" s="191" t="s">
        <v>234</v>
      </c>
      <c r="H148" s="192">
        <v>75.66</v>
      </c>
      <c r="I148" s="193"/>
      <c r="J148" s="193"/>
      <c r="K148" s="194">
        <f>ROUND(P148*H148,2)</f>
        <v>0</v>
      </c>
      <c r="L148" s="190" t="s">
        <v>136</v>
      </c>
      <c r="M148" s="38"/>
      <c r="N148" s="195" t="s">
        <v>1</v>
      </c>
      <c r="O148" s="196" t="s">
        <v>42</v>
      </c>
      <c r="P148" s="197">
        <f>I148+J148</f>
        <v>0</v>
      </c>
      <c r="Q148" s="197">
        <f>ROUND(I148*H148,2)</f>
        <v>0</v>
      </c>
      <c r="R148" s="197">
        <f>ROUND(J148*H148,2)</f>
        <v>0</v>
      </c>
      <c r="S148" s="70"/>
      <c r="T148" s="198">
        <f>S148*H148</f>
        <v>0</v>
      </c>
      <c r="U148" s="198">
        <v>0</v>
      </c>
      <c r="V148" s="198">
        <f>U148*H148</f>
        <v>0</v>
      </c>
      <c r="W148" s="198">
        <v>0</v>
      </c>
      <c r="X148" s="199">
        <f>W148*H148</f>
        <v>0</v>
      </c>
      <c r="Y148" s="33"/>
      <c r="Z148" s="33"/>
      <c r="AA148" s="33"/>
      <c r="AB148" s="33"/>
      <c r="AC148" s="33"/>
      <c r="AD148" s="33"/>
      <c r="AE148" s="33"/>
      <c r="AR148" s="200" t="s">
        <v>137</v>
      </c>
      <c r="AT148" s="200" t="s">
        <v>132</v>
      </c>
      <c r="AU148" s="200" t="s">
        <v>89</v>
      </c>
      <c r="AY148" s="16" t="s">
        <v>129</v>
      </c>
      <c r="BE148" s="201">
        <f>IF(O148="základní",K148,0)</f>
        <v>0</v>
      </c>
      <c r="BF148" s="201">
        <f>IF(O148="snížená",K148,0)</f>
        <v>0</v>
      </c>
      <c r="BG148" s="201">
        <f>IF(O148="zákl. přenesená",K148,0)</f>
        <v>0</v>
      </c>
      <c r="BH148" s="201">
        <f>IF(O148="sníž. přenesená",K148,0)</f>
        <v>0</v>
      </c>
      <c r="BI148" s="201">
        <f>IF(O148="nulová",K148,0)</f>
        <v>0</v>
      </c>
      <c r="BJ148" s="16" t="s">
        <v>87</v>
      </c>
      <c r="BK148" s="201">
        <f>ROUND(P148*H148,2)</f>
        <v>0</v>
      </c>
      <c r="BL148" s="16" t="s">
        <v>137</v>
      </c>
      <c r="BM148" s="200" t="s">
        <v>539</v>
      </c>
    </row>
    <row r="149" spans="1:65" s="13" customFormat="1" ht="11.25">
      <c r="B149" s="202"/>
      <c r="C149" s="203"/>
      <c r="D149" s="204" t="s">
        <v>139</v>
      </c>
      <c r="E149" s="205" t="s">
        <v>1</v>
      </c>
      <c r="F149" s="206" t="s">
        <v>540</v>
      </c>
      <c r="G149" s="203"/>
      <c r="H149" s="207">
        <v>75.66</v>
      </c>
      <c r="I149" s="208"/>
      <c r="J149" s="208"/>
      <c r="K149" s="203"/>
      <c r="L149" s="203"/>
      <c r="M149" s="209"/>
      <c r="N149" s="210"/>
      <c r="O149" s="211"/>
      <c r="P149" s="211"/>
      <c r="Q149" s="211"/>
      <c r="R149" s="211"/>
      <c r="S149" s="211"/>
      <c r="T149" s="211"/>
      <c r="U149" s="211"/>
      <c r="V149" s="211"/>
      <c r="W149" s="211"/>
      <c r="X149" s="212"/>
      <c r="AT149" s="213" t="s">
        <v>139</v>
      </c>
      <c r="AU149" s="213" t="s">
        <v>89</v>
      </c>
      <c r="AV149" s="13" t="s">
        <v>89</v>
      </c>
      <c r="AW149" s="13" t="s">
        <v>5</v>
      </c>
      <c r="AX149" s="13" t="s">
        <v>87</v>
      </c>
      <c r="AY149" s="213" t="s">
        <v>129</v>
      </c>
    </row>
    <row r="150" spans="1:65" s="2" customFormat="1" ht="66.75" customHeight="1">
      <c r="A150" s="33"/>
      <c r="B150" s="34"/>
      <c r="C150" s="188" t="s">
        <v>231</v>
      </c>
      <c r="D150" s="188" t="s">
        <v>132</v>
      </c>
      <c r="E150" s="189" t="s">
        <v>281</v>
      </c>
      <c r="F150" s="190" t="s">
        <v>282</v>
      </c>
      <c r="G150" s="191" t="s">
        <v>252</v>
      </c>
      <c r="H150" s="192">
        <v>0.64800000000000002</v>
      </c>
      <c r="I150" s="193"/>
      <c r="J150" s="193"/>
      <c r="K150" s="194">
        <f>ROUND(P150*H150,2)</f>
        <v>0</v>
      </c>
      <c r="L150" s="190" t="s">
        <v>136</v>
      </c>
      <c r="M150" s="38"/>
      <c r="N150" s="195" t="s">
        <v>1</v>
      </c>
      <c r="O150" s="196" t="s">
        <v>42</v>
      </c>
      <c r="P150" s="197">
        <f>I150+J150</f>
        <v>0</v>
      </c>
      <c r="Q150" s="197">
        <f>ROUND(I150*H150,2)</f>
        <v>0</v>
      </c>
      <c r="R150" s="197">
        <f>ROUND(J150*H150,2)</f>
        <v>0</v>
      </c>
      <c r="S150" s="70"/>
      <c r="T150" s="198">
        <f>S150*H150</f>
        <v>0</v>
      </c>
      <c r="U150" s="198">
        <v>0</v>
      </c>
      <c r="V150" s="198">
        <f>U150*H150</f>
        <v>0</v>
      </c>
      <c r="W150" s="198">
        <v>0</v>
      </c>
      <c r="X150" s="199">
        <f>W150*H150</f>
        <v>0</v>
      </c>
      <c r="Y150" s="33"/>
      <c r="Z150" s="33"/>
      <c r="AA150" s="33"/>
      <c r="AB150" s="33"/>
      <c r="AC150" s="33"/>
      <c r="AD150" s="33"/>
      <c r="AE150" s="33"/>
      <c r="AR150" s="200" t="s">
        <v>137</v>
      </c>
      <c r="AT150" s="200" t="s">
        <v>132</v>
      </c>
      <c r="AU150" s="200" t="s">
        <v>89</v>
      </c>
      <c r="AY150" s="16" t="s">
        <v>129</v>
      </c>
      <c r="BE150" s="201">
        <f>IF(O150="základní",K150,0)</f>
        <v>0</v>
      </c>
      <c r="BF150" s="201">
        <f>IF(O150="snížená",K150,0)</f>
        <v>0</v>
      </c>
      <c r="BG150" s="201">
        <f>IF(O150="zákl. přenesená",K150,0)</f>
        <v>0</v>
      </c>
      <c r="BH150" s="201">
        <f>IF(O150="sníž. přenesená",K150,0)</f>
        <v>0</v>
      </c>
      <c r="BI150" s="201">
        <f>IF(O150="nulová",K150,0)</f>
        <v>0</v>
      </c>
      <c r="BJ150" s="16" t="s">
        <v>87</v>
      </c>
      <c r="BK150" s="201">
        <f>ROUND(P150*H150,2)</f>
        <v>0</v>
      </c>
      <c r="BL150" s="16" t="s">
        <v>137</v>
      </c>
      <c r="BM150" s="200" t="s">
        <v>541</v>
      </c>
    </row>
    <row r="151" spans="1:65" s="2" customFormat="1" ht="66.75" customHeight="1">
      <c r="A151" s="33"/>
      <c r="B151" s="34"/>
      <c r="C151" s="188" t="s">
        <v>237</v>
      </c>
      <c r="D151" s="188" t="s">
        <v>132</v>
      </c>
      <c r="E151" s="189" t="s">
        <v>285</v>
      </c>
      <c r="F151" s="190" t="s">
        <v>286</v>
      </c>
      <c r="G151" s="191" t="s">
        <v>252</v>
      </c>
      <c r="H151" s="192">
        <v>0.01</v>
      </c>
      <c r="I151" s="193"/>
      <c r="J151" s="193"/>
      <c r="K151" s="194">
        <f>ROUND(P151*H151,2)</f>
        <v>0</v>
      </c>
      <c r="L151" s="190" t="s">
        <v>136</v>
      </c>
      <c r="M151" s="38"/>
      <c r="N151" s="195" t="s">
        <v>1</v>
      </c>
      <c r="O151" s="196" t="s">
        <v>42</v>
      </c>
      <c r="P151" s="197">
        <f>I151+J151</f>
        <v>0</v>
      </c>
      <c r="Q151" s="197">
        <f>ROUND(I151*H151,2)</f>
        <v>0</v>
      </c>
      <c r="R151" s="197">
        <f>ROUND(J151*H151,2)</f>
        <v>0</v>
      </c>
      <c r="S151" s="70"/>
      <c r="T151" s="198">
        <f>S151*H151</f>
        <v>0</v>
      </c>
      <c r="U151" s="198">
        <v>0</v>
      </c>
      <c r="V151" s="198">
        <f>U151*H151</f>
        <v>0</v>
      </c>
      <c r="W151" s="198">
        <v>0</v>
      </c>
      <c r="X151" s="199">
        <f>W151*H151</f>
        <v>0</v>
      </c>
      <c r="Y151" s="33"/>
      <c r="Z151" s="33"/>
      <c r="AA151" s="33"/>
      <c r="AB151" s="33"/>
      <c r="AC151" s="33"/>
      <c r="AD151" s="33"/>
      <c r="AE151" s="33"/>
      <c r="AR151" s="200" t="s">
        <v>137</v>
      </c>
      <c r="AT151" s="200" t="s">
        <v>132</v>
      </c>
      <c r="AU151" s="200" t="s">
        <v>89</v>
      </c>
      <c r="AY151" s="16" t="s">
        <v>129</v>
      </c>
      <c r="BE151" s="201">
        <f>IF(O151="základní",K151,0)</f>
        <v>0</v>
      </c>
      <c r="BF151" s="201">
        <f>IF(O151="snížená",K151,0)</f>
        <v>0</v>
      </c>
      <c r="BG151" s="201">
        <f>IF(O151="zákl. přenesená",K151,0)</f>
        <v>0</v>
      </c>
      <c r="BH151" s="201">
        <f>IF(O151="sníž. přenesená",K151,0)</f>
        <v>0</v>
      </c>
      <c r="BI151" s="201">
        <f>IF(O151="nulová",K151,0)</f>
        <v>0</v>
      </c>
      <c r="BJ151" s="16" t="s">
        <v>87</v>
      </c>
      <c r="BK151" s="201">
        <f>ROUND(P151*H151,2)</f>
        <v>0</v>
      </c>
      <c r="BL151" s="16" t="s">
        <v>137</v>
      </c>
      <c r="BM151" s="200" t="s">
        <v>542</v>
      </c>
    </row>
    <row r="152" spans="1:65" s="2" customFormat="1" ht="66.75" customHeight="1">
      <c r="A152" s="33"/>
      <c r="B152" s="34"/>
      <c r="C152" s="188" t="s">
        <v>241</v>
      </c>
      <c r="D152" s="188" t="s">
        <v>132</v>
      </c>
      <c r="E152" s="189" t="s">
        <v>277</v>
      </c>
      <c r="F152" s="190" t="s">
        <v>278</v>
      </c>
      <c r="G152" s="191" t="s">
        <v>234</v>
      </c>
      <c r="H152" s="192">
        <v>75.66</v>
      </c>
      <c r="I152" s="193"/>
      <c r="J152" s="193"/>
      <c r="K152" s="194">
        <f>ROUND(P152*H152,2)</f>
        <v>0</v>
      </c>
      <c r="L152" s="190" t="s">
        <v>136</v>
      </c>
      <c r="M152" s="38"/>
      <c r="N152" s="195" t="s">
        <v>1</v>
      </c>
      <c r="O152" s="196" t="s">
        <v>42</v>
      </c>
      <c r="P152" s="197">
        <f>I152+J152</f>
        <v>0</v>
      </c>
      <c r="Q152" s="197">
        <f>ROUND(I152*H152,2)</f>
        <v>0</v>
      </c>
      <c r="R152" s="197">
        <f>ROUND(J152*H152,2)</f>
        <v>0</v>
      </c>
      <c r="S152" s="70"/>
      <c r="T152" s="198">
        <f>S152*H152</f>
        <v>0</v>
      </c>
      <c r="U152" s="198">
        <v>0</v>
      </c>
      <c r="V152" s="198">
        <f>U152*H152</f>
        <v>0</v>
      </c>
      <c r="W152" s="198">
        <v>0</v>
      </c>
      <c r="X152" s="199">
        <f>W152*H152</f>
        <v>0</v>
      </c>
      <c r="Y152" s="33"/>
      <c r="Z152" s="33"/>
      <c r="AA152" s="33"/>
      <c r="AB152" s="33"/>
      <c r="AC152" s="33"/>
      <c r="AD152" s="33"/>
      <c r="AE152" s="33"/>
      <c r="AR152" s="200" t="s">
        <v>137</v>
      </c>
      <c r="AT152" s="200" t="s">
        <v>132</v>
      </c>
      <c r="AU152" s="200" t="s">
        <v>89</v>
      </c>
      <c r="AY152" s="16" t="s">
        <v>129</v>
      </c>
      <c r="BE152" s="201">
        <f>IF(O152="základní",K152,0)</f>
        <v>0</v>
      </c>
      <c r="BF152" s="201">
        <f>IF(O152="snížená",K152,0)</f>
        <v>0</v>
      </c>
      <c r="BG152" s="201">
        <f>IF(O152="zákl. přenesená",K152,0)</f>
        <v>0</v>
      </c>
      <c r="BH152" s="201">
        <f>IF(O152="sníž. přenesená",K152,0)</f>
        <v>0</v>
      </c>
      <c r="BI152" s="201">
        <f>IF(O152="nulová",K152,0)</f>
        <v>0</v>
      </c>
      <c r="BJ152" s="16" t="s">
        <v>87</v>
      </c>
      <c r="BK152" s="201">
        <f>ROUND(P152*H152,2)</f>
        <v>0</v>
      </c>
      <c r="BL152" s="16" t="s">
        <v>137</v>
      </c>
      <c r="BM152" s="200" t="s">
        <v>543</v>
      </c>
    </row>
    <row r="153" spans="1:65" s="13" customFormat="1" ht="11.25">
      <c r="B153" s="202"/>
      <c r="C153" s="203"/>
      <c r="D153" s="204" t="s">
        <v>139</v>
      </c>
      <c r="E153" s="205" t="s">
        <v>1</v>
      </c>
      <c r="F153" s="206" t="s">
        <v>540</v>
      </c>
      <c r="G153" s="203"/>
      <c r="H153" s="207">
        <v>75.66</v>
      </c>
      <c r="I153" s="208"/>
      <c r="J153" s="208"/>
      <c r="K153" s="203"/>
      <c r="L153" s="203"/>
      <c r="M153" s="209"/>
      <c r="N153" s="210"/>
      <c r="O153" s="211"/>
      <c r="P153" s="211"/>
      <c r="Q153" s="211"/>
      <c r="R153" s="211"/>
      <c r="S153" s="211"/>
      <c r="T153" s="211"/>
      <c r="U153" s="211"/>
      <c r="V153" s="211"/>
      <c r="W153" s="211"/>
      <c r="X153" s="212"/>
      <c r="AT153" s="213" t="s">
        <v>139</v>
      </c>
      <c r="AU153" s="213" t="s">
        <v>89</v>
      </c>
      <c r="AV153" s="13" t="s">
        <v>89</v>
      </c>
      <c r="AW153" s="13" t="s">
        <v>5</v>
      </c>
      <c r="AX153" s="13" t="s">
        <v>87</v>
      </c>
      <c r="AY153" s="213" t="s">
        <v>129</v>
      </c>
    </row>
    <row r="154" spans="1:65" s="2" customFormat="1" ht="36">
      <c r="A154" s="33"/>
      <c r="B154" s="34"/>
      <c r="C154" s="188" t="s">
        <v>8</v>
      </c>
      <c r="D154" s="188" t="s">
        <v>132</v>
      </c>
      <c r="E154" s="189" t="s">
        <v>293</v>
      </c>
      <c r="F154" s="190" t="s">
        <v>294</v>
      </c>
      <c r="G154" s="191" t="s">
        <v>143</v>
      </c>
      <c r="H154" s="192">
        <v>60</v>
      </c>
      <c r="I154" s="193"/>
      <c r="J154" s="193"/>
      <c r="K154" s="194">
        <f>ROUND(P154*H154,2)</f>
        <v>0</v>
      </c>
      <c r="L154" s="190" t="s">
        <v>136</v>
      </c>
      <c r="M154" s="38"/>
      <c r="N154" s="195" t="s">
        <v>1</v>
      </c>
      <c r="O154" s="196" t="s">
        <v>42</v>
      </c>
      <c r="P154" s="197">
        <f>I154+J154</f>
        <v>0</v>
      </c>
      <c r="Q154" s="197">
        <f>ROUND(I154*H154,2)</f>
        <v>0</v>
      </c>
      <c r="R154" s="197">
        <f>ROUND(J154*H154,2)</f>
        <v>0</v>
      </c>
      <c r="S154" s="70"/>
      <c r="T154" s="198">
        <f>S154*H154</f>
        <v>0</v>
      </c>
      <c r="U154" s="198">
        <v>0</v>
      </c>
      <c r="V154" s="198">
        <f>U154*H154</f>
        <v>0</v>
      </c>
      <c r="W154" s="198">
        <v>0</v>
      </c>
      <c r="X154" s="199">
        <f>W154*H154</f>
        <v>0</v>
      </c>
      <c r="Y154" s="33"/>
      <c r="Z154" s="33"/>
      <c r="AA154" s="33"/>
      <c r="AB154" s="33"/>
      <c r="AC154" s="33"/>
      <c r="AD154" s="33"/>
      <c r="AE154" s="33"/>
      <c r="AR154" s="200" t="s">
        <v>137</v>
      </c>
      <c r="AT154" s="200" t="s">
        <v>132</v>
      </c>
      <c r="AU154" s="200" t="s">
        <v>89</v>
      </c>
      <c r="AY154" s="16" t="s">
        <v>129</v>
      </c>
      <c r="BE154" s="201">
        <f>IF(O154="základní",K154,0)</f>
        <v>0</v>
      </c>
      <c r="BF154" s="201">
        <f>IF(O154="snížená",K154,0)</f>
        <v>0</v>
      </c>
      <c r="BG154" s="201">
        <f>IF(O154="zákl. přenesená",K154,0)</f>
        <v>0</v>
      </c>
      <c r="BH154" s="201">
        <f>IF(O154="sníž. přenesená",K154,0)</f>
        <v>0</v>
      </c>
      <c r="BI154" s="201">
        <f>IF(O154="nulová",K154,0)</f>
        <v>0</v>
      </c>
      <c r="BJ154" s="16" t="s">
        <v>87</v>
      </c>
      <c r="BK154" s="201">
        <f>ROUND(P154*H154,2)</f>
        <v>0</v>
      </c>
      <c r="BL154" s="16" t="s">
        <v>137</v>
      </c>
      <c r="BM154" s="200" t="s">
        <v>544</v>
      </c>
    </row>
    <row r="155" spans="1:65" s="2" customFormat="1" ht="36">
      <c r="A155" s="33"/>
      <c r="B155" s="34"/>
      <c r="C155" s="188" t="s">
        <v>249</v>
      </c>
      <c r="D155" s="188" t="s">
        <v>132</v>
      </c>
      <c r="E155" s="189" t="s">
        <v>289</v>
      </c>
      <c r="F155" s="190" t="s">
        <v>290</v>
      </c>
      <c r="G155" s="191" t="s">
        <v>143</v>
      </c>
      <c r="H155" s="192">
        <v>10</v>
      </c>
      <c r="I155" s="193"/>
      <c r="J155" s="193"/>
      <c r="K155" s="194">
        <f>ROUND(P155*H155,2)</f>
        <v>0</v>
      </c>
      <c r="L155" s="190" t="s">
        <v>136</v>
      </c>
      <c r="M155" s="38"/>
      <c r="N155" s="195" t="s">
        <v>1</v>
      </c>
      <c r="O155" s="196" t="s">
        <v>42</v>
      </c>
      <c r="P155" s="197">
        <f>I155+J155</f>
        <v>0</v>
      </c>
      <c r="Q155" s="197">
        <f>ROUND(I155*H155,2)</f>
        <v>0</v>
      </c>
      <c r="R155" s="197">
        <f>ROUND(J155*H155,2)</f>
        <v>0</v>
      </c>
      <c r="S155" s="70"/>
      <c r="T155" s="198">
        <f>S155*H155</f>
        <v>0</v>
      </c>
      <c r="U155" s="198">
        <v>0</v>
      </c>
      <c r="V155" s="198">
        <f>U155*H155</f>
        <v>0</v>
      </c>
      <c r="W155" s="198">
        <v>0</v>
      </c>
      <c r="X155" s="199">
        <f>W155*H155</f>
        <v>0</v>
      </c>
      <c r="Y155" s="33"/>
      <c r="Z155" s="33"/>
      <c r="AA155" s="33"/>
      <c r="AB155" s="33"/>
      <c r="AC155" s="33"/>
      <c r="AD155" s="33"/>
      <c r="AE155" s="33"/>
      <c r="AR155" s="200" t="s">
        <v>137</v>
      </c>
      <c r="AT155" s="200" t="s">
        <v>132</v>
      </c>
      <c r="AU155" s="200" t="s">
        <v>89</v>
      </c>
      <c r="AY155" s="16" t="s">
        <v>129</v>
      </c>
      <c r="BE155" s="201">
        <f>IF(O155="základní",K155,0)</f>
        <v>0</v>
      </c>
      <c r="BF155" s="201">
        <f>IF(O155="snížená",K155,0)</f>
        <v>0</v>
      </c>
      <c r="BG155" s="201">
        <f>IF(O155="zákl. přenesená",K155,0)</f>
        <v>0</v>
      </c>
      <c r="BH155" s="201">
        <f>IF(O155="sníž. přenesená",K155,0)</f>
        <v>0</v>
      </c>
      <c r="BI155" s="201">
        <f>IF(O155="nulová",K155,0)</f>
        <v>0</v>
      </c>
      <c r="BJ155" s="16" t="s">
        <v>87</v>
      </c>
      <c r="BK155" s="201">
        <f>ROUND(P155*H155,2)</f>
        <v>0</v>
      </c>
      <c r="BL155" s="16" t="s">
        <v>137</v>
      </c>
      <c r="BM155" s="200" t="s">
        <v>545</v>
      </c>
    </row>
    <row r="156" spans="1:65" s="2" customFormat="1" ht="55.5" customHeight="1">
      <c r="A156" s="33"/>
      <c r="B156" s="34"/>
      <c r="C156" s="188" t="s">
        <v>255</v>
      </c>
      <c r="D156" s="188" t="s">
        <v>132</v>
      </c>
      <c r="E156" s="189" t="s">
        <v>301</v>
      </c>
      <c r="F156" s="190" t="s">
        <v>302</v>
      </c>
      <c r="G156" s="191" t="s">
        <v>303</v>
      </c>
      <c r="H156" s="192">
        <v>18</v>
      </c>
      <c r="I156" s="193"/>
      <c r="J156" s="193"/>
      <c r="K156" s="194">
        <f>ROUND(P156*H156,2)</f>
        <v>0</v>
      </c>
      <c r="L156" s="190" t="s">
        <v>136</v>
      </c>
      <c r="M156" s="38"/>
      <c r="N156" s="195" t="s">
        <v>1</v>
      </c>
      <c r="O156" s="196" t="s">
        <v>42</v>
      </c>
      <c r="P156" s="197">
        <f>I156+J156</f>
        <v>0</v>
      </c>
      <c r="Q156" s="197">
        <f>ROUND(I156*H156,2)</f>
        <v>0</v>
      </c>
      <c r="R156" s="197">
        <f>ROUND(J156*H156,2)</f>
        <v>0</v>
      </c>
      <c r="S156" s="70"/>
      <c r="T156" s="198">
        <f>S156*H156</f>
        <v>0</v>
      </c>
      <c r="U156" s="198">
        <v>0</v>
      </c>
      <c r="V156" s="198">
        <f>U156*H156</f>
        <v>0</v>
      </c>
      <c r="W156" s="198">
        <v>0</v>
      </c>
      <c r="X156" s="199">
        <f>W156*H156</f>
        <v>0</v>
      </c>
      <c r="Y156" s="33"/>
      <c r="Z156" s="33"/>
      <c r="AA156" s="33"/>
      <c r="AB156" s="33"/>
      <c r="AC156" s="33"/>
      <c r="AD156" s="33"/>
      <c r="AE156" s="33"/>
      <c r="AR156" s="200" t="s">
        <v>137</v>
      </c>
      <c r="AT156" s="200" t="s">
        <v>132</v>
      </c>
      <c r="AU156" s="200" t="s">
        <v>89</v>
      </c>
      <c r="AY156" s="16" t="s">
        <v>129</v>
      </c>
      <c r="BE156" s="201">
        <f>IF(O156="základní",K156,0)</f>
        <v>0</v>
      </c>
      <c r="BF156" s="201">
        <f>IF(O156="snížená",K156,0)</f>
        <v>0</v>
      </c>
      <c r="BG156" s="201">
        <f>IF(O156="zákl. přenesená",K156,0)</f>
        <v>0</v>
      </c>
      <c r="BH156" s="201">
        <f>IF(O156="sníž. přenesená",K156,0)</f>
        <v>0</v>
      </c>
      <c r="BI156" s="201">
        <f>IF(O156="nulová",K156,0)</f>
        <v>0</v>
      </c>
      <c r="BJ156" s="16" t="s">
        <v>87</v>
      </c>
      <c r="BK156" s="201">
        <f>ROUND(P156*H156,2)</f>
        <v>0</v>
      </c>
      <c r="BL156" s="16" t="s">
        <v>137</v>
      </c>
      <c r="BM156" s="200" t="s">
        <v>546</v>
      </c>
    </row>
    <row r="157" spans="1:65" s="2" customFormat="1" ht="48">
      <c r="A157" s="33"/>
      <c r="B157" s="34"/>
      <c r="C157" s="188" t="s">
        <v>260</v>
      </c>
      <c r="D157" s="188" t="s">
        <v>132</v>
      </c>
      <c r="E157" s="189" t="s">
        <v>314</v>
      </c>
      <c r="F157" s="190" t="s">
        <v>315</v>
      </c>
      <c r="G157" s="191" t="s">
        <v>234</v>
      </c>
      <c r="H157" s="192">
        <v>1035</v>
      </c>
      <c r="I157" s="193"/>
      <c r="J157" s="193"/>
      <c r="K157" s="194">
        <f>ROUND(P157*H157,2)</f>
        <v>0</v>
      </c>
      <c r="L157" s="190" t="s">
        <v>136</v>
      </c>
      <c r="M157" s="38"/>
      <c r="N157" s="195" t="s">
        <v>1</v>
      </c>
      <c r="O157" s="196" t="s">
        <v>42</v>
      </c>
      <c r="P157" s="197">
        <f>I157+J157</f>
        <v>0</v>
      </c>
      <c r="Q157" s="197">
        <f>ROUND(I157*H157,2)</f>
        <v>0</v>
      </c>
      <c r="R157" s="197">
        <f>ROUND(J157*H157,2)</f>
        <v>0</v>
      </c>
      <c r="S157" s="70"/>
      <c r="T157" s="198">
        <f>S157*H157</f>
        <v>0</v>
      </c>
      <c r="U157" s="198">
        <v>0</v>
      </c>
      <c r="V157" s="198">
        <f>U157*H157</f>
        <v>0</v>
      </c>
      <c r="W157" s="198">
        <v>0</v>
      </c>
      <c r="X157" s="199">
        <f>W157*H157</f>
        <v>0</v>
      </c>
      <c r="Y157" s="33"/>
      <c r="Z157" s="33"/>
      <c r="AA157" s="33"/>
      <c r="AB157" s="33"/>
      <c r="AC157" s="33"/>
      <c r="AD157" s="33"/>
      <c r="AE157" s="33"/>
      <c r="AR157" s="200" t="s">
        <v>137</v>
      </c>
      <c r="AT157" s="200" t="s">
        <v>132</v>
      </c>
      <c r="AU157" s="200" t="s">
        <v>89</v>
      </c>
      <c r="AY157" s="16" t="s">
        <v>129</v>
      </c>
      <c r="BE157" s="201">
        <f>IF(O157="základní",K157,0)</f>
        <v>0</v>
      </c>
      <c r="BF157" s="201">
        <f>IF(O157="snížená",K157,0)</f>
        <v>0</v>
      </c>
      <c r="BG157" s="201">
        <f>IF(O157="zákl. přenesená",K157,0)</f>
        <v>0</v>
      </c>
      <c r="BH157" s="201">
        <f>IF(O157="sníž. přenesená",K157,0)</f>
        <v>0</v>
      </c>
      <c r="BI157" s="201">
        <f>IF(O157="nulová",K157,0)</f>
        <v>0</v>
      </c>
      <c r="BJ157" s="16" t="s">
        <v>87</v>
      </c>
      <c r="BK157" s="201">
        <f>ROUND(P157*H157,2)</f>
        <v>0</v>
      </c>
      <c r="BL157" s="16" t="s">
        <v>137</v>
      </c>
      <c r="BM157" s="200" t="s">
        <v>547</v>
      </c>
    </row>
    <row r="158" spans="1:65" s="13" customFormat="1" ht="11.25">
      <c r="B158" s="202"/>
      <c r="C158" s="203"/>
      <c r="D158" s="204" t="s">
        <v>139</v>
      </c>
      <c r="E158" s="205" t="s">
        <v>1</v>
      </c>
      <c r="F158" s="206" t="s">
        <v>548</v>
      </c>
      <c r="G158" s="203"/>
      <c r="H158" s="207">
        <v>1035</v>
      </c>
      <c r="I158" s="208"/>
      <c r="J158" s="208"/>
      <c r="K158" s="203"/>
      <c r="L158" s="203"/>
      <c r="M158" s="209"/>
      <c r="N158" s="210"/>
      <c r="O158" s="211"/>
      <c r="P158" s="211"/>
      <c r="Q158" s="211"/>
      <c r="R158" s="211"/>
      <c r="S158" s="211"/>
      <c r="T158" s="211"/>
      <c r="U158" s="211"/>
      <c r="V158" s="211"/>
      <c r="W158" s="211"/>
      <c r="X158" s="212"/>
      <c r="AT158" s="213" t="s">
        <v>139</v>
      </c>
      <c r="AU158" s="213" t="s">
        <v>89</v>
      </c>
      <c r="AV158" s="13" t="s">
        <v>89</v>
      </c>
      <c r="AW158" s="13" t="s">
        <v>5</v>
      </c>
      <c r="AX158" s="13" t="s">
        <v>87</v>
      </c>
      <c r="AY158" s="213" t="s">
        <v>129</v>
      </c>
    </row>
    <row r="159" spans="1:65" s="2" customFormat="1" ht="48">
      <c r="A159" s="33"/>
      <c r="B159" s="34"/>
      <c r="C159" s="188" t="s">
        <v>264</v>
      </c>
      <c r="D159" s="188" t="s">
        <v>132</v>
      </c>
      <c r="E159" s="189" t="s">
        <v>549</v>
      </c>
      <c r="F159" s="190" t="s">
        <v>550</v>
      </c>
      <c r="G159" s="191" t="s">
        <v>234</v>
      </c>
      <c r="H159" s="192">
        <v>285</v>
      </c>
      <c r="I159" s="193"/>
      <c r="J159" s="193"/>
      <c r="K159" s="194">
        <f>ROUND(P159*H159,2)</f>
        <v>0</v>
      </c>
      <c r="L159" s="190" t="s">
        <v>136</v>
      </c>
      <c r="M159" s="38"/>
      <c r="N159" s="195" t="s">
        <v>1</v>
      </c>
      <c r="O159" s="196" t="s">
        <v>42</v>
      </c>
      <c r="P159" s="197">
        <f>I159+J159</f>
        <v>0</v>
      </c>
      <c r="Q159" s="197">
        <f>ROUND(I159*H159,2)</f>
        <v>0</v>
      </c>
      <c r="R159" s="197">
        <f>ROUND(J159*H159,2)</f>
        <v>0</v>
      </c>
      <c r="S159" s="70"/>
      <c r="T159" s="198">
        <f>S159*H159</f>
        <v>0</v>
      </c>
      <c r="U159" s="198">
        <v>0</v>
      </c>
      <c r="V159" s="198">
        <f>U159*H159</f>
        <v>0</v>
      </c>
      <c r="W159" s="198">
        <v>0</v>
      </c>
      <c r="X159" s="199">
        <f>W159*H159</f>
        <v>0</v>
      </c>
      <c r="Y159" s="33"/>
      <c r="Z159" s="33"/>
      <c r="AA159" s="33"/>
      <c r="AB159" s="33"/>
      <c r="AC159" s="33"/>
      <c r="AD159" s="33"/>
      <c r="AE159" s="33"/>
      <c r="AR159" s="200" t="s">
        <v>137</v>
      </c>
      <c r="AT159" s="200" t="s">
        <v>132</v>
      </c>
      <c r="AU159" s="200" t="s">
        <v>89</v>
      </c>
      <c r="AY159" s="16" t="s">
        <v>129</v>
      </c>
      <c r="BE159" s="201">
        <f>IF(O159="základní",K159,0)</f>
        <v>0</v>
      </c>
      <c r="BF159" s="201">
        <f>IF(O159="snížená",K159,0)</f>
        <v>0</v>
      </c>
      <c r="BG159" s="201">
        <f>IF(O159="zákl. přenesená",K159,0)</f>
        <v>0</v>
      </c>
      <c r="BH159" s="201">
        <f>IF(O159="sníž. přenesená",K159,0)</f>
        <v>0</v>
      </c>
      <c r="BI159" s="201">
        <f>IF(O159="nulová",K159,0)</f>
        <v>0</v>
      </c>
      <c r="BJ159" s="16" t="s">
        <v>87</v>
      </c>
      <c r="BK159" s="201">
        <f>ROUND(P159*H159,2)</f>
        <v>0</v>
      </c>
      <c r="BL159" s="16" t="s">
        <v>137</v>
      </c>
      <c r="BM159" s="200" t="s">
        <v>551</v>
      </c>
    </row>
    <row r="160" spans="1:65" s="13" customFormat="1" ht="11.25">
      <c r="B160" s="202"/>
      <c r="C160" s="203"/>
      <c r="D160" s="204" t="s">
        <v>139</v>
      </c>
      <c r="E160" s="205" t="s">
        <v>1</v>
      </c>
      <c r="F160" s="206" t="s">
        <v>552</v>
      </c>
      <c r="G160" s="203"/>
      <c r="H160" s="207">
        <v>285</v>
      </c>
      <c r="I160" s="208"/>
      <c r="J160" s="208"/>
      <c r="K160" s="203"/>
      <c r="L160" s="203"/>
      <c r="M160" s="209"/>
      <c r="N160" s="210"/>
      <c r="O160" s="211"/>
      <c r="P160" s="211"/>
      <c r="Q160" s="211"/>
      <c r="R160" s="211"/>
      <c r="S160" s="211"/>
      <c r="T160" s="211"/>
      <c r="U160" s="211"/>
      <c r="V160" s="211"/>
      <c r="W160" s="211"/>
      <c r="X160" s="212"/>
      <c r="AT160" s="213" t="s">
        <v>139</v>
      </c>
      <c r="AU160" s="213" t="s">
        <v>89</v>
      </c>
      <c r="AV160" s="13" t="s">
        <v>89</v>
      </c>
      <c r="AW160" s="13" t="s">
        <v>5</v>
      </c>
      <c r="AX160" s="13" t="s">
        <v>87</v>
      </c>
      <c r="AY160" s="213" t="s">
        <v>129</v>
      </c>
    </row>
    <row r="161" spans="1:65" s="2" customFormat="1" ht="48">
      <c r="A161" s="33"/>
      <c r="B161" s="34"/>
      <c r="C161" s="188" t="s">
        <v>268</v>
      </c>
      <c r="D161" s="188" t="s">
        <v>132</v>
      </c>
      <c r="E161" s="189" t="s">
        <v>319</v>
      </c>
      <c r="F161" s="190" t="s">
        <v>320</v>
      </c>
      <c r="G161" s="191" t="s">
        <v>234</v>
      </c>
      <c r="H161" s="192">
        <v>1035</v>
      </c>
      <c r="I161" s="193"/>
      <c r="J161" s="193"/>
      <c r="K161" s="194">
        <f>ROUND(P161*H161,2)</f>
        <v>0</v>
      </c>
      <c r="L161" s="190" t="s">
        <v>136</v>
      </c>
      <c r="M161" s="38"/>
      <c r="N161" s="195" t="s">
        <v>1</v>
      </c>
      <c r="O161" s="196" t="s">
        <v>42</v>
      </c>
      <c r="P161" s="197">
        <f>I161+J161</f>
        <v>0</v>
      </c>
      <c r="Q161" s="197">
        <f>ROUND(I161*H161,2)</f>
        <v>0</v>
      </c>
      <c r="R161" s="197">
        <f>ROUND(J161*H161,2)</f>
        <v>0</v>
      </c>
      <c r="S161" s="70"/>
      <c r="T161" s="198">
        <f>S161*H161</f>
        <v>0</v>
      </c>
      <c r="U161" s="198">
        <v>0</v>
      </c>
      <c r="V161" s="198">
        <f>U161*H161</f>
        <v>0</v>
      </c>
      <c r="W161" s="198">
        <v>0</v>
      </c>
      <c r="X161" s="199">
        <f>W161*H161</f>
        <v>0</v>
      </c>
      <c r="Y161" s="33"/>
      <c r="Z161" s="33"/>
      <c r="AA161" s="33"/>
      <c r="AB161" s="33"/>
      <c r="AC161" s="33"/>
      <c r="AD161" s="33"/>
      <c r="AE161" s="33"/>
      <c r="AR161" s="200" t="s">
        <v>137</v>
      </c>
      <c r="AT161" s="200" t="s">
        <v>132</v>
      </c>
      <c r="AU161" s="200" t="s">
        <v>89</v>
      </c>
      <c r="AY161" s="16" t="s">
        <v>129</v>
      </c>
      <c r="BE161" s="201">
        <f>IF(O161="základní",K161,0)</f>
        <v>0</v>
      </c>
      <c r="BF161" s="201">
        <f>IF(O161="snížená",K161,0)</f>
        <v>0</v>
      </c>
      <c r="BG161" s="201">
        <f>IF(O161="zákl. přenesená",K161,0)</f>
        <v>0</v>
      </c>
      <c r="BH161" s="201">
        <f>IF(O161="sníž. přenesená",K161,0)</f>
        <v>0</v>
      </c>
      <c r="BI161" s="201">
        <f>IF(O161="nulová",K161,0)</f>
        <v>0</v>
      </c>
      <c r="BJ161" s="16" t="s">
        <v>87</v>
      </c>
      <c r="BK161" s="201">
        <f>ROUND(P161*H161,2)</f>
        <v>0</v>
      </c>
      <c r="BL161" s="16" t="s">
        <v>137</v>
      </c>
      <c r="BM161" s="200" t="s">
        <v>553</v>
      </c>
    </row>
    <row r="162" spans="1:65" s="13" customFormat="1" ht="11.25">
      <c r="B162" s="202"/>
      <c r="C162" s="203"/>
      <c r="D162" s="204" t="s">
        <v>139</v>
      </c>
      <c r="E162" s="205" t="s">
        <v>1</v>
      </c>
      <c r="F162" s="206" t="s">
        <v>548</v>
      </c>
      <c r="G162" s="203"/>
      <c r="H162" s="207">
        <v>1035</v>
      </c>
      <c r="I162" s="208"/>
      <c r="J162" s="208"/>
      <c r="K162" s="203"/>
      <c r="L162" s="203"/>
      <c r="M162" s="209"/>
      <c r="N162" s="210"/>
      <c r="O162" s="211"/>
      <c r="P162" s="211"/>
      <c r="Q162" s="211"/>
      <c r="R162" s="211"/>
      <c r="S162" s="211"/>
      <c r="T162" s="211"/>
      <c r="U162" s="211"/>
      <c r="V162" s="211"/>
      <c r="W162" s="211"/>
      <c r="X162" s="212"/>
      <c r="AT162" s="213" t="s">
        <v>139</v>
      </c>
      <c r="AU162" s="213" t="s">
        <v>89</v>
      </c>
      <c r="AV162" s="13" t="s">
        <v>89</v>
      </c>
      <c r="AW162" s="13" t="s">
        <v>5</v>
      </c>
      <c r="AX162" s="13" t="s">
        <v>87</v>
      </c>
      <c r="AY162" s="213" t="s">
        <v>129</v>
      </c>
    </row>
    <row r="163" spans="1:65" s="2" customFormat="1" ht="48">
      <c r="A163" s="33"/>
      <c r="B163" s="34"/>
      <c r="C163" s="188" t="s">
        <v>272</v>
      </c>
      <c r="D163" s="188" t="s">
        <v>132</v>
      </c>
      <c r="E163" s="189" t="s">
        <v>554</v>
      </c>
      <c r="F163" s="190" t="s">
        <v>555</v>
      </c>
      <c r="G163" s="191" t="s">
        <v>234</v>
      </c>
      <c r="H163" s="192">
        <v>285</v>
      </c>
      <c r="I163" s="193"/>
      <c r="J163" s="193"/>
      <c r="K163" s="194">
        <f>ROUND(P163*H163,2)</f>
        <v>0</v>
      </c>
      <c r="L163" s="190" t="s">
        <v>136</v>
      </c>
      <c r="M163" s="38"/>
      <c r="N163" s="195" t="s">
        <v>1</v>
      </c>
      <c r="O163" s="196" t="s">
        <v>42</v>
      </c>
      <c r="P163" s="197">
        <f>I163+J163</f>
        <v>0</v>
      </c>
      <c r="Q163" s="197">
        <f>ROUND(I163*H163,2)</f>
        <v>0</v>
      </c>
      <c r="R163" s="197">
        <f>ROUND(J163*H163,2)</f>
        <v>0</v>
      </c>
      <c r="S163" s="70"/>
      <c r="T163" s="198">
        <f>S163*H163</f>
        <v>0</v>
      </c>
      <c r="U163" s="198">
        <v>0</v>
      </c>
      <c r="V163" s="198">
        <f>U163*H163</f>
        <v>0</v>
      </c>
      <c r="W163" s="198">
        <v>0</v>
      </c>
      <c r="X163" s="199">
        <f>W163*H163</f>
        <v>0</v>
      </c>
      <c r="Y163" s="33"/>
      <c r="Z163" s="33"/>
      <c r="AA163" s="33"/>
      <c r="AB163" s="33"/>
      <c r="AC163" s="33"/>
      <c r="AD163" s="33"/>
      <c r="AE163" s="33"/>
      <c r="AR163" s="200" t="s">
        <v>137</v>
      </c>
      <c r="AT163" s="200" t="s">
        <v>132</v>
      </c>
      <c r="AU163" s="200" t="s">
        <v>89</v>
      </c>
      <c r="AY163" s="16" t="s">
        <v>129</v>
      </c>
      <c r="BE163" s="201">
        <f>IF(O163="základní",K163,0)</f>
        <v>0</v>
      </c>
      <c r="BF163" s="201">
        <f>IF(O163="snížená",K163,0)</f>
        <v>0</v>
      </c>
      <c r="BG163" s="201">
        <f>IF(O163="zákl. přenesená",K163,0)</f>
        <v>0</v>
      </c>
      <c r="BH163" s="201">
        <f>IF(O163="sníž. přenesená",K163,0)</f>
        <v>0</v>
      </c>
      <c r="BI163" s="201">
        <f>IF(O163="nulová",K163,0)</f>
        <v>0</v>
      </c>
      <c r="BJ163" s="16" t="s">
        <v>87</v>
      </c>
      <c r="BK163" s="201">
        <f>ROUND(P163*H163,2)</f>
        <v>0</v>
      </c>
      <c r="BL163" s="16" t="s">
        <v>137</v>
      </c>
      <c r="BM163" s="200" t="s">
        <v>556</v>
      </c>
    </row>
    <row r="164" spans="1:65" s="13" customFormat="1" ht="11.25">
      <c r="B164" s="202"/>
      <c r="C164" s="203"/>
      <c r="D164" s="204" t="s">
        <v>139</v>
      </c>
      <c r="E164" s="205" t="s">
        <v>1</v>
      </c>
      <c r="F164" s="206" t="s">
        <v>552</v>
      </c>
      <c r="G164" s="203"/>
      <c r="H164" s="207">
        <v>285</v>
      </c>
      <c r="I164" s="208"/>
      <c r="J164" s="208"/>
      <c r="K164" s="203"/>
      <c r="L164" s="203"/>
      <c r="M164" s="209"/>
      <c r="N164" s="210"/>
      <c r="O164" s="211"/>
      <c r="P164" s="211"/>
      <c r="Q164" s="211"/>
      <c r="R164" s="211"/>
      <c r="S164" s="211"/>
      <c r="T164" s="211"/>
      <c r="U164" s="211"/>
      <c r="V164" s="211"/>
      <c r="W164" s="211"/>
      <c r="X164" s="212"/>
      <c r="AT164" s="213" t="s">
        <v>139</v>
      </c>
      <c r="AU164" s="213" t="s">
        <v>89</v>
      </c>
      <c r="AV164" s="13" t="s">
        <v>89</v>
      </c>
      <c r="AW164" s="13" t="s">
        <v>5</v>
      </c>
      <c r="AX164" s="13" t="s">
        <v>87</v>
      </c>
      <c r="AY164" s="213" t="s">
        <v>129</v>
      </c>
    </row>
    <row r="165" spans="1:65" s="2" customFormat="1" ht="33" customHeight="1">
      <c r="A165" s="33"/>
      <c r="B165" s="34"/>
      <c r="C165" s="188" t="s">
        <v>276</v>
      </c>
      <c r="D165" s="188" t="s">
        <v>132</v>
      </c>
      <c r="E165" s="189" t="s">
        <v>557</v>
      </c>
      <c r="F165" s="190" t="s">
        <v>558</v>
      </c>
      <c r="G165" s="191" t="s">
        <v>135</v>
      </c>
      <c r="H165" s="192">
        <v>1.86</v>
      </c>
      <c r="I165" s="193"/>
      <c r="J165" s="193"/>
      <c r="K165" s="194">
        <f>ROUND(P165*H165,2)</f>
        <v>0</v>
      </c>
      <c r="L165" s="190" t="s">
        <v>136</v>
      </c>
      <c r="M165" s="38"/>
      <c r="N165" s="195" t="s">
        <v>1</v>
      </c>
      <c r="O165" s="196" t="s">
        <v>42</v>
      </c>
      <c r="P165" s="197">
        <f>I165+J165</f>
        <v>0</v>
      </c>
      <c r="Q165" s="197">
        <f>ROUND(I165*H165,2)</f>
        <v>0</v>
      </c>
      <c r="R165" s="197">
        <f>ROUND(J165*H165,2)</f>
        <v>0</v>
      </c>
      <c r="S165" s="70"/>
      <c r="T165" s="198">
        <f>S165*H165</f>
        <v>0</v>
      </c>
      <c r="U165" s="198">
        <v>0</v>
      </c>
      <c r="V165" s="198">
        <f>U165*H165</f>
        <v>0</v>
      </c>
      <c r="W165" s="198">
        <v>0</v>
      </c>
      <c r="X165" s="199">
        <f>W165*H165</f>
        <v>0</v>
      </c>
      <c r="Y165" s="33"/>
      <c r="Z165" s="33"/>
      <c r="AA165" s="33"/>
      <c r="AB165" s="33"/>
      <c r="AC165" s="33"/>
      <c r="AD165" s="33"/>
      <c r="AE165" s="33"/>
      <c r="AR165" s="200" t="s">
        <v>137</v>
      </c>
      <c r="AT165" s="200" t="s">
        <v>132</v>
      </c>
      <c r="AU165" s="200" t="s">
        <v>89</v>
      </c>
      <c r="AY165" s="16" t="s">
        <v>129</v>
      </c>
      <c r="BE165" s="201">
        <f>IF(O165="základní",K165,0)</f>
        <v>0</v>
      </c>
      <c r="BF165" s="201">
        <f>IF(O165="snížená",K165,0)</f>
        <v>0</v>
      </c>
      <c r="BG165" s="201">
        <f>IF(O165="zákl. přenesená",K165,0)</f>
        <v>0</v>
      </c>
      <c r="BH165" s="201">
        <f>IF(O165="sníž. přenesená",K165,0)</f>
        <v>0</v>
      </c>
      <c r="BI165" s="201">
        <f>IF(O165="nulová",K165,0)</f>
        <v>0</v>
      </c>
      <c r="BJ165" s="16" t="s">
        <v>87</v>
      </c>
      <c r="BK165" s="201">
        <f>ROUND(P165*H165,2)</f>
        <v>0</v>
      </c>
      <c r="BL165" s="16" t="s">
        <v>137</v>
      </c>
      <c r="BM165" s="200" t="s">
        <v>559</v>
      </c>
    </row>
    <row r="166" spans="1:65" s="13" customFormat="1" ht="11.25">
      <c r="B166" s="202"/>
      <c r="C166" s="203"/>
      <c r="D166" s="204" t="s">
        <v>139</v>
      </c>
      <c r="E166" s="205" t="s">
        <v>1</v>
      </c>
      <c r="F166" s="206" t="s">
        <v>560</v>
      </c>
      <c r="G166" s="203"/>
      <c r="H166" s="207">
        <v>1.86</v>
      </c>
      <c r="I166" s="208"/>
      <c r="J166" s="208"/>
      <c r="K166" s="203"/>
      <c r="L166" s="203"/>
      <c r="M166" s="209"/>
      <c r="N166" s="210"/>
      <c r="O166" s="211"/>
      <c r="P166" s="211"/>
      <c r="Q166" s="211"/>
      <c r="R166" s="211"/>
      <c r="S166" s="211"/>
      <c r="T166" s="211"/>
      <c r="U166" s="211"/>
      <c r="V166" s="211"/>
      <c r="W166" s="211"/>
      <c r="X166" s="212"/>
      <c r="AT166" s="213" t="s">
        <v>139</v>
      </c>
      <c r="AU166" s="213" t="s">
        <v>89</v>
      </c>
      <c r="AV166" s="13" t="s">
        <v>89</v>
      </c>
      <c r="AW166" s="13" t="s">
        <v>5</v>
      </c>
      <c r="AX166" s="13" t="s">
        <v>87</v>
      </c>
      <c r="AY166" s="213" t="s">
        <v>129</v>
      </c>
    </row>
    <row r="167" spans="1:65" s="2" customFormat="1" ht="36">
      <c r="A167" s="33"/>
      <c r="B167" s="34"/>
      <c r="C167" s="188" t="s">
        <v>280</v>
      </c>
      <c r="D167" s="188" t="s">
        <v>132</v>
      </c>
      <c r="E167" s="189" t="s">
        <v>331</v>
      </c>
      <c r="F167" s="190" t="s">
        <v>332</v>
      </c>
      <c r="G167" s="191" t="s">
        <v>143</v>
      </c>
      <c r="H167" s="192">
        <v>33</v>
      </c>
      <c r="I167" s="193"/>
      <c r="J167" s="193"/>
      <c r="K167" s="194">
        <f>ROUND(P167*H167,2)</f>
        <v>0</v>
      </c>
      <c r="L167" s="190" t="s">
        <v>136</v>
      </c>
      <c r="M167" s="38"/>
      <c r="N167" s="195" t="s">
        <v>1</v>
      </c>
      <c r="O167" s="196" t="s">
        <v>42</v>
      </c>
      <c r="P167" s="197">
        <f>I167+J167</f>
        <v>0</v>
      </c>
      <c r="Q167" s="197">
        <f>ROUND(I167*H167,2)</f>
        <v>0</v>
      </c>
      <c r="R167" s="197">
        <f>ROUND(J167*H167,2)</f>
        <v>0</v>
      </c>
      <c r="S167" s="70"/>
      <c r="T167" s="198">
        <f>S167*H167</f>
        <v>0</v>
      </c>
      <c r="U167" s="198">
        <v>0</v>
      </c>
      <c r="V167" s="198">
        <f>U167*H167</f>
        <v>0</v>
      </c>
      <c r="W167" s="198">
        <v>0</v>
      </c>
      <c r="X167" s="199">
        <f>W167*H167</f>
        <v>0</v>
      </c>
      <c r="Y167" s="33"/>
      <c r="Z167" s="33"/>
      <c r="AA167" s="33"/>
      <c r="AB167" s="33"/>
      <c r="AC167" s="33"/>
      <c r="AD167" s="33"/>
      <c r="AE167" s="33"/>
      <c r="AR167" s="200" t="s">
        <v>137</v>
      </c>
      <c r="AT167" s="200" t="s">
        <v>132</v>
      </c>
      <c r="AU167" s="200" t="s">
        <v>89</v>
      </c>
      <c r="AY167" s="16" t="s">
        <v>129</v>
      </c>
      <c r="BE167" s="201">
        <f>IF(O167="základní",K167,0)</f>
        <v>0</v>
      </c>
      <c r="BF167" s="201">
        <f>IF(O167="snížená",K167,0)</f>
        <v>0</v>
      </c>
      <c r="BG167" s="201">
        <f>IF(O167="zákl. přenesená",K167,0)</f>
        <v>0</v>
      </c>
      <c r="BH167" s="201">
        <f>IF(O167="sníž. přenesená",K167,0)</f>
        <v>0</v>
      </c>
      <c r="BI167" s="201">
        <f>IF(O167="nulová",K167,0)</f>
        <v>0</v>
      </c>
      <c r="BJ167" s="16" t="s">
        <v>87</v>
      </c>
      <c r="BK167" s="201">
        <f>ROUND(P167*H167,2)</f>
        <v>0</v>
      </c>
      <c r="BL167" s="16" t="s">
        <v>137</v>
      </c>
      <c r="BM167" s="200" t="s">
        <v>561</v>
      </c>
    </row>
    <row r="168" spans="1:65" s="13" customFormat="1" ht="11.25">
      <c r="B168" s="202"/>
      <c r="C168" s="203"/>
      <c r="D168" s="204" t="s">
        <v>139</v>
      </c>
      <c r="E168" s="205" t="s">
        <v>1</v>
      </c>
      <c r="F168" s="206" t="s">
        <v>562</v>
      </c>
      <c r="G168" s="203"/>
      <c r="H168" s="207">
        <v>33</v>
      </c>
      <c r="I168" s="208"/>
      <c r="J168" s="208"/>
      <c r="K168" s="203"/>
      <c r="L168" s="203"/>
      <c r="M168" s="209"/>
      <c r="N168" s="210"/>
      <c r="O168" s="211"/>
      <c r="P168" s="211"/>
      <c r="Q168" s="211"/>
      <c r="R168" s="211"/>
      <c r="S168" s="211"/>
      <c r="T168" s="211"/>
      <c r="U168" s="211"/>
      <c r="V168" s="211"/>
      <c r="W168" s="211"/>
      <c r="X168" s="212"/>
      <c r="AT168" s="213" t="s">
        <v>139</v>
      </c>
      <c r="AU168" s="213" t="s">
        <v>89</v>
      </c>
      <c r="AV168" s="13" t="s">
        <v>89</v>
      </c>
      <c r="AW168" s="13" t="s">
        <v>5</v>
      </c>
      <c r="AX168" s="13" t="s">
        <v>87</v>
      </c>
      <c r="AY168" s="213" t="s">
        <v>129</v>
      </c>
    </row>
    <row r="169" spans="1:65" s="2" customFormat="1" ht="36">
      <c r="A169" s="33"/>
      <c r="B169" s="34"/>
      <c r="C169" s="188" t="s">
        <v>284</v>
      </c>
      <c r="D169" s="188" t="s">
        <v>132</v>
      </c>
      <c r="E169" s="189" t="s">
        <v>336</v>
      </c>
      <c r="F169" s="190" t="s">
        <v>337</v>
      </c>
      <c r="G169" s="191" t="s">
        <v>135</v>
      </c>
      <c r="H169" s="192">
        <v>660</v>
      </c>
      <c r="I169" s="193"/>
      <c r="J169" s="193"/>
      <c r="K169" s="194">
        <f>ROUND(P169*H169,2)</f>
        <v>0</v>
      </c>
      <c r="L169" s="190" t="s">
        <v>136</v>
      </c>
      <c r="M169" s="38"/>
      <c r="N169" s="195" t="s">
        <v>1</v>
      </c>
      <c r="O169" s="196" t="s">
        <v>42</v>
      </c>
      <c r="P169" s="197">
        <f>I169+J169</f>
        <v>0</v>
      </c>
      <c r="Q169" s="197">
        <f>ROUND(I169*H169,2)</f>
        <v>0</v>
      </c>
      <c r="R169" s="197">
        <f>ROUND(J169*H169,2)</f>
        <v>0</v>
      </c>
      <c r="S169" s="70"/>
      <c r="T169" s="198">
        <f>S169*H169</f>
        <v>0</v>
      </c>
      <c r="U169" s="198">
        <v>0</v>
      </c>
      <c r="V169" s="198">
        <f>U169*H169</f>
        <v>0</v>
      </c>
      <c r="W169" s="198">
        <v>0</v>
      </c>
      <c r="X169" s="199">
        <f>W169*H169</f>
        <v>0</v>
      </c>
      <c r="Y169" s="33"/>
      <c r="Z169" s="33"/>
      <c r="AA169" s="33"/>
      <c r="AB169" s="33"/>
      <c r="AC169" s="33"/>
      <c r="AD169" s="33"/>
      <c r="AE169" s="33"/>
      <c r="AR169" s="200" t="s">
        <v>137</v>
      </c>
      <c r="AT169" s="200" t="s">
        <v>132</v>
      </c>
      <c r="AU169" s="200" t="s">
        <v>89</v>
      </c>
      <c r="AY169" s="16" t="s">
        <v>129</v>
      </c>
      <c r="BE169" s="201">
        <f>IF(O169="základní",K169,0)</f>
        <v>0</v>
      </c>
      <c r="BF169" s="201">
        <f>IF(O169="snížená",K169,0)</f>
        <v>0</v>
      </c>
      <c r="BG169" s="201">
        <f>IF(O169="zákl. přenesená",K169,0)</f>
        <v>0</v>
      </c>
      <c r="BH169" s="201">
        <f>IF(O169="sníž. přenesená",K169,0)</f>
        <v>0</v>
      </c>
      <c r="BI169" s="201">
        <f>IF(O169="nulová",K169,0)</f>
        <v>0</v>
      </c>
      <c r="BJ169" s="16" t="s">
        <v>87</v>
      </c>
      <c r="BK169" s="201">
        <f>ROUND(P169*H169,2)</f>
        <v>0</v>
      </c>
      <c r="BL169" s="16" t="s">
        <v>137</v>
      </c>
      <c r="BM169" s="200" t="s">
        <v>563</v>
      </c>
    </row>
    <row r="170" spans="1:65" s="13" customFormat="1" ht="11.25">
      <c r="B170" s="202"/>
      <c r="C170" s="203"/>
      <c r="D170" s="204" t="s">
        <v>139</v>
      </c>
      <c r="E170" s="205" t="s">
        <v>1</v>
      </c>
      <c r="F170" s="206" t="s">
        <v>564</v>
      </c>
      <c r="G170" s="203"/>
      <c r="H170" s="207">
        <v>660</v>
      </c>
      <c r="I170" s="208"/>
      <c r="J170" s="208"/>
      <c r="K170" s="203"/>
      <c r="L170" s="203"/>
      <c r="M170" s="209"/>
      <c r="N170" s="210"/>
      <c r="O170" s="211"/>
      <c r="P170" s="211"/>
      <c r="Q170" s="211"/>
      <c r="R170" s="211"/>
      <c r="S170" s="211"/>
      <c r="T170" s="211"/>
      <c r="U170" s="211"/>
      <c r="V170" s="211"/>
      <c r="W170" s="211"/>
      <c r="X170" s="212"/>
      <c r="AT170" s="213" t="s">
        <v>139</v>
      </c>
      <c r="AU170" s="213" t="s">
        <v>89</v>
      </c>
      <c r="AV170" s="13" t="s">
        <v>89</v>
      </c>
      <c r="AW170" s="13" t="s">
        <v>5</v>
      </c>
      <c r="AX170" s="13" t="s">
        <v>87</v>
      </c>
      <c r="AY170" s="213" t="s">
        <v>129</v>
      </c>
    </row>
    <row r="171" spans="1:65" s="2" customFormat="1" ht="90" customHeight="1">
      <c r="A171" s="33"/>
      <c r="B171" s="34"/>
      <c r="C171" s="188" t="s">
        <v>288</v>
      </c>
      <c r="D171" s="188" t="s">
        <v>132</v>
      </c>
      <c r="E171" s="189" t="s">
        <v>565</v>
      </c>
      <c r="F171" s="190" t="s">
        <v>566</v>
      </c>
      <c r="G171" s="191" t="s">
        <v>149</v>
      </c>
      <c r="H171" s="192">
        <v>150</v>
      </c>
      <c r="I171" s="193"/>
      <c r="J171" s="193"/>
      <c r="K171" s="194">
        <f>ROUND(P171*H171,2)</f>
        <v>0</v>
      </c>
      <c r="L171" s="190" t="s">
        <v>136</v>
      </c>
      <c r="M171" s="38"/>
      <c r="N171" s="195" t="s">
        <v>1</v>
      </c>
      <c r="O171" s="196" t="s">
        <v>42</v>
      </c>
      <c r="P171" s="197">
        <f>I171+J171</f>
        <v>0</v>
      </c>
      <c r="Q171" s="197">
        <f>ROUND(I171*H171,2)</f>
        <v>0</v>
      </c>
      <c r="R171" s="197">
        <f>ROUND(J171*H171,2)</f>
        <v>0</v>
      </c>
      <c r="S171" s="70"/>
      <c r="T171" s="198">
        <f>S171*H171</f>
        <v>0</v>
      </c>
      <c r="U171" s="198">
        <v>0</v>
      </c>
      <c r="V171" s="198">
        <f>U171*H171</f>
        <v>0</v>
      </c>
      <c r="W171" s="198">
        <v>0</v>
      </c>
      <c r="X171" s="199">
        <f>W171*H171</f>
        <v>0</v>
      </c>
      <c r="Y171" s="33"/>
      <c r="Z171" s="33"/>
      <c r="AA171" s="33"/>
      <c r="AB171" s="33"/>
      <c r="AC171" s="33"/>
      <c r="AD171" s="33"/>
      <c r="AE171" s="33"/>
      <c r="AR171" s="200" t="s">
        <v>137</v>
      </c>
      <c r="AT171" s="200" t="s">
        <v>132</v>
      </c>
      <c r="AU171" s="200" t="s">
        <v>89</v>
      </c>
      <c r="AY171" s="16" t="s">
        <v>129</v>
      </c>
      <c r="BE171" s="201">
        <f>IF(O171="základní",K171,0)</f>
        <v>0</v>
      </c>
      <c r="BF171" s="201">
        <f>IF(O171="snížená",K171,0)</f>
        <v>0</v>
      </c>
      <c r="BG171" s="201">
        <f>IF(O171="zákl. přenesená",K171,0)</f>
        <v>0</v>
      </c>
      <c r="BH171" s="201">
        <f>IF(O171="sníž. přenesená",K171,0)</f>
        <v>0</v>
      </c>
      <c r="BI171" s="201">
        <f>IF(O171="nulová",K171,0)</f>
        <v>0</v>
      </c>
      <c r="BJ171" s="16" t="s">
        <v>87</v>
      </c>
      <c r="BK171" s="201">
        <f>ROUND(P171*H171,2)</f>
        <v>0</v>
      </c>
      <c r="BL171" s="16" t="s">
        <v>137</v>
      </c>
      <c r="BM171" s="200" t="s">
        <v>567</v>
      </c>
    </row>
    <row r="172" spans="1:65" s="2" customFormat="1" ht="44.25" customHeight="1">
      <c r="A172" s="33"/>
      <c r="B172" s="34"/>
      <c r="C172" s="188" t="s">
        <v>292</v>
      </c>
      <c r="D172" s="188" t="s">
        <v>132</v>
      </c>
      <c r="E172" s="189" t="s">
        <v>350</v>
      </c>
      <c r="F172" s="190" t="s">
        <v>351</v>
      </c>
      <c r="G172" s="191" t="s">
        <v>252</v>
      </c>
      <c r="H172" s="192">
        <v>0.65800000000000003</v>
      </c>
      <c r="I172" s="193"/>
      <c r="J172" s="193"/>
      <c r="K172" s="194">
        <f>ROUND(P172*H172,2)</f>
        <v>0</v>
      </c>
      <c r="L172" s="190" t="s">
        <v>136</v>
      </c>
      <c r="M172" s="38"/>
      <c r="N172" s="195" t="s">
        <v>1</v>
      </c>
      <c r="O172" s="196" t="s">
        <v>42</v>
      </c>
      <c r="P172" s="197">
        <f>I172+J172</f>
        <v>0</v>
      </c>
      <c r="Q172" s="197">
        <f>ROUND(I172*H172,2)</f>
        <v>0</v>
      </c>
      <c r="R172" s="197">
        <f>ROUND(J172*H172,2)</f>
        <v>0</v>
      </c>
      <c r="S172" s="70"/>
      <c r="T172" s="198">
        <f>S172*H172</f>
        <v>0</v>
      </c>
      <c r="U172" s="198">
        <v>0</v>
      </c>
      <c r="V172" s="198">
        <f>U172*H172</f>
        <v>0</v>
      </c>
      <c r="W172" s="198">
        <v>0</v>
      </c>
      <c r="X172" s="199">
        <f>W172*H172</f>
        <v>0</v>
      </c>
      <c r="Y172" s="33"/>
      <c r="Z172" s="33"/>
      <c r="AA172" s="33"/>
      <c r="AB172" s="33"/>
      <c r="AC172" s="33"/>
      <c r="AD172" s="33"/>
      <c r="AE172" s="33"/>
      <c r="AR172" s="200" t="s">
        <v>137</v>
      </c>
      <c r="AT172" s="200" t="s">
        <v>132</v>
      </c>
      <c r="AU172" s="200" t="s">
        <v>89</v>
      </c>
      <c r="AY172" s="16" t="s">
        <v>129</v>
      </c>
      <c r="BE172" s="201">
        <f>IF(O172="základní",K172,0)</f>
        <v>0</v>
      </c>
      <c r="BF172" s="201">
        <f>IF(O172="snížená",K172,0)</f>
        <v>0</v>
      </c>
      <c r="BG172" s="201">
        <f>IF(O172="zákl. přenesená",K172,0)</f>
        <v>0</v>
      </c>
      <c r="BH172" s="201">
        <f>IF(O172="sníž. přenesená",K172,0)</f>
        <v>0</v>
      </c>
      <c r="BI172" s="201">
        <f>IF(O172="nulová",K172,0)</f>
        <v>0</v>
      </c>
      <c r="BJ172" s="16" t="s">
        <v>87</v>
      </c>
      <c r="BK172" s="201">
        <f>ROUND(P172*H172,2)</f>
        <v>0</v>
      </c>
      <c r="BL172" s="16" t="s">
        <v>137</v>
      </c>
      <c r="BM172" s="200" t="s">
        <v>568</v>
      </c>
    </row>
    <row r="173" spans="1:65" s="2" customFormat="1" ht="24.2" customHeight="1">
      <c r="A173" s="33"/>
      <c r="B173" s="34"/>
      <c r="C173" s="229" t="s">
        <v>296</v>
      </c>
      <c r="D173" s="229" t="s">
        <v>363</v>
      </c>
      <c r="E173" s="230" t="s">
        <v>395</v>
      </c>
      <c r="F173" s="231" t="s">
        <v>396</v>
      </c>
      <c r="G173" s="232" t="s">
        <v>159</v>
      </c>
      <c r="H173" s="233">
        <v>1239.3900000000001</v>
      </c>
      <c r="I173" s="234"/>
      <c r="J173" s="235"/>
      <c r="K173" s="236">
        <f>ROUND(P173*H173,2)</f>
        <v>0</v>
      </c>
      <c r="L173" s="231" t="s">
        <v>136</v>
      </c>
      <c r="M173" s="237"/>
      <c r="N173" s="238" t="s">
        <v>1</v>
      </c>
      <c r="O173" s="196" t="s">
        <v>42</v>
      </c>
      <c r="P173" s="197">
        <f>I173+J173</f>
        <v>0</v>
      </c>
      <c r="Q173" s="197">
        <f>ROUND(I173*H173,2)</f>
        <v>0</v>
      </c>
      <c r="R173" s="197">
        <f>ROUND(J173*H173,2)</f>
        <v>0</v>
      </c>
      <c r="S173" s="70"/>
      <c r="T173" s="198">
        <f>S173*H173</f>
        <v>0</v>
      </c>
      <c r="U173" s="198">
        <v>1</v>
      </c>
      <c r="V173" s="198">
        <f>U173*H173</f>
        <v>1239.3900000000001</v>
      </c>
      <c r="W173" s="198">
        <v>0</v>
      </c>
      <c r="X173" s="199">
        <f>W173*H173</f>
        <v>0</v>
      </c>
      <c r="Y173" s="33"/>
      <c r="Z173" s="33"/>
      <c r="AA173" s="33"/>
      <c r="AB173" s="33"/>
      <c r="AC173" s="33"/>
      <c r="AD173" s="33"/>
      <c r="AE173" s="33"/>
      <c r="AR173" s="200" t="s">
        <v>366</v>
      </c>
      <c r="AT173" s="200" t="s">
        <v>363</v>
      </c>
      <c r="AU173" s="200" t="s">
        <v>89</v>
      </c>
      <c r="AY173" s="16" t="s">
        <v>129</v>
      </c>
      <c r="BE173" s="201">
        <f>IF(O173="základní",K173,0)</f>
        <v>0</v>
      </c>
      <c r="BF173" s="201">
        <f>IF(O173="snížená",K173,0)</f>
        <v>0</v>
      </c>
      <c r="BG173" s="201">
        <f>IF(O173="zákl. přenesená",K173,0)</f>
        <v>0</v>
      </c>
      <c r="BH173" s="201">
        <f>IF(O173="sníž. přenesená",K173,0)</f>
        <v>0</v>
      </c>
      <c r="BI173" s="201">
        <f>IF(O173="nulová",K173,0)</f>
        <v>0</v>
      </c>
      <c r="BJ173" s="16" t="s">
        <v>87</v>
      </c>
      <c r="BK173" s="201">
        <f>ROUND(P173*H173,2)</f>
        <v>0</v>
      </c>
      <c r="BL173" s="16" t="s">
        <v>366</v>
      </c>
      <c r="BM173" s="200" t="s">
        <v>569</v>
      </c>
    </row>
    <row r="174" spans="1:65" s="13" customFormat="1" ht="11.25">
      <c r="B174" s="202"/>
      <c r="C174" s="203"/>
      <c r="D174" s="204" t="s">
        <v>139</v>
      </c>
      <c r="E174" s="205" t="s">
        <v>1</v>
      </c>
      <c r="F174" s="206" t="s">
        <v>570</v>
      </c>
      <c r="G174" s="203"/>
      <c r="H174" s="207">
        <v>1239.3900000000001</v>
      </c>
      <c r="I174" s="208"/>
      <c r="J174" s="208"/>
      <c r="K174" s="203"/>
      <c r="L174" s="203"/>
      <c r="M174" s="209"/>
      <c r="N174" s="210"/>
      <c r="O174" s="211"/>
      <c r="P174" s="211"/>
      <c r="Q174" s="211"/>
      <c r="R174" s="211"/>
      <c r="S174" s="211"/>
      <c r="T174" s="211"/>
      <c r="U174" s="211"/>
      <c r="V174" s="211"/>
      <c r="W174" s="211"/>
      <c r="X174" s="212"/>
      <c r="AT174" s="213" t="s">
        <v>139</v>
      </c>
      <c r="AU174" s="213" t="s">
        <v>89</v>
      </c>
      <c r="AV174" s="13" t="s">
        <v>89</v>
      </c>
      <c r="AW174" s="13" t="s">
        <v>5</v>
      </c>
      <c r="AX174" s="13" t="s">
        <v>87</v>
      </c>
      <c r="AY174" s="213" t="s">
        <v>129</v>
      </c>
    </row>
    <row r="175" spans="1:65" s="2" customFormat="1" ht="24.2" customHeight="1">
      <c r="A175" s="33"/>
      <c r="B175" s="34"/>
      <c r="C175" s="229" t="s">
        <v>300</v>
      </c>
      <c r="D175" s="229" t="s">
        <v>363</v>
      </c>
      <c r="E175" s="230" t="s">
        <v>400</v>
      </c>
      <c r="F175" s="231" t="s">
        <v>401</v>
      </c>
      <c r="G175" s="232" t="s">
        <v>159</v>
      </c>
      <c r="H175" s="233">
        <v>17.483000000000001</v>
      </c>
      <c r="I175" s="234"/>
      <c r="J175" s="235"/>
      <c r="K175" s="236">
        <f>ROUND(P175*H175,2)</f>
        <v>0</v>
      </c>
      <c r="L175" s="231" t="s">
        <v>136</v>
      </c>
      <c r="M175" s="237"/>
      <c r="N175" s="238" t="s">
        <v>1</v>
      </c>
      <c r="O175" s="196" t="s">
        <v>42</v>
      </c>
      <c r="P175" s="197">
        <f>I175+J175</f>
        <v>0</v>
      </c>
      <c r="Q175" s="197">
        <f>ROUND(I175*H175,2)</f>
        <v>0</v>
      </c>
      <c r="R175" s="197">
        <f>ROUND(J175*H175,2)</f>
        <v>0</v>
      </c>
      <c r="S175" s="70"/>
      <c r="T175" s="198">
        <f>S175*H175</f>
        <v>0</v>
      </c>
      <c r="U175" s="198">
        <v>1</v>
      </c>
      <c r="V175" s="198">
        <f>U175*H175</f>
        <v>17.483000000000001</v>
      </c>
      <c r="W175" s="198">
        <v>0</v>
      </c>
      <c r="X175" s="199">
        <f>W175*H175</f>
        <v>0</v>
      </c>
      <c r="Y175" s="33"/>
      <c r="Z175" s="33"/>
      <c r="AA175" s="33"/>
      <c r="AB175" s="33"/>
      <c r="AC175" s="33"/>
      <c r="AD175" s="33"/>
      <c r="AE175" s="33"/>
      <c r="AR175" s="200" t="s">
        <v>366</v>
      </c>
      <c r="AT175" s="200" t="s">
        <v>363</v>
      </c>
      <c r="AU175" s="200" t="s">
        <v>89</v>
      </c>
      <c r="AY175" s="16" t="s">
        <v>129</v>
      </c>
      <c r="BE175" s="201">
        <f>IF(O175="základní",K175,0)</f>
        <v>0</v>
      </c>
      <c r="BF175" s="201">
        <f>IF(O175="snížená",K175,0)</f>
        <v>0</v>
      </c>
      <c r="BG175" s="201">
        <f>IF(O175="zákl. přenesená",K175,0)</f>
        <v>0</v>
      </c>
      <c r="BH175" s="201">
        <f>IF(O175="sníž. přenesená",K175,0)</f>
        <v>0</v>
      </c>
      <c r="BI175" s="201">
        <f>IF(O175="nulová",K175,0)</f>
        <v>0</v>
      </c>
      <c r="BJ175" s="16" t="s">
        <v>87</v>
      </c>
      <c r="BK175" s="201">
        <f>ROUND(P175*H175,2)</f>
        <v>0</v>
      </c>
      <c r="BL175" s="16" t="s">
        <v>366</v>
      </c>
      <c r="BM175" s="200" t="s">
        <v>571</v>
      </c>
    </row>
    <row r="176" spans="1:65" s="13" customFormat="1" ht="11.25">
      <c r="B176" s="202"/>
      <c r="C176" s="203"/>
      <c r="D176" s="204" t="s">
        <v>139</v>
      </c>
      <c r="E176" s="205" t="s">
        <v>1</v>
      </c>
      <c r="F176" s="206" t="s">
        <v>572</v>
      </c>
      <c r="G176" s="203"/>
      <c r="H176" s="207">
        <v>17.483000000000001</v>
      </c>
      <c r="I176" s="208"/>
      <c r="J176" s="208"/>
      <c r="K176" s="203"/>
      <c r="L176" s="203"/>
      <c r="M176" s="209"/>
      <c r="N176" s="210"/>
      <c r="O176" s="211"/>
      <c r="P176" s="211"/>
      <c r="Q176" s="211"/>
      <c r="R176" s="211"/>
      <c r="S176" s="211"/>
      <c r="T176" s="211"/>
      <c r="U176" s="211"/>
      <c r="V176" s="211"/>
      <c r="W176" s="211"/>
      <c r="X176" s="212"/>
      <c r="AT176" s="213" t="s">
        <v>139</v>
      </c>
      <c r="AU176" s="213" t="s">
        <v>89</v>
      </c>
      <c r="AV176" s="13" t="s">
        <v>89</v>
      </c>
      <c r="AW176" s="13" t="s">
        <v>5</v>
      </c>
      <c r="AX176" s="13" t="s">
        <v>87</v>
      </c>
      <c r="AY176" s="213" t="s">
        <v>129</v>
      </c>
    </row>
    <row r="177" spans="1:65" s="2" customFormat="1" ht="24.2" customHeight="1">
      <c r="A177" s="33"/>
      <c r="B177" s="34"/>
      <c r="C177" s="229" t="s">
        <v>305</v>
      </c>
      <c r="D177" s="229" t="s">
        <v>363</v>
      </c>
      <c r="E177" s="230" t="s">
        <v>405</v>
      </c>
      <c r="F177" s="231" t="s">
        <v>406</v>
      </c>
      <c r="G177" s="232" t="s">
        <v>159</v>
      </c>
      <c r="H177" s="233">
        <v>52.8</v>
      </c>
      <c r="I177" s="234"/>
      <c r="J177" s="235"/>
      <c r="K177" s="236">
        <f>ROUND(P177*H177,2)</f>
        <v>0</v>
      </c>
      <c r="L177" s="231" t="s">
        <v>136</v>
      </c>
      <c r="M177" s="237"/>
      <c r="N177" s="238" t="s">
        <v>1</v>
      </c>
      <c r="O177" s="196" t="s">
        <v>42</v>
      </c>
      <c r="P177" s="197">
        <f>I177+J177</f>
        <v>0</v>
      </c>
      <c r="Q177" s="197">
        <f>ROUND(I177*H177,2)</f>
        <v>0</v>
      </c>
      <c r="R177" s="197">
        <f>ROUND(J177*H177,2)</f>
        <v>0</v>
      </c>
      <c r="S177" s="70"/>
      <c r="T177" s="198">
        <f>S177*H177</f>
        <v>0</v>
      </c>
      <c r="U177" s="198">
        <v>1</v>
      </c>
      <c r="V177" s="198">
        <f>U177*H177</f>
        <v>52.8</v>
      </c>
      <c r="W177" s="198">
        <v>0</v>
      </c>
      <c r="X177" s="199">
        <f>W177*H177</f>
        <v>0</v>
      </c>
      <c r="Y177" s="33"/>
      <c r="Z177" s="33"/>
      <c r="AA177" s="33"/>
      <c r="AB177" s="33"/>
      <c r="AC177" s="33"/>
      <c r="AD177" s="33"/>
      <c r="AE177" s="33"/>
      <c r="AR177" s="200" t="s">
        <v>366</v>
      </c>
      <c r="AT177" s="200" t="s">
        <v>363</v>
      </c>
      <c r="AU177" s="200" t="s">
        <v>89</v>
      </c>
      <c r="AY177" s="16" t="s">
        <v>129</v>
      </c>
      <c r="BE177" s="201">
        <f>IF(O177="základní",K177,0)</f>
        <v>0</v>
      </c>
      <c r="BF177" s="201">
        <f>IF(O177="snížená",K177,0)</f>
        <v>0</v>
      </c>
      <c r="BG177" s="201">
        <f>IF(O177="zákl. přenesená",K177,0)</f>
        <v>0</v>
      </c>
      <c r="BH177" s="201">
        <f>IF(O177="sníž. přenesená",K177,0)</f>
        <v>0</v>
      </c>
      <c r="BI177" s="201">
        <f>IF(O177="nulová",K177,0)</f>
        <v>0</v>
      </c>
      <c r="BJ177" s="16" t="s">
        <v>87</v>
      </c>
      <c r="BK177" s="201">
        <f>ROUND(P177*H177,2)</f>
        <v>0</v>
      </c>
      <c r="BL177" s="16" t="s">
        <v>366</v>
      </c>
      <c r="BM177" s="200" t="s">
        <v>573</v>
      </c>
    </row>
    <row r="178" spans="1:65" s="13" customFormat="1" ht="11.25">
      <c r="B178" s="202"/>
      <c r="C178" s="203"/>
      <c r="D178" s="204" t="s">
        <v>139</v>
      </c>
      <c r="E178" s="205" t="s">
        <v>1</v>
      </c>
      <c r="F178" s="206" t="s">
        <v>574</v>
      </c>
      <c r="G178" s="203"/>
      <c r="H178" s="207">
        <v>52.8</v>
      </c>
      <c r="I178" s="208"/>
      <c r="J178" s="208"/>
      <c r="K178" s="203"/>
      <c r="L178" s="203"/>
      <c r="M178" s="209"/>
      <c r="N178" s="210"/>
      <c r="O178" s="211"/>
      <c r="P178" s="211"/>
      <c r="Q178" s="211"/>
      <c r="R178" s="211"/>
      <c r="S178" s="211"/>
      <c r="T178" s="211"/>
      <c r="U178" s="211"/>
      <c r="V178" s="211"/>
      <c r="W178" s="211"/>
      <c r="X178" s="212"/>
      <c r="AT178" s="213" t="s">
        <v>139</v>
      </c>
      <c r="AU178" s="213" t="s">
        <v>89</v>
      </c>
      <c r="AV178" s="13" t="s">
        <v>89</v>
      </c>
      <c r="AW178" s="13" t="s">
        <v>5</v>
      </c>
      <c r="AX178" s="13" t="s">
        <v>87</v>
      </c>
      <c r="AY178" s="213" t="s">
        <v>129</v>
      </c>
    </row>
    <row r="179" spans="1:65" s="2" customFormat="1" ht="24.2" customHeight="1">
      <c r="A179" s="33"/>
      <c r="B179" s="34"/>
      <c r="C179" s="229" t="s">
        <v>309</v>
      </c>
      <c r="D179" s="229" t="s">
        <v>363</v>
      </c>
      <c r="E179" s="230" t="s">
        <v>410</v>
      </c>
      <c r="F179" s="231" t="s">
        <v>411</v>
      </c>
      <c r="G179" s="232" t="s">
        <v>135</v>
      </c>
      <c r="H179" s="233">
        <v>29.138000000000002</v>
      </c>
      <c r="I179" s="234"/>
      <c r="J179" s="235"/>
      <c r="K179" s="236">
        <f>ROUND(P179*H179,2)</f>
        <v>0</v>
      </c>
      <c r="L179" s="231" t="s">
        <v>136</v>
      </c>
      <c r="M179" s="237"/>
      <c r="N179" s="238" t="s">
        <v>1</v>
      </c>
      <c r="O179" s="196" t="s">
        <v>42</v>
      </c>
      <c r="P179" s="197">
        <f>I179+J179</f>
        <v>0</v>
      </c>
      <c r="Q179" s="197">
        <f>ROUND(I179*H179,2)</f>
        <v>0</v>
      </c>
      <c r="R179" s="197">
        <f>ROUND(J179*H179,2)</f>
        <v>0</v>
      </c>
      <c r="S179" s="70"/>
      <c r="T179" s="198">
        <f>S179*H179</f>
        <v>0</v>
      </c>
      <c r="U179" s="198">
        <v>4.0000000000000002E-4</v>
      </c>
      <c r="V179" s="198">
        <f>U179*H179</f>
        <v>1.1655200000000001E-2</v>
      </c>
      <c r="W179" s="198">
        <v>0</v>
      </c>
      <c r="X179" s="199">
        <f>W179*H179</f>
        <v>0</v>
      </c>
      <c r="Y179" s="33"/>
      <c r="Z179" s="33"/>
      <c r="AA179" s="33"/>
      <c r="AB179" s="33"/>
      <c r="AC179" s="33"/>
      <c r="AD179" s="33"/>
      <c r="AE179" s="33"/>
      <c r="AR179" s="200" t="s">
        <v>366</v>
      </c>
      <c r="AT179" s="200" t="s">
        <v>363</v>
      </c>
      <c r="AU179" s="200" t="s">
        <v>89</v>
      </c>
      <c r="AY179" s="16" t="s">
        <v>129</v>
      </c>
      <c r="BE179" s="201">
        <f>IF(O179="základní",K179,0)</f>
        <v>0</v>
      </c>
      <c r="BF179" s="201">
        <f>IF(O179="snížená",K179,0)</f>
        <v>0</v>
      </c>
      <c r="BG179" s="201">
        <f>IF(O179="zákl. přenesená",K179,0)</f>
        <v>0</v>
      </c>
      <c r="BH179" s="201">
        <f>IF(O179="sníž. přenesená",K179,0)</f>
        <v>0</v>
      </c>
      <c r="BI179" s="201">
        <f>IF(O179="nulová",K179,0)</f>
        <v>0</v>
      </c>
      <c r="BJ179" s="16" t="s">
        <v>87</v>
      </c>
      <c r="BK179" s="201">
        <f>ROUND(P179*H179,2)</f>
        <v>0</v>
      </c>
      <c r="BL179" s="16" t="s">
        <v>366</v>
      </c>
      <c r="BM179" s="200" t="s">
        <v>575</v>
      </c>
    </row>
    <row r="180" spans="1:65" s="13" customFormat="1" ht="11.25">
      <c r="B180" s="202"/>
      <c r="C180" s="203"/>
      <c r="D180" s="204" t="s">
        <v>139</v>
      </c>
      <c r="E180" s="205" t="s">
        <v>1</v>
      </c>
      <c r="F180" s="206" t="s">
        <v>576</v>
      </c>
      <c r="G180" s="203"/>
      <c r="H180" s="207">
        <v>29.138000000000002</v>
      </c>
      <c r="I180" s="208"/>
      <c r="J180" s="208"/>
      <c r="K180" s="203"/>
      <c r="L180" s="203"/>
      <c r="M180" s="209"/>
      <c r="N180" s="210"/>
      <c r="O180" s="211"/>
      <c r="P180" s="211"/>
      <c r="Q180" s="211"/>
      <c r="R180" s="211"/>
      <c r="S180" s="211"/>
      <c r="T180" s="211"/>
      <c r="U180" s="211"/>
      <c r="V180" s="211"/>
      <c r="W180" s="211"/>
      <c r="X180" s="212"/>
      <c r="AT180" s="213" t="s">
        <v>139</v>
      </c>
      <c r="AU180" s="213" t="s">
        <v>89</v>
      </c>
      <c r="AV180" s="13" t="s">
        <v>89</v>
      </c>
      <c r="AW180" s="13" t="s">
        <v>5</v>
      </c>
      <c r="AX180" s="13" t="s">
        <v>87</v>
      </c>
      <c r="AY180" s="213" t="s">
        <v>129</v>
      </c>
    </row>
    <row r="181" spans="1:65" s="2" customFormat="1" ht="24.2" customHeight="1">
      <c r="A181" s="33"/>
      <c r="B181" s="34"/>
      <c r="C181" s="229" t="s">
        <v>313</v>
      </c>
      <c r="D181" s="229" t="s">
        <v>363</v>
      </c>
      <c r="E181" s="230" t="s">
        <v>415</v>
      </c>
      <c r="F181" s="231" t="s">
        <v>416</v>
      </c>
      <c r="G181" s="232" t="s">
        <v>135</v>
      </c>
      <c r="H181" s="233">
        <v>29.138000000000002</v>
      </c>
      <c r="I181" s="234"/>
      <c r="J181" s="235"/>
      <c r="K181" s="236">
        <f>ROUND(P181*H181,2)</f>
        <v>0</v>
      </c>
      <c r="L181" s="231" t="s">
        <v>136</v>
      </c>
      <c r="M181" s="237"/>
      <c r="N181" s="238" t="s">
        <v>1</v>
      </c>
      <c r="O181" s="196" t="s">
        <v>42</v>
      </c>
      <c r="P181" s="197">
        <f>I181+J181</f>
        <v>0</v>
      </c>
      <c r="Q181" s="197">
        <f>ROUND(I181*H181,2)</f>
        <v>0</v>
      </c>
      <c r="R181" s="197">
        <f>ROUND(J181*H181,2)</f>
        <v>0</v>
      </c>
      <c r="S181" s="70"/>
      <c r="T181" s="198">
        <f>S181*H181</f>
        <v>0</v>
      </c>
      <c r="U181" s="198">
        <v>5.0000000000000001E-4</v>
      </c>
      <c r="V181" s="198">
        <f>U181*H181</f>
        <v>1.4569E-2</v>
      </c>
      <c r="W181" s="198">
        <v>0</v>
      </c>
      <c r="X181" s="199">
        <f>W181*H181</f>
        <v>0</v>
      </c>
      <c r="Y181" s="33"/>
      <c r="Z181" s="33"/>
      <c r="AA181" s="33"/>
      <c r="AB181" s="33"/>
      <c r="AC181" s="33"/>
      <c r="AD181" s="33"/>
      <c r="AE181" s="33"/>
      <c r="AR181" s="200" t="s">
        <v>366</v>
      </c>
      <c r="AT181" s="200" t="s">
        <v>363</v>
      </c>
      <c r="AU181" s="200" t="s">
        <v>89</v>
      </c>
      <c r="AY181" s="16" t="s">
        <v>129</v>
      </c>
      <c r="BE181" s="201">
        <f>IF(O181="základní",K181,0)</f>
        <v>0</v>
      </c>
      <c r="BF181" s="201">
        <f>IF(O181="snížená",K181,0)</f>
        <v>0</v>
      </c>
      <c r="BG181" s="201">
        <f>IF(O181="zákl. přenesená",K181,0)</f>
        <v>0</v>
      </c>
      <c r="BH181" s="201">
        <f>IF(O181="sníž. přenesená",K181,0)</f>
        <v>0</v>
      </c>
      <c r="BI181" s="201">
        <f>IF(O181="nulová",K181,0)</f>
        <v>0</v>
      </c>
      <c r="BJ181" s="16" t="s">
        <v>87</v>
      </c>
      <c r="BK181" s="201">
        <f>ROUND(P181*H181,2)</f>
        <v>0</v>
      </c>
      <c r="BL181" s="16" t="s">
        <v>366</v>
      </c>
      <c r="BM181" s="200" t="s">
        <v>577</v>
      </c>
    </row>
    <row r="182" spans="1:65" s="13" customFormat="1" ht="11.25">
      <c r="B182" s="202"/>
      <c r="C182" s="203"/>
      <c r="D182" s="204" t="s">
        <v>139</v>
      </c>
      <c r="E182" s="205" t="s">
        <v>1</v>
      </c>
      <c r="F182" s="206" t="s">
        <v>576</v>
      </c>
      <c r="G182" s="203"/>
      <c r="H182" s="207">
        <v>29.138000000000002</v>
      </c>
      <c r="I182" s="208"/>
      <c r="J182" s="208"/>
      <c r="K182" s="203"/>
      <c r="L182" s="203"/>
      <c r="M182" s="209"/>
      <c r="N182" s="210"/>
      <c r="O182" s="211"/>
      <c r="P182" s="211"/>
      <c r="Q182" s="211"/>
      <c r="R182" s="211"/>
      <c r="S182" s="211"/>
      <c r="T182" s="211"/>
      <c r="U182" s="211"/>
      <c r="V182" s="211"/>
      <c r="W182" s="211"/>
      <c r="X182" s="212"/>
      <c r="AT182" s="213" t="s">
        <v>139</v>
      </c>
      <c r="AU182" s="213" t="s">
        <v>89</v>
      </c>
      <c r="AV182" s="13" t="s">
        <v>89</v>
      </c>
      <c r="AW182" s="13" t="s">
        <v>5</v>
      </c>
      <c r="AX182" s="13" t="s">
        <v>87</v>
      </c>
      <c r="AY182" s="213" t="s">
        <v>129</v>
      </c>
    </row>
    <row r="183" spans="1:65" s="2" customFormat="1" ht="24.2" customHeight="1">
      <c r="A183" s="33"/>
      <c r="B183" s="34"/>
      <c r="C183" s="229" t="s">
        <v>318</v>
      </c>
      <c r="D183" s="229" t="s">
        <v>363</v>
      </c>
      <c r="E183" s="230" t="s">
        <v>578</v>
      </c>
      <c r="F183" s="231" t="s">
        <v>579</v>
      </c>
      <c r="G183" s="232" t="s">
        <v>149</v>
      </c>
      <c r="H183" s="233">
        <v>15</v>
      </c>
      <c r="I183" s="234"/>
      <c r="J183" s="235"/>
      <c r="K183" s="236">
        <f t="shared" ref="K183:K191" si="1">ROUND(P183*H183,2)</f>
        <v>0</v>
      </c>
      <c r="L183" s="231" t="s">
        <v>136</v>
      </c>
      <c r="M183" s="237"/>
      <c r="N183" s="238" t="s">
        <v>1</v>
      </c>
      <c r="O183" s="196" t="s">
        <v>42</v>
      </c>
      <c r="P183" s="197">
        <f t="shared" ref="P183:P191" si="2">I183+J183</f>
        <v>0</v>
      </c>
      <c r="Q183" s="197">
        <f t="shared" ref="Q183:Q191" si="3">ROUND(I183*H183,2)</f>
        <v>0</v>
      </c>
      <c r="R183" s="197">
        <f t="shared" ref="R183:R191" si="4">ROUND(J183*H183,2)</f>
        <v>0</v>
      </c>
      <c r="S183" s="70"/>
      <c r="T183" s="198">
        <f t="shared" ref="T183:T191" si="5">S183*H183</f>
        <v>0</v>
      </c>
      <c r="U183" s="198">
        <v>9.7000000000000003E-2</v>
      </c>
      <c r="V183" s="198">
        <f t="shared" ref="V183:V191" si="6">U183*H183</f>
        <v>1.4550000000000001</v>
      </c>
      <c r="W183" s="198">
        <v>0</v>
      </c>
      <c r="X183" s="199">
        <f t="shared" ref="X183:X191" si="7">W183*H183</f>
        <v>0</v>
      </c>
      <c r="Y183" s="33"/>
      <c r="Z183" s="33"/>
      <c r="AA183" s="33"/>
      <c r="AB183" s="33"/>
      <c r="AC183" s="33"/>
      <c r="AD183" s="33"/>
      <c r="AE183" s="33"/>
      <c r="AR183" s="200" t="s">
        <v>366</v>
      </c>
      <c r="AT183" s="200" t="s">
        <v>363</v>
      </c>
      <c r="AU183" s="200" t="s">
        <v>89</v>
      </c>
      <c r="AY183" s="16" t="s">
        <v>129</v>
      </c>
      <c r="BE183" s="201">
        <f t="shared" ref="BE183:BE191" si="8">IF(O183="základní",K183,0)</f>
        <v>0</v>
      </c>
      <c r="BF183" s="201">
        <f t="shared" ref="BF183:BF191" si="9">IF(O183="snížená",K183,0)</f>
        <v>0</v>
      </c>
      <c r="BG183" s="201">
        <f t="shared" ref="BG183:BG191" si="10">IF(O183="zákl. přenesená",K183,0)</f>
        <v>0</v>
      </c>
      <c r="BH183" s="201">
        <f t="shared" ref="BH183:BH191" si="11">IF(O183="sníž. přenesená",K183,0)</f>
        <v>0</v>
      </c>
      <c r="BI183" s="201">
        <f t="shared" ref="BI183:BI191" si="12">IF(O183="nulová",K183,0)</f>
        <v>0</v>
      </c>
      <c r="BJ183" s="16" t="s">
        <v>87</v>
      </c>
      <c r="BK183" s="201">
        <f t="shared" ref="BK183:BK191" si="13">ROUND(P183*H183,2)</f>
        <v>0</v>
      </c>
      <c r="BL183" s="16" t="s">
        <v>366</v>
      </c>
      <c r="BM183" s="200" t="s">
        <v>580</v>
      </c>
    </row>
    <row r="184" spans="1:65" s="2" customFormat="1" ht="24.2" customHeight="1">
      <c r="A184" s="33"/>
      <c r="B184" s="34"/>
      <c r="C184" s="229" t="s">
        <v>322</v>
      </c>
      <c r="D184" s="229" t="s">
        <v>363</v>
      </c>
      <c r="E184" s="230" t="s">
        <v>581</v>
      </c>
      <c r="F184" s="231" t="s">
        <v>582</v>
      </c>
      <c r="G184" s="232" t="s">
        <v>149</v>
      </c>
      <c r="H184" s="233">
        <v>26</v>
      </c>
      <c r="I184" s="234"/>
      <c r="J184" s="235"/>
      <c r="K184" s="236">
        <f t="shared" si="1"/>
        <v>0</v>
      </c>
      <c r="L184" s="231" t="s">
        <v>136</v>
      </c>
      <c r="M184" s="237"/>
      <c r="N184" s="238" t="s">
        <v>1</v>
      </c>
      <c r="O184" s="196" t="s">
        <v>42</v>
      </c>
      <c r="P184" s="197">
        <f t="shared" si="2"/>
        <v>0</v>
      </c>
      <c r="Q184" s="197">
        <f t="shared" si="3"/>
        <v>0</v>
      </c>
      <c r="R184" s="197">
        <f t="shared" si="4"/>
        <v>0</v>
      </c>
      <c r="S184" s="70"/>
      <c r="T184" s="198">
        <f t="shared" si="5"/>
        <v>0</v>
      </c>
      <c r="U184" s="198">
        <v>7.4200000000000004E-3</v>
      </c>
      <c r="V184" s="198">
        <f t="shared" si="6"/>
        <v>0.19292000000000001</v>
      </c>
      <c r="W184" s="198">
        <v>0</v>
      </c>
      <c r="X184" s="199">
        <f t="shared" si="7"/>
        <v>0</v>
      </c>
      <c r="Y184" s="33"/>
      <c r="Z184" s="33"/>
      <c r="AA184" s="33"/>
      <c r="AB184" s="33"/>
      <c r="AC184" s="33"/>
      <c r="AD184" s="33"/>
      <c r="AE184" s="33"/>
      <c r="AR184" s="200" t="s">
        <v>366</v>
      </c>
      <c r="AT184" s="200" t="s">
        <v>363</v>
      </c>
      <c r="AU184" s="200" t="s">
        <v>89</v>
      </c>
      <c r="AY184" s="16" t="s">
        <v>129</v>
      </c>
      <c r="BE184" s="201">
        <f t="shared" si="8"/>
        <v>0</v>
      </c>
      <c r="BF184" s="201">
        <f t="shared" si="9"/>
        <v>0</v>
      </c>
      <c r="BG184" s="201">
        <f t="shared" si="10"/>
        <v>0</v>
      </c>
      <c r="BH184" s="201">
        <f t="shared" si="11"/>
        <v>0</v>
      </c>
      <c r="BI184" s="201">
        <f t="shared" si="12"/>
        <v>0</v>
      </c>
      <c r="BJ184" s="16" t="s">
        <v>87</v>
      </c>
      <c r="BK184" s="201">
        <f t="shared" si="13"/>
        <v>0</v>
      </c>
      <c r="BL184" s="16" t="s">
        <v>366</v>
      </c>
      <c r="BM184" s="200" t="s">
        <v>583</v>
      </c>
    </row>
    <row r="185" spans="1:65" s="2" customFormat="1" ht="16.5" customHeight="1">
      <c r="A185" s="33"/>
      <c r="B185" s="34"/>
      <c r="C185" s="229" t="s">
        <v>326</v>
      </c>
      <c r="D185" s="229" t="s">
        <v>363</v>
      </c>
      <c r="E185" s="230" t="s">
        <v>584</v>
      </c>
      <c r="F185" s="231" t="s">
        <v>585</v>
      </c>
      <c r="G185" s="232" t="s">
        <v>149</v>
      </c>
      <c r="H185" s="233">
        <v>4</v>
      </c>
      <c r="I185" s="234"/>
      <c r="J185" s="235"/>
      <c r="K185" s="236">
        <f t="shared" si="1"/>
        <v>0</v>
      </c>
      <c r="L185" s="231" t="s">
        <v>1</v>
      </c>
      <c r="M185" s="237"/>
      <c r="N185" s="238" t="s">
        <v>1</v>
      </c>
      <c r="O185" s="196" t="s">
        <v>42</v>
      </c>
      <c r="P185" s="197">
        <f t="shared" si="2"/>
        <v>0</v>
      </c>
      <c r="Q185" s="197">
        <f t="shared" si="3"/>
        <v>0</v>
      </c>
      <c r="R185" s="197">
        <f t="shared" si="4"/>
        <v>0</v>
      </c>
      <c r="S185" s="70"/>
      <c r="T185" s="198">
        <f t="shared" si="5"/>
        <v>0</v>
      </c>
      <c r="U185" s="198">
        <v>8.5199999999999998E-3</v>
      </c>
      <c r="V185" s="198">
        <f t="shared" si="6"/>
        <v>3.4079999999999999E-2</v>
      </c>
      <c r="W185" s="198">
        <v>0</v>
      </c>
      <c r="X185" s="199">
        <f t="shared" si="7"/>
        <v>0</v>
      </c>
      <c r="Y185" s="33"/>
      <c r="Z185" s="33"/>
      <c r="AA185" s="33"/>
      <c r="AB185" s="33"/>
      <c r="AC185" s="33"/>
      <c r="AD185" s="33"/>
      <c r="AE185" s="33"/>
      <c r="AR185" s="200" t="s">
        <v>366</v>
      </c>
      <c r="AT185" s="200" t="s">
        <v>363</v>
      </c>
      <c r="AU185" s="200" t="s">
        <v>89</v>
      </c>
      <c r="AY185" s="16" t="s">
        <v>129</v>
      </c>
      <c r="BE185" s="201">
        <f t="shared" si="8"/>
        <v>0</v>
      </c>
      <c r="BF185" s="201">
        <f t="shared" si="9"/>
        <v>0</v>
      </c>
      <c r="BG185" s="201">
        <f t="shared" si="10"/>
        <v>0</v>
      </c>
      <c r="BH185" s="201">
        <f t="shared" si="11"/>
        <v>0</v>
      </c>
      <c r="BI185" s="201">
        <f t="shared" si="12"/>
        <v>0</v>
      </c>
      <c r="BJ185" s="16" t="s">
        <v>87</v>
      </c>
      <c r="BK185" s="201">
        <f t="shared" si="13"/>
        <v>0</v>
      </c>
      <c r="BL185" s="16" t="s">
        <v>366</v>
      </c>
      <c r="BM185" s="200" t="s">
        <v>586</v>
      </c>
    </row>
    <row r="186" spans="1:65" s="2" customFormat="1" ht="24.2" customHeight="1">
      <c r="A186" s="33"/>
      <c r="B186" s="34"/>
      <c r="C186" s="229" t="s">
        <v>330</v>
      </c>
      <c r="D186" s="229" t="s">
        <v>363</v>
      </c>
      <c r="E186" s="230" t="s">
        <v>587</v>
      </c>
      <c r="F186" s="231" t="s">
        <v>588</v>
      </c>
      <c r="G186" s="232" t="s">
        <v>149</v>
      </c>
      <c r="H186" s="233">
        <v>120</v>
      </c>
      <c r="I186" s="234"/>
      <c r="J186" s="235"/>
      <c r="K186" s="236">
        <f t="shared" si="1"/>
        <v>0</v>
      </c>
      <c r="L186" s="231" t="s">
        <v>136</v>
      </c>
      <c r="M186" s="237"/>
      <c r="N186" s="238" t="s">
        <v>1</v>
      </c>
      <c r="O186" s="196" t="s">
        <v>42</v>
      </c>
      <c r="P186" s="197">
        <f t="shared" si="2"/>
        <v>0</v>
      </c>
      <c r="Q186" s="197">
        <f t="shared" si="3"/>
        <v>0</v>
      </c>
      <c r="R186" s="197">
        <f t="shared" si="4"/>
        <v>0</v>
      </c>
      <c r="S186" s="70"/>
      <c r="T186" s="198">
        <f t="shared" si="5"/>
        <v>0</v>
      </c>
      <c r="U186" s="198">
        <v>5.1999999999999995E-4</v>
      </c>
      <c r="V186" s="198">
        <f t="shared" si="6"/>
        <v>6.2399999999999997E-2</v>
      </c>
      <c r="W186" s="198">
        <v>0</v>
      </c>
      <c r="X186" s="199">
        <f t="shared" si="7"/>
        <v>0</v>
      </c>
      <c r="Y186" s="33"/>
      <c r="Z186" s="33"/>
      <c r="AA186" s="33"/>
      <c r="AB186" s="33"/>
      <c r="AC186" s="33"/>
      <c r="AD186" s="33"/>
      <c r="AE186" s="33"/>
      <c r="AR186" s="200" t="s">
        <v>366</v>
      </c>
      <c r="AT186" s="200" t="s">
        <v>363</v>
      </c>
      <c r="AU186" s="200" t="s">
        <v>89</v>
      </c>
      <c r="AY186" s="16" t="s">
        <v>129</v>
      </c>
      <c r="BE186" s="201">
        <f t="shared" si="8"/>
        <v>0</v>
      </c>
      <c r="BF186" s="201">
        <f t="shared" si="9"/>
        <v>0</v>
      </c>
      <c r="BG186" s="201">
        <f t="shared" si="10"/>
        <v>0</v>
      </c>
      <c r="BH186" s="201">
        <f t="shared" si="11"/>
        <v>0</v>
      </c>
      <c r="BI186" s="201">
        <f t="shared" si="12"/>
        <v>0</v>
      </c>
      <c r="BJ186" s="16" t="s">
        <v>87</v>
      </c>
      <c r="BK186" s="201">
        <f t="shared" si="13"/>
        <v>0</v>
      </c>
      <c r="BL186" s="16" t="s">
        <v>366</v>
      </c>
      <c r="BM186" s="200" t="s">
        <v>589</v>
      </c>
    </row>
    <row r="187" spans="1:65" s="2" customFormat="1" ht="24.2" customHeight="1">
      <c r="A187" s="33"/>
      <c r="B187" s="34"/>
      <c r="C187" s="229" t="s">
        <v>335</v>
      </c>
      <c r="D187" s="229" t="s">
        <v>363</v>
      </c>
      <c r="E187" s="230" t="s">
        <v>440</v>
      </c>
      <c r="F187" s="231" t="s">
        <v>441</v>
      </c>
      <c r="G187" s="232" t="s">
        <v>149</v>
      </c>
      <c r="H187" s="233">
        <v>120</v>
      </c>
      <c r="I187" s="234"/>
      <c r="J187" s="235"/>
      <c r="K187" s="236">
        <f t="shared" si="1"/>
        <v>0</v>
      </c>
      <c r="L187" s="231" t="s">
        <v>136</v>
      </c>
      <c r="M187" s="237"/>
      <c r="N187" s="238" t="s">
        <v>1</v>
      </c>
      <c r="O187" s="196" t="s">
        <v>42</v>
      </c>
      <c r="P187" s="197">
        <f t="shared" si="2"/>
        <v>0</v>
      </c>
      <c r="Q187" s="197">
        <f t="shared" si="3"/>
        <v>0</v>
      </c>
      <c r="R187" s="197">
        <f t="shared" si="4"/>
        <v>0</v>
      </c>
      <c r="S187" s="70"/>
      <c r="T187" s="198">
        <f t="shared" si="5"/>
        <v>0</v>
      </c>
      <c r="U187" s="198">
        <v>9.0000000000000006E-5</v>
      </c>
      <c r="V187" s="198">
        <f t="shared" si="6"/>
        <v>1.0800000000000001E-2</v>
      </c>
      <c r="W187" s="198">
        <v>0</v>
      </c>
      <c r="X187" s="199">
        <f t="shared" si="7"/>
        <v>0</v>
      </c>
      <c r="Y187" s="33"/>
      <c r="Z187" s="33"/>
      <c r="AA187" s="33"/>
      <c r="AB187" s="33"/>
      <c r="AC187" s="33"/>
      <c r="AD187" s="33"/>
      <c r="AE187" s="33"/>
      <c r="AR187" s="200" t="s">
        <v>366</v>
      </c>
      <c r="AT187" s="200" t="s">
        <v>363</v>
      </c>
      <c r="AU187" s="200" t="s">
        <v>89</v>
      </c>
      <c r="AY187" s="16" t="s">
        <v>129</v>
      </c>
      <c r="BE187" s="201">
        <f t="shared" si="8"/>
        <v>0</v>
      </c>
      <c r="BF187" s="201">
        <f t="shared" si="9"/>
        <v>0</v>
      </c>
      <c r="BG187" s="201">
        <f t="shared" si="10"/>
        <v>0</v>
      </c>
      <c r="BH187" s="201">
        <f t="shared" si="11"/>
        <v>0</v>
      </c>
      <c r="BI187" s="201">
        <f t="shared" si="12"/>
        <v>0</v>
      </c>
      <c r="BJ187" s="16" t="s">
        <v>87</v>
      </c>
      <c r="BK187" s="201">
        <f t="shared" si="13"/>
        <v>0</v>
      </c>
      <c r="BL187" s="16" t="s">
        <v>366</v>
      </c>
      <c r="BM187" s="200" t="s">
        <v>590</v>
      </c>
    </row>
    <row r="188" spans="1:65" s="2" customFormat="1" ht="24.2" customHeight="1">
      <c r="A188" s="33"/>
      <c r="B188" s="34"/>
      <c r="C188" s="229" t="s">
        <v>340</v>
      </c>
      <c r="D188" s="229" t="s">
        <v>363</v>
      </c>
      <c r="E188" s="230" t="s">
        <v>420</v>
      </c>
      <c r="F188" s="231" t="s">
        <v>421</v>
      </c>
      <c r="G188" s="232" t="s">
        <v>149</v>
      </c>
      <c r="H188" s="233">
        <v>60</v>
      </c>
      <c r="I188" s="234"/>
      <c r="J188" s="235"/>
      <c r="K188" s="236">
        <f t="shared" si="1"/>
        <v>0</v>
      </c>
      <c r="L188" s="231" t="s">
        <v>136</v>
      </c>
      <c r="M188" s="237"/>
      <c r="N188" s="238" t="s">
        <v>1</v>
      </c>
      <c r="O188" s="196" t="s">
        <v>42</v>
      </c>
      <c r="P188" s="197">
        <f t="shared" si="2"/>
        <v>0</v>
      </c>
      <c r="Q188" s="197">
        <f t="shared" si="3"/>
        <v>0</v>
      </c>
      <c r="R188" s="197">
        <f t="shared" si="4"/>
        <v>0</v>
      </c>
      <c r="S188" s="70"/>
      <c r="T188" s="198">
        <f t="shared" si="5"/>
        <v>0</v>
      </c>
      <c r="U188" s="198">
        <v>1.23E-3</v>
      </c>
      <c r="V188" s="198">
        <f t="shared" si="6"/>
        <v>7.3800000000000004E-2</v>
      </c>
      <c r="W188" s="198">
        <v>0</v>
      </c>
      <c r="X188" s="199">
        <f t="shared" si="7"/>
        <v>0</v>
      </c>
      <c r="Y188" s="33"/>
      <c r="Z188" s="33"/>
      <c r="AA188" s="33"/>
      <c r="AB188" s="33"/>
      <c r="AC188" s="33"/>
      <c r="AD188" s="33"/>
      <c r="AE188" s="33"/>
      <c r="AR188" s="200" t="s">
        <v>366</v>
      </c>
      <c r="AT188" s="200" t="s">
        <v>363</v>
      </c>
      <c r="AU188" s="200" t="s">
        <v>89</v>
      </c>
      <c r="AY188" s="16" t="s">
        <v>129</v>
      </c>
      <c r="BE188" s="201">
        <f t="shared" si="8"/>
        <v>0</v>
      </c>
      <c r="BF188" s="201">
        <f t="shared" si="9"/>
        <v>0</v>
      </c>
      <c r="BG188" s="201">
        <f t="shared" si="10"/>
        <v>0</v>
      </c>
      <c r="BH188" s="201">
        <f t="shared" si="11"/>
        <v>0</v>
      </c>
      <c r="BI188" s="201">
        <f t="shared" si="12"/>
        <v>0</v>
      </c>
      <c r="BJ188" s="16" t="s">
        <v>87</v>
      </c>
      <c r="BK188" s="201">
        <f t="shared" si="13"/>
        <v>0</v>
      </c>
      <c r="BL188" s="16" t="s">
        <v>366</v>
      </c>
      <c r="BM188" s="200" t="s">
        <v>591</v>
      </c>
    </row>
    <row r="189" spans="1:65" s="2" customFormat="1" ht="24.2" customHeight="1">
      <c r="A189" s="33"/>
      <c r="B189" s="34"/>
      <c r="C189" s="229" t="s">
        <v>345</v>
      </c>
      <c r="D189" s="229" t="s">
        <v>363</v>
      </c>
      <c r="E189" s="230" t="s">
        <v>424</v>
      </c>
      <c r="F189" s="231" t="s">
        <v>425</v>
      </c>
      <c r="G189" s="232" t="s">
        <v>149</v>
      </c>
      <c r="H189" s="233">
        <v>30</v>
      </c>
      <c r="I189" s="234"/>
      <c r="J189" s="235"/>
      <c r="K189" s="236">
        <f t="shared" si="1"/>
        <v>0</v>
      </c>
      <c r="L189" s="231" t="s">
        <v>136</v>
      </c>
      <c r="M189" s="237"/>
      <c r="N189" s="238" t="s">
        <v>1</v>
      </c>
      <c r="O189" s="196" t="s">
        <v>42</v>
      </c>
      <c r="P189" s="197">
        <f t="shared" si="2"/>
        <v>0</v>
      </c>
      <c r="Q189" s="197">
        <f t="shared" si="3"/>
        <v>0</v>
      </c>
      <c r="R189" s="197">
        <f t="shared" si="4"/>
        <v>0</v>
      </c>
      <c r="S189" s="70"/>
      <c r="T189" s="198">
        <f t="shared" si="5"/>
        <v>0</v>
      </c>
      <c r="U189" s="198">
        <v>1.8000000000000001E-4</v>
      </c>
      <c r="V189" s="198">
        <f t="shared" si="6"/>
        <v>5.4000000000000003E-3</v>
      </c>
      <c r="W189" s="198">
        <v>0</v>
      </c>
      <c r="X189" s="199">
        <f t="shared" si="7"/>
        <v>0</v>
      </c>
      <c r="Y189" s="33"/>
      <c r="Z189" s="33"/>
      <c r="AA189" s="33"/>
      <c r="AB189" s="33"/>
      <c r="AC189" s="33"/>
      <c r="AD189" s="33"/>
      <c r="AE189" s="33"/>
      <c r="AR189" s="200" t="s">
        <v>366</v>
      </c>
      <c r="AT189" s="200" t="s">
        <v>363</v>
      </c>
      <c r="AU189" s="200" t="s">
        <v>89</v>
      </c>
      <c r="AY189" s="16" t="s">
        <v>129</v>
      </c>
      <c r="BE189" s="201">
        <f t="shared" si="8"/>
        <v>0</v>
      </c>
      <c r="BF189" s="201">
        <f t="shared" si="9"/>
        <v>0</v>
      </c>
      <c r="BG189" s="201">
        <f t="shared" si="10"/>
        <v>0</v>
      </c>
      <c r="BH189" s="201">
        <f t="shared" si="11"/>
        <v>0</v>
      </c>
      <c r="BI189" s="201">
        <f t="shared" si="12"/>
        <v>0</v>
      </c>
      <c r="BJ189" s="16" t="s">
        <v>87</v>
      </c>
      <c r="BK189" s="201">
        <f t="shared" si="13"/>
        <v>0</v>
      </c>
      <c r="BL189" s="16" t="s">
        <v>366</v>
      </c>
      <c r="BM189" s="200" t="s">
        <v>592</v>
      </c>
    </row>
    <row r="190" spans="1:65" s="2" customFormat="1" ht="24.2" customHeight="1">
      <c r="A190" s="33"/>
      <c r="B190" s="34"/>
      <c r="C190" s="229" t="s">
        <v>349</v>
      </c>
      <c r="D190" s="229" t="s">
        <v>363</v>
      </c>
      <c r="E190" s="230" t="s">
        <v>593</v>
      </c>
      <c r="F190" s="231" t="s">
        <v>594</v>
      </c>
      <c r="G190" s="232" t="s">
        <v>149</v>
      </c>
      <c r="H190" s="233">
        <v>30</v>
      </c>
      <c r="I190" s="234"/>
      <c r="J190" s="235"/>
      <c r="K190" s="236">
        <f t="shared" si="1"/>
        <v>0</v>
      </c>
      <c r="L190" s="231" t="s">
        <v>136</v>
      </c>
      <c r="M190" s="237"/>
      <c r="N190" s="238" t="s">
        <v>1</v>
      </c>
      <c r="O190" s="196" t="s">
        <v>42</v>
      </c>
      <c r="P190" s="197">
        <f t="shared" si="2"/>
        <v>0</v>
      </c>
      <c r="Q190" s="197">
        <f t="shared" si="3"/>
        <v>0</v>
      </c>
      <c r="R190" s="197">
        <f t="shared" si="4"/>
        <v>0</v>
      </c>
      <c r="S190" s="70"/>
      <c r="T190" s="198">
        <f t="shared" si="5"/>
        <v>0</v>
      </c>
      <c r="U190" s="198">
        <v>9.0000000000000006E-5</v>
      </c>
      <c r="V190" s="198">
        <f t="shared" si="6"/>
        <v>2.7000000000000001E-3</v>
      </c>
      <c r="W190" s="198">
        <v>0</v>
      </c>
      <c r="X190" s="199">
        <f t="shared" si="7"/>
        <v>0</v>
      </c>
      <c r="Y190" s="33"/>
      <c r="Z190" s="33"/>
      <c r="AA190" s="33"/>
      <c r="AB190" s="33"/>
      <c r="AC190" s="33"/>
      <c r="AD190" s="33"/>
      <c r="AE190" s="33"/>
      <c r="AR190" s="200" t="s">
        <v>366</v>
      </c>
      <c r="AT190" s="200" t="s">
        <v>363</v>
      </c>
      <c r="AU190" s="200" t="s">
        <v>89</v>
      </c>
      <c r="AY190" s="16" t="s">
        <v>129</v>
      </c>
      <c r="BE190" s="201">
        <f t="shared" si="8"/>
        <v>0</v>
      </c>
      <c r="BF190" s="201">
        <f t="shared" si="9"/>
        <v>0</v>
      </c>
      <c r="BG190" s="201">
        <f t="shared" si="10"/>
        <v>0</v>
      </c>
      <c r="BH190" s="201">
        <f t="shared" si="11"/>
        <v>0</v>
      </c>
      <c r="BI190" s="201">
        <f t="shared" si="12"/>
        <v>0</v>
      </c>
      <c r="BJ190" s="16" t="s">
        <v>87</v>
      </c>
      <c r="BK190" s="201">
        <f t="shared" si="13"/>
        <v>0</v>
      </c>
      <c r="BL190" s="16" t="s">
        <v>366</v>
      </c>
      <c r="BM190" s="200" t="s">
        <v>595</v>
      </c>
    </row>
    <row r="191" spans="1:65" s="2" customFormat="1" ht="24.2" customHeight="1">
      <c r="A191" s="33"/>
      <c r="B191" s="34"/>
      <c r="C191" s="229" t="s">
        <v>353</v>
      </c>
      <c r="D191" s="229" t="s">
        <v>363</v>
      </c>
      <c r="E191" s="230" t="s">
        <v>596</v>
      </c>
      <c r="F191" s="231" t="s">
        <v>597</v>
      </c>
      <c r="G191" s="232" t="s">
        <v>149</v>
      </c>
      <c r="H191" s="233">
        <v>5</v>
      </c>
      <c r="I191" s="234"/>
      <c r="J191" s="235"/>
      <c r="K191" s="236">
        <f t="shared" si="1"/>
        <v>0</v>
      </c>
      <c r="L191" s="231" t="s">
        <v>136</v>
      </c>
      <c r="M191" s="237"/>
      <c r="N191" s="238" t="s">
        <v>1</v>
      </c>
      <c r="O191" s="196" t="s">
        <v>42</v>
      </c>
      <c r="P191" s="197">
        <f t="shared" si="2"/>
        <v>0</v>
      </c>
      <c r="Q191" s="197">
        <f t="shared" si="3"/>
        <v>0</v>
      </c>
      <c r="R191" s="197">
        <f t="shared" si="4"/>
        <v>0</v>
      </c>
      <c r="S191" s="70"/>
      <c r="T191" s="198">
        <f t="shared" si="5"/>
        <v>0</v>
      </c>
      <c r="U191" s="198">
        <v>2.5999999999999998E-4</v>
      </c>
      <c r="V191" s="198">
        <f t="shared" si="6"/>
        <v>1.2999999999999999E-3</v>
      </c>
      <c r="W191" s="198">
        <v>0</v>
      </c>
      <c r="X191" s="199">
        <f t="shared" si="7"/>
        <v>0</v>
      </c>
      <c r="Y191" s="33"/>
      <c r="Z191" s="33"/>
      <c r="AA191" s="33"/>
      <c r="AB191" s="33"/>
      <c r="AC191" s="33"/>
      <c r="AD191" s="33"/>
      <c r="AE191" s="33"/>
      <c r="AR191" s="200" t="s">
        <v>366</v>
      </c>
      <c r="AT191" s="200" t="s">
        <v>363</v>
      </c>
      <c r="AU191" s="200" t="s">
        <v>89</v>
      </c>
      <c r="AY191" s="16" t="s">
        <v>129</v>
      </c>
      <c r="BE191" s="201">
        <f t="shared" si="8"/>
        <v>0</v>
      </c>
      <c r="BF191" s="201">
        <f t="shared" si="9"/>
        <v>0</v>
      </c>
      <c r="BG191" s="201">
        <f t="shared" si="10"/>
        <v>0</v>
      </c>
      <c r="BH191" s="201">
        <f t="shared" si="11"/>
        <v>0</v>
      </c>
      <c r="BI191" s="201">
        <f t="shared" si="12"/>
        <v>0</v>
      </c>
      <c r="BJ191" s="16" t="s">
        <v>87</v>
      </c>
      <c r="BK191" s="201">
        <f t="shared" si="13"/>
        <v>0</v>
      </c>
      <c r="BL191" s="16" t="s">
        <v>366</v>
      </c>
      <c r="BM191" s="200" t="s">
        <v>598</v>
      </c>
    </row>
    <row r="192" spans="1:65" s="12" customFormat="1" ht="25.9" customHeight="1">
      <c r="B192" s="171"/>
      <c r="C192" s="172"/>
      <c r="D192" s="173" t="s">
        <v>78</v>
      </c>
      <c r="E192" s="174" t="s">
        <v>455</v>
      </c>
      <c r="F192" s="174" t="s">
        <v>456</v>
      </c>
      <c r="G192" s="172"/>
      <c r="H192" s="172"/>
      <c r="I192" s="175"/>
      <c r="J192" s="175"/>
      <c r="K192" s="176">
        <f>BK192</f>
        <v>0</v>
      </c>
      <c r="L192" s="172"/>
      <c r="M192" s="177"/>
      <c r="N192" s="178"/>
      <c r="O192" s="179"/>
      <c r="P192" s="179"/>
      <c r="Q192" s="180">
        <f>SUM(Q193:Q205)</f>
        <v>0</v>
      </c>
      <c r="R192" s="180">
        <f>SUM(R193:R205)</f>
        <v>0</v>
      </c>
      <c r="S192" s="179"/>
      <c r="T192" s="181">
        <f>SUM(T193:T205)</f>
        <v>0</v>
      </c>
      <c r="U192" s="179"/>
      <c r="V192" s="181">
        <f>SUM(V193:V205)</f>
        <v>0</v>
      </c>
      <c r="W192" s="179"/>
      <c r="X192" s="182">
        <f>SUM(X193:X205)</f>
        <v>0</v>
      </c>
      <c r="AR192" s="183" t="s">
        <v>137</v>
      </c>
      <c r="AT192" s="184" t="s">
        <v>78</v>
      </c>
      <c r="AU192" s="184" t="s">
        <v>79</v>
      </c>
      <c r="AY192" s="183" t="s">
        <v>129</v>
      </c>
      <c r="BK192" s="185">
        <f>SUM(BK193:BK205)</f>
        <v>0</v>
      </c>
    </row>
    <row r="193" spans="1:65" s="2" customFormat="1" ht="44.25" customHeight="1">
      <c r="A193" s="33"/>
      <c r="B193" s="34"/>
      <c r="C193" s="188" t="s">
        <v>357</v>
      </c>
      <c r="D193" s="188" t="s">
        <v>132</v>
      </c>
      <c r="E193" s="189" t="s">
        <v>599</v>
      </c>
      <c r="F193" s="190" t="s">
        <v>600</v>
      </c>
      <c r="G193" s="191" t="s">
        <v>159</v>
      </c>
      <c r="H193" s="192">
        <v>1205.7180000000001</v>
      </c>
      <c r="I193" s="193"/>
      <c r="J193" s="193"/>
      <c r="K193" s="194">
        <f>ROUND(P193*H193,2)</f>
        <v>0</v>
      </c>
      <c r="L193" s="190" t="s">
        <v>136</v>
      </c>
      <c r="M193" s="38"/>
      <c r="N193" s="195" t="s">
        <v>1</v>
      </c>
      <c r="O193" s="196" t="s">
        <v>42</v>
      </c>
      <c r="P193" s="197">
        <f>I193+J193</f>
        <v>0</v>
      </c>
      <c r="Q193" s="197">
        <f>ROUND(I193*H193,2)</f>
        <v>0</v>
      </c>
      <c r="R193" s="197">
        <f>ROUND(J193*H193,2)</f>
        <v>0</v>
      </c>
      <c r="S193" s="70"/>
      <c r="T193" s="198">
        <f>S193*H193</f>
        <v>0</v>
      </c>
      <c r="U193" s="198">
        <v>0</v>
      </c>
      <c r="V193" s="198">
        <f>U193*H193</f>
        <v>0</v>
      </c>
      <c r="W193" s="198">
        <v>0</v>
      </c>
      <c r="X193" s="199">
        <f>W193*H193</f>
        <v>0</v>
      </c>
      <c r="Y193" s="33"/>
      <c r="Z193" s="33"/>
      <c r="AA193" s="33"/>
      <c r="AB193" s="33"/>
      <c r="AC193" s="33"/>
      <c r="AD193" s="33"/>
      <c r="AE193" s="33"/>
      <c r="AR193" s="200" t="s">
        <v>460</v>
      </c>
      <c r="AT193" s="200" t="s">
        <v>132</v>
      </c>
      <c r="AU193" s="200" t="s">
        <v>87</v>
      </c>
      <c r="AY193" s="16" t="s">
        <v>129</v>
      </c>
      <c r="BE193" s="201">
        <f>IF(O193="základní",K193,0)</f>
        <v>0</v>
      </c>
      <c r="BF193" s="201">
        <f>IF(O193="snížená",K193,0)</f>
        <v>0</v>
      </c>
      <c r="BG193" s="201">
        <f>IF(O193="zákl. přenesená",K193,0)</f>
        <v>0</v>
      </c>
      <c r="BH193" s="201">
        <f>IF(O193="sníž. přenesená",K193,0)</f>
        <v>0</v>
      </c>
      <c r="BI193" s="201">
        <f>IF(O193="nulová",K193,0)</f>
        <v>0</v>
      </c>
      <c r="BJ193" s="16" t="s">
        <v>87</v>
      </c>
      <c r="BK193" s="201">
        <f>ROUND(P193*H193,2)</f>
        <v>0</v>
      </c>
      <c r="BL193" s="16" t="s">
        <v>460</v>
      </c>
      <c r="BM193" s="200" t="s">
        <v>601</v>
      </c>
    </row>
    <row r="194" spans="1:65" s="13" customFormat="1" ht="11.25">
      <c r="B194" s="202"/>
      <c r="C194" s="203"/>
      <c r="D194" s="204" t="s">
        <v>139</v>
      </c>
      <c r="E194" s="205" t="s">
        <v>1</v>
      </c>
      <c r="F194" s="206" t="s">
        <v>602</v>
      </c>
      <c r="G194" s="203"/>
      <c r="H194" s="207">
        <v>1205.7180000000001</v>
      </c>
      <c r="I194" s="208"/>
      <c r="J194" s="208"/>
      <c r="K194" s="203"/>
      <c r="L194" s="203"/>
      <c r="M194" s="209"/>
      <c r="N194" s="210"/>
      <c r="O194" s="211"/>
      <c r="P194" s="211"/>
      <c r="Q194" s="211"/>
      <c r="R194" s="211"/>
      <c r="S194" s="211"/>
      <c r="T194" s="211"/>
      <c r="U194" s="211"/>
      <c r="V194" s="211"/>
      <c r="W194" s="211"/>
      <c r="X194" s="212"/>
      <c r="AT194" s="213" t="s">
        <v>139</v>
      </c>
      <c r="AU194" s="213" t="s">
        <v>87</v>
      </c>
      <c r="AV194" s="13" t="s">
        <v>89</v>
      </c>
      <c r="AW194" s="13" t="s">
        <v>5</v>
      </c>
      <c r="AX194" s="13" t="s">
        <v>87</v>
      </c>
      <c r="AY194" s="213" t="s">
        <v>129</v>
      </c>
    </row>
    <row r="195" spans="1:65" s="2" customFormat="1" ht="48">
      <c r="A195" s="33"/>
      <c r="B195" s="34"/>
      <c r="C195" s="188" t="s">
        <v>362</v>
      </c>
      <c r="D195" s="188" t="s">
        <v>132</v>
      </c>
      <c r="E195" s="189" t="s">
        <v>458</v>
      </c>
      <c r="F195" s="190" t="s">
        <v>459</v>
      </c>
      <c r="G195" s="191" t="s">
        <v>159</v>
      </c>
      <c r="H195" s="192">
        <v>0.54</v>
      </c>
      <c r="I195" s="193"/>
      <c r="J195" s="193"/>
      <c r="K195" s="194">
        <f>ROUND(P195*H195,2)</f>
        <v>0</v>
      </c>
      <c r="L195" s="190" t="s">
        <v>136</v>
      </c>
      <c r="M195" s="38"/>
      <c r="N195" s="195" t="s">
        <v>1</v>
      </c>
      <c r="O195" s="196" t="s">
        <v>42</v>
      </c>
      <c r="P195" s="197">
        <f>I195+J195</f>
        <v>0</v>
      </c>
      <c r="Q195" s="197">
        <f>ROUND(I195*H195,2)</f>
        <v>0</v>
      </c>
      <c r="R195" s="197">
        <f>ROUND(J195*H195,2)</f>
        <v>0</v>
      </c>
      <c r="S195" s="70"/>
      <c r="T195" s="198">
        <f>S195*H195</f>
        <v>0</v>
      </c>
      <c r="U195" s="198">
        <v>0</v>
      </c>
      <c r="V195" s="198">
        <f>U195*H195</f>
        <v>0</v>
      </c>
      <c r="W195" s="198">
        <v>0</v>
      </c>
      <c r="X195" s="199">
        <f>W195*H195</f>
        <v>0</v>
      </c>
      <c r="Y195" s="33"/>
      <c r="Z195" s="33"/>
      <c r="AA195" s="33"/>
      <c r="AB195" s="33"/>
      <c r="AC195" s="33"/>
      <c r="AD195" s="33"/>
      <c r="AE195" s="33"/>
      <c r="AR195" s="200" t="s">
        <v>460</v>
      </c>
      <c r="AT195" s="200" t="s">
        <v>132</v>
      </c>
      <c r="AU195" s="200" t="s">
        <v>87</v>
      </c>
      <c r="AY195" s="16" t="s">
        <v>129</v>
      </c>
      <c r="BE195" s="201">
        <f>IF(O195="základní",K195,0)</f>
        <v>0</v>
      </c>
      <c r="BF195" s="201">
        <f>IF(O195="snížená",K195,0)</f>
        <v>0</v>
      </c>
      <c r="BG195" s="201">
        <f>IF(O195="zákl. přenesená",K195,0)</f>
        <v>0</v>
      </c>
      <c r="BH195" s="201">
        <f>IF(O195="sníž. přenesená",K195,0)</f>
        <v>0</v>
      </c>
      <c r="BI195" s="201">
        <f>IF(O195="nulová",K195,0)</f>
        <v>0</v>
      </c>
      <c r="BJ195" s="16" t="s">
        <v>87</v>
      </c>
      <c r="BK195" s="201">
        <f>ROUND(P195*H195,2)</f>
        <v>0</v>
      </c>
      <c r="BL195" s="16" t="s">
        <v>460</v>
      </c>
      <c r="BM195" s="200" t="s">
        <v>603</v>
      </c>
    </row>
    <row r="196" spans="1:65" s="2" customFormat="1" ht="48">
      <c r="A196" s="33"/>
      <c r="B196" s="34"/>
      <c r="C196" s="188" t="s">
        <v>369</v>
      </c>
      <c r="D196" s="188" t="s">
        <v>132</v>
      </c>
      <c r="E196" s="189" t="s">
        <v>463</v>
      </c>
      <c r="F196" s="190" t="s">
        <v>464</v>
      </c>
      <c r="G196" s="191" t="s">
        <v>159</v>
      </c>
      <c r="H196" s="192">
        <v>1186.2919999999999</v>
      </c>
      <c r="I196" s="193"/>
      <c r="J196" s="193"/>
      <c r="K196" s="194">
        <f>ROUND(P196*H196,2)</f>
        <v>0</v>
      </c>
      <c r="L196" s="190" t="s">
        <v>136</v>
      </c>
      <c r="M196" s="38"/>
      <c r="N196" s="195" t="s">
        <v>1</v>
      </c>
      <c r="O196" s="196" t="s">
        <v>42</v>
      </c>
      <c r="P196" s="197">
        <f>I196+J196</f>
        <v>0</v>
      </c>
      <c r="Q196" s="197">
        <f>ROUND(I196*H196,2)</f>
        <v>0</v>
      </c>
      <c r="R196" s="197">
        <f>ROUND(J196*H196,2)</f>
        <v>0</v>
      </c>
      <c r="S196" s="70"/>
      <c r="T196" s="198">
        <f>S196*H196</f>
        <v>0</v>
      </c>
      <c r="U196" s="198">
        <v>0</v>
      </c>
      <c r="V196" s="198">
        <f>U196*H196</f>
        <v>0</v>
      </c>
      <c r="W196" s="198">
        <v>0</v>
      </c>
      <c r="X196" s="199">
        <f>W196*H196</f>
        <v>0</v>
      </c>
      <c r="Y196" s="33"/>
      <c r="Z196" s="33"/>
      <c r="AA196" s="33"/>
      <c r="AB196" s="33"/>
      <c r="AC196" s="33"/>
      <c r="AD196" s="33"/>
      <c r="AE196" s="33"/>
      <c r="AR196" s="200" t="s">
        <v>460</v>
      </c>
      <c r="AT196" s="200" t="s">
        <v>132</v>
      </c>
      <c r="AU196" s="200" t="s">
        <v>87</v>
      </c>
      <c r="AY196" s="16" t="s">
        <v>129</v>
      </c>
      <c r="BE196" s="201">
        <f>IF(O196="základní",K196,0)</f>
        <v>0</v>
      </c>
      <c r="BF196" s="201">
        <f>IF(O196="snížená",K196,0)</f>
        <v>0</v>
      </c>
      <c r="BG196" s="201">
        <f>IF(O196="zákl. přenesená",K196,0)</f>
        <v>0</v>
      </c>
      <c r="BH196" s="201">
        <f>IF(O196="sníž. přenesená",K196,0)</f>
        <v>0</v>
      </c>
      <c r="BI196" s="201">
        <f>IF(O196="nulová",K196,0)</f>
        <v>0</v>
      </c>
      <c r="BJ196" s="16" t="s">
        <v>87</v>
      </c>
      <c r="BK196" s="201">
        <f>ROUND(P196*H196,2)</f>
        <v>0</v>
      </c>
      <c r="BL196" s="16" t="s">
        <v>460</v>
      </c>
      <c r="BM196" s="200" t="s">
        <v>604</v>
      </c>
    </row>
    <row r="197" spans="1:65" s="13" customFormat="1" ht="11.25">
      <c r="B197" s="202"/>
      <c r="C197" s="203"/>
      <c r="D197" s="204" t="s">
        <v>139</v>
      </c>
      <c r="E197" s="205" t="s">
        <v>1</v>
      </c>
      <c r="F197" s="206" t="s">
        <v>605</v>
      </c>
      <c r="G197" s="203"/>
      <c r="H197" s="207">
        <v>1186.2919999999999</v>
      </c>
      <c r="I197" s="208"/>
      <c r="J197" s="208"/>
      <c r="K197" s="203"/>
      <c r="L197" s="203"/>
      <c r="M197" s="209"/>
      <c r="N197" s="210"/>
      <c r="O197" s="211"/>
      <c r="P197" s="211"/>
      <c r="Q197" s="211"/>
      <c r="R197" s="211"/>
      <c r="S197" s="211"/>
      <c r="T197" s="211"/>
      <c r="U197" s="211"/>
      <c r="V197" s="211"/>
      <c r="W197" s="211"/>
      <c r="X197" s="212"/>
      <c r="AT197" s="213" t="s">
        <v>139</v>
      </c>
      <c r="AU197" s="213" t="s">
        <v>87</v>
      </c>
      <c r="AV197" s="13" t="s">
        <v>89</v>
      </c>
      <c r="AW197" s="13" t="s">
        <v>5</v>
      </c>
      <c r="AX197" s="13" t="s">
        <v>87</v>
      </c>
      <c r="AY197" s="213" t="s">
        <v>129</v>
      </c>
    </row>
    <row r="198" spans="1:65" s="2" customFormat="1" ht="48">
      <c r="A198" s="33"/>
      <c r="B198" s="34"/>
      <c r="C198" s="188" t="s">
        <v>374</v>
      </c>
      <c r="D198" s="188" t="s">
        <v>132</v>
      </c>
      <c r="E198" s="189" t="s">
        <v>473</v>
      </c>
      <c r="F198" s="190" t="s">
        <v>474</v>
      </c>
      <c r="G198" s="191" t="s">
        <v>159</v>
      </c>
      <c r="H198" s="192">
        <v>19.425999999999998</v>
      </c>
      <c r="I198" s="193"/>
      <c r="J198" s="193"/>
      <c r="K198" s="194">
        <f>ROUND(P198*H198,2)</f>
        <v>0</v>
      </c>
      <c r="L198" s="190" t="s">
        <v>136</v>
      </c>
      <c r="M198" s="38"/>
      <c r="N198" s="195" t="s">
        <v>1</v>
      </c>
      <c r="O198" s="196" t="s">
        <v>42</v>
      </c>
      <c r="P198" s="197">
        <f>I198+J198</f>
        <v>0</v>
      </c>
      <c r="Q198" s="197">
        <f>ROUND(I198*H198,2)</f>
        <v>0</v>
      </c>
      <c r="R198" s="197">
        <f>ROUND(J198*H198,2)</f>
        <v>0</v>
      </c>
      <c r="S198" s="70"/>
      <c r="T198" s="198">
        <f>S198*H198</f>
        <v>0</v>
      </c>
      <c r="U198" s="198">
        <v>0</v>
      </c>
      <c r="V198" s="198">
        <f>U198*H198</f>
        <v>0</v>
      </c>
      <c r="W198" s="198">
        <v>0</v>
      </c>
      <c r="X198" s="199">
        <f>W198*H198</f>
        <v>0</v>
      </c>
      <c r="Y198" s="33"/>
      <c r="Z198" s="33"/>
      <c r="AA198" s="33"/>
      <c r="AB198" s="33"/>
      <c r="AC198" s="33"/>
      <c r="AD198" s="33"/>
      <c r="AE198" s="33"/>
      <c r="AR198" s="200" t="s">
        <v>460</v>
      </c>
      <c r="AT198" s="200" t="s">
        <v>132</v>
      </c>
      <c r="AU198" s="200" t="s">
        <v>87</v>
      </c>
      <c r="AY198" s="16" t="s">
        <v>129</v>
      </c>
      <c r="BE198" s="201">
        <f>IF(O198="základní",K198,0)</f>
        <v>0</v>
      </c>
      <c r="BF198" s="201">
        <f>IF(O198="snížená",K198,0)</f>
        <v>0</v>
      </c>
      <c r="BG198" s="201">
        <f>IF(O198="zákl. přenesená",K198,0)</f>
        <v>0</v>
      </c>
      <c r="BH198" s="201">
        <f>IF(O198="sníž. přenesená",K198,0)</f>
        <v>0</v>
      </c>
      <c r="BI198" s="201">
        <f>IF(O198="nulová",K198,0)</f>
        <v>0</v>
      </c>
      <c r="BJ198" s="16" t="s">
        <v>87</v>
      </c>
      <c r="BK198" s="201">
        <f>ROUND(P198*H198,2)</f>
        <v>0</v>
      </c>
      <c r="BL198" s="16" t="s">
        <v>460</v>
      </c>
      <c r="BM198" s="200" t="s">
        <v>606</v>
      </c>
    </row>
    <row r="199" spans="1:65" s="13" customFormat="1" ht="11.25">
      <c r="B199" s="202"/>
      <c r="C199" s="203"/>
      <c r="D199" s="204" t="s">
        <v>139</v>
      </c>
      <c r="E199" s="205" t="s">
        <v>1</v>
      </c>
      <c r="F199" s="206" t="s">
        <v>607</v>
      </c>
      <c r="G199" s="203"/>
      <c r="H199" s="207">
        <v>19.425999999999998</v>
      </c>
      <c r="I199" s="208"/>
      <c r="J199" s="208"/>
      <c r="K199" s="203"/>
      <c r="L199" s="203"/>
      <c r="M199" s="209"/>
      <c r="N199" s="210"/>
      <c r="O199" s="211"/>
      <c r="P199" s="211"/>
      <c r="Q199" s="211"/>
      <c r="R199" s="211"/>
      <c r="S199" s="211"/>
      <c r="T199" s="211"/>
      <c r="U199" s="211"/>
      <c r="V199" s="211"/>
      <c r="W199" s="211"/>
      <c r="X199" s="212"/>
      <c r="AT199" s="213" t="s">
        <v>139</v>
      </c>
      <c r="AU199" s="213" t="s">
        <v>87</v>
      </c>
      <c r="AV199" s="13" t="s">
        <v>89</v>
      </c>
      <c r="AW199" s="13" t="s">
        <v>5</v>
      </c>
      <c r="AX199" s="13" t="s">
        <v>87</v>
      </c>
      <c r="AY199" s="213" t="s">
        <v>129</v>
      </c>
    </row>
    <row r="200" spans="1:65" s="2" customFormat="1" ht="60">
      <c r="A200" s="33"/>
      <c r="B200" s="34"/>
      <c r="C200" s="188" t="s">
        <v>379</v>
      </c>
      <c r="D200" s="188" t="s">
        <v>132</v>
      </c>
      <c r="E200" s="189" t="s">
        <v>478</v>
      </c>
      <c r="F200" s="190" t="s">
        <v>479</v>
      </c>
      <c r="G200" s="191" t="s">
        <v>159</v>
      </c>
      <c r="H200" s="192">
        <v>1206.258</v>
      </c>
      <c r="I200" s="193"/>
      <c r="J200" s="193"/>
      <c r="K200" s="194">
        <f>ROUND(P200*H200,2)</f>
        <v>0</v>
      </c>
      <c r="L200" s="190" t="s">
        <v>136</v>
      </c>
      <c r="M200" s="38"/>
      <c r="N200" s="195" t="s">
        <v>1</v>
      </c>
      <c r="O200" s="196" t="s">
        <v>42</v>
      </c>
      <c r="P200" s="197">
        <f>I200+J200</f>
        <v>0</v>
      </c>
      <c r="Q200" s="197">
        <f>ROUND(I200*H200,2)</f>
        <v>0</v>
      </c>
      <c r="R200" s="197">
        <f>ROUND(J200*H200,2)</f>
        <v>0</v>
      </c>
      <c r="S200" s="70"/>
      <c r="T200" s="198">
        <f>S200*H200</f>
        <v>0</v>
      </c>
      <c r="U200" s="198">
        <v>0</v>
      </c>
      <c r="V200" s="198">
        <f>U200*H200</f>
        <v>0</v>
      </c>
      <c r="W200" s="198">
        <v>0</v>
      </c>
      <c r="X200" s="199">
        <f>W200*H200</f>
        <v>0</v>
      </c>
      <c r="Y200" s="33"/>
      <c r="Z200" s="33"/>
      <c r="AA200" s="33"/>
      <c r="AB200" s="33"/>
      <c r="AC200" s="33"/>
      <c r="AD200" s="33"/>
      <c r="AE200" s="33"/>
      <c r="AR200" s="200" t="s">
        <v>460</v>
      </c>
      <c r="AT200" s="200" t="s">
        <v>132</v>
      </c>
      <c r="AU200" s="200" t="s">
        <v>87</v>
      </c>
      <c r="AY200" s="16" t="s">
        <v>129</v>
      </c>
      <c r="BE200" s="201">
        <f>IF(O200="základní",K200,0)</f>
        <v>0</v>
      </c>
      <c r="BF200" s="201">
        <f>IF(O200="snížená",K200,0)</f>
        <v>0</v>
      </c>
      <c r="BG200" s="201">
        <f>IF(O200="zákl. přenesená",K200,0)</f>
        <v>0</v>
      </c>
      <c r="BH200" s="201">
        <f>IF(O200="sníž. přenesená",K200,0)</f>
        <v>0</v>
      </c>
      <c r="BI200" s="201">
        <f>IF(O200="nulová",K200,0)</f>
        <v>0</v>
      </c>
      <c r="BJ200" s="16" t="s">
        <v>87</v>
      </c>
      <c r="BK200" s="201">
        <f>ROUND(P200*H200,2)</f>
        <v>0</v>
      </c>
      <c r="BL200" s="16" t="s">
        <v>460</v>
      </c>
      <c r="BM200" s="200" t="s">
        <v>608</v>
      </c>
    </row>
    <row r="201" spans="1:65" s="13" customFormat="1" ht="11.25">
      <c r="B201" s="202"/>
      <c r="C201" s="203"/>
      <c r="D201" s="204" t="s">
        <v>139</v>
      </c>
      <c r="E201" s="205" t="s">
        <v>1</v>
      </c>
      <c r="F201" s="206" t="s">
        <v>609</v>
      </c>
      <c r="G201" s="203"/>
      <c r="H201" s="207">
        <v>1206.258</v>
      </c>
      <c r="I201" s="208"/>
      <c r="J201" s="208"/>
      <c r="K201" s="203"/>
      <c r="L201" s="203"/>
      <c r="M201" s="209"/>
      <c r="N201" s="210"/>
      <c r="O201" s="211"/>
      <c r="P201" s="211"/>
      <c r="Q201" s="211"/>
      <c r="R201" s="211"/>
      <c r="S201" s="211"/>
      <c r="T201" s="211"/>
      <c r="U201" s="211"/>
      <c r="V201" s="211"/>
      <c r="W201" s="211"/>
      <c r="X201" s="212"/>
      <c r="AT201" s="213" t="s">
        <v>139</v>
      </c>
      <c r="AU201" s="213" t="s">
        <v>87</v>
      </c>
      <c r="AV201" s="13" t="s">
        <v>89</v>
      </c>
      <c r="AW201" s="13" t="s">
        <v>5</v>
      </c>
      <c r="AX201" s="13" t="s">
        <v>87</v>
      </c>
      <c r="AY201" s="213" t="s">
        <v>129</v>
      </c>
    </row>
    <row r="202" spans="1:65" s="2" customFormat="1" ht="78" customHeight="1">
      <c r="A202" s="33"/>
      <c r="B202" s="34"/>
      <c r="C202" s="188" t="s">
        <v>384</v>
      </c>
      <c r="D202" s="188" t="s">
        <v>132</v>
      </c>
      <c r="E202" s="189" t="s">
        <v>493</v>
      </c>
      <c r="F202" s="190" t="s">
        <v>494</v>
      </c>
      <c r="G202" s="191" t="s">
        <v>159</v>
      </c>
      <c r="H202" s="192">
        <v>1309.673</v>
      </c>
      <c r="I202" s="193"/>
      <c r="J202" s="193"/>
      <c r="K202" s="194">
        <f>ROUND(P202*H202,2)</f>
        <v>0</v>
      </c>
      <c r="L202" s="190" t="s">
        <v>136</v>
      </c>
      <c r="M202" s="38"/>
      <c r="N202" s="195" t="s">
        <v>1</v>
      </c>
      <c r="O202" s="196" t="s">
        <v>42</v>
      </c>
      <c r="P202" s="197">
        <f>I202+J202</f>
        <v>0</v>
      </c>
      <c r="Q202" s="197">
        <f>ROUND(I202*H202,2)</f>
        <v>0</v>
      </c>
      <c r="R202" s="197">
        <f>ROUND(J202*H202,2)</f>
        <v>0</v>
      </c>
      <c r="S202" s="70"/>
      <c r="T202" s="198">
        <f>S202*H202</f>
        <v>0</v>
      </c>
      <c r="U202" s="198">
        <v>0</v>
      </c>
      <c r="V202" s="198">
        <f>U202*H202</f>
        <v>0</v>
      </c>
      <c r="W202" s="198">
        <v>0</v>
      </c>
      <c r="X202" s="199">
        <f>W202*H202</f>
        <v>0</v>
      </c>
      <c r="Y202" s="33"/>
      <c r="Z202" s="33"/>
      <c r="AA202" s="33"/>
      <c r="AB202" s="33"/>
      <c r="AC202" s="33"/>
      <c r="AD202" s="33"/>
      <c r="AE202" s="33"/>
      <c r="AR202" s="200" t="s">
        <v>460</v>
      </c>
      <c r="AT202" s="200" t="s">
        <v>132</v>
      </c>
      <c r="AU202" s="200" t="s">
        <v>87</v>
      </c>
      <c r="AY202" s="16" t="s">
        <v>129</v>
      </c>
      <c r="BE202" s="201">
        <f>IF(O202="základní",K202,0)</f>
        <v>0</v>
      </c>
      <c r="BF202" s="201">
        <f>IF(O202="snížená",K202,0)</f>
        <v>0</v>
      </c>
      <c r="BG202" s="201">
        <f>IF(O202="zákl. přenesená",K202,0)</f>
        <v>0</v>
      </c>
      <c r="BH202" s="201">
        <f>IF(O202="sníž. přenesená",K202,0)</f>
        <v>0</v>
      </c>
      <c r="BI202" s="201">
        <f>IF(O202="nulová",K202,0)</f>
        <v>0</v>
      </c>
      <c r="BJ202" s="16" t="s">
        <v>87</v>
      </c>
      <c r="BK202" s="201">
        <f>ROUND(P202*H202,2)</f>
        <v>0</v>
      </c>
      <c r="BL202" s="16" t="s">
        <v>460</v>
      </c>
      <c r="BM202" s="200" t="s">
        <v>610</v>
      </c>
    </row>
    <row r="203" spans="1:65" s="13" customFormat="1" ht="11.25">
      <c r="B203" s="202"/>
      <c r="C203" s="203"/>
      <c r="D203" s="204" t="s">
        <v>139</v>
      </c>
      <c r="E203" s="205" t="s">
        <v>1</v>
      </c>
      <c r="F203" s="206" t="s">
        <v>611</v>
      </c>
      <c r="G203" s="203"/>
      <c r="H203" s="207">
        <v>1309.673</v>
      </c>
      <c r="I203" s="208"/>
      <c r="J203" s="208"/>
      <c r="K203" s="203"/>
      <c r="L203" s="203"/>
      <c r="M203" s="209"/>
      <c r="N203" s="210"/>
      <c r="O203" s="211"/>
      <c r="P203" s="211"/>
      <c r="Q203" s="211"/>
      <c r="R203" s="211"/>
      <c r="S203" s="211"/>
      <c r="T203" s="211"/>
      <c r="U203" s="211"/>
      <c r="V203" s="211"/>
      <c r="W203" s="211"/>
      <c r="X203" s="212"/>
      <c r="AT203" s="213" t="s">
        <v>139</v>
      </c>
      <c r="AU203" s="213" t="s">
        <v>87</v>
      </c>
      <c r="AV203" s="13" t="s">
        <v>89</v>
      </c>
      <c r="AW203" s="13" t="s">
        <v>5</v>
      </c>
      <c r="AX203" s="13" t="s">
        <v>87</v>
      </c>
      <c r="AY203" s="213" t="s">
        <v>129</v>
      </c>
    </row>
    <row r="204" spans="1:65" s="2" customFormat="1" ht="90" customHeight="1">
      <c r="A204" s="33"/>
      <c r="B204" s="34"/>
      <c r="C204" s="188" t="s">
        <v>390</v>
      </c>
      <c r="D204" s="188" t="s">
        <v>132</v>
      </c>
      <c r="E204" s="189" t="s">
        <v>612</v>
      </c>
      <c r="F204" s="190" t="s">
        <v>613</v>
      </c>
      <c r="G204" s="191" t="s">
        <v>159</v>
      </c>
      <c r="H204" s="192">
        <v>1.865</v>
      </c>
      <c r="I204" s="193"/>
      <c r="J204" s="193"/>
      <c r="K204" s="194">
        <f>ROUND(P204*H204,2)</f>
        <v>0</v>
      </c>
      <c r="L204" s="190" t="s">
        <v>136</v>
      </c>
      <c r="M204" s="38"/>
      <c r="N204" s="195" t="s">
        <v>1</v>
      </c>
      <c r="O204" s="196" t="s">
        <v>42</v>
      </c>
      <c r="P204" s="197">
        <f>I204+J204</f>
        <v>0</v>
      </c>
      <c r="Q204" s="197">
        <f>ROUND(I204*H204,2)</f>
        <v>0</v>
      </c>
      <c r="R204" s="197">
        <f>ROUND(J204*H204,2)</f>
        <v>0</v>
      </c>
      <c r="S204" s="70"/>
      <c r="T204" s="198">
        <f>S204*H204</f>
        <v>0</v>
      </c>
      <c r="U204" s="198">
        <v>0</v>
      </c>
      <c r="V204" s="198">
        <f>U204*H204</f>
        <v>0</v>
      </c>
      <c r="W204" s="198">
        <v>0</v>
      </c>
      <c r="X204" s="199">
        <f>W204*H204</f>
        <v>0</v>
      </c>
      <c r="Y204" s="33"/>
      <c r="Z204" s="33"/>
      <c r="AA204" s="33"/>
      <c r="AB204" s="33"/>
      <c r="AC204" s="33"/>
      <c r="AD204" s="33"/>
      <c r="AE204" s="33"/>
      <c r="AR204" s="200" t="s">
        <v>460</v>
      </c>
      <c r="AT204" s="200" t="s">
        <v>132</v>
      </c>
      <c r="AU204" s="200" t="s">
        <v>87</v>
      </c>
      <c r="AY204" s="16" t="s">
        <v>129</v>
      </c>
      <c r="BE204" s="201">
        <f>IF(O204="základní",K204,0)</f>
        <v>0</v>
      </c>
      <c r="BF204" s="201">
        <f>IF(O204="snížená",K204,0)</f>
        <v>0</v>
      </c>
      <c r="BG204" s="201">
        <f>IF(O204="zákl. přenesená",K204,0)</f>
        <v>0</v>
      </c>
      <c r="BH204" s="201">
        <f>IF(O204="sníž. přenesená",K204,0)</f>
        <v>0</v>
      </c>
      <c r="BI204" s="201">
        <f>IF(O204="nulová",K204,0)</f>
        <v>0</v>
      </c>
      <c r="BJ204" s="16" t="s">
        <v>87</v>
      </c>
      <c r="BK204" s="201">
        <f>ROUND(P204*H204,2)</f>
        <v>0</v>
      </c>
      <c r="BL204" s="16" t="s">
        <v>460</v>
      </c>
      <c r="BM204" s="200" t="s">
        <v>614</v>
      </c>
    </row>
    <row r="205" spans="1:65" s="13" customFormat="1" ht="11.25">
      <c r="B205" s="202"/>
      <c r="C205" s="203"/>
      <c r="D205" s="204" t="s">
        <v>139</v>
      </c>
      <c r="E205" s="205" t="s">
        <v>1</v>
      </c>
      <c r="F205" s="206" t="s">
        <v>615</v>
      </c>
      <c r="G205" s="203"/>
      <c r="H205" s="207">
        <v>1.865</v>
      </c>
      <c r="I205" s="208"/>
      <c r="J205" s="208"/>
      <c r="K205" s="203"/>
      <c r="L205" s="203"/>
      <c r="M205" s="209"/>
      <c r="N205" s="239"/>
      <c r="O205" s="240"/>
      <c r="P205" s="240"/>
      <c r="Q205" s="240"/>
      <c r="R205" s="240"/>
      <c r="S205" s="240"/>
      <c r="T205" s="240"/>
      <c r="U205" s="240"/>
      <c r="V205" s="240"/>
      <c r="W205" s="240"/>
      <c r="X205" s="241"/>
      <c r="AT205" s="213" t="s">
        <v>139</v>
      </c>
      <c r="AU205" s="213" t="s">
        <v>87</v>
      </c>
      <c r="AV205" s="13" t="s">
        <v>89</v>
      </c>
      <c r="AW205" s="13" t="s">
        <v>5</v>
      </c>
      <c r="AX205" s="13" t="s">
        <v>87</v>
      </c>
      <c r="AY205" s="213" t="s">
        <v>129</v>
      </c>
    </row>
    <row r="206" spans="1:65" s="2" customFormat="1" ht="6.95" customHeight="1">
      <c r="A206" s="33"/>
      <c r="B206" s="53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38"/>
      <c r="N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</row>
  </sheetData>
  <sheetProtection algorithmName="SHA-512" hashValue="BXAyoAaZt1ogyjlX+BtOiKFA3IGoZQrDh0XU/u2CwbLQYozsGPA5w7eIMt7rDcrRwtJ5r4AUDnqobVg54ns4yg==" saltValue="A8RDLG0SUIT7YSeRV7a1+RnZmZiIlUzKJMuLUKaQN1g2/iCAWPj6/oFa//HZqUzGs+m5e9t+Z+t1D5NypuNmkQ==" spinCount="100000" sheet="1" objects="1" scenarios="1" formatColumns="0" formatRows="0" autoFilter="0"/>
  <autoFilter ref="C118:L205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8"/>
  <sheetViews>
    <sheetView showGridLines="0" topLeftCell="A111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83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 s="283"/>
      <c r="AT2" s="16" t="s">
        <v>94</v>
      </c>
    </row>
    <row r="3" spans="1:46" s="1" customFormat="1" ht="6.95" hidden="1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9"/>
      <c r="AT3" s="16" t="s">
        <v>89</v>
      </c>
    </row>
    <row r="4" spans="1:46" s="1" customFormat="1" ht="24.95" hidden="1" customHeight="1">
      <c r="B4" s="19"/>
      <c r="D4" s="110" t="s">
        <v>95</v>
      </c>
      <c r="M4" s="19"/>
      <c r="N4" s="111" t="s">
        <v>11</v>
      </c>
      <c r="AT4" s="16" t="s">
        <v>4</v>
      </c>
    </row>
    <row r="5" spans="1:46" s="1" customFormat="1" ht="6.95" hidden="1" customHeight="1">
      <c r="B5" s="19"/>
      <c r="M5" s="19"/>
    </row>
    <row r="6" spans="1:46" s="1" customFormat="1" ht="12" hidden="1" customHeight="1">
      <c r="B6" s="19"/>
      <c r="D6" s="112" t="s">
        <v>17</v>
      </c>
      <c r="M6" s="19"/>
    </row>
    <row r="7" spans="1:46" s="1" customFormat="1" ht="16.5" hidden="1" customHeight="1">
      <c r="B7" s="19"/>
      <c r="E7" s="284" t="str">
        <f>'Rekapitulace stavby'!K6</f>
        <v>Oprava kolejí a výhybek v žst. Moravský Beroun</v>
      </c>
      <c r="F7" s="285"/>
      <c r="G7" s="285"/>
      <c r="H7" s="285"/>
      <c r="M7" s="19"/>
    </row>
    <row r="8" spans="1:46" s="2" customFormat="1" ht="12" hidden="1" customHeight="1">
      <c r="A8" s="33"/>
      <c r="B8" s="38"/>
      <c r="C8" s="33"/>
      <c r="D8" s="112" t="s">
        <v>96</v>
      </c>
      <c r="E8" s="33"/>
      <c r="F8" s="33"/>
      <c r="G8" s="33"/>
      <c r="H8" s="33"/>
      <c r="I8" s="33"/>
      <c r="J8" s="33"/>
      <c r="K8" s="33"/>
      <c r="L8" s="33"/>
      <c r="M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86" t="s">
        <v>616</v>
      </c>
      <c r="F9" s="287"/>
      <c r="G9" s="287"/>
      <c r="H9" s="287"/>
      <c r="I9" s="33"/>
      <c r="J9" s="33"/>
      <c r="K9" s="33"/>
      <c r="L9" s="33"/>
      <c r="M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2" t="s">
        <v>19</v>
      </c>
      <c r="E11" s="33"/>
      <c r="F11" s="113" t="s">
        <v>1</v>
      </c>
      <c r="G11" s="33"/>
      <c r="H11" s="33"/>
      <c r="I11" s="112" t="s">
        <v>20</v>
      </c>
      <c r="J11" s="113" t="s">
        <v>1</v>
      </c>
      <c r="K11" s="33"/>
      <c r="L11" s="33"/>
      <c r="M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2" t="s">
        <v>21</v>
      </c>
      <c r="E12" s="33"/>
      <c r="F12" s="113" t="s">
        <v>22</v>
      </c>
      <c r="G12" s="33"/>
      <c r="H12" s="33"/>
      <c r="I12" s="112" t="s">
        <v>23</v>
      </c>
      <c r="J12" s="114" t="str">
        <f>'Rekapitulace stavby'!AN8</f>
        <v>24. 3. 2021</v>
      </c>
      <c r="K12" s="33"/>
      <c r="L12" s="33"/>
      <c r="M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2" t="s">
        <v>25</v>
      </c>
      <c r="E14" s="33"/>
      <c r="F14" s="33"/>
      <c r="G14" s="33"/>
      <c r="H14" s="33"/>
      <c r="I14" s="112" t="s">
        <v>26</v>
      </c>
      <c r="J14" s="113" t="s">
        <v>27</v>
      </c>
      <c r="K14" s="33"/>
      <c r="L14" s="33"/>
      <c r="M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3" t="s">
        <v>28</v>
      </c>
      <c r="F15" s="33"/>
      <c r="G15" s="33"/>
      <c r="H15" s="33"/>
      <c r="I15" s="112" t="s">
        <v>29</v>
      </c>
      <c r="J15" s="113" t="s">
        <v>30</v>
      </c>
      <c r="K15" s="33"/>
      <c r="L15" s="33"/>
      <c r="M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2" t="s">
        <v>31</v>
      </c>
      <c r="E17" s="33"/>
      <c r="F17" s="33"/>
      <c r="G17" s="33"/>
      <c r="H17" s="33"/>
      <c r="I17" s="112" t="s">
        <v>26</v>
      </c>
      <c r="J17" s="29" t="str">
        <f>'Rekapitulace stavby'!AN13</f>
        <v>Vyplň údaj</v>
      </c>
      <c r="K17" s="33"/>
      <c r="L17" s="33"/>
      <c r="M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2" t="s">
        <v>29</v>
      </c>
      <c r="J18" s="29" t="str">
        <f>'Rekapitulace stavby'!AN14</f>
        <v>Vyplň údaj</v>
      </c>
      <c r="K18" s="33"/>
      <c r="L18" s="33"/>
      <c r="M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2" t="s">
        <v>33</v>
      </c>
      <c r="E20" s="33"/>
      <c r="F20" s="33"/>
      <c r="G20" s="33"/>
      <c r="H20" s="33"/>
      <c r="I20" s="112" t="s">
        <v>26</v>
      </c>
      <c r="J20" s="113" t="s">
        <v>1</v>
      </c>
      <c r="K20" s="33"/>
      <c r="L20" s="33"/>
      <c r="M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3" t="s">
        <v>34</v>
      </c>
      <c r="F21" s="33"/>
      <c r="G21" s="33"/>
      <c r="H21" s="33"/>
      <c r="I21" s="112" t="s">
        <v>29</v>
      </c>
      <c r="J21" s="113" t="s">
        <v>1</v>
      </c>
      <c r="K21" s="33"/>
      <c r="L21" s="33"/>
      <c r="M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2" t="s">
        <v>35</v>
      </c>
      <c r="E23" s="33"/>
      <c r="F23" s="33"/>
      <c r="G23" s="33"/>
      <c r="H23" s="33"/>
      <c r="I23" s="112" t="s">
        <v>26</v>
      </c>
      <c r="J23" s="113" t="s">
        <v>1</v>
      </c>
      <c r="K23" s="33"/>
      <c r="L23" s="33"/>
      <c r="M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3" t="s">
        <v>34</v>
      </c>
      <c r="F24" s="33"/>
      <c r="G24" s="33"/>
      <c r="H24" s="33"/>
      <c r="I24" s="112" t="s">
        <v>29</v>
      </c>
      <c r="J24" s="113" t="s">
        <v>1</v>
      </c>
      <c r="K24" s="33"/>
      <c r="L24" s="33"/>
      <c r="M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2" t="s">
        <v>36</v>
      </c>
      <c r="E26" s="33"/>
      <c r="F26" s="33"/>
      <c r="G26" s="33"/>
      <c r="H26" s="33"/>
      <c r="I26" s="33"/>
      <c r="J26" s="33"/>
      <c r="K26" s="33"/>
      <c r="L26" s="33"/>
      <c r="M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5"/>
      <c r="B27" s="116"/>
      <c r="C27" s="115"/>
      <c r="D27" s="115"/>
      <c r="E27" s="290" t="s">
        <v>1</v>
      </c>
      <c r="F27" s="290"/>
      <c r="G27" s="290"/>
      <c r="H27" s="290"/>
      <c r="I27" s="115"/>
      <c r="J27" s="115"/>
      <c r="K27" s="115"/>
      <c r="L27" s="115"/>
      <c r="M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8"/>
      <c r="E29" s="118"/>
      <c r="F29" s="118"/>
      <c r="G29" s="118"/>
      <c r="H29" s="118"/>
      <c r="I29" s="118"/>
      <c r="J29" s="118"/>
      <c r="K29" s="118"/>
      <c r="L29" s="118"/>
      <c r="M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idden="1">
      <c r="A30" s="33"/>
      <c r="B30" s="38"/>
      <c r="C30" s="33"/>
      <c r="D30" s="33"/>
      <c r="E30" s="112" t="s">
        <v>98</v>
      </c>
      <c r="F30" s="33"/>
      <c r="G30" s="33"/>
      <c r="H30" s="33"/>
      <c r="I30" s="33"/>
      <c r="J30" s="33"/>
      <c r="K30" s="119">
        <f>I96</f>
        <v>0</v>
      </c>
      <c r="L30" s="33"/>
      <c r="M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idden="1">
      <c r="A31" s="33"/>
      <c r="B31" s="38"/>
      <c r="C31" s="33"/>
      <c r="D31" s="33"/>
      <c r="E31" s="112" t="s">
        <v>99</v>
      </c>
      <c r="F31" s="33"/>
      <c r="G31" s="33"/>
      <c r="H31" s="33"/>
      <c r="I31" s="33"/>
      <c r="J31" s="33"/>
      <c r="K31" s="119">
        <f>J96</f>
        <v>0</v>
      </c>
      <c r="L31" s="33"/>
      <c r="M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8"/>
      <c r="C32" s="33"/>
      <c r="D32" s="120" t="s">
        <v>37</v>
      </c>
      <c r="E32" s="33"/>
      <c r="F32" s="33"/>
      <c r="G32" s="33"/>
      <c r="H32" s="33"/>
      <c r="I32" s="33"/>
      <c r="J32" s="33"/>
      <c r="K32" s="121">
        <f>ROUND(K119, 2)</f>
        <v>0</v>
      </c>
      <c r="L32" s="33"/>
      <c r="M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8"/>
      <c r="C33" s="33"/>
      <c r="D33" s="118"/>
      <c r="E33" s="118"/>
      <c r="F33" s="118"/>
      <c r="G33" s="118"/>
      <c r="H33" s="118"/>
      <c r="I33" s="118"/>
      <c r="J33" s="118"/>
      <c r="K33" s="118"/>
      <c r="L33" s="118"/>
      <c r="M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33"/>
      <c r="F34" s="122" t="s">
        <v>39</v>
      </c>
      <c r="G34" s="33"/>
      <c r="H34" s="33"/>
      <c r="I34" s="122" t="s">
        <v>38</v>
      </c>
      <c r="J34" s="33"/>
      <c r="K34" s="122" t="s">
        <v>40</v>
      </c>
      <c r="L34" s="33"/>
      <c r="M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123" t="s">
        <v>41</v>
      </c>
      <c r="E35" s="112" t="s">
        <v>42</v>
      </c>
      <c r="F35" s="119">
        <f>ROUND((SUM(BE119:BE137)),  2)</f>
        <v>0</v>
      </c>
      <c r="G35" s="33"/>
      <c r="H35" s="33"/>
      <c r="I35" s="124">
        <v>0.21</v>
      </c>
      <c r="J35" s="33"/>
      <c r="K35" s="119">
        <f>ROUND(((SUM(BE119:BE137))*I35),  2)</f>
        <v>0</v>
      </c>
      <c r="L35" s="33"/>
      <c r="M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2" t="s">
        <v>43</v>
      </c>
      <c r="F36" s="119">
        <f>ROUND((SUM(BF119:BF137)),  2)</f>
        <v>0</v>
      </c>
      <c r="G36" s="33"/>
      <c r="H36" s="33"/>
      <c r="I36" s="124">
        <v>0.15</v>
      </c>
      <c r="J36" s="33"/>
      <c r="K36" s="119">
        <f>ROUND(((SUM(BF119:BF137))*I36),  2)</f>
        <v>0</v>
      </c>
      <c r="L36" s="33"/>
      <c r="M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2" t="s">
        <v>44</v>
      </c>
      <c r="F37" s="119">
        <f>ROUND((SUM(BG119:BG137)),  2)</f>
        <v>0</v>
      </c>
      <c r="G37" s="33"/>
      <c r="H37" s="33"/>
      <c r="I37" s="124">
        <v>0.21</v>
      </c>
      <c r="J37" s="33"/>
      <c r="K37" s="119">
        <f>0</f>
        <v>0</v>
      </c>
      <c r="L37" s="33"/>
      <c r="M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2" t="s">
        <v>45</v>
      </c>
      <c r="F38" s="119">
        <f>ROUND((SUM(BH119:BH137)),  2)</f>
        <v>0</v>
      </c>
      <c r="G38" s="33"/>
      <c r="H38" s="33"/>
      <c r="I38" s="124">
        <v>0.15</v>
      </c>
      <c r="J38" s="33"/>
      <c r="K38" s="119">
        <f>0</f>
        <v>0</v>
      </c>
      <c r="L38" s="33"/>
      <c r="M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2" t="s">
        <v>46</v>
      </c>
      <c r="F39" s="119">
        <f>ROUND((SUM(BI119:BI137)),  2)</f>
        <v>0</v>
      </c>
      <c r="G39" s="33"/>
      <c r="H39" s="33"/>
      <c r="I39" s="124">
        <v>0</v>
      </c>
      <c r="J39" s="33"/>
      <c r="K39" s="119">
        <f>0</f>
        <v>0</v>
      </c>
      <c r="L39" s="33"/>
      <c r="M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8"/>
      <c r="C41" s="125"/>
      <c r="D41" s="126" t="s">
        <v>47</v>
      </c>
      <c r="E41" s="127"/>
      <c r="F41" s="127"/>
      <c r="G41" s="128" t="s">
        <v>48</v>
      </c>
      <c r="H41" s="129" t="s">
        <v>49</v>
      </c>
      <c r="I41" s="127"/>
      <c r="J41" s="127"/>
      <c r="K41" s="130">
        <f>SUM(K32:K39)</f>
        <v>0</v>
      </c>
      <c r="L41" s="131"/>
      <c r="M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19"/>
      <c r="M43" s="19"/>
    </row>
    <row r="44" spans="1:31" s="1" customFormat="1" ht="14.45" hidden="1" customHeight="1">
      <c r="B44" s="19"/>
      <c r="M44" s="19"/>
    </row>
    <row r="45" spans="1:31" s="1" customFormat="1" ht="14.45" hidden="1" customHeight="1">
      <c r="B45" s="19"/>
      <c r="M45" s="19"/>
    </row>
    <row r="46" spans="1:31" s="1" customFormat="1" ht="14.45" hidden="1" customHeight="1">
      <c r="B46" s="19"/>
      <c r="M46" s="19"/>
    </row>
    <row r="47" spans="1:31" s="1" customFormat="1" ht="14.45" hidden="1" customHeight="1">
      <c r="B47" s="19"/>
      <c r="M47" s="19"/>
    </row>
    <row r="48" spans="1:31" s="1" customFormat="1" ht="14.45" hidden="1" customHeight="1">
      <c r="B48" s="19"/>
      <c r="M48" s="19"/>
    </row>
    <row r="49" spans="1:31" s="1" customFormat="1" ht="14.45" hidden="1" customHeight="1">
      <c r="B49" s="19"/>
      <c r="M49" s="19"/>
    </row>
    <row r="50" spans="1:31" s="2" customFormat="1" ht="14.45" hidden="1" customHeight="1">
      <c r="B50" s="50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133"/>
      <c r="M50" s="50"/>
    </row>
    <row r="51" spans="1:31" ht="11.25" hidden="1">
      <c r="B51" s="19"/>
      <c r="M51" s="19"/>
    </row>
    <row r="52" spans="1:31" ht="11.25" hidden="1">
      <c r="B52" s="19"/>
      <c r="M52" s="19"/>
    </row>
    <row r="53" spans="1:31" ht="11.25" hidden="1">
      <c r="B53" s="19"/>
      <c r="M53" s="19"/>
    </row>
    <row r="54" spans="1:31" ht="11.25" hidden="1">
      <c r="B54" s="19"/>
      <c r="M54" s="19"/>
    </row>
    <row r="55" spans="1:31" ht="11.25" hidden="1">
      <c r="B55" s="19"/>
      <c r="M55" s="19"/>
    </row>
    <row r="56" spans="1:31" ht="11.25" hidden="1">
      <c r="B56" s="19"/>
      <c r="M56" s="19"/>
    </row>
    <row r="57" spans="1:31" ht="11.25" hidden="1">
      <c r="B57" s="19"/>
      <c r="M57" s="19"/>
    </row>
    <row r="58" spans="1:31" ht="11.25" hidden="1">
      <c r="B58" s="19"/>
      <c r="M58" s="19"/>
    </row>
    <row r="59" spans="1:31" ht="11.25" hidden="1">
      <c r="B59" s="19"/>
      <c r="M59" s="19"/>
    </row>
    <row r="60" spans="1:31" ht="11.25" hidden="1">
      <c r="B60" s="19"/>
      <c r="M60" s="19"/>
    </row>
    <row r="61" spans="1:31" s="2" customFormat="1" hidden="1">
      <c r="A61" s="33"/>
      <c r="B61" s="38"/>
      <c r="C61" s="33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135"/>
      <c r="M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M62" s="19"/>
    </row>
    <row r="63" spans="1:31" ht="11.25" hidden="1">
      <c r="B63" s="19"/>
      <c r="M63" s="19"/>
    </row>
    <row r="64" spans="1:31" ht="11.25" hidden="1">
      <c r="B64" s="19"/>
      <c r="M64" s="19"/>
    </row>
    <row r="65" spans="1:31" s="2" customFormat="1" hidden="1">
      <c r="A65" s="33"/>
      <c r="B65" s="38"/>
      <c r="C65" s="33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138"/>
      <c r="M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M66" s="19"/>
    </row>
    <row r="67" spans="1:31" ht="11.25" hidden="1">
      <c r="B67" s="19"/>
      <c r="M67" s="19"/>
    </row>
    <row r="68" spans="1:31" ht="11.25" hidden="1">
      <c r="B68" s="19"/>
      <c r="M68" s="19"/>
    </row>
    <row r="69" spans="1:31" ht="11.25" hidden="1">
      <c r="B69" s="19"/>
      <c r="M69" s="19"/>
    </row>
    <row r="70" spans="1:31" ht="11.25" hidden="1">
      <c r="B70" s="19"/>
      <c r="M70" s="19"/>
    </row>
    <row r="71" spans="1:31" ht="11.25" hidden="1">
      <c r="B71" s="19"/>
      <c r="M71" s="19"/>
    </row>
    <row r="72" spans="1:31" ht="11.25" hidden="1">
      <c r="B72" s="19"/>
      <c r="M72" s="19"/>
    </row>
    <row r="73" spans="1:31" ht="11.25" hidden="1">
      <c r="B73" s="19"/>
      <c r="M73" s="19"/>
    </row>
    <row r="74" spans="1:31" ht="11.25" hidden="1">
      <c r="B74" s="19"/>
      <c r="M74" s="19"/>
    </row>
    <row r="75" spans="1:31" ht="11.25" hidden="1">
      <c r="B75" s="19"/>
      <c r="M75" s="19"/>
    </row>
    <row r="76" spans="1:31" s="2" customFormat="1" hidden="1">
      <c r="A76" s="33"/>
      <c r="B76" s="38"/>
      <c r="C76" s="33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135"/>
      <c r="M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customHeight="1">
      <c r="A81" s="33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142"/>
      <c r="M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100</v>
      </c>
      <c r="D82" s="35"/>
      <c r="E82" s="35"/>
      <c r="F82" s="35"/>
      <c r="G82" s="35"/>
      <c r="H82" s="35"/>
      <c r="I82" s="35"/>
      <c r="J82" s="35"/>
      <c r="K82" s="35"/>
      <c r="L82" s="35"/>
      <c r="M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35"/>
      <c r="M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1" t="str">
        <f>E7</f>
        <v>Oprava kolejí a výhybek v žst. Moravský Beroun</v>
      </c>
      <c r="F85" s="292"/>
      <c r="G85" s="292"/>
      <c r="H85" s="292"/>
      <c r="I85" s="35"/>
      <c r="J85" s="35"/>
      <c r="K85" s="35"/>
      <c r="L85" s="35"/>
      <c r="M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96</v>
      </c>
      <c r="D86" s="35"/>
      <c r="E86" s="35"/>
      <c r="F86" s="35"/>
      <c r="G86" s="35"/>
      <c r="H86" s="35"/>
      <c r="I86" s="35"/>
      <c r="J86" s="35"/>
      <c r="K86" s="35"/>
      <c r="L86" s="35"/>
      <c r="M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2" t="str">
        <f>E9</f>
        <v>VON - Oprava kolejí a výhybek v žst. Moravský Beroun</v>
      </c>
      <c r="F87" s="293"/>
      <c r="G87" s="293"/>
      <c r="H87" s="293"/>
      <c r="I87" s="35"/>
      <c r="J87" s="35"/>
      <c r="K87" s="35"/>
      <c r="L87" s="35"/>
      <c r="M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>PS Bruntál</v>
      </c>
      <c r="G89" s="35"/>
      <c r="H89" s="35"/>
      <c r="I89" s="28" t="s">
        <v>23</v>
      </c>
      <c r="J89" s="65" t="str">
        <f>IF(J12="","",J12)</f>
        <v>24. 3. 2021</v>
      </c>
      <c r="K89" s="35"/>
      <c r="L89" s="35"/>
      <c r="M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25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33</v>
      </c>
      <c r="J91" s="31" t="str">
        <f>E21</f>
        <v xml:space="preserve"> </v>
      </c>
      <c r="K91" s="35"/>
      <c r="L91" s="35"/>
      <c r="M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31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35"/>
      <c r="M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3" t="s">
        <v>101</v>
      </c>
      <c r="D94" s="144"/>
      <c r="E94" s="144"/>
      <c r="F94" s="144"/>
      <c r="G94" s="144"/>
      <c r="H94" s="144"/>
      <c r="I94" s="145" t="s">
        <v>102</v>
      </c>
      <c r="J94" s="145" t="s">
        <v>103</v>
      </c>
      <c r="K94" s="145" t="s">
        <v>104</v>
      </c>
      <c r="L94" s="144"/>
      <c r="M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6" t="s">
        <v>105</v>
      </c>
      <c r="D96" s="35"/>
      <c r="E96" s="35"/>
      <c r="F96" s="35"/>
      <c r="G96" s="35"/>
      <c r="H96" s="35"/>
      <c r="I96" s="83">
        <f t="shared" ref="I96:J99" si="0">Q119</f>
        <v>0</v>
      </c>
      <c r="J96" s="83">
        <f t="shared" si="0"/>
        <v>0</v>
      </c>
      <c r="K96" s="83">
        <f>K119</f>
        <v>0</v>
      </c>
      <c r="L96" s="35"/>
      <c r="M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106</v>
      </c>
    </row>
    <row r="97" spans="1:31" s="9" customFormat="1" ht="24.95" customHeight="1">
      <c r="B97" s="147"/>
      <c r="C97" s="148"/>
      <c r="D97" s="149" t="s">
        <v>617</v>
      </c>
      <c r="E97" s="150"/>
      <c r="F97" s="150"/>
      <c r="G97" s="150"/>
      <c r="H97" s="150"/>
      <c r="I97" s="151">
        <f t="shared" si="0"/>
        <v>0</v>
      </c>
      <c r="J97" s="151">
        <f t="shared" si="0"/>
        <v>0</v>
      </c>
      <c r="K97" s="151">
        <f>K120</f>
        <v>0</v>
      </c>
      <c r="L97" s="148"/>
      <c r="M97" s="152"/>
    </row>
    <row r="98" spans="1:31" s="10" customFormat="1" ht="19.899999999999999" customHeight="1">
      <c r="B98" s="153"/>
      <c r="C98" s="154"/>
      <c r="D98" s="155" t="s">
        <v>618</v>
      </c>
      <c r="E98" s="156"/>
      <c r="F98" s="156"/>
      <c r="G98" s="156"/>
      <c r="H98" s="156"/>
      <c r="I98" s="157">
        <f t="shared" si="0"/>
        <v>0</v>
      </c>
      <c r="J98" s="157">
        <f t="shared" si="0"/>
        <v>0</v>
      </c>
      <c r="K98" s="157">
        <f>K121</f>
        <v>0</v>
      </c>
      <c r="L98" s="154"/>
      <c r="M98" s="158"/>
    </row>
    <row r="99" spans="1:31" s="9" customFormat="1" ht="24.95" customHeight="1">
      <c r="B99" s="147"/>
      <c r="C99" s="148"/>
      <c r="D99" s="149" t="s">
        <v>619</v>
      </c>
      <c r="E99" s="150"/>
      <c r="F99" s="150"/>
      <c r="G99" s="150"/>
      <c r="H99" s="150"/>
      <c r="I99" s="151">
        <f t="shared" si="0"/>
        <v>0</v>
      </c>
      <c r="J99" s="151">
        <f t="shared" si="0"/>
        <v>0</v>
      </c>
      <c r="K99" s="151">
        <f>K122</f>
        <v>0</v>
      </c>
      <c r="L99" s="148"/>
      <c r="M99" s="152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110</v>
      </c>
      <c r="D106" s="35"/>
      <c r="E106" s="35"/>
      <c r="F106" s="35"/>
      <c r="G106" s="35"/>
      <c r="H106" s="35"/>
      <c r="I106" s="35"/>
      <c r="J106" s="35"/>
      <c r="K106" s="35"/>
      <c r="L106" s="35"/>
      <c r="M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17</v>
      </c>
      <c r="D108" s="35"/>
      <c r="E108" s="35"/>
      <c r="F108" s="35"/>
      <c r="G108" s="35"/>
      <c r="H108" s="35"/>
      <c r="I108" s="35"/>
      <c r="J108" s="35"/>
      <c r="K108" s="35"/>
      <c r="L108" s="35"/>
      <c r="M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1" t="str">
        <f>E7</f>
        <v>Oprava kolejí a výhybek v žst. Moravský Beroun</v>
      </c>
      <c r="F109" s="292"/>
      <c r="G109" s="292"/>
      <c r="H109" s="292"/>
      <c r="I109" s="35"/>
      <c r="J109" s="35"/>
      <c r="K109" s="35"/>
      <c r="L109" s="35"/>
      <c r="M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96</v>
      </c>
      <c r="D110" s="35"/>
      <c r="E110" s="35"/>
      <c r="F110" s="35"/>
      <c r="G110" s="35"/>
      <c r="H110" s="35"/>
      <c r="I110" s="35"/>
      <c r="J110" s="35"/>
      <c r="K110" s="35"/>
      <c r="L110" s="35"/>
      <c r="M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62" t="str">
        <f>E9</f>
        <v>VON - Oprava kolejí a výhybek v žst. Moravský Beroun</v>
      </c>
      <c r="F111" s="293"/>
      <c r="G111" s="293"/>
      <c r="H111" s="293"/>
      <c r="I111" s="35"/>
      <c r="J111" s="35"/>
      <c r="K111" s="35"/>
      <c r="L111" s="35"/>
      <c r="M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21</v>
      </c>
      <c r="D113" s="35"/>
      <c r="E113" s="35"/>
      <c r="F113" s="26" t="str">
        <f>F12</f>
        <v>PS Bruntál</v>
      </c>
      <c r="G113" s="35"/>
      <c r="H113" s="35"/>
      <c r="I113" s="28" t="s">
        <v>23</v>
      </c>
      <c r="J113" s="65" t="str">
        <f>IF(J12="","",J12)</f>
        <v>24. 3. 2021</v>
      </c>
      <c r="K113" s="35"/>
      <c r="L113" s="35"/>
      <c r="M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25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33</v>
      </c>
      <c r="J115" s="31" t="str">
        <f>E21</f>
        <v xml:space="preserve"> </v>
      </c>
      <c r="K115" s="35"/>
      <c r="L115" s="35"/>
      <c r="M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31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35"/>
      <c r="M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9"/>
      <c r="B118" s="160"/>
      <c r="C118" s="161" t="s">
        <v>111</v>
      </c>
      <c r="D118" s="162" t="s">
        <v>62</v>
      </c>
      <c r="E118" s="162" t="s">
        <v>58</v>
      </c>
      <c r="F118" s="162" t="s">
        <v>59</v>
      </c>
      <c r="G118" s="162" t="s">
        <v>112</v>
      </c>
      <c r="H118" s="162" t="s">
        <v>113</v>
      </c>
      <c r="I118" s="162" t="s">
        <v>114</v>
      </c>
      <c r="J118" s="162" t="s">
        <v>115</v>
      </c>
      <c r="K118" s="162" t="s">
        <v>104</v>
      </c>
      <c r="L118" s="163" t="s">
        <v>116</v>
      </c>
      <c r="M118" s="164"/>
      <c r="N118" s="74" t="s">
        <v>1</v>
      </c>
      <c r="O118" s="75" t="s">
        <v>41</v>
      </c>
      <c r="P118" s="75" t="s">
        <v>117</v>
      </c>
      <c r="Q118" s="75" t="s">
        <v>118</v>
      </c>
      <c r="R118" s="75" t="s">
        <v>119</v>
      </c>
      <c r="S118" s="75" t="s">
        <v>120</v>
      </c>
      <c r="T118" s="75" t="s">
        <v>121</v>
      </c>
      <c r="U118" s="75" t="s">
        <v>122</v>
      </c>
      <c r="V118" s="75" t="s">
        <v>123</v>
      </c>
      <c r="W118" s="75" t="s">
        <v>124</v>
      </c>
      <c r="X118" s="76" t="s">
        <v>125</v>
      </c>
      <c r="Y118" s="159"/>
      <c r="Z118" s="159"/>
      <c r="AA118" s="159"/>
      <c r="AB118" s="159"/>
      <c r="AC118" s="159"/>
      <c r="AD118" s="159"/>
      <c r="AE118" s="159"/>
    </row>
    <row r="119" spans="1:65" s="2" customFormat="1" ht="22.9" customHeight="1">
      <c r="A119" s="33"/>
      <c r="B119" s="34"/>
      <c r="C119" s="81" t="s">
        <v>126</v>
      </c>
      <c r="D119" s="35"/>
      <c r="E119" s="35"/>
      <c r="F119" s="35"/>
      <c r="G119" s="35"/>
      <c r="H119" s="35"/>
      <c r="I119" s="35"/>
      <c r="J119" s="35"/>
      <c r="K119" s="165">
        <f>BK119</f>
        <v>0</v>
      </c>
      <c r="L119" s="35"/>
      <c r="M119" s="38"/>
      <c r="N119" s="77"/>
      <c r="O119" s="166"/>
      <c r="P119" s="78"/>
      <c r="Q119" s="167">
        <f>Q120+Q122</f>
        <v>0</v>
      </c>
      <c r="R119" s="167">
        <f>R120+R122</f>
        <v>0</v>
      </c>
      <c r="S119" s="78"/>
      <c r="T119" s="168">
        <f>T120+T122</f>
        <v>0</v>
      </c>
      <c r="U119" s="78"/>
      <c r="V119" s="168">
        <f>V120+V122</f>
        <v>0</v>
      </c>
      <c r="W119" s="78"/>
      <c r="X119" s="169">
        <f>X120+X122</f>
        <v>0</v>
      </c>
      <c r="Y119" s="33"/>
      <c r="Z119" s="33"/>
      <c r="AA119" s="33"/>
      <c r="AB119" s="33"/>
      <c r="AC119" s="33"/>
      <c r="AD119" s="33"/>
      <c r="AE119" s="33"/>
      <c r="AT119" s="16" t="s">
        <v>78</v>
      </c>
      <c r="AU119" s="16" t="s">
        <v>106</v>
      </c>
      <c r="BK119" s="170">
        <f>BK120+BK122</f>
        <v>0</v>
      </c>
    </row>
    <row r="120" spans="1:65" s="12" customFormat="1" ht="25.9" customHeight="1">
      <c r="B120" s="171"/>
      <c r="C120" s="172"/>
      <c r="D120" s="173" t="s">
        <v>78</v>
      </c>
      <c r="E120" s="174" t="s">
        <v>127</v>
      </c>
      <c r="F120" s="174" t="s">
        <v>127</v>
      </c>
      <c r="G120" s="172"/>
      <c r="H120" s="172"/>
      <c r="I120" s="175"/>
      <c r="J120" s="175"/>
      <c r="K120" s="176">
        <f>BK120</f>
        <v>0</v>
      </c>
      <c r="L120" s="172"/>
      <c r="M120" s="177"/>
      <c r="N120" s="178"/>
      <c r="O120" s="179"/>
      <c r="P120" s="179"/>
      <c r="Q120" s="180">
        <f>Q121</f>
        <v>0</v>
      </c>
      <c r="R120" s="180">
        <f>R121</f>
        <v>0</v>
      </c>
      <c r="S120" s="179"/>
      <c r="T120" s="181">
        <f>T121</f>
        <v>0</v>
      </c>
      <c r="U120" s="179"/>
      <c r="V120" s="181">
        <f>V121</f>
        <v>0</v>
      </c>
      <c r="W120" s="179"/>
      <c r="X120" s="182">
        <f>X121</f>
        <v>0</v>
      </c>
      <c r="AR120" s="183" t="s">
        <v>87</v>
      </c>
      <c r="AT120" s="184" t="s">
        <v>78</v>
      </c>
      <c r="AU120" s="184" t="s">
        <v>79</v>
      </c>
      <c r="AY120" s="183" t="s">
        <v>129</v>
      </c>
      <c r="BK120" s="185">
        <f>BK121</f>
        <v>0</v>
      </c>
    </row>
    <row r="121" spans="1:65" s="12" customFormat="1" ht="22.9" customHeight="1">
      <c r="B121" s="171"/>
      <c r="C121" s="172"/>
      <c r="D121" s="173" t="s">
        <v>78</v>
      </c>
      <c r="E121" s="186" t="s">
        <v>620</v>
      </c>
      <c r="F121" s="186" t="s">
        <v>621</v>
      </c>
      <c r="G121" s="172"/>
      <c r="H121" s="172"/>
      <c r="I121" s="175"/>
      <c r="J121" s="175"/>
      <c r="K121" s="187">
        <f>BK121</f>
        <v>0</v>
      </c>
      <c r="L121" s="172"/>
      <c r="M121" s="177"/>
      <c r="N121" s="178"/>
      <c r="O121" s="179"/>
      <c r="P121" s="179"/>
      <c r="Q121" s="180">
        <v>0</v>
      </c>
      <c r="R121" s="180">
        <v>0</v>
      </c>
      <c r="S121" s="179"/>
      <c r="T121" s="181">
        <v>0</v>
      </c>
      <c r="U121" s="179"/>
      <c r="V121" s="181">
        <v>0</v>
      </c>
      <c r="W121" s="179"/>
      <c r="X121" s="182">
        <v>0</v>
      </c>
      <c r="AR121" s="183" t="s">
        <v>87</v>
      </c>
      <c r="AT121" s="184" t="s">
        <v>78</v>
      </c>
      <c r="AU121" s="184" t="s">
        <v>87</v>
      </c>
      <c r="AY121" s="183" t="s">
        <v>129</v>
      </c>
      <c r="BK121" s="185">
        <v>0</v>
      </c>
    </row>
    <row r="122" spans="1:65" s="12" customFormat="1" ht="25.9" customHeight="1">
      <c r="B122" s="171"/>
      <c r="C122" s="172"/>
      <c r="D122" s="173" t="s">
        <v>78</v>
      </c>
      <c r="E122" s="174" t="s">
        <v>622</v>
      </c>
      <c r="F122" s="174" t="s">
        <v>623</v>
      </c>
      <c r="G122" s="172"/>
      <c r="H122" s="172"/>
      <c r="I122" s="175"/>
      <c r="J122" s="175"/>
      <c r="K122" s="176">
        <f>BK122</f>
        <v>0</v>
      </c>
      <c r="L122" s="172"/>
      <c r="M122" s="177"/>
      <c r="N122" s="178"/>
      <c r="O122" s="179"/>
      <c r="P122" s="179"/>
      <c r="Q122" s="180">
        <f>SUM(Q123:Q137)</f>
        <v>0</v>
      </c>
      <c r="R122" s="180">
        <f>SUM(R123:R137)</f>
        <v>0</v>
      </c>
      <c r="S122" s="179"/>
      <c r="T122" s="181">
        <f>SUM(T123:T137)</f>
        <v>0</v>
      </c>
      <c r="U122" s="179"/>
      <c r="V122" s="181">
        <f>SUM(V123:V137)</f>
        <v>0</v>
      </c>
      <c r="W122" s="179"/>
      <c r="X122" s="182">
        <f>SUM(X123:X137)</f>
        <v>0</v>
      </c>
      <c r="AR122" s="183" t="s">
        <v>130</v>
      </c>
      <c r="AT122" s="184" t="s">
        <v>78</v>
      </c>
      <c r="AU122" s="184" t="s">
        <v>79</v>
      </c>
      <c r="AY122" s="183" t="s">
        <v>129</v>
      </c>
      <c r="BK122" s="185">
        <f>SUM(BK123:BK137)</f>
        <v>0</v>
      </c>
    </row>
    <row r="123" spans="1:65" s="2" customFormat="1" ht="44.25" customHeight="1">
      <c r="A123" s="33"/>
      <c r="B123" s="34"/>
      <c r="C123" s="188" t="s">
        <v>87</v>
      </c>
      <c r="D123" s="188" t="s">
        <v>132</v>
      </c>
      <c r="E123" s="189" t="s">
        <v>624</v>
      </c>
      <c r="F123" s="190" t="s">
        <v>625</v>
      </c>
      <c r="G123" s="191" t="s">
        <v>149</v>
      </c>
      <c r="H123" s="192">
        <v>1</v>
      </c>
      <c r="I123" s="193"/>
      <c r="J123" s="193"/>
      <c r="K123" s="194">
        <f>ROUND(P123*H123,2)</f>
        <v>0</v>
      </c>
      <c r="L123" s="190" t="s">
        <v>136</v>
      </c>
      <c r="M123" s="38"/>
      <c r="N123" s="195" t="s">
        <v>1</v>
      </c>
      <c r="O123" s="196" t="s">
        <v>42</v>
      </c>
      <c r="P123" s="197">
        <f>I123+J123</f>
        <v>0</v>
      </c>
      <c r="Q123" s="197">
        <f>ROUND(I123*H123,2)</f>
        <v>0</v>
      </c>
      <c r="R123" s="197">
        <f>ROUND(J123*H123,2)</f>
        <v>0</v>
      </c>
      <c r="S123" s="70"/>
      <c r="T123" s="198">
        <f>S123*H123</f>
        <v>0</v>
      </c>
      <c r="U123" s="198">
        <v>0</v>
      </c>
      <c r="V123" s="198">
        <f>U123*H123</f>
        <v>0</v>
      </c>
      <c r="W123" s="198">
        <v>0</v>
      </c>
      <c r="X123" s="199">
        <f>W123*H123</f>
        <v>0</v>
      </c>
      <c r="Y123" s="33"/>
      <c r="Z123" s="33"/>
      <c r="AA123" s="33"/>
      <c r="AB123" s="33"/>
      <c r="AC123" s="33"/>
      <c r="AD123" s="33"/>
      <c r="AE123" s="33"/>
      <c r="AR123" s="200" t="s">
        <v>137</v>
      </c>
      <c r="AT123" s="200" t="s">
        <v>132</v>
      </c>
      <c r="AU123" s="200" t="s">
        <v>87</v>
      </c>
      <c r="AY123" s="16" t="s">
        <v>129</v>
      </c>
      <c r="BE123" s="201">
        <f>IF(O123="základní",K123,0)</f>
        <v>0</v>
      </c>
      <c r="BF123" s="201">
        <f>IF(O123="snížená",K123,0)</f>
        <v>0</v>
      </c>
      <c r="BG123" s="201">
        <f>IF(O123="zákl. přenesená",K123,0)</f>
        <v>0</v>
      </c>
      <c r="BH123" s="201">
        <f>IF(O123="sníž. přenesená",K123,0)</f>
        <v>0</v>
      </c>
      <c r="BI123" s="201">
        <f>IF(O123="nulová",K123,0)</f>
        <v>0</v>
      </c>
      <c r="BJ123" s="16" t="s">
        <v>87</v>
      </c>
      <c r="BK123" s="201">
        <f>ROUND(P123*H123,2)</f>
        <v>0</v>
      </c>
      <c r="BL123" s="16" t="s">
        <v>137</v>
      </c>
      <c r="BM123" s="200" t="s">
        <v>626</v>
      </c>
    </row>
    <row r="124" spans="1:65" s="2" customFormat="1" ht="24.2" customHeight="1">
      <c r="A124" s="33"/>
      <c r="B124" s="34"/>
      <c r="C124" s="188" t="s">
        <v>89</v>
      </c>
      <c r="D124" s="188" t="s">
        <v>132</v>
      </c>
      <c r="E124" s="189" t="s">
        <v>627</v>
      </c>
      <c r="F124" s="190" t="s">
        <v>628</v>
      </c>
      <c r="G124" s="191" t="s">
        <v>252</v>
      </c>
      <c r="H124" s="192">
        <v>0.90200000000000002</v>
      </c>
      <c r="I124" s="193"/>
      <c r="J124" s="193"/>
      <c r="K124" s="194">
        <f>ROUND(P124*H124,2)</f>
        <v>0</v>
      </c>
      <c r="L124" s="190" t="s">
        <v>136</v>
      </c>
      <c r="M124" s="38"/>
      <c r="N124" s="195" t="s">
        <v>1</v>
      </c>
      <c r="O124" s="196" t="s">
        <v>42</v>
      </c>
      <c r="P124" s="197">
        <f>I124+J124</f>
        <v>0</v>
      </c>
      <c r="Q124" s="197">
        <f>ROUND(I124*H124,2)</f>
        <v>0</v>
      </c>
      <c r="R124" s="197">
        <f>ROUND(J124*H124,2)</f>
        <v>0</v>
      </c>
      <c r="S124" s="70"/>
      <c r="T124" s="198">
        <f>S124*H124</f>
        <v>0</v>
      </c>
      <c r="U124" s="198">
        <v>0</v>
      </c>
      <c r="V124" s="198">
        <f>U124*H124</f>
        <v>0</v>
      </c>
      <c r="W124" s="198">
        <v>0</v>
      </c>
      <c r="X124" s="199">
        <f>W124*H124</f>
        <v>0</v>
      </c>
      <c r="Y124" s="33"/>
      <c r="Z124" s="33"/>
      <c r="AA124" s="33"/>
      <c r="AB124" s="33"/>
      <c r="AC124" s="33"/>
      <c r="AD124" s="33"/>
      <c r="AE124" s="33"/>
      <c r="AR124" s="200" t="s">
        <v>137</v>
      </c>
      <c r="AT124" s="200" t="s">
        <v>132</v>
      </c>
      <c r="AU124" s="200" t="s">
        <v>87</v>
      </c>
      <c r="AY124" s="16" t="s">
        <v>129</v>
      </c>
      <c r="BE124" s="201">
        <f>IF(O124="základní",K124,0)</f>
        <v>0</v>
      </c>
      <c r="BF124" s="201">
        <f>IF(O124="snížená",K124,0)</f>
        <v>0</v>
      </c>
      <c r="BG124" s="201">
        <f>IF(O124="zákl. přenesená",K124,0)</f>
        <v>0</v>
      </c>
      <c r="BH124" s="201">
        <f>IF(O124="sníž. přenesená",K124,0)</f>
        <v>0</v>
      </c>
      <c r="BI124" s="201">
        <f>IF(O124="nulová",K124,0)</f>
        <v>0</v>
      </c>
      <c r="BJ124" s="16" t="s">
        <v>87</v>
      </c>
      <c r="BK124" s="201">
        <f>ROUND(P124*H124,2)</f>
        <v>0</v>
      </c>
      <c r="BL124" s="16" t="s">
        <v>137</v>
      </c>
      <c r="BM124" s="200" t="s">
        <v>629</v>
      </c>
    </row>
    <row r="125" spans="1:65" s="13" customFormat="1" ht="11.25">
      <c r="B125" s="202"/>
      <c r="C125" s="203"/>
      <c r="D125" s="204" t="s">
        <v>139</v>
      </c>
      <c r="E125" s="205" t="s">
        <v>1</v>
      </c>
      <c r="F125" s="206" t="s">
        <v>630</v>
      </c>
      <c r="G125" s="203"/>
      <c r="H125" s="207">
        <v>0.90200000000000002</v>
      </c>
      <c r="I125" s="208"/>
      <c r="J125" s="208"/>
      <c r="K125" s="203"/>
      <c r="L125" s="203"/>
      <c r="M125" s="209"/>
      <c r="N125" s="210"/>
      <c r="O125" s="211"/>
      <c r="P125" s="211"/>
      <c r="Q125" s="211"/>
      <c r="R125" s="211"/>
      <c r="S125" s="211"/>
      <c r="T125" s="211"/>
      <c r="U125" s="211"/>
      <c r="V125" s="211"/>
      <c r="W125" s="211"/>
      <c r="X125" s="212"/>
      <c r="AT125" s="213" t="s">
        <v>139</v>
      </c>
      <c r="AU125" s="213" t="s">
        <v>87</v>
      </c>
      <c r="AV125" s="13" t="s">
        <v>89</v>
      </c>
      <c r="AW125" s="13" t="s">
        <v>5</v>
      </c>
      <c r="AX125" s="13" t="s">
        <v>87</v>
      </c>
      <c r="AY125" s="213" t="s">
        <v>129</v>
      </c>
    </row>
    <row r="126" spans="1:65" s="2" customFormat="1" ht="24.2" customHeight="1">
      <c r="A126" s="33"/>
      <c r="B126" s="34"/>
      <c r="C126" s="188" t="s">
        <v>146</v>
      </c>
      <c r="D126" s="188" t="s">
        <v>132</v>
      </c>
      <c r="E126" s="189" t="s">
        <v>631</v>
      </c>
      <c r="F126" s="190" t="s">
        <v>632</v>
      </c>
      <c r="G126" s="191" t="s">
        <v>252</v>
      </c>
      <c r="H126" s="192">
        <v>0.90200000000000002</v>
      </c>
      <c r="I126" s="193"/>
      <c r="J126" s="193"/>
      <c r="K126" s="194">
        <f>ROUND(P126*H126,2)</f>
        <v>0</v>
      </c>
      <c r="L126" s="190" t="s">
        <v>136</v>
      </c>
      <c r="M126" s="38"/>
      <c r="N126" s="195" t="s">
        <v>1</v>
      </c>
      <c r="O126" s="196" t="s">
        <v>42</v>
      </c>
      <c r="P126" s="197">
        <f>I126+J126</f>
        <v>0</v>
      </c>
      <c r="Q126" s="197">
        <f>ROUND(I126*H126,2)</f>
        <v>0</v>
      </c>
      <c r="R126" s="197">
        <f>ROUND(J126*H126,2)</f>
        <v>0</v>
      </c>
      <c r="S126" s="70"/>
      <c r="T126" s="198">
        <f>S126*H126</f>
        <v>0</v>
      </c>
      <c r="U126" s="198">
        <v>0</v>
      </c>
      <c r="V126" s="198">
        <f>U126*H126</f>
        <v>0</v>
      </c>
      <c r="W126" s="198">
        <v>0</v>
      </c>
      <c r="X126" s="199">
        <f>W126*H126</f>
        <v>0</v>
      </c>
      <c r="Y126" s="33"/>
      <c r="Z126" s="33"/>
      <c r="AA126" s="33"/>
      <c r="AB126" s="33"/>
      <c r="AC126" s="33"/>
      <c r="AD126" s="33"/>
      <c r="AE126" s="33"/>
      <c r="AR126" s="200" t="s">
        <v>137</v>
      </c>
      <c r="AT126" s="200" t="s">
        <v>132</v>
      </c>
      <c r="AU126" s="200" t="s">
        <v>87</v>
      </c>
      <c r="AY126" s="16" t="s">
        <v>129</v>
      </c>
      <c r="BE126" s="201">
        <f>IF(O126="základní",K126,0)</f>
        <v>0</v>
      </c>
      <c r="BF126" s="201">
        <f>IF(O126="snížená",K126,0)</f>
        <v>0</v>
      </c>
      <c r="BG126" s="201">
        <f>IF(O126="zákl. přenesená",K126,0)</f>
        <v>0</v>
      </c>
      <c r="BH126" s="201">
        <f>IF(O126="sníž. přenesená",K126,0)</f>
        <v>0</v>
      </c>
      <c r="BI126" s="201">
        <f>IF(O126="nulová",K126,0)</f>
        <v>0</v>
      </c>
      <c r="BJ126" s="16" t="s">
        <v>87</v>
      </c>
      <c r="BK126" s="201">
        <f>ROUND(P126*H126,2)</f>
        <v>0</v>
      </c>
      <c r="BL126" s="16" t="s">
        <v>137</v>
      </c>
      <c r="BM126" s="200" t="s">
        <v>633</v>
      </c>
    </row>
    <row r="127" spans="1:65" s="13" customFormat="1" ht="11.25">
      <c r="B127" s="202"/>
      <c r="C127" s="203"/>
      <c r="D127" s="204" t="s">
        <v>139</v>
      </c>
      <c r="E127" s="205" t="s">
        <v>1</v>
      </c>
      <c r="F127" s="206" t="s">
        <v>630</v>
      </c>
      <c r="G127" s="203"/>
      <c r="H127" s="207">
        <v>0.90200000000000002</v>
      </c>
      <c r="I127" s="208"/>
      <c r="J127" s="208"/>
      <c r="K127" s="203"/>
      <c r="L127" s="203"/>
      <c r="M127" s="209"/>
      <c r="N127" s="210"/>
      <c r="O127" s="211"/>
      <c r="P127" s="211"/>
      <c r="Q127" s="211"/>
      <c r="R127" s="211"/>
      <c r="S127" s="211"/>
      <c r="T127" s="211"/>
      <c r="U127" s="211"/>
      <c r="V127" s="211"/>
      <c r="W127" s="211"/>
      <c r="X127" s="212"/>
      <c r="AT127" s="213" t="s">
        <v>139</v>
      </c>
      <c r="AU127" s="213" t="s">
        <v>87</v>
      </c>
      <c r="AV127" s="13" t="s">
        <v>89</v>
      </c>
      <c r="AW127" s="13" t="s">
        <v>5</v>
      </c>
      <c r="AX127" s="13" t="s">
        <v>87</v>
      </c>
      <c r="AY127" s="213" t="s">
        <v>129</v>
      </c>
    </row>
    <row r="128" spans="1:65" s="2" customFormat="1" ht="24.2" customHeight="1">
      <c r="A128" s="33"/>
      <c r="B128" s="34"/>
      <c r="C128" s="188" t="s">
        <v>137</v>
      </c>
      <c r="D128" s="188" t="s">
        <v>132</v>
      </c>
      <c r="E128" s="189" t="s">
        <v>634</v>
      </c>
      <c r="F128" s="190" t="s">
        <v>635</v>
      </c>
      <c r="G128" s="191" t="s">
        <v>252</v>
      </c>
      <c r="H128" s="192">
        <v>0.90200000000000002</v>
      </c>
      <c r="I128" s="193"/>
      <c r="J128" s="193"/>
      <c r="K128" s="194">
        <f>ROUND(P128*H128,2)</f>
        <v>0</v>
      </c>
      <c r="L128" s="190" t="s">
        <v>136</v>
      </c>
      <c r="M128" s="38"/>
      <c r="N128" s="195" t="s">
        <v>1</v>
      </c>
      <c r="O128" s="196" t="s">
        <v>42</v>
      </c>
      <c r="P128" s="197">
        <f>I128+J128</f>
        <v>0</v>
      </c>
      <c r="Q128" s="197">
        <f>ROUND(I128*H128,2)</f>
        <v>0</v>
      </c>
      <c r="R128" s="197">
        <f>ROUND(J128*H128,2)</f>
        <v>0</v>
      </c>
      <c r="S128" s="70"/>
      <c r="T128" s="198">
        <f>S128*H128</f>
        <v>0</v>
      </c>
      <c r="U128" s="198">
        <v>0</v>
      </c>
      <c r="V128" s="198">
        <f>U128*H128</f>
        <v>0</v>
      </c>
      <c r="W128" s="198">
        <v>0</v>
      </c>
      <c r="X128" s="199">
        <f>W128*H128</f>
        <v>0</v>
      </c>
      <c r="Y128" s="33"/>
      <c r="Z128" s="33"/>
      <c r="AA128" s="33"/>
      <c r="AB128" s="33"/>
      <c r="AC128" s="33"/>
      <c r="AD128" s="33"/>
      <c r="AE128" s="33"/>
      <c r="AR128" s="200" t="s">
        <v>137</v>
      </c>
      <c r="AT128" s="200" t="s">
        <v>132</v>
      </c>
      <c r="AU128" s="200" t="s">
        <v>87</v>
      </c>
      <c r="AY128" s="16" t="s">
        <v>129</v>
      </c>
      <c r="BE128" s="201">
        <f>IF(O128="základní",K128,0)</f>
        <v>0</v>
      </c>
      <c r="BF128" s="201">
        <f>IF(O128="snížená",K128,0)</f>
        <v>0</v>
      </c>
      <c r="BG128" s="201">
        <f>IF(O128="zákl. přenesená",K128,0)</f>
        <v>0</v>
      </c>
      <c r="BH128" s="201">
        <f>IF(O128="sníž. přenesená",K128,0)</f>
        <v>0</v>
      </c>
      <c r="BI128" s="201">
        <f>IF(O128="nulová",K128,0)</f>
        <v>0</v>
      </c>
      <c r="BJ128" s="16" t="s">
        <v>87</v>
      </c>
      <c r="BK128" s="201">
        <f>ROUND(P128*H128,2)</f>
        <v>0</v>
      </c>
      <c r="BL128" s="16" t="s">
        <v>137</v>
      </c>
      <c r="BM128" s="200" t="s">
        <v>636</v>
      </c>
    </row>
    <row r="129" spans="1:65" s="13" customFormat="1" ht="11.25">
      <c r="B129" s="202"/>
      <c r="C129" s="203"/>
      <c r="D129" s="204" t="s">
        <v>139</v>
      </c>
      <c r="E129" s="205" t="s">
        <v>1</v>
      </c>
      <c r="F129" s="206" t="s">
        <v>630</v>
      </c>
      <c r="G129" s="203"/>
      <c r="H129" s="207">
        <v>0.90200000000000002</v>
      </c>
      <c r="I129" s="208"/>
      <c r="J129" s="208"/>
      <c r="K129" s="203"/>
      <c r="L129" s="203"/>
      <c r="M129" s="209"/>
      <c r="N129" s="210"/>
      <c r="O129" s="211"/>
      <c r="P129" s="211"/>
      <c r="Q129" s="211"/>
      <c r="R129" s="211"/>
      <c r="S129" s="211"/>
      <c r="T129" s="211"/>
      <c r="U129" s="211"/>
      <c r="V129" s="211"/>
      <c r="W129" s="211"/>
      <c r="X129" s="212"/>
      <c r="AT129" s="213" t="s">
        <v>139</v>
      </c>
      <c r="AU129" s="213" t="s">
        <v>87</v>
      </c>
      <c r="AV129" s="13" t="s">
        <v>89</v>
      </c>
      <c r="AW129" s="13" t="s">
        <v>5</v>
      </c>
      <c r="AX129" s="13" t="s">
        <v>87</v>
      </c>
      <c r="AY129" s="213" t="s">
        <v>129</v>
      </c>
    </row>
    <row r="130" spans="1:65" s="2" customFormat="1" ht="60">
      <c r="A130" s="33"/>
      <c r="B130" s="34"/>
      <c r="C130" s="188" t="s">
        <v>130</v>
      </c>
      <c r="D130" s="188" t="s">
        <v>132</v>
      </c>
      <c r="E130" s="189" t="s">
        <v>637</v>
      </c>
      <c r="F130" s="190" t="s">
        <v>638</v>
      </c>
      <c r="G130" s="191" t="s">
        <v>252</v>
      </c>
      <c r="H130" s="192">
        <v>1.423</v>
      </c>
      <c r="I130" s="193"/>
      <c r="J130" s="193"/>
      <c r="K130" s="194">
        <f>ROUND(P130*H130,2)</f>
        <v>0</v>
      </c>
      <c r="L130" s="190" t="s">
        <v>136</v>
      </c>
      <c r="M130" s="38"/>
      <c r="N130" s="195" t="s">
        <v>1</v>
      </c>
      <c r="O130" s="196" t="s">
        <v>42</v>
      </c>
      <c r="P130" s="197">
        <f>I130+J130</f>
        <v>0</v>
      </c>
      <c r="Q130" s="197">
        <f>ROUND(I130*H130,2)</f>
        <v>0</v>
      </c>
      <c r="R130" s="197">
        <f>ROUND(J130*H130,2)</f>
        <v>0</v>
      </c>
      <c r="S130" s="70"/>
      <c r="T130" s="198">
        <f>S130*H130</f>
        <v>0</v>
      </c>
      <c r="U130" s="198">
        <v>0</v>
      </c>
      <c r="V130" s="198">
        <f>U130*H130</f>
        <v>0</v>
      </c>
      <c r="W130" s="198">
        <v>0</v>
      </c>
      <c r="X130" s="199">
        <f>W130*H130</f>
        <v>0</v>
      </c>
      <c r="Y130" s="33"/>
      <c r="Z130" s="33"/>
      <c r="AA130" s="33"/>
      <c r="AB130" s="33"/>
      <c r="AC130" s="33"/>
      <c r="AD130" s="33"/>
      <c r="AE130" s="33"/>
      <c r="AR130" s="200" t="s">
        <v>137</v>
      </c>
      <c r="AT130" s="200" t="s">
        <v>132</v>
      </c>
      <c r="AU130" s="200" t="s">
        <v>87</v>
      </c>
      <c r="AY130" s="16" t="s">
        <v>129</v>
      </c>
      <c r="BE130" s="201">
        <f>IF(O130="základní",K130,0)</f>
        <v>0</v>
      </c>
      <c r="BF130" s="201">
        <f>IF(O130="snížená",K130,0)</f>
        <v>0</v>
      </c>
      <c r="BG130" s="201">
        <f>IF(O130="zákl. přenesená",K130,0)</f>
        <v>0</v>
      </c>
      <c r="BH130" s="201">
        <f>IF(O130="sníž. přenesená",K130,0)</f>
        <v>0</v>
      </c>
      <c r="BI130" s="201">
        <f>IF(O130="nulová",K130,0)</f>
        <v>0</v>
      </c>
      <c r="BJ130" s="16" t="s">
        <v>87</v>
      </c>
      <c r="BK130" s="201">
        <f>ROUND(P130*H130,2)</f>
        <v>0</v>
      </c>
      <c r="BL130" s="16" t="s">
        <v>137</v>
      </c>
      <c r="BM130" s="200" t="s">
        <v>639</v>
      </c>
    </row>
    <row r="131" spans="1:65" s="13" customFormat="1" ht="11.25">
      <c r="B131" s="202"/>
      <c r="C131" s="203"/>
      <c r="D131" s="204" t="s">
        <v>139</v>
      </c>
      <c r="E131" s="205" t="s">
        <v>1</v>
      </c>
      <c r="F131" s="206" t="s">
        <v>640</v>
      </c>
      <c r="G131" s="203"/>
      <c r="H131" s="207">
        <v>1.423</v>
      </c>
      <c r="I131" s="208"/>
      <c r="J131" s="208"/>
      <c r="K131" s="203"/>
      <c r="L131" s="203"/>
      <c r="M131" s="209"/>
      <c r="N131" s="210"/>
      <c r="O131" s="211"/>
      <c r="P131" s="211"/>
      <c r="Q131" s="211"/>
      <c r="R131" s="211"/>
      <c r="S131" s="211"/>
      <c r="T131" s="211"/>
      <c r="U131" s="211"/>
      <c r="V131" s="211"/>
      <c r="W131" s="211"/>
      <c r="X131" s="212"/>
      <c r="AT131" s="213" t="s">
        <v>139</v>
      </c>
      <c r="AU131" s="213" t="s">
        <v>87</v>
      </c>
      <c r="AV131" s="13" t="s">
        <v>89</v>
      </c>
      <c r="AW131" s="13" t="s">
        <v>5</v>
      </c>
      <c r="AX131" s="13" t="s">
        <v>87</v>
      </c>
      <c r="AY131" s="213" t="s">
        <v>129</v>
      </c>
    </row>
    <row r="132" spans="1:65" s="2" customFormat="1" ht="36">
      <c r="A132" s="33"/>
      <c r="B132" s="34"/>
      <c r="C132" s="188" t="s">
        <v>164</v>
      </c>
      <c r="D132" s="188" t="s">
        <v>132</v>
      </c>
      <c r="E132" s="189" t="s">
        <v>641</v>
      </c>
      <c r="F132" s="190" t="s">
        <v>642</v>
      </c>
      <c r="G132" s="191" t="s">
        <v>643</v>
      </c>
      <c r="H132" s="192">
        <v>16</v>
      </c>
      <c r="I132" s="193"/>
      <c r="J132" s="193"/>
      <c r="K132" s="194">
        <f>ROUND(P132*H132,2)</f>
        <v>0</v>
      </c>
      <c r="L132" s="190" t="s">
        <v>136</v>
      </c>
      <c r="M132" s="38"/>
      <c r="N132" s="195" t="s">
        <v>1</v>
      </c>
      <c r="O132" s="196" t="s">
        <v>42</v>
      </c>
      <c r="P132" s="197">
        <f>I132+J132</f>
        <v>0</v>
      </c>
      <c r="Q132" s="197">
        <f>ROUND(I132*H132,2)</f>
        <v>0</v>
      </c>
      <c r="R132" s="197">
        <f>ROUND(J132*H132,2)</f>
        <v>0</v>
      </c>
      <c r="S132" s="70"/>
      <c r="T132" s="198">
        <f>S132*H132</f>
        <v>0</v>
      </c>
      <c r="U132" s="198">
        <v>0</v>
      </c>
      <c r="V132" s="198">
        <f>U132*H132</f>
        <v>0</v>
      </c>
      <c r="W132" s="198">
        <v>0</v>
      </c>
      <c r="X132" s="199">
        <f>W132*H132</f>
        <v>0</v>
      </c>
      <c r="Y132" s="33"/>
      <c r="Z132" s="33"/>
      <c r="AA132" s="33"/>
      <c r="AB132" s="33"/>
      <c r="AC132" s="33"/>
      <c r="AD132" s="33"/>
      <c r="AE132" s="33"/>
      <c r="AR132" s="200" t="s">
        <v>137</v>
      </c>
      <c r="AT132" s="200" t="s">
        <v>132</v>
      </c>
      <c r="AU132" s="200" t="s">
        <v>87</v>
      </c>
      <c r="AY132" s="16" t="s">
        <v>129</v>
      </c>
      <c r="BE132" s="201">
        <f>IF(O132="základní",K132,0)</f>
        <v>0</v>
      </c>
      <c r="BF132" s="201">
        <f>IF(O132="snížená",K132,0)</f>
        <v>0</v>
      </c>
      <c r="BG132" s="201">
        <f>IF(O132="zákl. přenesená",K132,0)</f>
        <v>0</v>
      </c>
      <c r="BH132" s="201">
        <f>IF(O132="sníž. přenesená",K132,0)</f>
        <v>0</v>
      </c>
      <c r="BI132" s="201">
        <f>IF(O132="nulová",K132,0)</f>
        <v>0</v>
      </c>
      <c r="BJ132" s="16" t="s">
        <v>87</v>
      </c>
      <c r="BK132" s="201">
        <f>ROUND(P132*H132,2)</f>
        <v>0</v>
      </c>
      <c r="BL132" s="16" t="s">
        <v>137</v>
      </c>
      <c r="BM132" s="200" t="s">
        <v>644</v>
      </c>
    </row>
    <row r="133" spans="1:65" s="2" customFormat="1" ht="24.2" customHeight="1">
      <c r="A133" s="33"/>
      <c r="B133" s="34"/>
      <c r="C133" s="188" t="s">
        <v>169</v>
      </c>
      <c r="D133" s="188" t="s">
        <v>132</v>
      </c>
      <c r="E133" s="189" t="s">
        <v>620</v>
      </c>
      <c r="F133" s="190" t="s">
        <v>621</v>
      </c>
      <c r="G133" s="191" t="s">
        <v>645</v>
      </c>
      <c r="H133" s="242"/>
      <c r="I133" s="193"/>
      <c r="J133" s="193"/>
      <c r="K133" s="194">
        <f>ROUND(P133*H133,2)</f>
        <v>0</v>
      </c>
      <c r="L133" s="190" t="s">
        <v>136</v>
      </c>
      <c r="M133" s="38"/>
      <c r="N133" s="195" t="s">
        <v>1</v>
      </c>
      <c r="O133" s="196" t="s">
        <v>42</v>
      </c>
      <c r="P133" s="197">
        <f>I133+J133</f>
        <v>0</v>
      </c>
      <c r="Q133" s="197">
        <f>ROUND(I133*H133,2)</f>
        <v>0</v>
      </c>
      <c r="R133" s="197">
        <f>ROUND(J133*H133,2)</f>
        <v>0</v>
      </c>
      <c r="S133" s="70"/>
      <c r="T133" s="198">
        <f>S133*H133</f>
        <v>0</v>
      </c>
      <c r="U133" s="198">
        <v>0</v>
      </c>
      <c r="V133" s="198">
        <f>U133*H133</f>
        <v>0</v>
      </c>
      <c r="W133" s="198">
        <v>0</v>
      </c>
      <c r="X133" s="199">
        <f>W133*H133</f>
        <v>0</v>
      </c>
      <c r="Y133" s="33"/>
      <c r="Z133" s="33"/>
      <c r="AA133" s="33"/>
      <c r="AB133" s="33"/>
      <c r="AC133" s="33"/>
      <c r="AD133" s="33"/>
      <c r="AE133" s="33"/>
      <c r="AR133" s="200" t="s">
        <v>137</v>
      </c>
      <c r="AT133" s="200" t="s">
        <v>132</v>
      </c>
      <c r="AU133" s="200" t="s">
        <v>87</v>
      </c>
      <c r="AY133" s="16" t="s">
        <v>129</v>
      </c>
      <c r="BE133" s="201">
        <f>IF(O133="základní",K133,0)</f>
        <v>0</v>
      </c>
      <c r="BF133" s="201">
        <f>IF(O133="snížená",K133,0)</f>
        <v>0</v>
      </c>
      <c r="BG133" s="201">
        <f>IF(O133="zákl. přenesená",K133,0)</f>
        <v>0</v>
      </c>
      <c r="BH133" s="201">
        <f>IF(O133="sníž. přenesená",K133,0)</f>
        <v>0</v>
      </c>
      <c r="BI133" s="201">
        <f>IF(O133="nulová",K133,0)</f>
        <v>0</v>
      </c>
      <c r="BJ133" s="16" t="s">
        <v>87</v>
      </c>
      <c r="BK133" s="201">
        <f>ROUND(P133*H133,2)</f>
        <v>0</v>
      </c>
      <c r="BL133" s="16" t="s">
        <v>137</v>
      </c>
      <c r="BM133" s="200" t="s">
        <v>646</v>
      </c>
    </row>
    <row r="134" spans="1:65" s="2" customFormat="1" ht="16.5" customHeight="1">
      <c r="A134" s="33"/>
      <c r="B134" s="34"/>
      <c r="C134" s="188" t="s">
        <v>174</v>
      </c>
      <c r="D134" s="188" t="s">
        <v>132</v>
      </c>
      <c r="E134" s="189" t="s">
        <v>647</v>
      </c>
      <c r="F134" s="190" t="s">
        <v>621</v>
      </c>
      <c r="G134" s="191" t="s">
        <v>387</v>
      </c>
      <c r="H134" s="192">
        <v>1</v>
      </c>
      <c r="I134" s="193"/>
      <c r="J134" s="193"/>
      <c r="K134" s="194">
        <f>ROUND(P134*H134,2)</f>
        <v>0</v>
      </c>
      <c r="L134" s="190" t="s">
        <v>1</v>
      </c>
      <c r="M134" s="38"/>
      <c r="N134" s="195" t="s">
        <v>1</v>
      </c>
      <c r="O134" s="196" t="s">
        <v>42</v>
      </c>
      <c r="P134" s="197">
        <f>I134+J134</f>
        <v>0</v>
      </c>
      <c r="Q134" s="197">
        <f>ROUND(I134*H134,2)</f>
        <v>0</v>
      </c>
      <c r="R134" s="197">
        <f>ROUND(J134*H134,2)</f>
        <v>0</v>
      </c>
      <c r="S134" s="70"/>
      <c r="T134" s="198">
        <f>S134*H134</f>
        <v>0</v>
      </c>
      <c r="U134" s="198">
        <v>0</v>
      </c>
      <c r="V134" s="198">
        <f>U134*H134</f>
        <v>0</v>
      </c>
      <c r="W134" s="198">
        <v>0</v>
      </c>
      <c r="X134" s="199">
        <f>W134*H134</f>
        <v>0</v>
      </c>
      <c r="Y134" s="33"/>
      <c r="Z134" s="33"/>
      <c r="AA134" s="33"/>
      <c r="AB134" s="33"/>
      <c r="AC134" s="33"/>
      <c r="AD134" s="33"/>
      <c r="AE134" s="33"/>
      <c r="AR134" s="200" t="s">
        <v>137</v>
      </c>
      <c r="AT134" s="200" t="s">
        <v>132</v>
      </c>
      <c r="AU134" s="200" t="s">
        <v>87</v>
      </c>
      <c r="AY134" s="16" t="s">
        <v>129</v>
      </c>
      <c r="BE134" s="201">
        <f>IF(O134="základní",K134,0)</f>
        <v>0</v>
      </c>
      <c r="BF134" s="201">
        <f>IF(O134="snížená",K134,0)</f>
        <v>0</v>
      </c>
      <c r="BG134" s="201">
        <f>IF(O134="zákl. přenesená",K134,0)</f>
        <v>0</v>
      </c>
      <c r="BH134" s="201">
        <f>IF(O134="sníž. přenesená",K134,0)</f>
        <v>0</v>
      </c>
      <c r="BI134" s="201">
        <f>IF(O134="nulová",K134,0)</f>
        <v>0</v>
      </c>
      <c r="BJ134" s="16" t="s">
        <v>87</v>
      </c>
      <c r="BK134" s="201">
        <f>ROUND(P134*H134,2)</f>
        <v>0</v>
      </c>
      <c r="BL134" s="16" t="s">
        <v>137</v>
      </c>
      <c r="BM134" s="200" t="s">
        <v>648</v>
      </c>
    </row>
    <row r="135" spans="1:65" s="2" customFormat="1" ht="36">
      <c r="A135" s="33"/>
      <c r="B135" s="34"/>
      <c r="C135" s="188" t="s">
        <v>179</v>
      </c>
      <c r="D135" s="188" t="s">
        <v>132</v>
      </c>
      <c r="E135" s="189" t="s">
        <v>649</v>
      </c>
      <c r="F135" s="190" t="s">
        <v>650</v>
      </c>
      <c r="G135" s="191" t="s">
        <v>645</v>
      </c>
      <c r="H135" s="242"/>
      <c r="I135" s="193"/>
      <c r="J135" s="193"/>
      <c r="K135" s="194">
        <f>ROUND(P135*H135,2)</f>
        <v>0</v>
      </c>
      <c r="L135" s="190" t="s">
        <v>136</v>
      </c>
      <c r="M135" s="38"/>
      <c r="N135" s="195" t="s">
        <v>1</v>
      </c>
      <c r="O135" s="196" t="s">
        <v>42</v>
      </c>
      <c r="P135" s="197">
        <f>I135+J135</f>
        <v>0</v>
      </c>
      <c r="Q135" s="197">
        <f>ROUND(I135*H135,2)</f>
        <v>0</v>
      </c>
      <c r="R135" s="197">
        <f>ROUND(J135*H135,2)</f>
        <v>0</v>
      </c>
      <c r="S135" s="70"/>
      <c r="T135" s="198">
        <f>S135*H135</f>
        <v>0</v>
      </c>
      <c r="U135" s="198">
        <v>0</v>
      </c>
      <c r="V135" s="198">
        <f>U135*H135</f>
        <v>0</v>
      </c>
      <c r="W135" s="198">
        <v>0</v>
      </c>
      <c r="X135" s="199">
        <f>W135*H135</f>
        <v>0</v>
      </c>
      <c r="Y135" s="33"/>
      <c r="Z135" s="33"/>
      <c r="AA135" s="33"/>
      <c r="AB135" s="33"/>
      <c r="AC135" s="33"/>
      <c r="AD135" s="33"/>
      <c r="AE135" s="33"/>
      <c r="AR135" s="200" t="s">
        <v>137</v>
      </c>
      <c r="AT135" s="200" t="s">
        <v>132</v>
      </c>
      <c r="AU135" s="200" t="s">
        <v>87</v>
      </c>
      <c r="AY135" s="16" t="s">
        <v>129</v>
      </c>
      <c r="BE135" s="201">
        <f>IF(O135="základní",K135,0)</f>
        <v>0</v>
      </c>
      <c r="BF135" s="201">
        <f>IF(O135="snížená",K135,0)</f>
        <v>0</v>
      </c>
      <c r="BG135" s="201">
        <f>IF(O135="zákl. přenesená",K135,0)</f>
        <v>0</v>
      </c>
      <c r="BH135" s="201">
        <f>IF(O135="sníž. přenesená",K135,0)</f>
        <v>0</v>
      </c>
      <c r="BI135" s="201">
        <f>IF(O135="nulová",K135,0)</f>
        <v>0</v>
      </c>
      <c r="BJ135" s="16" t="s">
        <v>87</v>
      </c>
      <c r="BK135" s="201">
        <f>ROUND(P135*H135,2)</f>
        <v>0</v>
      </c>
      <c r="BL135" s="16" t="s">
        <v>137</v>
      </c>
      <c r="BM135" s="200" t="s">
        <v>651</v>
      </c>
    </row>
    <row r="136" spans="1:65" s="2" customFormat="1" ht="48">
      <c r="A136" s="33"/>
      <c r="B136" s="34"/>
      <c r="C136" s="188" t="s">
        <v>191</v>
      </c>
      <c r="D136" s="188" t="s">
        <v>132</v>
      </c>
      <c r="E136" s="189" t="s">
        <v>652</v>
      </c>
      <c r="F136" s="190" t="s">
        <v>653</v>
      </c>
      <c r="G136" s="191" t="s">
        <v>234</v>
      </c>
      <c r="H136" s="192">
        <v>1121.5</v>
      </c>
      <c r="I136" s="193"/>
      <c r="J136" s="193"/>
      <c r="K136" s="194">
        <f>ROUND(P136*H136,2)</f>
        <v>0</v>
      </c>
      <c r="L136" s="190" t="s">
        <v>136</v>
      </c>
      <c r="M136" s="38"/>
      <c r="N136" s="195" t="s">
        <v>1</v>
      </c>
      <c r="O136" s="196" t="s">
        <v>42</v>
      </c>
      <c r="P136" s="197">
        <f>I136+J136</f>
        <v>0</v>
      </c>
      <c r="Q136" s="197">
        <f>ROUND(I136*H136,2)</f>
        <v>0</v>
      </c>
      <c r="R136" s="197">
        <f>ROUND(J136*H136,2)</f>
        <v>0</v>
      </c>
      <c r="S136" s="70"/>
      <c r="T136" s="198">
        <f>S136*H136</f>
        <v>0</v>
      </c>
      <c r="U136" s="198">
        <v>0</v>
      </c>
      <c r="V136" s="198">
        <f>U136*H136</f>
        <v>0</v>
      </c>
      <c r="W136" s="198">
        <v>0</v>
      </c>
      <c r="X136" s="199">
        <f>W136*H136</f>
        <v>0</v>
      </c>
      <c r="Y136" s="33"/>
      <c r="Z136" s="33"/>
      <c r="AA136" s="33"/>
      <c r="AB136" s="33"/>
      <c r="AC136" s="33"/>
      <c r="AD136" s="33"/>
      <c r="AE136" s="33"/>
      <c r="AR136" s="200" t="s">
        <v>137</v>
      </c>
      <c r="AT136" s="200" t="s">
        <v>132</v>
      </c>
      <c r="AU136" s="200" t="s">
        <v>87</v>
      </c>
      <c r="AY136" s="16" t="s">
        <v>129</v>
      </c>
      <c r="BE136" s="201">
        <f>IF(O136="základní",K136,0)</f>
        <v>0</v>
      </c>
      <c r="BF136" s="201">
        <f>IF(O136="snížená",K136,0)</f>
        <v>0</v>
      </c>
      <c r="BG136" s="201">
        <f>IF(O136="zákl. přenesená",K136,0)</f>
        <v>0</v>
      </c>
      <c r="BH136" s="201">
        <f>IF(O136="sníž. přenesená",K136,0)</f>
        <v>0</v>
      </c>
      <c r="BI136" s="201">
        <f>IF(O136="nulová",K136,0)</f>
        <v>0</v>
      </c>
      <c r="BJ136" s="16" t="s">
        <v>87</v>
      </c>
      <c r="BK136" s="201">
        <f>ROUND(P136*H136,2)</f>
        <v>0</v>
      </c>
      <c r="BL136" s="16" t="s">
        <v>137</v>
      </c>
      <c r="BM136" s="200" t="s">
        <v>654</v>
      </c>
    </row>
    <row r="137" spans="1:65" s="13" customFormat="1" ht="11.25">
      <c r="B137" s="202"/>
      <c r="C137" s="203"/>
      <c r="D137" s="204" t="s">
        <v>139</v>
      </c>
      <c r="E137" s="205" t="s">
        <v>1</v>
      </c>
      <c r="F137" s="206" t="s">
        <v>655</v>
      </c>
      <c r="G137" s="203"/>
      <c r="H137" s="207">
        <v>1121.5</v>
      </c>
      <c r="I137" s="208"/>
      <c r="J137" s="208"/>
      <c r="K137" s="203"/>
      <c r="L137" s="203"/>
      <c r="M137" s="209"/>
      <c r="N137" s="239"/>
      <c r="O137" s="240"/>
      <c r="P137" s="240"/>
      <c r="Q137" s="240"/>
      <c r="R137" s="240"/>
      <c r="S137" s="240"/>
      <c r="T137" s="240"/>
      <c r="U137" s="240"/>
      <c r="V137" s="240"/>
      <c r="W137" s="240"/>
      <c r="X137" s="241"/>
      <c r="AT137" s="213" t="s">
        <v>139</v>
      </c>
      <c r="AU137" s="213" t="s">
        <v>87</v>
      </c>
      <c r="AV137" s="13" t="s">
        <v>89</v>
      </c>
      <c r="AW137" s="13" t="s">
        <v>5</v>
      </c>
      <c r="AX137" s="13" t="s">
        <v>87</v>
      </c>
      <c r="AY137" s="213" t="s">
        <v>129</v>
      </c>
    </row>
    <row r="138" spans="1:65" s="2" customFormat="1" ht="6.95" customHeight="1">
      <c r="A138" s="33"/>
      <c r="B138" s="53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38"/>
      <c r="N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</sheetData>
  <sheetProtection algorithmName="SHA-512" hashValue="is23oq76aVzfwm/zdscEMeslglbRDjsge+PL+qe+wgeSiYaBgFdh2PKruNUizjN44dhls8uix1xOVa6P0ZKeww==" saltValue="hBPwI08972OCf44VT47E9KN7BFcwUDaPUyQ8KvztgCaTy0rVmOeQB3sy5UpdsrOAj19SxfRJwHwuYG2a3demNQ==" spinCount="100000" sheet="1" objects="1" scenarios="1" formatColumns="0" formatRows="0" autoFilter="0"/>
  <autoFilter ref="C118:L137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Oprava výhybek v ...</vt:lpstr>
      <vt:lpstr>SO 02 - Oprava SK č. 2 v ...</vt:lpstr>
      <vt:lpstr>VON - Oprava kolejí a výh...</vt:lpstr>
      <vt:lpstr>'Rekapitulace stavby'!Názvy_tisku</vt:lpstr>
      <vt:lpstr>'SO 01 - Oprava výhybek v ...'!Názvy_tisku</vt:lpstr>
      <vt:lpstr>'SO 02 - Oprava SK č. 2 v ...'!Názvy_tisku</vt:lpstr>
      <vt:lpstr>'VON - Oprava kolejí a výh...'!Názvy_tisku</vt:lpstr>
      <vt:lpstr>'Rekapitulace stavby'!Oblast_tisku</vt:lpstr>
      <vt:lpstr>'SO 01 - Oprava výhybek v ...'!Oblast_tisku</vt:lpstr>
      <vt:lpstr>'SO 02 - Oprava SK č. 2 v ...'!Oblast_tisku</vt:lpstr>
      <vt:lpstr>'VON - Oprava kolejí a výh...'!Oblast_tisku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Fiedor Jiří</dc:creator>
  <cp:lastModifiedBy>Fiedor Jiří</cp:lastModifiedBy>
  <dcterms:created xsi:type="dcterms:W3CDTF">2021-04-26T10:32:05Z</dcterms:created>
  <dcterms:modified xsi:type="dcterms:W3CDTF">2021-04-26T10:34:36Z</dcterms:modified>
</cp:coreProperties>
</file>