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VanekL\Desktop\Suchdol - Budišov\"/>
    </mc:Choice>
  </mc:AlternateContent>
  <bookViews>
    <workbookView xWindow="0" yWindow="0" windowWidth="0" windowHeight="0"/>
  </bookViews>
  <sheets>
    <sheet name="Rekapitulace stavby" sheetId="1" r:id="rId1"/>
    <sheet name="SO - 01.1 - svršek" sheetId="2" r:id="rId2"/>
    <sheet name="SO - 01.2 - Propustek" sheetId="3" r:id="rId3"/>
    <sheet name="SO - 02.1 - Svršek" sheetId="4" r:id="rId4"/>
    <sheet name="SO - 02.2 - Propustek" sheetId="5" r:id="rId5"/>
    <sheet name="SO - 03.1 - Svršek" sheetId="6" r:id="rId6"/>
    <sheet name="SO - 03.2 - Žel. spodek" sheetId="7" r:id="rId7"/>
    <sheet name="SO - 04.1 - Svršek" sheetId="8" r:id="rId8"/>
    <sheet name="SO - 04.2 - Žel. spodek" sheetId="9" r:id="rId9"/>
    <sheet name="SO - 05.1 - Svršek" sheetId="10" r:id="rId10"/>
    <sheet name="SO - 05.2 - Žel. spodek" sheetId="11" r:id="rId11"/>
    <sheet name="VRN - vedlejší rozpočtové..." sheetId="12" r:id="rId12"/>
    <sheet name="Pokyny pro vyplnění" sheetId="13" r:id="rId13"/>
  </sheets>
  <definedNames>
    <definedName name="_xlnm.Print_Area" localSheetId="0">'Rekapitulace stavby'!$D$4:$AO$36,'Rekapitulace stavby'!$C$42:$AQ$71</definedName>
    <definedName name="_xlnm.Print_Titles" localSheetId="0">'Rekapitulace stavby'!$52:$52</definedName>
    <definedName name="_xlnm._FilterDatabase" localSheetId="1" hidden="1">'SO - 01.1 - svršek'!$C$87:$K$217</definedName>
    <definedName name="_xlnm.Print_Area" localSheetId="1">'SO - 01.1 - svršek'!$C$4:$J$41,'SO - 01.1 - svršek'!$C$47:$J$67,'SO - 01.1 - svršek'!$C$73:$K$217</definedName>
    <definedName name="_xlnm.Print_Titles" localSheetId="1">'SO - 01.1 - svršek'!$87:$87</definedName>
    <definedName name="_xlnm._FilterDatabase" localSheetId="2" hidden="1">'SO - 01.2 - Propustek'!$C$97:$K$529</definedName>
    <definedName name="_xlnm.Print_Area" localSheetId="2">'SO - 01.2 - Propustek'!$C$4:$J$41,'SO - 01.2 - Propustek'!$C$47:$J$77,'SO - 01.2 - Propustek'!$C$83:$K$529</definedName>
    <definedName name="_xlnm.Print_Titles" localSheetId="2">'SO - 01.2 - Propustek'!$97:$97</definedName>
    <definedName name="_xlnm._FilterDatabase" localSheetId="3" hidden="1">'SO - 02.1 - Svršek'!$C$87:$K$171</definedName>
    <definedName name="_xlnm.Print_Area" localSheetId="3">'SO - 02.1 - Svršek'!$C$4:$J$41,'SO - 02.1 - Svršek'!$C$47:$J$67,'SO - 02.1 - Svršek'!$C$73:$K$171</definedName>
    <definedName name="_xlnm.Print_Titles" localSheetId="3">'SO - 02.1 - Svršek'!$87:$87</definedName>
    <definedName name="_xlnm._FilterDatabase" localSheetId="4" hidden="1">'SO - 02.2 - Propustek'!$C$98:$K$533</definedName>
    <definedName name="_xlnm.Print_Area" localSheetId="4">'SO - 02.2 - Propustek'!$C$4:$J$41,'SO - 02.2 - Propustek'!$C$47:$J$78,'SO - 02.2 - Propustek'!$C$84:$K$533</definedName>
    <definedName name="_xlnm.Print_Titles" localSheetId="4">'SO - 02.2 - Propustek'!$98:$98</definedName>
    <definedName name="_xlnm._FilterDatabase" localSheetId="5" hidden="1">'SO - 03.1 - Svršek'!$C$87:$K$171</definedName>
    <definedName name="_xlnm.Print_Area" localSheetId="5">'SO - 03.1 - Svršek'!$C$4:$J$41,'SO - 03.1 - Svršek'!$C$47:$J$67,'SO - 03.1 - Svršek'!$C$73:$K$171</definedName>
    <definedName name="_xlnm.Print_Titles" localSheetId="5">'SO - 03.1 - Svršek'!$87:$87</definedName>
    <definedName name="_xlnm._FilterDatabase" localSheetId="6" hidden="1">'SO - 03.2 - Žel. spodek'!$C$91:$K$179</definedName>
    <definedName name="_xlnm.Print_Area" localSheetId="6">'SO - 03.2 - Žel. spodek'!$C$4:$J$41,'SO - 03.2 - Žel. spodek'!$C$47:$J$71,'SO - 03.2 - Žel. spodek'!$C$77:$K$179</definedName>
    <definedName name="_xlnm.Print_Titles" localSheetId="6">'SO - 03.2 - Žel. spodek'!$91:$91</definedName>
    <definedName name="_xlnm._FilterDatabase" localSheetId="7" hidden="1">'SO - 04.1 - Svršek'!$C$87:$K$171</definedName>
    <definedName name="_xlnm.Print_Area" localSheetId="7">'SO - 04.1 - Svršek'!$C$4:$J$41,'SO - 04.1 - Svršek'!$C$47:$J$67,'SO - 04.1 - Svršek'!$C$73:$K$171</definedName>
    <definedName name="_xlnm.Print_Titles" localSheetId="7">'SO - 04.1 - Svršek'!$87:$87</definedName>
    <definedName name="_xlnm._FilterDatabase" localSheetId="8" hidden="1">'SO - 04.2 - Žel. spodek'!$C$91:$K$158</definedName>
    <definedName name="_xlnm.Print_Area" localSheetId="8">'SO - 04.2 - Žel. spodek'!$C$4:$J$41,'SO - 04.2 - Žel. spodek'!$C$47:$J$71,'SO - 04.2 - Žel. spodek'!$C$77:$K$158</definedName>
    <definedName name="_xlnm.Print_Titles" localSheetId="8">'SO - 04.2 - Žel. spodek'!$91:$91</definedName>
    <definedName name="_xlnm._FilterDatabase" localSheetId="9" hidden="1">'SO - 05.1 - Svršek'!$C$87:$K$171</definedName>
    <definedName name="_xlnm.Print_Area" localSheetId="9">'SO - 05.1 - Svršek'!$C$4:$J$41,'SO - 05.1 - Svršek'!$C$47:$J$67,'SO - 05.1 - Svršek'!$C$73:$K$171</definedName>
    <definedName name="_xlnm.Print_Titles" localSheetId="9">'SO - 05.1 - Svršek'!$87:$87</definedName>
    <definedName name="_xlnm._FilterDatabase" localSheetId="10" hidden="1">'SO - 05.2 - Žel. spodek'!$C$91:$K$167</definedName>
    <definedName name="_xlnm.Print_Area" localSheetId="10">'SO - 05.2 - Žel. spodek'!$C$4:$J$41,'SO - 05.2 - Žel. spodek'!$C$47:$J$71,'SO - 05.2 - Žel. spodek'!$C$77:$K$167</definedName>
    <definedName name="_xlnm.Print_Titles" localSheetId="10">'SO - 05.2 - Žel. spodek'!$91:$91</definedName>
    <definedName name="_xlnm._FilterDatabase" localSheetId="11" hidden="1">'VRN - vedlejší rozpočtové...'!$C$85:$K$217</definedName>
    <definedName name="_xlnm.Print_Area" localSheetId="11">'VRN - vedlejší rozpočtové...'!$C$4:$J$39,'VRN - vedlejší rozpočtové...'!$C$45:$J$67,'VRN - vedlejší rozpočtové...'!$C$73:$K$217</definedName>
    <definedName name="_xlnm.Print_Titles" localSheetId="11">'VRN - vedlejší rozpočtové...'!$85:$85</definedName>
    <definedName name="_xlnm.Print_Area" localSheetId="1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12" l="1" r="J37"/>
  <c r="J36"/>
  <c i="1" r="AY70"/>
  <c i="12" r="J35"/>
  <c i="1" r="AX70"/>
  <c i="12" r="BI213"/>
  <c r="BH213"/>
  <c r="BG213"/>
  <c r="BF213"/>
  <c r="T213"/>
  <c r="R213"/>
  <c r="P213"/>
  <c r="BI208"/>
  <c r="BH208"/>
  <c r="BG208"/>
  <c r="BF208"/>
  <c r="T208"/>
  <c r="R208"/>
  <c r="P208"/>
  <c r="BI202"/>
  <c r="BH202"/>
  <c r="BG202"/>
  <c r="BF202"/>
  <c r="T202"/>
  <c r="R202"/>
  <c r="P202"/>
  <c r="BI197"/>
  <c r="BH197"/>
  <c r="BG197"/>
  <c r="BF197"/>
  <c r="T197"/>
  <c r="R197"/>
  <c r="P197"/>
  <c r="BI192"/>
  <c r="BH192"/>
  <c r="BG192"/>
  <c r="BF192"/>
  <c r="T192"/>
  <c r="R192"/>
  <c r="P192"/>
  <c r="BI187"/>
  <c r="BH187"/>
  <c r="BG187"/>
  <c r="BF187"/>
  <c r="T187"/>
  <c r="R187"/>
  <c r="P187"/>
  <c r="BI182"/>
  <c r="BH182"/>
  <c r="BG182"/>
  <c r="BF182"/>
  <c r="T182"/>
  <c r="R182"/>
  <c r="P182"/>
  <c r="BI175"/>
  <c r="BH175"/>
  <c r="BG175"/>
  <c r="BF175"/>
  <c r="T175"/>
  <c r="R175"/>
  <c r="P175"/>
  <c r="BI170"/>
  <c r="BH170"/>
  <c r="BG170"/>
  <c r="BF170"/>
  <c r="T170"/>
  <c r="R170"/>
  <c r="P170"/>
  <c r="BI163"/>
  <c r="BH163"/>
  <c r="BG163"/>
  <c r="BF163"/>
  <c r="T163"/>
  <c r="T162"/>
  <c r="R163"/>
  <c r="R162"/>
  <c r="P163"/>
  <c r="P162"/>
  <c r="BI159"/>
  <c r="BH159"/>
  <c r="BG159"/>
  <c r="BF159"/>
  <c r="T159"/>
  <c r="T158"/>
  <c r="R159"/>
  <c r="R158"/>
  <c r="P159"/>
  <c r="P158"/>
  <c r="BI148"/>
  <c r="BH148"/>
  <c r="BG148"/>
  <c r="BF148"/>
  <c r="T148"/>
  <c r="R148"/>
  <c r="P148"/>
  <c r="BI141"/>
  <c r="BH141"/>
  <c r="BG141"/>
  <c r="BF141"/>
  <c r="T141"/>
  <c r="R141"/>
  <c r="P141"/>
  <c r="BI135"/>
  <c r="BH135"/>
  <c r="BG135"/>
  <c r="BF135"/>
  <c r="T135"/>
  <c r="R135"/>
  <c r="P135"/>
  <c r="BI129"/>
  <c r="BH129"/>
  <c r="BG129"/>
  <c r="BF129"/>
  <c r="T129"/>
  <c r="R129"/>
  <c r="P129"/>
  <c r="BI123"/>
  <c r="BH123"/>
  <c r="BG123"/>
  <c r="BF123"/>
  <c r="T123"/>
  <c r="R123"/>
  <c r="P123"/>
  <c r="BI118"/>
  <c r="BH118"/>
  <c r="BG118"/>
  <c r="BF118"/>
  <c r="T118"/>
  <c r="R118"/>
  <c r="P118"/>
  <c r="BI113"/>
  <c r="BH113"/>
  <c r="BG113"/>
  <c r="BF113"/>
  <c r="T113"/>
  <c r="R113"/>
  <c r="P113"/>
  <c r="BI104"/>
  <c r="BH104"/>
  <c r="BG104"/>
  <c r="BF104"/>
  <c r="T104"/>
  <c r="R104"/>
  <c r="P104"/>
  <c r="BI99"/>
  <c r="BH99"/>
  <c r="BG99"/>
  <c r="BF99"/>
  <c r="T99"/>
  <c r="R99"/>
  <c r="P99"/>
  <c r="BI88"/>
  <c r="BH88"/>
  <c r="BG88"/>
  <c r="BF88"/>
  <c r="T88"/>
  <c r="R88"/>
  <c r="P88"/>
  <c r="J83"/>
  <c r="J82"/>
  <c r="F82"/>
  <c r="F80"/>
  <c r="E78"/>
  <c r="J55"/>
  <c r="J54"/>
  <c r="F54"/>
  <c r="F52"/>
  <c r="E50"/>
  <c r="J18"/>
  <c r="E18"/>
  <c r="F55"/>
  <c r="J17"/>
  <c r="J12"/>
  <c r="J80"/>
  <c r="E7"/>
  <c r="E48"/>
  <c i="11" r="J39"/>
  <c r="J38"/>
  <c i="1" r="AY69"/>
  <c i="11" r="J37"/>
  <c i="1" r="AX69"/>
  <c i="11" r="BI166"/>
  <c r="BH166"/>
  <c r="BG166"/>
  <c r="BF166"/>
  <c r="T166"/>
  <c r="R166"/>
  <c r="P166"/>
  <c r="BI161"/>
  <c r="BH161"/>
  <c r="BG161"/>
  <c r="BF161"/>
  <c r="T161"/>
  <c r="R161"/>
  <c r="P161"/>
  <c r="BI157"/>
  <c r="BH157"/>
  <c r="BG157"/>
  <c r="BF157"/>
  <c r="T157"/>
  <c r="T156"/>
  <c r="R157"/>
  <c r="R156"/>
  <c r="P157"/>
  <c r="P156"/>
  <c r="BI154"/>
  <c r="BH154"/>
  <c r="BG154"/>
  <c r="BF154"/>
  <c r="T154"/>
  <c r="R154"/>
  <c r="P154"/>
  <c r="BI149"/>
  <c r="BH149"/>
  <c r="BG149"/>
  <c r="BF149"/>
  <c r="T149"/>
  <c r="R149"/>
  <c r="P149"/>
  <c r="BI144"/>
  <c r="BH144"/>
  <c r="BG144"/>
  <c r="BF144"/>
  <c r="T144"/>
  <c r="R144"/>
  <c r="P144"/>
  <c r="BI139"/>
  <c r="BH139"/>
  <c r="BG139"/>
  <c r="BF139"/>
  <c r="T139"/>
  <c r="R139"/>
  <c r="P139"/>
  <c r="BI134"/>
  <c r="BH134"/>
  <c r="BG134"/>
  <c r="BF134"/>
  <c r="T134"/>
  <c r="R134"/>
  <c r="P134"/>
  <c r="BI127"/>
  <c r="BH127"/>
  <c r="BG127"/>
  <c r="BF127"/>
  <c r="T127"/>
  <c r="R127"/>
  <c r="P127"/>
  <c r="BI121"/>
  <c r="BH121"/>
  <c r="BG121"/>
  <c r="BF121"/>
  <c r="T121"/>
  <c r="T120"/>
  <c r="R121"/>
  <c r="R120"/>
  <c r="P121"/>
  <c r="P120"/>
  <c r="BI115"/>
  <c r="BH115"/>
  <c r="BG115"/>
  <c r="BF115"/>
  <c r="T115"/>
  <c r="R115"/>
  <c r="P115"/>
  <c r="BI110"/>
  <c r="BH110"/>
  <c r="BG110"/>
  <c r="BF110"/>
  <c r="T110"/>
  <c r="R110"/>
  <c r="P110"/>
  <c r="BI105"/>
  <c r="BH105"/>
  <c r="BG105"/>
  <c r="BF105"/>
  <c r="T105"/>
  <c r="R105"/>
  <c r="P105"/>
  <c r="BI100"/>
  <c r="BH100"/>
  <c r="BG100"/>
  <c r="BF100"/>
  <c r="T100"/>
  <c r="R100"/>
  <c r="P100"/>
  <c r="BI95"/>
  <c r="BH95"/>
  <c r="BG95"/>
  <c r="BF95"/>
  <c r="T95"/>
  <c r="R95"/>
  <c r="P95"/>
  <c r="J89"/>
  <c r="J88"/>
  <c r="F88"/>
  <c r="F86"/>
  <c r="E84"/>
  <c r="J59"/>
  <c r="J58"/>
  <c r="F58"/>
  <c r="F56"/>
  <c r="E54"/>
  <c r="J20"/>
  <c r="E20"/>
  <c r="F89"/>
  <c r="J19"/>
  <c r="J14"/>
  <c r="J86"/>
  <c r="E7"/>
  <c r="E50"/>
  <c i="10" r="J39"/>
  <c r="J38"/>
  <c i="1" r="AY68"/>
  <c i="10" r="J37"/>
  <c i="1" r="AX68"/>
  <c i="10" r="BI167"/>
  <c r="BH167"/>
  <c r="BG167"/>
  <c r="BF167"/>
  <c r="T167"/>
  <c r="R167"/>
  <c r="P167"/>
  <c r="BI162"/>
  <c r="BH162"/>
  <c r="BG162"/>
  <c r="BF162"/>
  <c r="T162"/>
  <c r="R162"/>
  <c r="P162"/>
  <c r="BI157"/>
  <c r="BH157"/>
  <c r="BG157"/>
  <c r="BF157"/>
  <c r="T157"/>
  <c r="R157"/>
  <c r="P157"/>
  <c r="BI152"/>
  <c r="BH152"/>
  <c r="BG152"/>
  <c r="BF152"/>
  <c r="T152"/>
  <c r="R152"/>
  <c r="P152"/>
  <c r="BI147"/>
  <c r="BH147"/>
  <c r="BG147"/>
  <c r="BF147"/>
  <c r="T147"/>
  <c r="R147"/>
  <c r="P147"/>
  <c r="BI142"/>
  <c r="BH142"/>
  <c r="BG142"/>
  <c r="BF142"/>
  <c r="T142"/>
  <c r="R142"/>
  <c r="P142"/>
  <c r="BI137"/>
  <c r="BH137"/>
  <c r="BG137"/>
  <c r="BF137"/>
  <c r="T137"/>
  <c r="R137"/>
  <c r="P137"/>
  <c r="BI135"/>
  <c r="BH135"/>
  <c r="BG135"/>
  <c r="BF135"/>
  <c r="T135"/>
  <c r="R135"/>
  <c r="P135"/>
  <c r="BI131"/>
  <c r="BH131"/>
  <c r="BG131"/>
  <c r="BF131"/>
  <c r="T131"/>
  <c r="R131"/>
  <c r="P131"/>
  <c r="BI126"/>
  <c r="BH126"/>
  <c r="BG126"/>
  <c r="BF126"/>
  <c r="T126"/>
  <c r="R126"/>
  <c r="P126"/>
  <c r="BI121"/>
  <c r="BH121"/>
  <c r="BG121"/>
  <c r="BF121"/>
  <c r="T121"/>
  <c r="R121"/>
  <c r="P121"/>
  <c r="BI116"/>
  <c r="BH116"/>
  <c r="BG116"/>
  <c r="BF116"/>
  <c r="T116"/>
  <c r="R116"/>
  <c r="P116"/>
  <c r="BI111"/>
  <c r="BH111"/>
  <c r="BG111"/>
  <c r="BF111"/>
  <c r="T111"/>
  <c r="R111"/>
  <c r="P111"/>
  <c r="BI106"/>
  <c r="BH106"/>
  <c r="BG106"/>
  <c r="BF106"/>
  <c r="T106"/>
  <c r="R106"/>
  <c r="P106"/>
  <c r="BI101"/>
  <c r="BH101"/>
  <c r="BG101"/>
  <c r="BF101"/>
  <c r="T101"/>
  <c r="R101"/>
  <c r="P101"/>
  <c r="BI96"/>
  <c r="BH96"/>
  <c r="BG96"/>
  <c r="BF96"/>
  <c r="T96"/>
  <c r="R96"/>
  <c r="P96"/>
  <c r="BI91"/>
  <c r="BH91"/>
  <c r="BG91"/>
  <c r="BF91"/>
  <c r="T91"/>
  <c r="R91"/>
  <c r="P91"/>
  <c r="J85"/>
  <c r="J84"/>
  <c r="F84"/>
  <c r="F82"/>
  <c r="E80"/>
  <c r="J59"/>
  <c r="J58"/>
  <c r="F58"/>
  <c r="F56"/>
  <c r="E54"/>
  <c r="J20"/>
  <c r="E20"/>
  <c r="F85"/>
  <c r="J19"/>
  <c r="J14"/>
  <c r="J82"/>
  <c r="E7"/>
  <c r="E76"/>
  <c i="9" r="J39"/>
  <c r="J38"/>
  <c i="1" r="AY66"/>
  <c i="9" r="J37"/>
  <c i="1" r="AX66"/>
  <c i="9" r="BI157"/>
  <c r="BH157"/>
  <c r="BG157"/>
  <c r="BF157"/>
  <c r="T157"/>
  <c r="R157"/>
  <c r="P157"/>
  <c r="BI152"/>
  <c r="BH152"/>
  <c r="BG152"/>
  <c r="BF152"/>
  <c r="T152"/>
  <c r="R152"/>
  <c r="P152"/>
  <c r="BI148"/>
  <c r="BH148"/>
  <c r="BG148"/>
  <c r="BF148"/>
  <c r="T148"/>
  <c r="T147"/>
  <c r="R148"/>
  <c r="R147"/>
  <c r="P148"/>
  <c r="P147"/>
  <c r="BI145"/>
  <c r="BH145"/>
  <c r="BG145"/>
  <c r="BF145"/>
  <c r="T145"/>
  <c r="R145"/>
  <c r="P145"/>
  <c r="BI140"/>
  <c r="BH140"/>
  <c r="BG140"/>
  <c r="BF140"/>
  <c r="T140"/>
  <c r="R140"/>
  <c r="P140"/>
  <c r="BI135"/>
  <c r="BH135"/>
  <c r="BG135"/>
  <c r="BF135"/>
  <c r="T135"/>
  <c r="R135"/>
  <c r="P135"/>
  <c r="BI130"/>
  <c r="BH130"/>
  <c r="BG130"/>
  <c r="BF130"/>
  <c r="T130"/>
  <c r="R130"/>
  <c r="P130"/>
  <c r="BI128"/>
  <c r="BH128"/>
  <c r="BG128"/>
  <c r="BF128"/>
  <c r="T128"/>
  <c r="R128"/>
  <c r="P128"/>
  <c r="BI122"/>
  <c r="BH122"/>
  <c r="BG122"/>
  <c r="BF122"/>
  <c r="T122"/>
  <c r="T121"/>
  <c r="R122"/>
  <c r="R121"/>
  <c r="P122"/>
  <c r="P121"/>
  <c r="BI116"/>
  <c r="BH116"/>
  <c r="BG116"/>
  <c r="BF116"/>
  <c r="T116"/>
  <c r="R116"/>
  <c r="P116"/>
  <c r="BI110"/>
  <c r="BH110"/>
  <c r="BG110"/>
  <c r="BF110"/>
  <c r="T110"/>
  <c r="R110"/>
  <c r="P110"/>
  <c r="BI105"/>
  <c r="BH105"/>
  <c r="BG105"/>
  <c r="BF105"/>
  <c r="T105"/>
  <c r="R105"/>
  <c r="P105"/>
  <c r="BI100"/>
  <c r="BH100"/>
  <c r="BG100"/>
  <c r="BF100"/>
  <c r="T100"/>
  <c r="R100"/>
  <c r="P100"/>
  <c r="BI95"/>
  <c r="BH95"/>
  <c r="BG95"/>
  <c r="BF95"/>
  <c r="T95"/>
  <c r="R95"/>
  <c r="P95"/>
  <c r="J89"/>
  <c r="J88"/>
  <c r="F88"/>
  <c r="F86"/>
  <c r="E84"/>
  <c r="J59"/>
  <c r="J58"/>
  <c r="F58"/>
  <c r="F56"/>
  <c r="E54"/>
  <c r="J20"/>
  <c r="E20"/>
  <c r="F89"/>
  <c r="J19"/>
  <c r="J14"/>
  <c r="J56"/>
  <c r="E7"/>
  <c r="E80"/>
  <c i="8" r="J39"/>
  <c r="J38"/>
  <c i="1" r="AY65"/>
  <c i="8" r="J37"/>
  <c i="1" r="AX65"/>
  <c i="8" r="BI167"/>
  <c r="BH167"/>
  <c r="BG167"/>
  <c r="BF167"/>
  <c r="T167"/>
  <c r="R167"/>
  <c r="P167"/>
  <c r="BI162"/>
  <c r="BH162"/>
  <c r="BG162"/>
  <c r="BF162"/>
  <c r="T162"/>
  <c r="R162"/>
  <c r="P162"/>
  <c r="BI157"/>
  <c r="BH157"/>
  <c r="BG157"/>
  <c r="BF157"/>
  <c r="T157"/>
  <c r="R157"/>
  <c r="P157"/>
  <c r="BI152"/>
  <c r="BH152"/>
  <c r="BG152"/>
  <c r="BF152"/>
  <c r="T152"/>
  <c r="R152"/>
  <c r="P152"/>
  <c r="BI147"/>
  <c r="BH147"/>
  <c r="BG147"/>
  <c r="BF147"/>
  <c r="T147"/>
  <c r="R147"/>
  <c r="P147"/>
  <c r="BI142"/>
  <c r="BH142"/>
  <c r="BG142"/>
  <c r="BF142"/>
  <c r="T142"/>
  <c r="R142"/>
  <c r="P142"/>
  <c r="BI137"/>
  <c r="BH137"/>
  <c r="BG137"/>
  <c r="BF137"/>
  <c r="T137"/>
  <c r="R137"/>
  <c r="P137"/>
  <c r="BI135"/>
  <c r="BH135"/>
  <c r="BG135"/>
  <c r="BF135"/>
  <c r="T135"/>
  <c r="R135"/>
  <c r="P135"/>
  <c r="BI131"/>
  <c r="BH131"/>
  <c r="BG131"/>
  <c r="BF131"/>
  <c r="T131"/>
  <c r="R131"/>
  <c r="P131"/>
  <c r="BI126"/>
  <c r="BH126"/>
  <c r="BG126"/>
  <c r="BF126"/>
  <c r="T126"/>
  <c r="R126"/>
  <c r="P126"/>
  <c r="BI121"/>
  <c r="BH121"/>
  <c r="BG121"/>
  <c r="BF121"/>
  <c r="T121"/>
  <c r="R121"/>
  <c r="P121"/>
  <c r="BI116"/>
  <c r="BH116"/>
  <c r="BG116"/>
  <c r="BF116"/>
  <c r="T116"/>
  <c r="R116"/>
  <c r="P116"/>
  <c r="BI111"/>
  <c r="BH111"/>
  <c r="BG111"/>
  <c r="BF111"/>
  <c r="T111"/>
  <c r="R111"/>
  <c r="P111"/>
  <c r="BI106"/>
  <c r="BH106"/>
  <c r="BG106"/>
  <c r="BF106"/>
  <c r="T106"/>
  <c r="R106"/>
  <c r="P106"/>
  <c r="BI101"/>
  <c r="BH101"/>
  <c r="BG101"/>
  <c r="BF101"/>
  <c r="T101"/>
  <c r="R101"/>
  <c r="P101"/>
  <c r="BI96"/>
  <c r="BH96"/>
  <c r="BG96"/>
  <c r="BF96"/>
  <c r="T96"/>
  <c r="R96"/>
  <c r="P96"/>
  <c r="BI91"/>
  <c r="BH91"/>
  <c r="BG91"/>
  <c r="BF91"/>
  <c r="T91"/>
  <c r="R91"/>
  <c r="P91"/>
  <c r="J85"/>
  <c r="J84"/>
  <c r="F84"/>
  <c r="F82"/>
  <c r="E80"/>
  <c r="J59"/>
  <c r="J58"/>
  <c r="F58"/>
  <c r="F56"/>
  <c r="E54"/>
  <c r="J20"/>
  <c r="E20"/>
  <c r="F85"/>
  <c r="J19"/>
  <c r="J14"/>
  <c r="J82"/>
  <c r="E7"/>
  <c r="E76"/>
  <c i="7" r="J39"/>
  <c r="J38"/>
  <c i="1" r="AY63"/>
  <c i="7" r="J37"/>
  <c i="1" r="AX63"/>
  <c i="7" r="BI178"/>
  <c r="BH178"/>
  <c r="BG178"/>
  <c r="BF178"/>
  <c r="T178"/>
  <c r="R178"/>
  <c r="P178"/>
  <c r="BI173"/>
  <c r="BH173"/>
  <c r="BG173"/>
  <c r="BF173"/>
  <c r="T173"/>
  <c r="R173"/>
  <c r="P173"/>
  <c r="BI169"/>
  <c r="BH169"/>
  <c r="BG169"/>
  <c r="BF169"/>
  <c r="T169"/>
  <c r="T168"/>
  <c r="R169"/>
  <c r="R168"/>
  <c r="P169"/>
  <c r="P168"/>
  <c r="BI166"/>
  <c r="BH166"/>
  <c r="BG166"/>
  <c r="BF166"/>
  <c r="T166"/>
  <c r="R166"/>
  <c r="P166"/>
  <c r="BI161"/>
  <c r="BH161"/>
  <c r="BG161"/>
  <c r="BF161"/>
  <c r="T161"/>
  <c r="R161"/>
  <c r="P161"/>
  <c r="BI156"/>
  <c r="BH156"/>
  <c r="BG156"/>
  <c r="BF156"/>
  <c r="T156"/>
  <c r="R156"/>
  <c r="P156"/>
  <c r="BI151"/>
  <c r="BH151"/>
  <c r="BG151"/>
  <c r="BF151"/>
  <c r="T151"/>
  <c r="R151"/>
  <c r="P151"/>
  <c r="BI149"/>
  <c r="BH149"/>
  <c r="BG149"/>
  <c r="BF149"/>
  <c r="T149"/>
  <c r="R149"/>
  <c r="P149"/>
  <c r="BI143"/>
  <c r="BH143"/>
  <c r="BG143"/>
  <c r="BF143"/>
  <c r="T143"/>
  <c r="T142"/>
  <c r="R143"/>
  <c r="R142"/>
  <c r="P143"/>
  <c r="P142"/>
  <c r="BI138"/>
  <c r="BH138"/>
  <c r="BG138"/>
  <c r="BF138"/>
  <c r="T138"/>
  <c r="R138"/>
  <c r="P138"/>
  <c r="BI135"/>
  <c r="BH135"/>
  <c r="BG135"/>
  <c r="BF135"/>
  <c r="T135"/>
  <c r="R135"/>
  <c r="P135"/>
  <c r="BI131"/>
  <c r="BH131"/>
  <c r="BG131"/>
  <c r="BF131"/>
  <c r="T131"/>
  <c r="R131"/>
  <c r="P131"/>
  <c r="BI123"/>
  <c r="BH123"/>
  <c r="BG123"/>
  <c r="BF123"/>
  <c r="T123"/>
  <c r="R123"/>
  <c r="P123"/>
  <c r="BI115"/>
  <c r="BH115"/>
  <c r="BG115"/>
  <c r="BF115"/>
  <c r="T115"/>
  <c r="R115"/>
  <c r="P115"/>
  <c r="BI110"/>
  <c r="BH110"/>
  <c r="BG110"/>
  <c r="BF110"/>
  <c r="T110"/>
  <c r="R110"/>
  <c r="P110"/>
  <c r="BI105"/>
  <c r="BH105"/>
  <c r="BG105"/>
  <c r="BF105"/>
  <c r="T105"/>
  <c r="R105"/>
  <c r="P105"/>
  <c r="BI100"/>
  <c r="BH100"/>
  <c r="BG100"/>
  <c r="BF100"/>
  <c r="T100"/>
  <c r="R100"/>
  <c r="P100"/>
  <c r="BI95"/>
  <c r="BH95"/>
  <c r="BG95"/>
  <c r="BF95"/>
  <c r="T95"/>
  <c r="R95"/>
  <c r="P95"/>
  <c r="J89"/>
  <c r="J88"/>
  <c r="F88"/>
  <c r="F86"/>
  <c r="E84"/>
  <c r="J59"/>
  <c r="J58"/>
  <c r="F58"/>
  <c r="F56"/>
  <c r="E54"/>
  <c r="J20"/>
  <c r="E20"/>
  <c r="F59"/>
  <c r="J19"/>
  <c r="J14"/>
  <c r="J86"/>
  <c r="E7"/>
  <c r="E80"/>
  <c i="6" r="J39"/>
  <c r="J38"/>
  <c i="1" r="AY62"/>
  <c i="6" r="J37"/>
  <c i="1" r="AX62"/>
  <c i="6" r="BI167"/>
  <c r="BH167"/>
  <c r="BG167"/>
  <c r="BF167"/>
  <c r="T167"/>
  <c r="R167"/>
  <c r="P167"/>
  <c r="BI162"/>
  <c r="BH162"/>
  <c r="BG162"/>
  <c r="BF162"/>
  <c r="T162"/>
  <c r="R162"/>
  <c r="P162"/>
  <c r="BI157"/>
  <c r="BH157"/>
  <c r="BG157"/>
  <c r="BF157"/>
  <c r="T157"/>
  <c r="R157"/>
  <c r="P157"/>
  <c r="BI152"/>
  <c r="BH152"/>
  <c r="BG152"/>
  <c r="BF152"/>
  <c r="T152"/>
  <c r="R152"/>
  <c r="P152"/>
  <c r="BI147"/>
  <c r="BH147"/>
  <c r="BG147"/>
  <c r="BF147"/>
  <c r="T147"/>
  <c r="R147"/>
  <c r="P147"/>
  <c r="BI142"/>
  <c r="BH142"/>
  <c r="BG142"/>
  <c r="BF142"/>
  <c r="T142"/>
  <c r="R142"/>
  <c r="P142"/>
  <c r="BI137"/>
  <c r="BH137"/>
  <c r="BG137"/>
  <c r="BF137"/>
  <c r="T137"/>
  <c r="R137"/>
  <c r="P137"/>
  <c r="BI135"/>
  <c r="BH135"/>
  <c r="BG135"/>
  <c r="BF135"/>
  <c r="T135"/>
  <c r="R135"/>
  <c r="P135"/>
  <c r="BI131"/>
  <c r="BH131"/>
  <c r="BG131"/>
  <c r="BF131"/>
  <c r="T131"/>
  <c r="R131"/>
  <c r="P131"/>
  <c r="BI126"/>
  <c r="BH126"/>
  <c r="BG126"/>
  <c r="BF126"/>
  <c r="T126"/>
  <c r="R126"/>
  <c r="P126"/>
  <c r="BI121"/>
  <c r="BH121"/>
  <c r="BG121"/>
  <c r="BF121"/>
  <c r="T121"/>
  <c r="R121"/>
  <c r="P121"/>
  <c r="BI116"/>
  <c r="BH116"/>
  <c r="BG116"/>
  <c r="BF116"/>
  <c r="T116"/>
  <c r="R116"/>
  <c r="P116"/>
  <c r="BI111"/>
  <c r="BH111"/>
  <c r="BG111"/>
  <c r="BF111"/>
  <c r="T111"/>
  <c r="R111"/>
  <c r="P111"/>
  <c r="BI106"/>
  <c r="BH106"/>
  <c r="BG106"/>
  <c r="BF106"/>
  <c r="T106"/>
  <c r="R106"/>
  <c r="P106"/>
  <c r="BI101"/>
  <c r="BH101"/>
  <c r="BG101"/>
  <c r="BF101"/>
  <c r="T101"/>
  <c r="R101"/>
  <c r="P101"/>
  <c r="BI96"/>
  <c r="BH96"/>
  <c r="BG96"/>
  <c r="BF96"/>
  <c r="T96"/>
  <c r="R96"/>
  <c r="P96"/>
  <c r="BI91"/>
  <c r="BH91"/>
  <c r="BG91"/>
  <c r="BF91"/>
  <c r="T91"/>
  <c r="R91"/>
  <c r="P91"/>
  <c r="J85"/>
  <c r="J84"/>
  <c r="F84"/>
  <c r="F82"/>
  <c r="E80"/>
  <c r="J59"/>
  <c r="J58"/>
  <c r="F58"/>
  <c r="F56"/>
  <c r="E54"/>
  <c r="J20"/>
  <c r="E20"/>
  <c r="F85"/>
  <c r="J19"/>
  <c r="J14"/>
  <c r="J56"/>
  <c r="E7"/>
  <c r="E50"/>
  <c i="5" r="J39"/>
  <c r="J38"/>
  <c i="1" r="AY60"/>
  <c i="5" r="J37"/>
  <c i="1" r="AX60"/>
  <c i="5" r="BI532"/>
  <c r="BH532"/>
  <c r="BG532"/>
  <c r="BF532"/>
  <c r="T532"/>
  <c r="R532"/>
  <c r="P532"/>
  <c r="BI530"/>
  <c r="BH530"/>
  <c r="BG530"/>
  <c r="BF530"/>
  <c r="T530"/>
  <c r="R530"/>
  <c r="P530"/>
  <c r="BI525"/>
  <c r="BH525"/>
  <c r="BG525"/>
  <c r="BF525"/>
  <c r="T525"/>
  <c r="R525"/>
  <c r="P525"/>
  <c r="BI522"/>
  <c r="BH522"/>
  <c r="BG522"/>
  <c r="BF522"/>
  <c r="T522"/>
  <c r="R522"/>
  <c r="P522"/>
  <c r="BI520"/>
  <c r="BH520"/>
  <c r="BG520"/>
  <c r="BF520"/>
  <c r="T520"/>
  <c r="R520"/>
  <c r="P520"/>
  <c r="BI515"/>
  <c r="BH515"/>
  <c r="BG515"/>
  <c r="BF515"/>
  <c r="T515"/>
  <c r="R515"/>
  <c r="P515"/>
  <c r="BI510"/>
  <c r="BH510"/>
  <c r="BG510"/>
  <c r="BF510"/>
  <c r="T510"/>
  <c r="R510"/>
  <c r="P510"/>
  <c r="BI505"/>
  <c r="BH505"/>
  <c r="BG505"/>
  <c r="BF505"/>
  <c r="T505"/>
  <c r="R505"/>
  <c r="P505"/>
  <c r="BI500"/>
  <c r="BH500"/>
  <c r="BG500"/>
  <c r="BF500"/>
  <c r="T500"/>
  <c r="R500"/>
  <c r="P500"/>
  <c r="BI496"/>
  <c r="BH496"/>
  <c r="BG496"/>
  <c r="BF496"/>
  <c r="T496"/>
  <c r="R496"/>
  <c r="P496"/>
  <c r="BI494"/>
  <c r="BH494"/>
  <c r="BG494"/>
  <c r="BF494"/>
  <c r="T494"/>
  <c r="R494"/>
  <c r="P494"/>
  <c r="BI488"/>
  <c r="BH488"/>
  <c r="BG488"/>
  <c r="BF488"/>
  <c r="T488"/>
  <c r="R488"/>
  <c r="P488"/>
  <c r="BI481"/>
  <c r="BH481"/>
  <c r="BG481"/>
  <c r="BF481"/>
  <c r="T481"/>
  <c r="R481"/>
  <c r="P481"/>
  <c r="BI474"/>
  <c r="BH474"/>
  <c r="BG474"/>
  <c r="BF474"/>
  <c r="T474"/>
  <c r="R474"/>
  <c r="P474"/>
  <c r="BI467"/>
  <c r="BH467"/>
  <c r="BG467"/>
  <c r="BF467"/>
  <c r="T467"/>
  <c r="R467"/>
  <c r="P467"/>
  <c r="BI460"/>
  <c r="BH460"/>
  <c r="BG460"/>
  <c r="BF460"/>
  <c r="T460"/>
  <c r="R460"/>
  <c r="P460"/>
  <c r="BI455"/>
  <c r="BH455"/>
  <c r="BG455"/>
  <c r="BF455"/>
  <c r="T455"/>
  <c r="R455"/>
  <c r="P455"/>
  <c r="BI448"/>
  <c r="BH448"/>
  <c r="BG448"/>
  <c r="BF448"/>
  <c r="T448"/>
  <c r="R448"/>
  <c r="P448"/>
  <c r="BI443"/>
  <c r="BH443"/>
  <c r="BG443"/>
  <c r="BF443"/>
  <c r="T443"/>
  <c r="R443"/>
  <c r="P443"/>
  <c r="BI434"/>
  <c r="BH434"/>
  <c r="BG434"/>
  <c r="BF434"/>
  <c r="T434"/>
  <c r="R434"/>
  <c r="P434"/>
  <c r="BI429"/>
  <c r="BH429"/>
  <c r="BG429"/>
  <c r="BF429"/>
  <c r="T429"/>
  <c r="R429"/>
  <c r="P429"/>
  <c r="BI423"/>
  <c r="BH423"/>
  <c r="BG423"/>
  <c r="BF423"/>
  <c r="T423"/>
  <c r="R423"/>
  <c r="P423"/>
  <c r="BI412"/>
  <c r="BH412"/>
  <c r="BG412"/>
  <c r="BF412"/>
  <c r="T412"/>
  <c r="R412"/>
  <c r="P412"/>
  <c r="BI402"/>
  <c r="BH402"/>
  <c r="BG402"/>
  <c r="BF402"/>
  <c r="T402"/>
  <c r="R402"/>
  <c r="P402"/>
  <c r="BI397"/>
  <c r="BH397"/>
  <c r="BG397"/>
  <c r="BF397"/>
  <c r="T397"/>
  <c r="R397"/>
  <c r="P397"/>
  <c r="BI392"/>
  <c r="BH392"/>
  <c r="BG392"/>
  <c r="BF392"/>
  <c r="T392"/>
  <c r="R392"/>
  <c r="P392"/>
  <c r="BI386"/>
  <c r="BH386"/>
  <c r="BG386"/>
  <c r="BF386"/>
  <c r="T386"/>
  <c r="R386"/>
  <c r="P386"/>
  <c r="BI383"/>
  <c r="BH383"/>
  <c r="BG383"/>
  <c r="BF383"/>
  <c r="T383"/>
  <c r="R383"/>
  <c r="P383"/>
  <c r="BI378"/>
  <c r="BH378"/>
  <c r="BG378"/>
  <c r="BF378"/>
  <c r="T378"/>
  <c r="R378"/>
  <c r="P378"/>
  <c r="BI366"/>
  <c r="BH366"/>
  <c r="BG366"/>
  <c r="BF366"/>
  <c r="T366"/>
  <c r="R366"/>
  <c r="P366"/>
  <c r="BI363"/>
  <c r="BH363"/>
  <c r="BG363"/>
  <c r="BF363"/>
  <c r="T363"/>
  <c r="R363"/>
  <c r="P363"/>
  <c r="BI359"/>
  <c r="BH359"/>
  <c r="BG359"/>
  <c r="BF359"/>
  <c r="T359"/>
  <c r="R359"/>
  <c r="P359"/>
  <c r="BI353"/>
  <c r="BH353"/>
  <c r="BG353"/>
  <c r="BF353"/>
  <c r="T353"/>
  <c r="T352"/>
  <c r="R353"/>
  <c r="R352"/>
  <c r="P353"/>
  <c r="P352"/>
  <c r="BI347"/>
  <c r="BH347"/>
  <c r="BG347"/>
  <c r="BF347"/>
  <c r="T347"/>
  <c r="T346"/>
  <c r="R347"/>
  <c r="R346"/>
  <c r="P347"/>
  <c r="P346"/>
  <c r="BI336"/>
  <c r="BH336"/>
  <c r="BG336"/>
  <c r="BF336"/>
  <c r="T336"/>
  <c r="R336"/>
  <c r="P336"/>
  <c r="BI331"/>
  <c r="BH331"/>
  <c r="BG331"/>
  <c r="BF331"/>
  <c r="T331"/>
  <c r="R331"/>
  <c r="P331"/>
  <c r="BI323"/>
  <c r="BH323"/>
  <c r="BG323"/>
  <c r="BF323"/>
  <c r="T323"/>
  <c r="R323"/>
  <c r="P323"/>
  <c r="BI319"/>
  <c r="BH319"/>
  <c r="BG319"/>
  <c r="BF319"/>
  <c r="T319"/>
  <c r="R319"/>
  <c r="P319"/>
  <c r="BI312"/>
  <c r="BH312"/>
  <c r="BG312"/>
  <c r="BF312"/>
  <c r="T312"/>
  <c r="R312"/>
  <c r="P312"/>
  <c r="BI307"/>
  <c r="BH307"/>
  <c r="BG307"/>
  <c r="BF307"/>
  <c r="T307"/>
  <c r="R307"/>
  <c r="P307"/>
  <c r="BI303"/>
  <c r="BH303"/>
  <c r="BG303"/>
  <c r="BF303"/>
  <c r="T303"/>
  <c r="R303"/>
  <c r="P303"/>
  <c r="BI296"/>
  <c r="BH296"/>
  <c r="BG296"/>
  <c r="BF296"/>
  <c r="T296"/>
  <c r="R296"/>
  <c r="P296"/>
  <c r="BI290"/>
  <c r="BH290"/>
  <c r="BG290"/>
  <c r="BF290"/>
  <c r="T290"/>
  <c r="R290"/>
  <c r="P290"/>
  <c r="BI286"/>
  <c r="BH286"/>
  <c r="BG286"/>
  <c r="BF286"/>
  <c r="T286"/>
  <c r="R286"/>
  <c r="P286"/>
  <c r="BI281"/>
  <c r="BH281"/>
  <c r="BG281"/>
  <c r="BF281"/>
  <c r="T281"/>
  <c r="R281"/>
  <c r="P281"/>
  <c r="BI276"/>
  <c r="BH276"/>
  <c r="BG276"/>
  <c r="BF276"/>
  <c r="T276"/>
  <c r="R276"/>
  <c r="P276"/>
  <c r="BI271"/>
  <c r="BH271"/>
  <c r="BG271"/>
  <c r="BF271"/>
  <c r="T271"/>
  <c r="R271"/>
  <c r="P271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56"/>
  <c r="BH256"/>
  <c r="BG256"/>
  <c r="BF256"/>
  <c r="T256"/>
  <c r="R256"/>
  <c r="P256"/>
  <c r="BI252"/>
  <c r="BH252"/>
  <c r="BG252"/>
  <c r="BF252"/>
  <c r="T252"/>
  <c r="R252"/>
  <c r="P252"/>
  <c r="BI247"/>
  <c r="BH247"/>
  <c r="BG247"/>
  <c r="BF247"/>
  <c r="T247"/>
  <c r="R247"/>
  <c r="P247"/>
  <c r="BI245"/>
  <c r="BH245"/>
  <c r="BG245"/>
  <c r="BF245"/>
  <c r="T245"/>
  <c r="R245"/>
  <c r="P245"/>
  <c r="BI238"/>
  <c r="BH238"/>
  <c r="BG238"/>
  <c r="BF238"/>
  <c r="T238"/>
  <c r="R238"/>
  <c r="P238"/>
  <c r="BI234"/>
  <c r="BH234"/>
  <c r="BG234"/>
  <c r="BF234"/>
  <c r="T234"/>
  <c r="R234"/>
  <c r="P234"/>
  <c r="BI230"/>
  <c r="BH230"/>
  <c r="BG230"/>
  <c r="BF230"/>
  <c r="T230"/>
  <c r="R230"/>
  <c r="P230"/>
  <c r="BI227"/>
  <c r="BH227"/>
  <c r="BG227"/>
  <c r="BF227"/>
  <c r="T227"/>
  <c r="R227"/>
  <c r="P227"/>
  <c r="BI222"/>
  <c r="BH222"/>
  <c r="BG222"/>
  <c r="BF222"/>
  <c r="T222"/>
  <c r="R222"/>
  <c r="P222"/>
  <c r="BI219"/>
  <c r="BH219"/>
  <c r="BG219"/>
  <c r="BF219"/>
  <c r="T219"/>
  <c r="R219"/>
  <c r="P219"/>
  <c r="BI214"/>
  <c r="BH214"/>
  <c r="BG214"/>
  <c r="BF214"/>
  <c r="T214"/>
  <c r="R214"/>
  <c r="P214"/>
  <c r="BI208"/>
  <c r="BH208"/>
  <c r="BG208"/>
  <c r="BF208"/>
  <c r="T208"/>
  <c r="R208"/>
  <c r="P208"/>
  <c r="BI204"/>
  <c r="BH204"/>
  <c r="BG204"/>
  <c r="BF204"/>
  <c r="T204"/>
  <c r="R204"/>
  <c r="P204"/>
  <c r="BI199"/>
  <c r="BH199"/>
  <c r="BG199"/>
  <c r="BF199"/>
  <c r="T199"/>
  <c r="R199"/>
  <c r="P199"/>
  <c r="BI194"/>
  <c r="BH194"/>
  <c r="BG194"/>
  <c r="BF194"/>
  <c r="T194"/>
  <c r="R194"/>
  <c r="P194"/>
  <c r="BI190"/>
  <c r="BH190"/>
  <c r="BG190"/>
  <c r="BF190"/>
  <c r="T190"/>
  <c r="R190"/>
  <c r="P190"/>
  <c r="BI185"/>
  <c r="BH185"/>
  <c r="BG185"/>
  <c r="BF185"/>
  <c r="T185"/>
  <c r="R185"/>
  <c r="P185"/>
  <c r="BI180"/>
  <c r="BH180"/>
  <c r="BG180"/>
  <c r="BF180"/>
  <c r="T180"/>
  <c r="R180"/>
  <c r="P180"/>
  <c r="BI176"/>
  <c r="BH176"/>
  <c r="BG176"/>
  <c r="BF176"/>
  <c r="T176"/>
  <c r="R176"/>
  <c r="P176"/>
  <c r="BI168"/>
  <c r="BH168"/>
  <c r="BG168"/>
  <c r="BF168"/>
  <c r="T168"/>
  <c r="R168"/>
  <c r="P168"/>
  <c r="BI163"/>
  <c r="BH163"/>
  <c r="BG163"/>
  <c r="BF163"/>
  <c r="T163"/>
  <c r="R163"/>
  <c r="P163"/>
  <c r="BI161"/>
  <c r="BH161"/>
  <c r="BG161"/>
  <c r="BF161"/>
  <c r="T161"/>
  <c r="R161"/>
  <c r="P161"/>
  <c r="BI156"/>
  <c r="BH156"/>
  <c r="BG156"/>
  <c r="BF156"/>
  <c r="T156"/>
  <c r="R156"/>
  <c r="P156"/>
  <c r="BI151"/>
  <c r="BH151"/>
  <c r="BG151"/>
  <c r="BF151"/>
  <c r="T151"/>
  <c r="R151"/>
  <c r="P151"/>
  <c r="BI147"/>
  <c r="BH147"/>
  <c r="BG147"/>
  <c r="BF147"/>
  <c r="T147"/>
  <c r="R147"/>
  <c r="P147"/>
  <c r="BI143"/>
  <c r="BH143"/>
  <c r="BG143"/>
  <c r="BF143"/>
  <c r="T143"/>
  <c r="R143"/>
  <c r="P143"/>
  <c r="BI141"/>
  <c r="BH141"/>
  <c r="BG141"/>
  <c r="BF141"/>
  <c r="T141"/>
  <c r="R141"/>
  <c r="P141"/>
  <c r="BI136"/>
  <c r="BH136"/>
  <c r="BG136"/>
  <c r="BF136"/>
  <c r="T136"/>
  <c r="R136"/>
  <c r="P136"/>
  <c r="BI124"/>
  <c r="BH124"/>
  <c r="BG124"/>
  <c r="BF124"/>
  <c r="T124"/>
  <c r="R124"/>
  <c r="P124"/>
  <c r="BI119"/>
  <c r="BH119"/>
  <c r="BG119"/>
  <c r="BF119"/>
  <c r="T119"/>
  <c r="R119"/>
  <c r="P119"/>
  <c r="BI114"/>
  <c r="BH114"/>
  <c r="BG114"/>
  <c r="BF114"/>
  <c r="T114"/>
  <c r="R114"/>
  <c r="P114"/>
  <c r="BI110"/>
  <c r="BH110"/>
  <c r="BG110"/>
  <c r="BF110"/>
  <c r="T110"/>
  <c r="R110"/>
  <c r="P110"/>
  <c r="BI106"/>
  <c r="BH106"/>
  <c r="BG106"/>
  <c r="BF106"/>
  <c r="T106"/>
  <c r="R106"/>
  <c r="P106"/>
  <c r="BI102"/>
  <c r="BH102"/>
  <c r="BG102"/>
  <c r="BF102"/>
  <c r="T102"/>
  <c r="R102"/>
  <c r="P102"/>
  <c r="J96"/>
  <c r="J95"/>
  <c r="F95"/>
  <c r="F93"/>
  <c r="E91"/>
  <c r="J59"/>
  <c r="J58"/>
  <c r="F58"/>
  <c r="F56"/>
  <c r="E54"/>
  <c r="J20"/>
  <c r="E20"/>
  <c r="F96"/>
  <c r="J19"/>
  <c r="J14"/>
  <c r="J93"/>
  <c r="E7"/>
  <c r="E87"/>
  <c i="4" r="J39"/>
  <c r="J38"/>
  <c i="1" r="AY59"/>
  <c i="4" r="J37"/>
  <c i="1" r="AX59"/>
  <c i="4" r="BI167"/>
  <c r="BH167"/>
  <c r="BG167"/>
  <c r="BF167"/>
  <c r="T167"/>
  <c r="R167"/>
  <c r="P167"/>
  <c r="BI157"/>
  <c r="BH157"/>
  <c r="BG157"/>
  <c r="BF157"/>
  <c r="T157"/>
  <c r="R157"/>
  <c r="P157"/>
  <c r="BI150"/>
  <c r="BH150"/>
  <c r="BG150"/>
  <c r="BF150"/>
  <c r="T150"/>
  <c r="R150"/>
  <c r="P150"/>
  <c r="BI145"/>
  <c r="BH145"/>
  <c r="BG145"/>
  <c r="BF145"/>
  <c r="T145"/>
  <c r="R145"/>
  <c r="P145"/>
  <c r="BI140"/>
  <c r="BH140"/>
  <c r="BG140"/>
  <c r="BF140"/>
  <c r="T140"/>
  <c r="R140"/>
  <c r="P140"/>
  <c r="BI135"/>
  <c r="BH135"/>
  <c r="BG135"/>
  <c r="BF135"/>
  <c r="T135"/>
  <c r="R135"/>
  <c r="P135"/>
  <c r="BI131"/>
  <c r="BH131"/>
  <c r="BG131"/>
  <c r="BF131"/>
  <c r="T131"/>
  <c r="R131"/>
  <c r="P131"/>
  <c r="BI127"/>
  <c r="BH127"/>
  <c r="BG127"/>
  <c r="BF127"/>
  <c r="T127"/>
  <c r="R127"/>
  <c r="P127"/>
  <c r="BI125"/>
  <c r="BH125"/>
  <c r="BG125"/>
  <c r="BF125"/>
  <c r="T125"/>
  <c r="R125"/>
  <c r="P125"/>
  <c r="BI120"/>
  <c r="BH120"/>
  <c r="BG120"/>
  <c r="BF120"/>
  <c r="T120"/>
  <c r="R120"/>
  <c r="P120"/>
  <c r="BI115"/>
  <c r="BH115"/>
  <c r="BG115"/>
  <c r="BF115"/>
  <c r="T115"/>
  <c r="R115"/>
  <c r="P115"/>
  <c r="BI111"/>
  <c r="BH111"/>
  <c r="BG111"/>
  <c r="BF111"/>
  <c r="T111"/>
  <c r="R111"/>
  <c r="P111"/>
  <c r="BI106"/>
  <c r="BH106"/>
  <c r="BG106"/>
  <c r="BF106"/>
  <c r="T106"/>
  <c r="R106"/>
  <c r="P106"/>
  <c r="BI101"/>
  <c r="BH101"/>
  <c r="BG101"/>
  <c r="BF101"/>
  <c r="T101"/>
  <c r="R101"/>
  <c r="P101"/>
  <c r="BI96"/>
  <c r="BH96"/>
  <c r="BG96"/>
  <c r="BF96"/>
  <c r="T96"/>
  <c r="R96"/>
  <c r="P96"/>
  <c r="BI91"/>
  <c r="BH91"/>
  <c r="BG91"/>
  <c r="BF91"/>
  <c r="T91"/>
  <c r="R91"/>
  <c r="P91"/>
  <c r="J85"/>
  <c r="J84"/>
  <c r="F84"/>
  <c r="F82"/>
  <c r="E80"/>
  <c r="J59"/>
  <c r="J58"/>
  <c r="F58"/>
  <c r="F56"/>
  <c r="E54"/>
  <c r="J20"/>
  <c r="E20"/>
  <c r="F59"/>
  <c r="J19"/>
  <c r="J14"/>
  <c r="J56"/>
  <c r="E7"/>
  <c r="E76"/>
  <c i="3" r="J39"/>
  <c r="J38"/>
  <c i="1" r="AY57"/>
  <c i="3" r="J37"/>
  <c i="1" r="AX57"/>
  <c i="3" r="BI528"/>
  <c r="BH528"/>
  <c r="BG528"/>
  <c r="BF528"/>
  <c r="T528"/>
  <c r="R528"/>
  <c r="P528"/>
  <c r="BI524"/>
  <c r="BH524"/>
  <c r="BG524"/>
  <c r="BF524"/>
  <c r="T524"/>
  <c r="R524"/>
  <c r="P524"/>
  <c r="BI519"/>
  <c r="BH519"/>
  <c r="BG519"/>
  <c r="BF519"/>
  <c r="T519"/>
  <c r="R519"/>
  <c r="P519"/>
  <c r="BI516"/>
  <c r="BH516"/>
  <c r="BG516"/>
  <c r="BF516"/>
  <c r="T516"/>
  <c r="R516"/>
  <c r="P516"/>
  <c r="BI514"/>
  <c r="BH514"/>
  <c r="BG514"/>
  <c r="BF514"/>
  <c r="T514"/>
  <c r="R514"/>
  <c r="P514"/>
  <c r="BI509"/>
  <c r="BH509"/>
  <c r="BG509"/>
  <c r="BF509"/>
  <c r="T509"/>
  <c r="R509"/>
  <c r="P509"/>
  <c r="BI504"/>
  <c r="BH504"/>
  <c r="BG504"/>
  <c r="BF504"/>
  <c r="T504"/>
  <c r="R504"/>
  <c r="P504"/>
  <c r="BI499"/>
  <c r="BH499"/>
  <c r="BG499"/>
  <c r="BF499"/>
  <c r="T499"/>
  <c r="R499"/>
  <c r="P499"/>
  <c r="BI494"/>
  <c r="BH494"/>
  <c r="BG494"/>
  <c r="BF494"/>
  <c r="T494"/>
  <c r="R494"/>
  <c r="P494"/>
  <c r="BI490"/>
  <c r="BH490"/>
  <c r="BG490"/>
  <c r="BF490"/>
  <c r="T490"/>
  <c r="R490"/>
  <c r="P490"/>
  <c r="BI488"/>
  <c r="BH488"/>
  <c r="BG488"/>
  <c r="BF488"/>
  <c r="T488"/>
  <c r="R488"/>
  <c r="P488"/>
  <c r="BI482"/>
  <c r="BH482"/>
  <c r="BG482"/>
  <c r="BF482"/>
  <c r="T482"/>
  <c r="R482"/>
  <c r="P482"/>
  <c r="BI475"/>
  <c r="BH475"/>
  <c r="BG475"/>
  <c r="BF475"/>
  <c r="T475"/>
  <c r="R475"/>
  <c r="P475"/>
  <c r="BI468"/>
  <c r="BH468"/>
  <c r="BG468"/>
  <c r="BF468"/>
  <c r="T468"/>
  <c r="R468"/>
  <c r="P468"/>
  <c r="BI461"/>
  <c r="BH461"/>
  <c r="BG461"/>
  <c r="BF461"/>
  <c r="T461"/>
  <c r="R461"/>
  <c r="P461"/>
  <c r="BI454"/>
  <c r="BH454"/>
  <c r="BG454"/>
  <c r="BF454"/>
  <c r="T454"/>
  <c r="R454"/>
  <c r="P454"/>
  <c r="BI449"/>
  <c r="BH449"/>
  <c r="BG449"/>
  <c r="BF449"/>
  <c r="T449"/>
  <c r="R449"/>
  <c r="P449"/>
  <c r="BI444"/>
  <c r="BH444"/>
  <c r="BG444"/>
  <c r="BF444"/>
  <c r="T444"/>
  <c r="R444"/>
  <c r="P444"/>
  <c r="BI442"/>
  <c r="BH442"/>
  <c r="BG442"/>
  <c r="BF442"/>
  <c r="T442"/>
  <c r="R442"/>
  <c r="P442"/>
  <c r="BI437"/>
  <c r="BH437"/>
  <c r="BG437"/>
  <c r="BF437"/>
  <c r="T437"/>
  <c r="R437"/>
  <c r="P437"/>
  <c r="BI435"/>
  <c r="BH435"/>
  <c r="BG435"/>
  <c r="BF435"/>
  <c r="T435"/>
  <c r="R435"/>
  <c r="P435"/>
  <c r="BI430"/>
  <c r="BH430"/>
  <c r="BG430"/>
  <c r="BF430"/>
  <c r="T430"/>
  <c r="R430"/>
  <c r="P430"/>
  <c r="BI425"/>
  <c r="BH425"/>
  <c r="BG425"/>
  <c r="BF425"/>
  <c r="T425"/>
  <c r="R425"/>
  <c r="P425"/>
  <c r="BI420"/>
  <c r="BH420"/>
  <c r="BG420"/>
  <c r="BF420"/>
  <c r="T420"/>
  <c r="R420"/>
  <c r="P420"/>
  <c r="BI413"/>
  <c r="BH413"/>
  <c r="BG413"/>
  <c r="BF413"/>
  <c r="T413"/>
  <c r="R413"/>
  <c r="P413"/>
  <c r="BI407"/>
  <c r="BH407"/>
  <c r="BG407"/>
  <c r="BF407"/>
  <c r="T407"/>
  <c r="R407"/>
  <c r="P407"/>
  <c r="BI402"/>
  <c r="BH402"/>
  <c r="BG402"/>
  <c r="BF402"/>
  <c r="T402"/>
  <c r="R402"/>
  <c r="P402"/>
  <c r="BI397"/>
  <c r="BH397"/>
  <c r="BG397"/>
  <c r="BF397"/>
  <c r="T397"/>
  <c r="R397"/>
  <c r="P397"/>
  <c r="BI393"/>
  <c r="BH393"/>
  <c r="BG393"/>
  <c r="BF393"/>
  <c r="T393"/>
  <c r="R393"/>
  <c r="P393"/>
  <c r="BI387"/>
  <c r="BH387"/>
  <c r="BG387"/>
  <c r="BF387"/>
  <c r="T387"/>
  <c r="R387"/>
  <c r="P387"/>
  <c r="BI382"/>
  <c r="BH382"/>
  <c r="BG382"/>
  <c r="BF382"/>
  <c r="T382"/>
  <c r="R382"/>
  <c r="P382"/>
  <c r="BI377"/>
  <c r="BH377"/>
  <c r="BG377"/>
  <c r="BF377"/>
  <c r="T377"/>
  <c r="R377"/>
  <c r="P377"/>
  <c r="BI365"/>
  <c r="BH365"/>
  <c r="BG365"/>
  <c r="BF365"/>
  <c r="T365"/>
  <c r="R365"/>
  <c r="P365"/>
  <c r="BI362"/>
  <c r="BH362"/>
  <c r="BG362"/>
  <c r="BF362"/>
  <c r="T362"/>
  <c r="R362"/>
  <c r="P362"/>
  <c r="BI357"/>
  <c r="BH357"/>
  <c r="BG357"/>
  <c r="BF357"/>
  <c r="T357"/>
  <c r="R357"/>
  <c r="P357"/>
  <c r="BI351"/>
  <c r="BH351"/>
  <c r="BG351"/>
  <c r="BF351"/>
  <c r="T351"/>
  <c r="T350"/>
  <c r="R351"/>
  <c r="R350"/>
  <c r="P351"/>
  <c r="P350"/>
  <c r="BI340"/>
  <c r="BH340"/>
  <c r="BG340"/>
  <c r="BF340"/>
  <c r="T340"/>
  <c r="R340"/>
  <c r="P340"/>
  <c r="BI335"/>
  <c r="BH335"/>
  <c r="BG335"/>
  <c r="BF335"/>
  <c r="T335"/>
  <c r="R335"/>
  <c r="P335"/>
  <c r="BI330"/>
  <c r="BH330"/>
  <c r="BG330"/>
  <c r="BF330"/>
  <c r="T330"/>
  <c r="R330"/>
  <c r="P330"/>
  <c r="BI322"/>
  <c r="BH322"/>
  <c r="BG322"/>
  <c r="BF322"/>
  <c r="T322"/>
  <c r="R322"/>
  <c r="P322"/>
  <c r="BI318"/>
  <c r="BH318"/>
  <c r="BG318"/>
  <c r="BF318"/>
  <c r="T318"/>
  <c r="R318"/>
  <c r="P318"/>
  <c r="BI311"/>
  <c r="BH311"/>
  <c r="BG311"/>
  <c r="BF311"/>
  <c r="T311"/>
  <c r="R311"/>
  <c r="P311"/>
  <c r="BI306"/>
  <c r="BH306"/>
  <c r="BG306"/>
  <c r="BF306"/>
  <c r="T306"/>
  <c r="R306"/>
  <c r="P306"/>
  <c r="BI302"/>
  <c r="BH302"/>
  <c r="BG302"/>
  <c r="BF302"/>
  <c r="T302"/>
  <c r="R302"/>
  <c r="P302"/>
  <c r="BI295"/>
  <c r="BH295"/>
  <c r="BG295"/>
  <c r="BF295"/>
  <c r="T295"/>
  <c r="R295"/>
  <c r="P295"/>
  <c r="BI289"/>
  <c r="BH289"/>
  <c r="BG289"/>
  <c r="BF289"/>
  <c r="T289"/>
  <c r="R289"/>
  <c r="P289"/>
  <c r="BI285"/>
  <c r="BH285"/>
  <c r="BG285"/>
  <c r="BF285"/>
  <c r="T285"/>
  <c r="R285"/>
  <c r="P285"/>
  <c r="BI280"/>
  <c r="BH280"/>
  <c r="BG280"/>
  <c r="BF280"/>
  <c r="T280"/>
  <c r="R280"/>
  <c r="P280"/>
  <c r="BI275"/>
  <c r="BH275"/>
  <c r="BG275"/>
  <c r="BF275"/>
  <c r="T275"/>
  <c r="R275"/>
  <c r="P275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55"/>
  <c r="BH255"/>
  <c r="BG255"/>
  <c r="BF255"/>
  <c r="T255"/>
  <c r="R255"/>
  <c r="P255"/>
  <c r="BI252"/>
  <c r="BH252"/>
  <c r="BG252"/>
  <c r="BF252"/>
  <c r="T252"/>
  <c r="R252"/>
  <c r="P252"/>
  <c r="BI247"/>
  <c r="BH247"/>
  <c r="BG247"/>
  <c r="BF247"/>
  <c r="T247"/>
  <c r="R247"/>
  <c r="P247"/>
  <c r="BI240"/>
  <c r="BH240"/>
  <c r="BG240"/>
  <c r="BF240"/>
  <c r="T240"/>
  <c r="R240"/>
  <c r="P240"/>
  <c r="BI236"/>
  <c r="BH236"/>
  <c r="BG236"/>
  <c r="BF236"/>
  <c r="T236"/>
  <c r="R236"/>
  <c r="P236"/>
  <c r="BI232"/>
  <c r="BH232"/>
  <c r="BG232"/>
  <c r="BF232"/>
  <c r="T232"/>
  <c r="R232"/>
  <c r="P232"/>
  <c r="BI230"/>
  <c r="BH230"/>
  <c r="BG230"/>
  <c r="BF230"/>
  <c r="T230"/>
  <c r="R230"/>
  <c r="P230"/>
  <c r="BI225"/>
  <c r="BH225"/>
  <c r="BG225"/>
  <c r="BF225"/>
  <c r="T225"/>
  <c r="R225"/>
  <c r="P225"/>
  <c r="BI223"/>
  <c r="BH223"/>
  <c r="BG223"/>
  <c r="BF223"/>
  <c r="T223"/>
  <c r="R223"/>
  <c r="P223"/>
  <c r="BI219"/>
  <c r="BH219"/>
  <c r="BG219"/>
  <c r="BF219"/>
  <c r="T219"/>
  <c r="R219"/>
  <c r="P219"/>
  <c r="BI213"/>
  <c r="BH213"/>
  <c r="BG213"/>
  <c r="BF213"/>
  <c r="T213"/>
  <c r="R213"/>
  <c r="P213"/>
  <c r="BI209"/>
  <c r="BH209"/>
  <c r="BG209"/>
  <c r="BF209"/>
  <c r="T209"/>
  <c r="R209"/>
  <c r="P209"/>
  <c r="BI206"/>
  <c r="BH206"/>
  <c r="BG206"/>
  <c r="BF206"/>
  <c r="T206"/>
  <c r="R206"/>
  <c r="P206"/>
  <c r="BI201"/>
  <c r="BH201"/>
  <c r="BG201"/>
  <c r="BF201"/>
  <c r="T201"/>
  <c r="R201"/>
  <c r="P201"/>
  <c r="BI196"/>
  <c r="BH196"/>
  <c r="BG196"/>
  <c r="BF196"/>
  <c r="T196"/>
  <c r="R196"/>
  <c r="P196"/>
  <c r="BI192"/>
  <c r="BH192"/>
  <c r="BG192"/>
  <c r="BF192"/>
  <c r="T192"/>
  <c r="R192"/>
  <c r="P192"/>
  <c r="BI187"/>
  <c r="BH187"/>
  <c r="BG187"/>
  <c r="BF187"/>
  <c r="T187"/>
  <c r="R187"/>
  <c r="P187"/>
  <c r="BI182"/>
  <c r="BH182"/>
  <c r="BG182"/>
  <c r="BF182"/>
  <c r="T182"/>
  <c r="R182"/>
  <c r="P182"/>
  <c r="BI175"/>
  <c r="BH175"/>
  <c r="BG175"/>
  <c r="BF175"/>
  <c r="T175"/>
  <c r="R175"/>
  <c r="P175"/>
  <c r="BI170"/>
  <c r="BH170"/>
  <c r="BG170"/>
  <c r="BF170"/>
  <c r="T170"/>
  <c r="R170"/>
  <c r="P170"/>
  <c r="BI165"/>
  <c r="BH165"/>
  <c r="BG165"/>
  <c r="BF165"/>
  <c r="T165"/>
  <c r="R165"/>
  <c r="P165"/>
  <c r="BI161"/>
  <c r="BH161"/>
  <c r="BG161"/>
  <c r="BF161"/>
  <c r="T161"/>
  <c r="R161"/>
  <c r="P161"/>
  <c r="BI155"/>
  <c r="BH155"/>
  <c r="BG155"/>
  <c r="BF155"/>
  <c r="T155"/>
  <c r="R155"/>
  <c r="P155"/>
  <c r="BI153"/>
  <c r="BH153"/>
  <c r="BG153"/>
  <c r="BF153"/>
  <c r="T153"/>
  <c r="R153"/>
  <c r="P153"/>
  <c r="BI148"/>
  <c r="BH148"/>
  <c r="BG148"/>
  <c r="BF148"/>
  <c r="T148"/>
  <c r="R148"/>
  <c r="P148"/>
  <c r="BI146"/>
  <c r="BH146"/>
  <c r="BG146"/>
  <c r="BF146"/>
  <c r="T146"/>
  <c r="R146"/>
  <c r="P146"/>
  <c r="BI141"/>
  <c r="BH141"/>
  <c r="BG141"/>
  <c r="BF141"/>
  <c r="T141"/>
  <c r="R141"/>
  <c r="P141"/>
  <c r="BI131"/>
  <c r="BH131"/>
  <c r="BG131"/>
  <c r="BF131"/>
  <c r="T131"/>
  <c r="R131"/>
  <c r="P131"/>
  <c r="BI126"/>
  <c r="BH126"/>
  <c r="BG126"/>
  <c r="BF126"/>
  <c r="T126"/>
  <c r="R126"/>
  <c r="P126"/>
  <c r="BI121"/>
  <c r="BH121"/>
  <c r="BG121"/>
  <c r="BF121"/>
  <c r="T121"/>
  <c r="R121"/>
  <c r="P121"/>
  <c r="BI117"/>
  <c r="BH117"/>
  <c r="BG117"/>
  <c r="BF117"/>
  <c r="T117"/>
  <c r="R117"/>
  <c r="P117"/>
  <c r="BI112"/>
  <c r="BH112"/>
  <c r="BG112"/>
  <c r="BF112"/>
  <c r="T112"/>
  <c r="R112"/>
  <c r="P112"/>
  <c r="BI108"/>
  <c r="BH108"/>
  <c r="BG108"/>
  <c r="BF108"/>
  <c r="T108"/>
  <c r="R108"/>
  <c r="P108"/>
  <c r="BI106"/>
  <c r="BH106"/>
  <c r="BG106"/>
  <c r="BF106"/>
  <c r="T106"/>
  <c r="R106"/>
  <c r="P106"/>
  <c r="BI101"/>
  <c r="BH101"/>
  <c r="BG101"/>
  <c r="BF101"/>
  <c r="T101"/>
  <c r="R101"/>
  <c r="P101"/>
  <c r="J95"/>
  <c r="J94"/>
  <c r="F94"/>
  <c r="F92"/>
  <c r="E90"/>
  <c r="J59"/>
  <c r="J58"/>
  <c r="F58"/>
  <c r="F56"/>
  <c r="E54"/>
  <c r="J20"/>
  <c r="E20"/>
  <c r="F95"/>
  <c r="J19"/>
  <c r="J14"/>
  <c r="J56"/>
  <c r="E7"/>
  <c r="E50"/>
  <c i="2" r="J39"/>
  <c r="J38"/>
  <c i="1" r="AY56"/>
  <c i="2" r="J37"/>
  <c i="1" r="AX56"/>
  <c i="2" r="BI213"/>
  <c r="BH213"/>
  <c r="BG213"/>
  <c r="BF213"/>
  <c r="T213"/>
  <c r="R213"/>
  <c r="P213"/>
  <c r="BI208"/>
  <c r="BH208"/>
  <c r="BG208"/>
  <c r="BF208"/>
  <c r="T208"/>
  <c r="R208"/>
  <c r="P208"/>
  <c r="BI202"/>
  <c r="BH202"/>
  <c r="BG202"/>
  <c r="BF202"/>
  <c r="T202"/>
  <c r="R202"/>
  <c r="P202"/>
  <c r="BI195"/>
  <c r="BH195"/>
  <c r="BG195"/>
  <c r="BF195"/>
  <c r="T195"/>
  <c r="R195"/>
  <c r="P195"/>
  <c r="BI183"/>
  <c r="BH183"/>
  <c r="BG183"/>
  <c r="BF183"/>
  <c r="T183"/>
  <c r="R183"/>
  <c r="P183"/>
  <c r="BI174"/>
  <c r="BH174"/>
  <c r="BG174"/>
  <c r="BF174"/>
  <c r="T174"/>
  <c r="R174"/>
  <c r="P174"/>
  <c r="BI169"/>
  <c r="BH169"/>
  <c r="BG169"/>
  <c r="BF169"/>
  <c r="T169"/>
  <c r="R169"/>
  <c r="P169"/>
  <c r="BI164"/>
  <c r="BH164"/>
  <c r="BG164"/>
  <c r="BF164"/>
  <c r="T164"/>
  <c r="R164"/>
  <c r="P164"/>
  <c r="BI159"/>
  <c r="BH159"/>
  <c r="BG159"/>
  <c r="BF159"/>
  <c r="T159"/>
  <c r="R159"/>
  <c r="P159"/>
  <c r="BI143"/>
  <c r="BH143"/>
  <c r="BG143"/>
  <c r="BF143"/>
  <c r="T143"/>
  <c r="R143"/>
  <c r="P143"/>
  <c r="BI141"/>
  <c r="BH141"/>
  <c r="BG141"/>
  <c r="BF141"/>
  <c r="T141"/>
  <c r="R141"/>
  <c r="P141"/>
  <c r="BI136"/>
  <c r="BH136"/>
  <c r="BG136"/>
  <c r="BF136"/>
  <c r="T136"/>
  <c r="R136"/>
  <c r="P136"/>
  <c r="BI131"/>
  <c r="BH131"/>
  <c r="BG131"/>
  <c r="BF131"/>
  <c r="T131"/>
  <c r="R131"/>
  <c r="P131"/>
  <c r="BI127"/>
  <c r="BH127"/>
  <c r="BG127"/>
  <c r="BF127"/>
  <c r="T127"/>
  <c r="R127"/>
  <c r="P127"/>
  <c r="BI122"/>
  <c r="BH122"/>
  <c r="BG122"/>
  <c r="BF122"/>
  <c r="T122"/>
  <c r="R122"/>
  <c r="P122"/>
  <c r="BI117"/>
  <c r="BH117"/>
  <c r="BG117"/>
  <c r="BF117"/>
  <c r="T117"/>
  <c r="R117"/>
  <c r="P117"/>
  <c r="BI113"/>
  <c r="BH113"/>
  <c r="BG113"/>
  <c r="BF113"/>
  <c r="T113"/>
  <c r="R113"/>
  <c r="P113"/>
  <c r="BI106"/>
  <c r="BH106"/>
  <c r="BG106"/>
  <c r="BF106"/>
  <c r="T106"/>
  <c r="R106"/>
  <c r="P106"/>
  <c r="BI101"/>
  <c r="BH101"/>
  <c r="BG101"/>
  <c r="BF101"/>
  <c r="T101"/>
  <c r="R101"/>
  <c r="P101"/>
  <c r="BI96"/>
  <c r="BH96"/>
  <c r="BG96"/>
  <c r="BF96"/>
  <c r="T96"/>
  <c r="R96"/>
  <c r="P96"/>
  <c r="BI91"/>
  <c r="BH91"/>
  <c r="BG91"/>
  <c r="BF91"/>
  <c r="T91"/>
  <c r="R91"/>
  <c r="P91"/>
  <c r="J85"/>
  <c r="J84"/>
  <c r="F84"/>
  <c r="F82"/>
  <c r="E80"/>
  <c r="J59"/>
  <c r="J58"/>
  <c r="F58"/>
  <c r="F56"/>
  <c r="E54"/>
  <c r="J20"/>
  <c r="E20"/>
  <c r="F85"/>
  <c r="J19"/>
  <c r="J14"/>
  <c r="J82"/>
  <c r="E7"/>
  <c r="E50"/>
  <c i="1" r="L50"/>
  <c r="AM50"/>
  <c r="AM49"/>
  <c r="L49"/>
  <c r="AM47"/>
  <c r="L47"/>
  <c r="L45"/>
  <c r="L44"/>
  <c i="12" r="BK208"/>
  <c r="J182"/>
  <c r="BK159"/>
  <c r="J129"/>
  <c r="BK99"/>
  <c i="11" r="J149"/>
  <c r="BK121"/>
  <c r="J95"/>
  <c i="10" r="J142"/>
  <c r="J126"/>
  <c r="J111"/>
  <c r="BK91"/>
  <c i="9" r="BK145"/>
  <c r="BK128"/>
  <c r="BK105"/>
  <c i="8" r="J152"/>
  <c r="BK111"/>
  <c i="7" r="BK178"/>
  <c r="J151"/>
  <c r="J123"/>
  <c r="J105"/>
  <c i="6" r="J167"/>
  <c r="J147"/>
  <c r="J121"/>
  <c r="BK96"/>
  <c i="5" r="J510"/>
  <c r="BK467"/>
  <c r="J434"/>
  <c r="J392"/>
  <c r="BK353"/>
  <c r="BK303"/>
  <c r="BK286"/>
  <c r="BK256"/>
  <c r="BK234"/>
  <c r="J176"/>
  <c r="BK147"/>
  <c r="J119"/>
  <c i="4" r="BK157"/>
  <c r="J135"/>
  <c r="BK101"/>
  <c i="3" r="J528"/>
  <c r="J514"/>
  <c r="J494"/>
  <c r="BK475"/>
  <c r="BK444"/>
  <c r="J430"/>
  <c r="J407"/>
  <c r="BK387"/>
  <c r="J318"/>
  <c r="BK255"/>
  <c r="BK230"/>
  <c r="BK223"/>
  <c r="BK175"/>
  <c r="BK153"/>
  <c r="J126"/>
  <c i="2" r="J208"/>
  <c r="BK159"/>
  <c r="J127"/>
  <c i="12" r="J208"/>
  <c r="BK192"/>
  <c r="BK175"/>
  <c r="BK141"/>
  <c r="BK118"/>
  <c r="J88"/>
  <c i="11" r="J144"/>
  <c i="10" r="BK167"/>
  <c r="J135"/>
  <c i="9" r="BK140"/>
  <c r="BK116"/>
  <c r="J105"/>
  <c i="8" r="J147"/>
  <c i="3" r="BK340"/>
  <c r="J306"/>
  <c r="BK268"/>
  <c i="2" r="BK202"/>
  <c r="J159"/>
  <c r="J136"/>
  <c r="J96"/>
  <c i="11" r="J161"/>
  <c r="J139"/>
  <c r="J105"/>
  <c i="10" r="J137"/>
  <c r="J96"/>
  <c i="9" r="BK148"/>
  <c r="BK100"/>
  <c i="8" r="J142"/>
  <c r="BK101"/>
  <c i="7" r="J173"/>
  <c r="J156"/>
  <c r="J131"/>
  <c i="6" r="BK162"/>
  <c r="J142"/>
  <c r="BK106"/>
  <c i="5" r="J530"/>
  <c r="J522"/>
  <c r="J496"/>
  <c r="BK474"/>
  <c r="BK392"/>
  <c r="BK378"/>
  <c r="BK359"/>
  <c r="BK336"/>
  <c r="J303"/>
  <c r="J269"/>
  <c r="J256"/>
  <c r="J234"/>
  <c r="BK219"/>
  <c r="J199"/>
  <c r="BK176"/>
  <c r="J151"/>
  <c r="J102"/>
  <c i="4" r="BK111"/>
  <c r="J101"/>
  <c i="3" r="J482"/>
  <c r="J442"/>
  <c r="BK382"/>
  <c r="BK362"/>
  <c r="J322"/>
  <c r="J295"/>
  <c r="BK264"/>
  <c r="BK240"/>
  <c r="J223"/>
  <c r="BK182"/>
  <c r="J117"/>
  <c r="BK101"/>
  <c i="2" r="BK141"/>
  <c r="BK113"/>
  <c i="1" r="AS58"/>
  <c i="8" r="J116"/>
  <c i="7" r="BK156"/>
  <c r="BK138"/>
  <c r="BK100"/>
  <c i="6" r="BK135"/>
  <c r="J111"/>
  <c i="5" r="BK530"/>
  <c r="BK505"/>
  <c r="J467"/>
  <c r="J443"/>
  <c r="BK412"/>
  <c r="BK363"/>
  <c r="J307"/>
  <c r="BK271"/>
  <c r="BK245"/>
  <c r="J219"/>
  <c r="BK194"/>
  <c r="BK168"/>
  <c r="BK141"/>
  <c r="BK114"/>
  <c i="4" r="J167"/>
  <c r="J140"/>
  <c r="J120"/>
  <c r="BK106"/>
  <c i="3" r="J516"/>
  <c r="J504"/>
  <c r="J454"/>
  <c r="BK413"/>
  <c r="J393"/>
  <c r="BK335"/>
  <c r="J268"/>
  <c r="BK219"/>
  <c r="J201"/>
  <c r="J175"/>
  <c r="J161"/>
  <c r="J148"/>
  <c r="BK126"/>
  <c r="J101"/>
  <c i="2" r="J195"/>
  <c r="BK96"/>
  <c i="12" r="BK197"/>
  <c r="J192"/>
  <c r="BK170"/>
  <c r="J141"/>
  <c r="J118"/>
  <c i="11" r="J166"/>
  <c r="BK134"/>
  <c r="BK105"/>
  <c i="10" r="J157"/>
  <c r="BK135"/>
  <c r="BK116"/>
  <c r="BK96"/>
  <c i="9" r="J148"/>
  <c r="J130"/>
  <c i="8" r="BK167"/>
  <c r="BK116"/>
  <c r="BK91"/>
  <c i="7" r="J166"/>
  <c r="BK131"/>
  <c r="J100"/>
  <c i="6" r="J157"/>
  <c r="J135"/>
  <c r="J116"/>
  <c r="BK101"/>
  <c i="5" r="J488"/>
  <c r="BK460"/>
  <c r="BK443"/>
  <c r="J402"/>
  <c r="BK386"/>
  <c r="J336"/>
  <c r="BK307"/>
  <c r="BK281"/>
  <c r="BK252"/>
  <c r="BK222"/>
  <c r="J168"/>
  <c r="J143"/>
  <c r="J114"/>
  <c i="4" r="BK150"/>
  <c r="BK125"/>
  <c r="BK91"/>
  <c i="3" r="BK519"/>
  <c r="BK504"/>
  <c r="BK482"/>
  <c r="BK461"/>
  <c r="J437"/>
  <c r="BK425"/>
  <c r="BK402"/>
  <c r="J362"/>
  <c r="BK285"/>
  <c r="BK252"/>
  <c r="J230"/>
  <c r="J209"/>
  <c r="J165"/>
  <c r="BK148"/>
  <c r="BK117"/>
  <c i="2" r="J202"/>
  <c r="J143"/>
  <c r="BK101"/>
  <c i="12" r="BK202"/>
  <c r="J187"/>
  <c r="J163"/>
  <c r="BK148"/>
  <c r="BK123"/>
  <c r="J99"/>
  <c i="11" r="J157"/>
  <c r="BK115"/>
  <c i="10" r="BK162"/>
  <c r="BK142"/>
  <c i="9" r="BK152"/>
  <c r="BK122"/>
  <c r="J100"/>
  <c i="8" r="BK162"/>
  <c i="3" r="J351"/>
  <c r="BK322"/>
  <c r="BK295"/>
  <c r="J247"/>
  <c i="2" r="BK164"/>
  <c r="J141"/>
  <c r="BK106"/>
  <c i="11" r="BK166"/>
  <c r="J134"/>
  <c r="BK100"/>
  <c i="10" r="BK131"/>
  <c r="J91"/>
  <c i="9" r="BK110"/>
  <c i="8" r="BK152"/>
  <c r="BK126"/>
  <c r="J91"/>
  <c i="7" r="BK166"/>
  <c r="BK143"/>
  <c i="6" r="BK167"/>
  <c r="J126"/>
  <c i="5" r="BK532"/>
  <c r="BK522"/>
  <c r="J505"/>
  <c r="BK488"/>
  <c r="BK402"/>
  <c r="J383"/>
  <c r="J363"/>
  <c r="J331"/>
  <c r="J296"/>
  <c r="BK265"/>
  <c r="BK238"/>
  <c r="BK227"/>
  <c r="J208"/>
  <c r="BK190"/>
  <c r="J161"/>
  <c r="J110"/>
  <c i="4" r="BK127"/>
  <c r="J96"/>
  <c i="3" r="BK454"/>
  <c r="BK435"/>
  <c r="BK393"/>
  <c r="BK357"/>
  <c r="J311"/>
  <c r="BK280"/>
  <c r="J255"/>
  <c r="J236"/>
  <c r="BK201"/>
  <c r="BK131"/>
  <c r="BK108"/>
  <c i="2" r="J169"/>
  <c r="J122"/>
  <c r="BK91"/>
  <c i="8" r="BK142"/>
  <c r="BK137"/>
  <c r="J131"/>
  <c r="BK121"/>
  <c r="BK96"/>
  <c i="7" r="BK149"/>
  <c r="BK135"/>
  <c r="J95"/>
  <c i="6" r="BK116"/>
  <c i="5" r="J532"/>
  <c r="BK510"/>
  <c r="J494"/>
  <c r="J455"/>
  <c r="BK434"/>
  <c r="BK397"/>
  <c r="BK319"/>
  <c r="J281"/>
  <c r="J265"/>
  <c r="J227"/>
  <c r="BK204"/>
  <c r="J185"/>
  <c r="BK143"/>
  <c r="BK119"/>
  <c r="BK110"/>
  <c i="4" r="J157"/>
  <c r="J131"/>
  <c r="J111"/>
  <c i="3" r="J519"/>
  <c r="BK494"/>
  <c r="J475"/>
  <c r="J425"/>
  <c r="BK397"/>
  <c r="J377"/>
  <c r="J275"/>
  <c r="BK213"/>
  <c r="J206"/>
  <c r="J187"/>
  <c r="J155"/>
  <c r="BK141"/>
  <c r="J108"/>
  <c i="2" r="J131"/>
  <c i="1" r="AS61"/>
  <c i="12" r="BK213"/>
  <c r="J175"/>
  <c r="J148"/>
  <c r="J123"/>
  <c r="BK104"/>
  <c i="11" r="BK154"/>
  <c r="BK127"/>
  <c r="J100"/>
  <c i="10" r="BK152"/>
  <c r="BK137"/>
  <c r="BK121"/>
  <c r="J101"/>
  <c i="9" r="J152"/>
  <c r="J140"/>
  <c r="J122"/>
  <c i="8" r="J162"/>
  <c r="J137"/>
  <c r="BK106"/>
  <c i="7" r="BK169"/>
  <c r="J138"/>
  <c r="J115"/>
  <c i="6" r="J162"/>
  <c r="BK142"/>
  <c r="BK111"/>
  <c r="J91"/>
  <c i="5" r="BK481"/>
  <c r="BK455"/>
  <c r="BK429"/>
  <c r="J397"/>
  <c r="J359"/>
  <c r="J312"/>
  <c r="BK290"/>
  <c r="BK267"/>
  <c r="BK247"/>
  <c r="BK208"/>
  <c r="BK161"/>
  <c r="J141"/>
  <c r="J106"/>
  <c i="4" r="BK145"/>
  <c r="BK131"/>
  <c r="BK96"/>
  <c i="3" r="BK516"/>
  <c r="BK499"/>
  <c r="BK488"/>
  <c r="BK449"/>
  <c r="J435"/>
  <c r="J413"/>
  <c r="J365"/>
  <c r="BK289"/>
  <c r="J270"/>
  <c r="J232"/>
  <c r="J213"/>
  <c r="BK187"/>
  <c r="BK155"/>
  <c r="J121"/>
  <c i="2" r="BK213"/>
  <c r="J183"/>
  <c r="BK131"/>
  <c i="1" r="AS64"/>
  <c i="12" r="J170"/>
  <c r="BK135"/>
  <c r="J113"/>
  <c r="BK88"/>
  <c i="11" r="BK149"/>
  <c r="BK110"/>
  <c i="10" r="BK157"/>
  <c r="J131"/>
  <c r="BK106"/>
  <c i="9" r="J135"/>
  <c r="J110"/>
  <c i="8" r="J167"/>
  <c i="3" r="J357"/>
  <c r="J330"/>
  <c r="J302"/>
  <c r="BK270"/>
  <c r="J264"/>
  <c i="2" r="BK169"/>
  <c r="BK127"/>
  <c r="J91"/>
  <c i="11" r="BK144"/>
  <c r="J127"/>
  <c i="10" r="J152"/>
  <c r="J116"/>
  <c i="9" r="J145"/>
  <c r="BK95"/>
  <c i="8" r="BK135"/>
  <c r="J121"/>
  <c i="7" r="J178"/>
  <c r="J161"/>
  <c r="BK115"/>
  <c i="6" r="BK147"/>
  <c r="BK121"/>
  <c r="J96"/>
  <c i="5" r="J525"/>
  <c r="BK520"/>
  <c r="BK500"/>
  <c r="J481"/>
  <c r="BK383"/>
  <c r="BK366"/>
  <c r="J353"/>
  <c r="J323"/>
  <c r="J286"/>
  <c r="J267"/>
  <c r="J245"/>
  <c r="J222"/>
  <c r="J204"/>
  <c r="BK185"/>
  <c r="J156"/>
  <c r="J136"/>
  <c i="4" r="BK135"/>
  <c r="J106"/>
  <c i="3" r="J499"/>
  <c r="J444"/>
  <c r="J420"/>
  <c r="BK365"/>
  <c r="J340"/>
  <c r="BK306"/>
  <c r="BK266"/>
  <c r="BK247"/>
  <c r="J219"/>
  <c r="BK170"/>
  <c r="J112"/>
  <c i="2" r="BK195"/>
  <c r="BK136"/>
  <c r="J106"/>
  <c i="1" r="AS55"/>
  <c i="8" r="J126"/>
  <c r="J111"/>
  <c i="7" r="BK173"/>
  <c r="J143"/>
  <c r="BK110"/>
  <c i="6" r="BK152"/>
  <c r="J131"/>
  <c r="BK91"/>
  <c i="5" r="BK525"/>
  <c r="J500"/>
  <c r="J460"/>
  <c r="J423"/>
  <c r="BK331"/>
  <c r="BK312"/>
  <c r="J276"/>
  <c r="J252"/>
  <c r="BK214"/>
  <c r="J190"/>
  <c r="BK163"/>
  <c r="BK136"/>
  <c r="BK102"/>
  <c i="4" r="J145"/>
  <c r="J127"/>
  <c r="J115"/>
  <c i="3" r="BK528"/>
  <c r="BK509"/>
  <c r="J488"/>
  <c r="J461"/>
  <c r="BK407"/>
  <c r="J387"/>
  <c r="BK311"/>
  <c r="BK236"/>
  <c r="BK209"/>
  <c r="BK196"/>
  <c r="J182"/>
  <c r="BK165"/>
  <c r="BK146"/>
  <c r="BK121"/>
  <c i="2" r="J213"/>
  <c r="BK183"/>
  <c r="J101"/>
  <c i="12" r="J202"/>
  <c r="BK187"/>
  <c r="BK163"/>
  <c r="J135"/>
  <c r="BK113"/>
  <c i="11" r="BK157"/>
  <c r="BK139"/>
  <c r="J110"/>
  <c i="10" r="J167"/>
  <c r="BK147"/>
  <c r="BK126"/>
  <c r="J106"/>
  <c i="9" r="J157"/>
  <c r="BK135"/>
  <c r="J116"/>
  <c i="8" r="BK147"/>
  <c r="J135"/>
  <c r="J101"/>
  <c i="7" r="BK161"/>
  <c r="J135"/>
  <c r="J110"/>
  <c r="BK95"/>
  <c i="6" r="J152"/>
  <c r="BK131"/>
  <c r="J106"/>
  <c i="5" r="BK515"/>
  <c r="J474"/>
  <c r="J448"/>
  <c r="J412"/>
  <c r="J366"/>
  <c r="BK323"/>
  <c r="BK296"/>
  <c r="BK276"/>
  <c r="J238"/>
  <c r="J180"/>
  <c r="BK156"/>
  <c r="BK124"/>
  <c i="4" r="BK167"/>
  <c r="BK140"/>
  <c r="BK115"/>
  <c i="3" r="J524"/>
  <c r="J509"/>
  <c r="J490"/>
  <c r="BK468"/>
  <c r="BK442"/>
  <c r="BK420"/>
  <c r="J397"/>
  <c r="BK330"/>
  <c r="J280"/>
  <c r="J240"/>
  <c r="J225"/>
  <c r="BK192"/>
  <c r="BK161"/>
  <c r="J146"/>
  <c r="BK112"/>
  <c i="2" r="BK174"/>
  <c r="BK122"/>
  <c i="12" r="J213"/>
  <c r="J197"/>
  <c r="BK182"/>
  <c r="J159"/>
  <c r="BK129"/>
  <c r="J104"/>
  <c i="11" r="BK161"/>
  <c r="J121"/>
  <c r="BK95"/>
  <c i="10" r="J147"/>
  <c r="BK111"/>
  <c r="BK101"/>
  <c i="9" r="J128"/>
  <c r="J95"/>
  <c i="8" r="J157"/>
  <c i="3" r="J335"/>
  <c r="BK318"/>
  <c r="J285"/>
  <c r="J266"/>
  <c i="2" r="J174"/>
  <c r="BK143"/>
  <c r="J117"/>
  <c i="11" r="J154"/>
  <c r="J115"/>
  <c i="10" r="J162"/>
  <c r="J121"/>
  <c i="9" r="BK157"/>
  <c r="BK130"/>
  <c i="8" r="BK157"/>
  <c r="BK131"/>
  <c r="J96"/>
  <c i="7" r="J169"/>
  <c r="J149"/>
  <c r="BK105"/>
  <c i="6" r="BK157"/>
  <c r="J137"/>
  <c i="5" r="J515"/>
  <c r="BK494"/>
  <c r="BK423"/>
  <c r="J386"/>
  <c r="J378"/>
  <c r="J347"/>
  <c r="J319"/>
  <c r="J271"/>
  <c r="J247"/>
  <c r="J230"/>
  <c r="J214"/>
  <c r="J194"/>
  <c r="J163"/>
  <c r="J147"/>
  <c i="4" r="BK120"/>
  <c r="J91"/>
  <c i="3" r="J449"/>
  <c r="BK430"/>
  <c r="BK377"/>
  <c r="BK351"/>
  <c r="J289"/>
  <c r="BK275"/>
  <c r="J252"/>
  <c r="BK225"/>
  <c r="J196"/>
  <c r="J141"/>
  <c r="BK106"/>
  <c i="2" r="J164"/>
  <c r="BK117"/>
  <c i="1" r="AS67"/>
  <c i="8" r="J106"/>
  <c i="7" r="BK151"/>
  <c r="BK123"/>
  <c i="6" r="BK137"/>
  <c r="BK126"/>
  <c r="J101"/>
  <c i="5" r="J520"/>
  <c r="BK496"/>
  <c r="BK448"/>
  <c r="J429"/>
  <c r="BK347"/>
  <c r="J290"/>
  <c r="BK269"/>
  <c r="BK230"/>
  <c r="BK199"/>
  <c r="BK180"/>
  <c r="BK151"/>
  <c r="J124"/>
  <c r="BK106"/>
  <c i="4" r="J150"/>
  <c r="J125"/>
  <c i="3" r="BK524"/>
  <c r="BK514"/>
  <c r="BK490"/>
  <c r="J468"/>
  <c r="BK437"/>
  <c r="J402"/>
  <c r="J382"/>
  <c r="BK302"/>
  <c r="BK232"/>
  <c r="BK206"/>
  <c r="J192"/>
  <c r="J170"/>
  <c r="J153"/>
  <c r="J131"/>
  <c r="J106"/>
  <c i="2" r="BK208"/>
  <c r="J113"/>
  <c i="12" l="1" r="P98"/>
  <c r="P140"/>
  <c r="T140"/>
  <c r="R140"/>
  <c i="2" r="P90"/>
  <c r="P89"/>
  <c r="BK163"/>
  <c r="J163"/>
  <c r="J66"/>
  <c r="P163"/>
  <c i="3" r="R100"/>
  <c r="P218"/>
  <c r="BK254"/>
  <c r="J254"/>
  <c r="J67"/>
  <c r="T254"/>
  <c r="P294"/>
  <c r="BK364"/>
  <c r="J364"/>
  <c r="J71"/>
  <c r="BK412"/>
  <c r="J412"/>
  <c r="J72"/>
  <c r="T412"/>
  <c r="R487"/>
  <c r="P493"/>
  <c r="BK518"/>
  <c r="J518"/>
  <c r="J76"/>
  <c r="P518"/>
  <c i="4" r="P90"/>
  <c r="P89"/>
  <c r="BK144"/>
  <c r="J144"/>
  <c r="J66"/>
  <c r="R144"/>
  <c i="5" r="P101"/>
  <c r="BK213"/>
  <c r="J213"/>
  <c r="J66"/>
  <c r="T213"/>
  <c r="T255"/>
  <c r="P295"/>
  <c r="P358"/>
  <c r="R358"/>
  <c r="T358"/>
  <c r="R365"/>
  <c r="T428"/>
  <c r="T493"/>
  <c r="R499"/>
  <c r="R524"/>
  <c i="6" r="T90"/>
  <c r="T89"/>
  <c r="T141"/>
  <c i="7" r="P94"/>
  <c r="T148"/>
  <c r="P172"/>
  <c r="P171"/>
  <c i="2" r="BK90"/>
  <c r="J90"/>
  <c r="J65"/>
  <c r="T90"/>
  <c r="T89"/>
  <c r="T163"/>
  <c i="3" r="BK100"/>
  <c r="J100"/>
  <c r="J65"/>
  <c r="P100"/>
  <c r="BK218"/>
  <c r="J218"/>
  <c r="J66"/>
  <c r="T218"/>
  <c r="R254"/>
  <c r="T294"/>
  <c r="BK356"/>
  <c r="J356"/>
  <c r="J70"/>
  <c r="P364"/>
  <c r="T364"/>
  <c r="R412"/>
  <c r="P487"/>
  <c r="BK493"/>
  <c r="J493"/>
  <c r="J75"/>
  <c r="R493"/>
  <c r="R518"/>
  <c i="4" r="BK90"/>
  <c r="J90"/>
  <c r="J65"/>
  <c r="T90"/>
  <c r="T89"/>
  <c r="T88"/>
  <c r="T144"/>
  <c i="5" r="BK101"/>
  <c r="J101"/>
  <c r="J65"/>
  <c r="R101"/>
  <c r="P213"/>
  <c r="BK255"/>
  <c r="J255"/>
  <c r="J67"/>
  <c r="R255"/>
  <c r="R295"/>
  <c r="BK365"/>
  <c r="J365"/>
  <c r="J72"/>
  <c r="T365"/>
  <c r="P428"/>
  <c r="BK493"/>
  <c r="J493"/>
  <c r="J74"/>
  <c r="BK499"/>
  <c r="T499"/>
  <c r="T498"/>
  <c r="T524"/>
  <c i="6" r="BK90"/>
  <c r="BK89"/>
  <c r="J89"/>
  <c r="J64"/>
  <c r="P90"/>
  <c r="P89"/>
  <c r="BK141"/>
  <c r="J141"/>
  <c r="J66"/>
  <c r="P141"/>
  <c i="7" r="BK94"/>
  <c r="J94"/>
  <c r="J65"/>
  <c r="R94"/>
  <c r="P148"/>
  <c r="R172"/>
  <c r="R171"/>
  <c i="8" r="BK90"/>
  <c r="BK89"/>
  <c r="J89"/>
  <c r="J64"/>
  <c r="R90"/>
  <c r="R89"/>
  <c r="T141"/>
  <c i="9" r="R94"/>
  <c r="R127"/>
  <c r="T151"/>
  <c r="T150"/>
  <c i="10" r="BK90"/>
  <c r="J90"/>
  <c r="J65"/>
  <c r="T90"/>
  <c r="T89"/>
  <c r="T141"/>
  <c i="11" r="P94"/>
  <c r="BK126"/>
  <c r="J126"/>
  <c r="J67"/>
  <c r="R126"/>
  <c r="P160"/>
  <c r="P159"/>
  <c i="12" r="BE99"/>
  <c i="8" r="T90"/>
  <c r="T89"/>
  <c r="T88"/>
  <c r="P141"/>
  <c i="9" r="BK94"/>
  <c r="P94"/>
  <c r="T127"/>
  <c r="P151"/>
  <c r="P150"/>
  <c i="10" r="P90"/>
  <c r="P89"/>
  <c r="BK141"/>
  <c r="J141"/>
  <c r="J66"/>
  <c r="R141"/>
  <c i="11" r="T94"/>
  <c r="T126"/>
  <c r="T160"/>
  <c r="T159"/>
  <c i="12" r="BK98"/>
  <c r="J98"/>
  <c r="J61"/>
  <c r="R98"/>
  <c r="BK128"/>
  <c r="J128"/>
  <c r="J62"/>
  <c r="R128"/>
  <c r="P169"/>
  <c r="R169"/>
  <c i="2" r="R90"/>
  <c r="R89"/>
  <c r="R163"/>
  <c i="3" r="T100"/>
  <c r="R218"/>
  <c r="P254"/>
  <c r="BK294"/>
  <c r="J294"/>
  <c r="J68"/>
  <c r="R294"/>
  <c r="P356"/>
  <c r="R356"/>
  <c r="T356"/>
  <c r="R364"/>
  <c r="P412"/>
  <c r="BK487"/>
  <c r="J487"/>
  <c r="J73"/>
  <c r="T487"/>
  <c r="T493"/>
  <c r="T492"/>
  <c r="T518"/>
  <c i="4" r="R90"/>
  <c r="R89"/>
  <c r="R88"/>
  <c r="P144"/>
  <c i="5" r="T101"/>
  <c r="R213"/>
  <c r="P255"/>
  <c r="BK295"/>
  <c r="J295"/>
  <c r="J68"/>
  <c r="T295"/>
  <c r="BK358"/>
  <c r="J358"/>
  <c r="J71"/>
  <c r="P365"/>
  <c r="BK428"/>
  <c r="J428"/>
  <c r="J73"/>
  <c r="R428"/>
  <c r="P493"/>
  <c r="R493"/>
  <c r="P499"/>
  <c r="BK524"/>
  <c r="J524"/>
  <c r="J77"/>
  <c r="P524"/>
  <c i="6" r="R90"/>
  <c r="R89"/>
  <c r="R88"/>
  <c r="R141"/>
  <c i="7" r="T94"/>
  <c r="T93"/>
  <c r="BK148"/>
  <c r="J148"/>
  <c r="J67"/>
  <c r="R148"/>
  <c r="BK172"/>
  <c r="BK171"/>
  <c r="J171"/>
  <c r="J69"/>
  <c r="T172"/>
  <c r="T171"/>
  <c i="8" r="P90"/>
  <c r="P89"/>
  <c r="P88"/>
  <c i="1" r="AU65"/>
  <c i="8" r="BK141"/>
  <c r="J141"/>
  <c r="J66"/>
  <c r="R141"/>
  <c i="9" r="T94"/>
  <c r="T93"/>
  <c r="T92"/>
  <c r="BK127"/>
  <c r="J127"/>
  <c r="J67"/>
  <c r="P127"/>
  <c r="BK151"/>
  <c r="J151"/>
  <c r="J70"/>
  <c r="R151"/>
  <c r="R150"/>
  <c i="10" r="R90"/>
  <c r="R89"/>
  <c r="R88"/>
  <c r="P141"/>
  <c i="11" r="BK94"/>
  <c r="J94"/>
  <c r="J65"/>
  <c r="R94"/>
  <c r="R93"/>
  <c r="P126"/>
  <c r="BK160"/>
  <c r="J160"/>
  <c r="J70"/>
  <c r="R160"/>
  <c r="R159"/>
  <c i="12" r="T98"/>
  <c r="P128"/>
  <c r="P87"/>
  <c r="P86"/>
  <c i="1" r="AU70"/>
  <c i="12" r="T128"/>
  <c r="BK169"/>
  <c r="J169"/>
  <c r="J66"/>
  <c r="T169"/>
  <c i="2" r="J56"/>
  <c r="E76"/>
  <c r="BE96"/>
  <c r="BE101"/>
  <c r="BE117"/>
  <c r="BE122"/>
  <c r="BE127"/>
  <c r="BE131"/>
  <c r="BE136"/>
  <c r="BE143"/>
  <c r="BE164"/>
  <c r="BE169"/>
  <c i="3" r="F59"/>
  <c r="J92"/>
  <c r="BE101"/>
  <c r="BE112"/>
  <c r="BE131"/>
  <c r="BE141"/>
  <c r="BE146"/>
  <c r="BE153"/>
  <c r="BE161"/>
  <c r="BE175"/>
  <c r="BE182"/>
  <c r="BE201"/>
  <c r="BE206"/>
  <c r="BE209"/>
  <c r="BE240"/>
  <c r="BE247"/>
  <c r="BE255"/>
  <c r="BE270"/>
  <c r="BE280"/>
  <c r="BE306"/>
  <c r="BE322"/>
  <c r="BE357"/>
  <c r="BE377"/>
  <c r="BE393"/>
  <c r="BE402"/>
  <c r="BE430"/>
  <c r="BE449"/>
  <c r="BE468"/>
  <c r="BE482"/>
  <c r="BE488"/>
  <c r="BE504"/>
  <c r="BE516"/>
  <c r="BE519"/>
  <c r="BK350"/>
  <c r="J350"/>
  <c r="J69"/>
  <c i="4" r="J82"/>
  <c r="F85"/>
  <c r="BE91"/>
  <c r="BE101"/>
  <c r="BE120"/>
  <c r="BE135"/>
  <c r="BE145"/>
  <c r="BE167"/>
  <c i="5" r="E50"/>
  <c r="J56"/>
  <c r="BE114"/>
  <c r="BE124"/>
  <c r="BE147"/>
  <c r="BE161"/>
  <c r="BE176"/>
  <c r="BE180"/>
  <c r="BE208"/>
  <c r="BE222"/>
  <c r="BE227"/>
  <c r="BE238"/>
  <c r="BE256"/>
  <c r="BE267"/>
  <c r="BE296"/>
  <c r="BE307"/>
  <c r="BE312"/>
  <c r="BE323"/>
  <c r="BE336"/>
  <c r="BE359"/>
  <c r="BE363"/>
  <c r="BE383"/>
  <c r="BE392"/>
  <c r="BE402"/>
  <c r="BE423"/>
  <c r="BE434"/>
  <c r="BE448"/>
  <c r="BE496"/>
  <c r="BE500"/>
  <c r="BE505"/>
  <c r="BE520"/>
  <c r="BE522"/>
  <c r="BE525"/>
  <c r="BK346"/>
  <c r="J346"/>
  <c r="J69"/>
  <c i="6" r="E76"/>
  <c r="J82"/>
  <c r="BE111"/>
  <c r="BE131"/>
  <c r="BE147"/>
  <c i="7" r="E50"/>
  <c r="F89"/>
  <c r="BE95"/>
  <c r="BE105"/>
  <c r="BE131"/>
  <c r="BE143"/>
  <c r="BE151"/>
  <c r="BE169"/>
  <c r="BK142"/>
  <c r="J142"/>
  <c r="J66"/>
  <c i="8" r="BE91"/>
  <c r="BE116"/>
  <c r="BE126"/>
  <c r="BE135"/>
  <c i="2" r="BE202"/>
  <c i="3" r="E86"/>
  <c r="BE106"/>
  <c r="BE108"/>
  <c r="BE117"/>
  <c r="BE121"/>
  <c r="BE126"/>
  <c r="BE165"/>
  <c r="BE192"/>
  <c r="BE213"/>
  <c r="BE223"/>
  <c r="BE268"/>
  <c r="BE285"/>
  <c r="BE295"/>
  <c r="BE311"/>
  <c r="BE330"/>
  <c r="BE362"/>
  <c r="BE365"/>
  <c r="BE387"/>
  <c r="BE407"/>
  <c r="BE420"/>
  <c r="BE425"/>
  <c r="BE437"/>
  <c r="BE444"/>
  <c r="BE509"/>
  <c i="4" r="BE106"/>
  <c r="BE115"/>
  <c r="BE125"/>
  <c r="BE140"/>
  <c r="BE150"/>
  <c r="BE157"/>
  <c i="5" r="F59"/>
  <c r="BE102"/>
  <c r="BE106"/>
  <c r="BE119"/>
  <c r="BE136"/>
  <c r="BE141"/>
  <c r="BE163"/>
  <c r="BE168"/>
  <c r="BE204"/>
  <c r="BE214"/>
  <c r="BE234"/>
  <c r="BE252"/>
  <c r="BE281"/>
  <c r="BE286"/>
  <c r="BE319"/>
  <c r="BE331"/>
  <c r="BE366"/>
  <c r="BE378"/>
  <c r="BE397"/>
  <c r="BE467"/>
  <c r="BE481"/>
  <c r="BE488"/>
  <c r="BE494"/>
  <c r="BE510"/>
  <c r="BE515"/>
  <c r="BE530"/>
  <c r="BE532"/>
  <c r="BK352"/>
  <c r="J352"/>
  <c r="J70"/>
  <c i="6" r="F59"/>
  <c r="BE101"/>
  <c r="BE116"/>
  <c r="BE121"/>
  <c r="BE135"/>
  <c r="BE142"/>
  <c r="BE157"/>
  <c i="7" r="J56"/>
  <c r="BE100"/>
  <c r="BE110"/>
  <c r="BE123"/>
  <c r="BE138"/>
  <c r="BE161"/>
  <c r="BE178"/>
  <c r="BK168"/>
  <c r="J168"/>
  <c r="J68"/>
  <c i="8" r="E50"/>
  <c r="J56"/>
  <c r="BE96"/>
  <c r="BE106"/>
  <c r="BE121"/>
  <c r="BE137"/>
  <c i="9" r="BE95"/>
  <c r="BE100"/>
  <c r="BE122"/>
  <c r="BE130"/>
  <c r="BE145"/>
  <c r="BE148"/>
  <c r="BE152"/>
  <c r="BE157"/>
  <c r="BK147"/>
  <c r="J147"/>
  <c r="J68"/>
  <c i="10" r="J56"/>
  <c r="F59"/>
  <c r="BE121"/>
  <c r="BE131"/>
  <c r="BE137"/>
  <c r="BE142"/>
  <c i="11" r="BE95"/>
  <c r="BE139"/>
  <c r="BE166"/>
  <c i="12" r="J52"/>
  <c r="E76"/>
  <c r="F83"/>
  <c r="BE88"/>
  <c i="2" r="BE113"/>
  <c r="BE159"/>
  <c r="BE174"/>
  <c r="BE183"/>
  <c r="BE195"/>
  <c i="3" r="BE230"/>
  <c r="BE252"/>
  <c r="BE264"/>
  <c r="BE275"/>
  <c i="8" r="BE162"/>
  <c i="9" r="E50"/>
  <c r="J86"/>
  <c r="BE105"/>
  <c r="BE116"/>
  <c r="BE140"/>
  <c r="BK121"/>
  <c r="J121"/>
  <c r="J66"/>
  <c i="10" r="E50"/>
  <c r="BE96"/>
  <c r="BE106"/>
  <c r="BE111"/>
  <c r="BE126"/>
  <c r="BE152"/>
  <c r="BE157"/>
  <c i="11" r="F59"/>
  <c r="E80"/>
  <c r="BE105"/>
  <c r="BE110"/>
  <c r="BE127"/>
  <c r="BE134"/>
  <c r="BE144"/>
  <c r="BE154"/>
  <c r="BE157"/>
  <c r="BE161"/>
  <c i="12" r="BE104"/>
  <c r="BE113"/>
  <c r="BE118"/>
  <c r="BE129"/>
  <c r="BE141"/>
  <c r="BE148"/>
  <c r="BE159"/>
  <c r="BE163"/>
  <c r="BE170"/>
  <c r="BE175"/>
  <c r="BE182"/>
  <c r="BE187"/>
  <c r="BE197"/>
  <c r="BE208"/>
  <c r="BE213"/>
  <c r="BK140"/>
  <c r="J140"/>
  <c r="J63"/>
  <c r="BK158"/>
  <c r="J158"/>
  <c r="J64"/>
  <c r="BK162"/>
  <c r="J162"/>
  <c r="J65"/>
  <c i="2" r="F59"/>
  <c r="BE91"/>
  <c r="BE106"/>
  <c r="BE141"/>
  <c r="BE208"/>
  <c r="BE213"/>
  <c i="3" r="BE148"/>
  <c r="BE155"/>
  <c r="BE170"/>
  <c r="BE187"/>
  <c r="BE196"/>
  <c r="BE219"/>
  <c r="BE225"/>
  <c r="BE232"/>
  <c r="BE236"/>
  <c r="BE266"/>
  <c r="BE289"/>
  <c r="BE302"/>
  <c r="BE318"/>
  <c r="BE335"/>
  <c r="BE340"/>
  <c r="BE351"/>
  <c r="BE382"/>
  <c r="BE397"/>
  <c r="BE413"/>
  <c r="BE435"/>
  <c r="BE442"/>
  <c r="BE454"/>
  <c r="BE461"/>
  <c r="BE475"/>
  <c r="BE490"/>
  <c r="BE494"/>
  <c r="BE499"/>
  <c r="BE514"/>
  <c r="BE524"/>
  <c r="BE528"/>
  <c i="4" r="E50"/>
  <c r="BE96"/>
  <c r="BE111"/>
  <c r="BE127"/>
  <c r="BE131"/>
  <c i="5" r="BE110"/>
  <c r="BE143"/>
  <c r="BE151"/>
  <c r="BE156"/>
  <c r="BE185"/>
  <c r="BE190"/>
  <c r="BE194"/>
  <c r="BE199"/>
  <c r="BE219"/>
  <c r="BE230"/>
  <c r="BE245"/>
  <c r="BE247"/>
  <c r="BE265"/>
  <c r="BE269"/>
  <c r="BE271"/>
  <c r="BE276"/>
  <c r="BE290"/>
  <c r="BE303"/>
  <c r="BE347"/>
  <c r="BE353"/>
  <c r="BE386"/>
  <c r="BE412"/>
  <c r="BE429"/>
  <c r="BE443"/>
  <c r="BE455"/>
  <c r="BE460"/>
  <c r="BE474"/>
  <c i="6" r="BE91"/>
  <c r="BE96"/>
  <c r="BE106"/>
  <c r="BE126"/>
  <c r="BE137"/>
  <c r="BE152"/>
  <c r="BE162"/>
  <c r="BE167"/>
  <c i="7" r="BE115"/>
  <c r="BE135"/>
  <c r="BE149"/>
  <c r="BE156"/>
  <c r="BE166"/>
  <c r="BE173"/>
  <c i="8" r="F59"/>
  <c r="BE101"/>
  <c r="BE111"/>
  <c r="BE131"/>
  <c r="BE142"/>
  <c r="BE147"/>
  <c r="BE152"/>
  <c r="BE157"/>
  <c r="BE167"/>
  <c i="9" r="F59"/>
  <c r="BE110"/>
  <c r="BE128"/>
  <c r="BE135"/>
  <c i="10" r="BE91"/>
  <c r="BE101"/>
  <c r="BE116"/>
  <c r="BE135"/>
  <c r="BE147"/>
  <c r="BE162"/>
  <c r="BE167"/>
  <c i="11" r="J56"/>
  <c r="BE100"/>
  <c r="BE115"/>
  <c r="BE121"/>
  <c r="BE149"/>
  <c r="BK120"/>
  <c r="J120"/>
  <c r="J66"/>
  <c r="BK156"/>
  <c r="J156"/>
  <c r="J68"/>
  <c i="12" r="BE123"/>
  <c r="BE135"/>
  <c r="BE192"/>
  <c r="BE202"/>
  <c r="BK87"/>
  <c r="J87"/>
  <c r="J60"/>
  <c i="5" r="F38"/>
  <c i="1" r="BC60"/>
  <c i="6" r="F38"/>
  <c i="1" r="BC62"/>
  <c i="12" r="F35"/>
  <c i="1" r="BB70"/>
  <c i="8" r="J36"/>
  <c i="1" r="AW65"/>
  <c i="4" r="F37"/>
  <c i="1" r="BB59"/>
  <c i="11" r="J36"/>
  <c i="1" r="AW69"/>
  <c i="12" r="F36"/>
  <c i="1" r="BC70"/>
  <c i="4" r="F38"/>
  <c i="1" r="BC59"/>
  <c i="6" r="F37"/>
  <c i="1" r="BB62"/>
  <c i="5" r="F39"/>
  <c i="1" r="BD60"/>
  <c i="10" r="F39"/>
  <c i="1" r="BD68"/>
  <c i="6" r="F36"/>
  <c i="1" r="BA62"/>
  <c i="4" r="F36"/>
  <c i="1" r="BA59"/>
  <c i="3" r="J36"/>
  <c i="1" r="AW57"/>
  <c i="11" r="F38"/>
  <c i="1" r="BC69"/>
  <c i="9" r="F36"/>
  <c i="1" r="BA66"/>
  <c i="10" r="F37"/>
  <c i="1" r="BB68"/>
  <c i="2" r="J36"/>
  <c i="1" r="AW56"/>
  <c i="5" r="J36"/>
  <c i="1" r="AW60"/>
  <c i="7" r="F39"/>
  <c i="1" r="BD63"/>
  <c i="7" r="F36"/>
  <c i="1" r="BA63"/>
  <c i="3" r="F38"/>
  <c i="1" r="BC57"/>
  <c i="8" r="F37"/>
  <c i="1" r="BB65"/>
  <c i="5" r="F36"/>
  <c i="1" r="BA60"/>
  <c i="3" r="F36"/>
  <c i="1" r="BA57"/>
  <c i="12" r="F37"/>
  <c i="1" r="BD70"/>
  <c i="3" r="F39"/>
  <c i="1" r="BD57"/>
  <c i="6" r="J36"/>
  <c i="1" r="AW62"/>
  <c i="5" r="F37"/>
  <c i="1" r="BB60"/>
  <c i="4" r="F39"/>
  <c i="1" r="BD59"/>
  <c i="7" r="J36"/>
  <c i="1" r="AW63"/>
  <c i="7" r="F37"/>
  <c i="1" r="BB63"/>
  <c i="9" r="F39"/>
  <c i="1" r="BD66"/>
  <c i="2" r="F37"/>
  <c i="1" r="BB56"/>
  <c i="7" r="F38"/>
  <c i="1" r="BC63"/>
  <c i="2" r="F36"/>
  <c i="1" r="BA56"/>
  <c i="4" r="J36"/>
  <c i="1" r="AW59"/>
  <c i="8" r="F39"/>
  <c i="1" r="BD65"/>
  <c i="10" r="F38"/>
  <c i="1" r="BC68"/>
  <c i="11" r="F37"/>
  <c i="1" r="BB69"/>
  <c i="9" r="J36"/>
  <c i="1" r="AW66"/>
  <c i="8" r="F38"/>
  <c i="1" r="BC65"/>
  <c i="2" r="F38"/>
  <c i="1" r="BC56"/>
  <c i="8" r="F36"/>
  <c i="1" r="BA65"/>
  <c i="9" r="F38"/>
  <c i="1" r="BC66"/>
  <c i="10" r="F36"/>
  <c i="1" r="BA68"/>
  <c i="11" r="F39"/>
  <c i="1" r="BD69"/>
  <c i="2" r="F39"/>
  <c i="1" r="BD56"/>
  <c i="10" r="J36"/>
  <c i="1" r="AW68"/>
  <c i="11" r="F36"/>
  <c i="1" r="BA69"/>
  <c i="12" r="J34"/>
  <c i="1" r="AW70"/>
  <c i="12" r="F34"/>
  <c i="1" r="BA70"/>
  <c r="AS54"/>
  <c i="6" r="F39"/>
  <c i="1" r="BD62"/>
  <c i="3" r="F37"/>
  <c i="1" r="BB57"/>
  <c i="9" r="F37"/>
  <c i="1" r="BB66"/>
  <c i="2" l="1" r="R88"/>
  <c i="7" r="T92"/>
  <c i="5" r="P498"/>
  <c i="12" r="T87"/>
  <c r="T86"/>
  <c r="R87"/>
  <c r="R86"/>
  <c i="11" r="T93"/>
  <c i="9" r="R93"/>
  <c r="BK93"/>
  <c r="J93"/>
  <c r="J64"/>
  <c i="10" r="T88"/>
  <c i="8" r="R88"/>
  <c i="2" r="T88"/>
  <c i="5" r="P100"/>
  <c r="P99"/>
  <c i="1" r="AU60"/>
  <c i="3" r="P492"/>
  <c i="9" r="P93"/>
  <c r="P92"/>
  <c i="1" r="AU66"/>
  <c i="11" r="P93"/>
  <c r="P92"/>
  <c i="1" r="AU69"/>
  <c i="7" r="R93"/>
  <c r="R92"/>
  <c i="5" r="BK498"/>
  <c r="J498"/>
  <c r="J75"/>
  <c i="3" r="R492"/>
  <c r="R99"/>
  <c r="R98"/>
  <c i="2" r="P88"/>
  <c i="1" r="AU56"/>
  <c i="11" r="T92"/>
  <c i="10" r="P88"/>
  <c i="1" r="AU68"/>
  <c i="9" r="R92"/>
  <c i="6" r="P88"/>
  <c i="1" r="AU62"/>
  <c i="7" r="P93"/>
  <c r="P92"/>
  <c i="1" r="AU63"/>
  <c i="6" r="T88"/>
  <c i="5" r="R498"/>
  <c i="4" r="P88"/>
  <c i="1" r="AU59"/>
  <c i="11" r="R92"/>
  <c i="5" r="T100"/>
  <c r="T99"/>
  <c i="3" r="T99"/>
  <c r="T98"/>
  <c i="5" r="R100"/>
  <c r="R99"/>
  <c i="3" r="P99"/>
  <c r="P98"/>
  <c i="1" r="AU57"/>
  <c i="3" r="BK99"/>
  <c r="J99"/>
  <c r="J64"/>
  <c r="BK492"/>
  <c r="J492"/>
  <c r="J74"/>
  <c i="4" r="BK89"/>
  <c r="J89"/>
  <c r="J64"/>
  <c i="5" r="BK100"/>
  <c r="J100"/>
  <c r="J64"/>
  <c r="J499"/>
  <c r="J76"/>
  <c i="6" r="BK88"/>
  <c r="J88"/>
  <c r="J63"/>
  <c i="7" r="J172"/>
  <c r="J70"/>
  <c i="6" r="J90"/>
  <c r="J65"/>
  <c i="8" r="J90"/>
  <c r="J65"/>
  <c i="9" r="J94"/>
  <c r="J65"/>
  <c r="BK150"/>
  <c r="J150"/>
  <c r="J69"/>
  <c i="11" r="BK93"/>
  <c i="8" r="BK88"/>
  <c r="J88"/>
  <c r="J63"/>
  <c i="10" r="BK89"/>
  <c r="J89"/>
  <c r="J64"/>
  <c i="11" r="BK159"/>
  <c r="J159"/>
  <c r="J69"/>
  <c i="2" r="BK89"/>
  <c r="J89"/>
  <c r="J64"/>
  <c i="7" r="BK93"/>
  <c r="J93"/>
  <c r="J64"/>
  <c i="12" r="BK86"/>
  <c r="J86"/>
  <c r="J59"/>
  <c i="1" r="BB58"/>
  <c r="AX58"/>
  <c i="9" r="F35"/>
  <c i="1" r="AZ66"/>
  <c i="7" r="J35"/>
  <c i="1" r="AV63"/>
  <c r="AT63"/>
  <c r="BD55"/>
  <c r="BA61"/>
  <c r="AW61"/>
  <c r="BD64"/>
  <c i="5" r="J35"/>
  <c i="1" r="AV60"/>
  <c r="AT60"/>
  <c r="BB64"/>
  <c r="AX64"/>
  <c i="5" r="F35"/>
  <c i="1" r="AZ60"/>
  <c i="6" r="J35"/>
  <c i="1" r="AV62"/>
  <c r="AT62"/>
  <c r="BB55"/>
  <c r="AX55"/>
  <c i="3" r="J35"/>
  <c i="1" r="AV57"/>
  <c r="AT57"/>
  <c r="BC58"/>
  <c r="AY58"/>
  <c i="6" r="F35"/>
  <c i="1" r="AZ62"/>
  <c r="BA55"/>
  <c r="BD58"/>
  <c r="BC64"/>
  <c r="AY64"/>
  <c i="10" r="F35"/>
  <c i="1" r="AZ68"/>
  <c r="BB61"/>
  <c r="AX61"/>
  <c r="BB67"/>
  <c r="AX67"/>
  <c r="BA58"/>
  <c r="AW58"/>
  <c i="2" r="J35"/>
  <c i="1" r="AV56"/>
  <c r="AT56"/>
  <c i="11" r="J35"/>
  <c i="1" r="AV69"/>
  <c r="AT69"/>
  <c r="BA67"/>
  <c r="AW67"/>
  <c i="7" r="F35"/>
  <c i="1" r="AZ63"/>
  <c i="8" r="J35"/>
  <c i="1" r="AV65"/>
  <c r="AT65"/>
  <c r="BD61"/>
  <c r="BD67"/>
  <c r="BC67"/>
  <c r="AY67"/>
  <c i="4" r="F35"/>
  <c i="1" r="AZ59"/>
  <c i="9" r="J35"/>
  <c i="1" r="AV66"/>
  <c r="AT66"/>
  <c r="BA64"/>
  <c r="AW64"/>
  <c i="12" r="J33"/>
  <c i="1" r="AV70"/>
  <c r="AT70"/>
  <c i="11" r="F35"/>
  <c i="1" r="AZ69"/>
  <c i="4" r="J35"/>
  <c i="1" r="AV59"/>
  <c r="AT59"/>
  <c i="8" r="F35"/>
  <c i="1" r="AZ65"/>
  <c r="BC61"/>
  <c r="AY61"/>
  <c r="AU64"/>
  <c i="3" r="F35"/>
  <c i="1" r="AZ57"/>
  <c r="BC55"/>
  <c i="10" r="J35"/>
  <c i="1" r="AV68"/>
  <c r="AT68"/>
  <c i="2" r="F35"/>
  <c i="1" r="AZ56"/>
  <c i="12" r="F33"/>
  <c i="1" r="AZ70"/>
  <c i="11" l="1" r="BK92"/>
  <c r="J92"/>
  <c r="J63"/>
  <c i="7" r="BK92"/>
  <c r="J92"/>
  <c r="J63"/>
  <c i="9" r="BK92"/>
  <c r="J92"/>
  <c r="J63"/>
  <c i="11" r="J93"/>
  <c r="J64"/>
  <c i="10" r="BK88"/>
  <c r="J88"/>
  <c r="J63"/>
  <c i="2" r="BK88"/>
  <c r="J88"/>
  <c i="3" r="BK98"/>
  <c r="J98"/>
  <c r="J63"/>
  <c i="4" r="BK88"/>
  <c r="J88"/>
  <c r="J63"/>
  <c i="5" r="BK99"/>
  <c r="J99"/>
  <c i="1" r="BC54"/>
  <c r="AY54"/>
  <c r="AZ61"/>
  <c r="AV61"/>
  <c r="AT61"/>
  <c i="6" r="J32"/>
  <c i="1" r="AG62"/>
  <c r="AN62"/>
  <c i="8" r="J32"/>
  <c i="1" r="AG65"/>
  <c r="AN65"/>
  <c r="BA54"/>
  <c r="W30"/>
  <c r="AZ64"/>
  <c r="AV64"/>
  <c r="AT64"/>
  <c r="AZ67"/>
  <c r="AV67"/>
  <c r="AT67"/>
  <c r="AU67"/>
  <c i="5" r="J32"/>
  <c i="1" r="AG60"/>
  <c r="AN60"/>
  <c r="BD54"/>
  <c r="W33"/>
  <c r="AU58"/>
  <c r="AZ55"/>
  <c r="AV55"/>
  <c r="AY55"/>
  <c i="2" r="J32"/>
  <c i="1" r="AG56"/>
  <c r="AN56"/>
  <c r="AW55"/>
  <c r="AZ58"/>
  <c r="AV58"/>
  <c r="AT58"/>
  <c r="AU55"/>
  <c r="BB54"/>
  <c r="W31"/>
  <c r="AU61"/>
  <c i="12" r="J30"/>
  <c i="1" r="AG70"/>
  <c r="AN70"/>
  <c i="2" l="1" r="J63"/>
  <c i="5" r="J63"/>
  <c i="6" r="J41"/>
  <c i="8" r="J41"/>
  <c i="2" r="J41"/>
  <c i="12" r="J39"/>
  <c i="5" r="J41"/>
  <c i="3" r="J32"/>
  <c i="1" r="AG57"/>
  <c r="AN57"/>
  <c i="4" r="J32"/>
  <c i="1" r="AG59"/>
  <c r="AN59"/>
  <c i="7" r="J32"/>
  <c i="1" r="AG63"/>
  <c r="AN63"/>
  <c i="10" r="J32"/>
  <c i="1" r="AG68"/>
  <c r="AN68"/>
  <c r="AW54"/>
  <c r="AK30"/>
  <c i="11" r="J32"/>
  <c i="1" r="AG69"/>
  <c r="AN69"/>
  <c r="AT55"/>
  <c i="9" r="J32"/>
  <c i="1" r="AG66"/>
  <c r="AN66"/>
  <c r="AU54"/>
  <c r="AZ54"/>
  <c r="W29"/>
  <c r="AX54"/>
  <c r="W32"/>
  <c i="3" l="1" r="J41"/>
  <c i="4" r="J41"/>
  <c i="7" r="J41"/>
  <c i="9" r="J41"/>
  <c i="10" r="J41"/>
  <c i="11" r="J41"/>
  <c i="1" r="AG58"/>
  <c r="AN58"/>
  <c r="AG55"/>
  <c r="AV54"/>
  <c r="AK29"/>
  <c r="AG64"/>
  <c r="AN64"/>
  <c r="AG61"/>
  <c r="AN61"/>
  <c r="AG67"/>
  <c r="AN67"/>
  <c l="1" r="AN55"/>
  <c r="AG54"/>
  <c r="AK26"/>
  <c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<sst xmlns="http://schemas.openxmlformats.org/spreadsheetml/2006/main">
  <si>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</si>
  <si>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</si>
  <si>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</si>
  <si>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</si>
  <si>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</si>
  <si>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{4b88b8a8-dae0-4194-915d-118cf373ec28}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</si>
  <si>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</si>
  <si>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</si>
  <si>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</si>
  <si>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</si>
  <si>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</si>
  <si>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</si>
  <si>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</si>
  <si>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</si>
  <si>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635190021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</si>
  <si>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</si>
  <si>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</si>
  <si>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 xml:space="preserve">Oprava propustků na trati  Suchdol nad Odrou - Budišov nad Budišovkou 2021</t>
  </si>
  <si>
    <t>KSO:</t>
  </si>
  <si>
    <t/>
  </si>
  <si>
    <t>CC-CZ:</t>
  </si>
  <si>
    <t>Místo:</t>
  </si>
  <si>
    <t xml:space="preserve"> OŘ Ostrava</t>
  </si>
  <si>
    <t>Datum:</t>
  </si>
  <si>
    <t>15. 3. 2021</t>
  </si>
  <si>
    <t>Zadavatel:</t>
  </si>
  <si>
    <t>IČ:</t>
  </si>
  <si>
    <t>70994234</t>
  </si>
  <si>
    <t xml:space="preserve"> Správa železnic s.o. OŘ Ostrava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</si>
  <si>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</si>
  <si>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</si>
  <si>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</si>
  <si>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</si>
  <si>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</si>
  <si>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</si>
  <si>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</si>
  <si>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</si>
  <si>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27689328</t>
  </si>
  <si>
    <t>IM-Projekt, inženýrské a mostní konstrukce, s.r.o.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</si>
  <si>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</si>
  <si>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</si>
  <si>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</si>
  <si>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</si>
  <si>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</si>
  <si>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</si>
  <si>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</si>
  <si>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</si>
  <si>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</si>
  <si>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</si>
  <si>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</si>
  <si>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</si>
  <si>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</si>
  <si>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</si>
  <si>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</si>
  <si>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</si>
  <si>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</si>
  <si>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</si>
  <si>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</si>
  <si>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</si>
  <si>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</si>
  <si>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</si>
  <si>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</si>
  <si>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</si>
  <si>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</si>
  <si>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</si>
  <si>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</si>
  <si>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</si>
  <si>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</si>
  <si>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</si>
  <si>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</si>
  <si>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</si>
  <si>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</si>
  <si>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</si>
  <si>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</si>
  <si>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</si>
  <si>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</si>
  <si>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</si>
  <si>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</si>
  <si>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</si>
  <si>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01</t>
  </si>
  <si>
    <t>Propustek v km 36,976</t>
  </si>
  <si>
    <t>STA</t>
  </si>
  <si>
    <t>1</t>
  </si>
  <si>
    <t>{68104790-d72d-429e-90d0-b568e0065256}</t>
  </si>
  <si>
    <t>2</t>
  </si>
  <si>
    <t>/</t>
  </si>
  <si>
    <t>SO - 01.1</t>
  </si>
  <si>
    <t>svršek</t>
  </si>
  <si>
    <t>Soupis</t>
  </si>
  <si>
    <t>{40f0078f-81f9-42de-8fab-c70be41f2f83}</t>
  </si>
  <si>
    <t>SO - 01.2</t>
  </si>
  <si>
    <t>Propustek</t>
  </si>
  <si>
    <t>{7d0f8fc7-e692-4b34-b779-110a6ade6bb9}</t>
  </si>
  <si>
    <t>SO 02</t>
  </si>
  <si>
    <t>Propustek v km 38,523</t>
  </si>
  <si>
    <t>{458ae0bb-cb15-4c79-82f3-36396660ebca}</t>
  </si>
  <si>
    <t>SO - 02.1</t>
  </si>
  <si>
    <t>Svršek</t>
  </si>
  <si>
    <t>{57d3f6a9-7501-4a1f-9948-68b0ee63b15c}</t>
  </si>
  <si>
    <t>SO - 02.2</t>
  </si>
  <si>
    <t>{00f017d9-01ca-446e-bc64-84eff0fff055}</t>
  </si>
  <si>
    <t>SO 03</t>
  </si>
  <si>
    <t>Propustek v km 37,942</t>
  </si>
  <si>
    <t>{f8eb730b-3116-42e8-acac-f8634e29cdf1}</t>
  </si>
  <si>
    <t>SO - 03.1</t>
  </si>
  <si>
    <t>{74fe241e-2e11-41c3-bb50-0729e2e47857}</t>
  </si>
  <si>
    <t>SO - 03.2</t>
  </si>
  <si>
    <t>Žel. spodek</t>
  </si>
  <si>
    <t>{ee00fcc5-7c99-4ab8-aba3-00e6c747bd5e}</t>
  </si>
  <si>
    <t>SO 04</t>
  </si>
  <si>
    <t>Propustek v km 38,234</t>
  </si>
  <si>
    <t>{7145cbee-22c9-4534-80a9-4f087db2eeb5}</t>
  </si>
  <si>
    <t>SO - 04.1</t>
  </si>
  <si>
    <t>{312b2c26-57b4-487f-914b-329dde72934f}</t>
  </si>
  <si>
    <t>SO - 04.2</t>
  </si>
  <si>
    <t>{7857617d-0061-4f98-8cf3-29310206dd36}</t>
  </si>
  <si>
    <t>SO 05</t>
  </si>
  <si>
    <t>Propustek v km 38,367</t>
  </si>
  <si>
    <t>{9ca131d8-4892-4a38-a918-b73cd75cc1a4}</t>
  </si>
  <si>
    <t>SO - 05.1</t>
  </si>
  <si>
    <t>{8f82ace4-3f12-4eb3-a185-b75282bb36b8}</t>
  </si>
  <si>
    <t>SO - 05.2</t>
  </si>
  <si>
    <t>{56f78138-e931-4bce-b1fd-4118d89c6336}</t>
  </si>
  <si>
    <t>VRN</t>
  </si>
  <si>
    <t>vedlejší rozpočtové náklady</t>
  </si>
  <si>
    <t>{77207789-f2c1-4f18-b53b-9832a2f2dcfb}</t>
  </si>
  <si>
    <t>KRYCÍ LIST SOUPISU PRACÍ</t>
  </si>
  <si>
    <t>Objekt:</t>
  </si>
  <si>
    <t>SO 01 - Propustek v km 36,976</t>
  </si>
  <si>
    <t>Soupis:</t>
  </si>
  <si>
    <t>SO - 01.1 - svršek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</si>
  <si>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</si>
  <si>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</si>
  <si>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</si>
  <si>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</si>
  <si>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</si>
  <si>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</si>
  <si>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</si>
  <si>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</si>
  <si>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</si>
  <si>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</si>
  <si>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</si>
  <si>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</si>
  <si>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</si>
  <si>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</si>
  <si>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</si>
  <si>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</si>
  <si>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</si>
  <si>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</si>
  <si>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</si>
  <si>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</si>
  <si>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</si>
  <si>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</si>
  <si>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</si>
  <si>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</si>
  <si>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</si>
  <si>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</si>
  <si>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5905023030</t>
  </si>
  <si>
    <t>Úprava povrchu stezky rozprostřením štěrkodrtě přes 5 do 10 cm</t>
  </si>
  <si>
    <t>m2</t>
  </si>
  <si>
    <t>Sborník UOŽI 01 2021</t>
  </si>
  <si>
    <t>4</t>
  </si>
  <si>
    <t>788537074</t>
  </si>
  <si>
    <t>PP</t>
  </si>
  <si>
    <t>Úprava povrchu stezky rozprostřením štěrkodrtě přes 5 do 10 cm. Poznámka: 1. V cenách jsou započteny náklady na rozprostření a urovnání kameniva včetně zhutnění povrchu stezky. Platí pro nový i stávající stav. 2. V cenách nejsou obsaženy náklady na dodávku drtě.</t>
  </si>
  <si>
    <t>VV</t>
  </si>
  <si>
    <t>zřízení drážní stezky oboustranně</t>
  </si>
  <si>
    <t>10,50*(0,71+0,54)</t>
  </si>
  <si>
    <t>Součet</t>
  </si>
  <si>
    <t>M</t>
  </si>
  <si>
    <t>5955101030</t>
  </si>
  <si>
    <t>Kamenivo drcené drť frakce 8/16</t>
  </si>
  <si>
    <t>t</t>
  </si>
  <si>
    <t>8</t>
  </si>
  <si>
    <t>-961655557</t>
  </si>
  <si>
    <t>stezky ze štěrku fr. 8/16mm, tl. 100mm</t>
  </si>
  <si>
    <t>10,50*(0,71+0,54)*0,1*1,4</t>
  </si>
  <si>
    <t>3</t>
  </si>
  <si>
    <t>5905035010</t>
  </si>
  <si>
    <t>Výměna KL malou těžící mechanizací mimo lavičku lože otevřené</t>
  </si>
  <si>
    <t>m3</t>
  </si>
  <si>
    <t>78808086</t>
  </si>
  <si>
    <t>Výměna KL malou těžící mechanizací mimo lavičku lože otevřené.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</si>
  <si>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výměna kolejového lože</t>
  </si>
  <si>
    <t>8,50*2,0</t>
  </si>
  <si>
    <t>5955101000</t>
  </si>
  <si>
    <t>Kamenivo drcené štěrk frakce 31,5/63 třídy BI</t>
  </si>
  <si>
    <t>1797034751</t>
  </si>
  <si>
    <t>kamenivo - nové kol. lože</t>
  </si>
  <si>
    <t>8,50*2,0*1,70</t>
  </si>
  <si>
    <t>kamenivo pro podbití</t>
  </si>
  <si>
    <t>30,000*1,70</t>
  </si>
  <si>
    <t>5905065010</t>
  </si>
  <si>
    <t>Samostatná úprava vrstvy kolejového lože pod ložnou plochou pražců v koleji</t>
  </si>
  <si>
    <t>-1920245344</t>
  </si>
  <si>
    <t>Samostatná úprava vrstvy kolejového lože pod ložnou plochou pražců v koleji. Poznámka: 1. V cenách jsou započteny náklady na urovnání a homogenizaci vrstvy kameniva. 2. V cenách nejsou obsaženy náklady na dodávku a doplnění kameniva.</t>
  </si>
  <si>
    <t>8,50*2,60</t>
  </si>
  <si>
    <t>6</t>
  </si>
  <si>
    <t>5905105010</t>
  </si>
  <si>
    <t>Doplnění KL kamenivem ojediněle ručně v koleji</t>
  </si>
  <si>
    <t>891218037</t>
  </si>
  <si>
    <t>Doplnění KL kamenivem ojediněle ručně v koleji. Poznámka: 1. V cenách jsou započteny náklady na doplnění kameniva ojediněle ručně vidlemi a/nebo souvisle strojně z výsypných vozů případně nakladačem. 2. V cenách nejsou obsaženy náklady na dodávku kameniva.</t>
  </si>
  <si>
    <t>doplnění štěrku před ASP</t>
  </si>
  <si>
    <t>30,000</t>
  </si>
  <si>
    <t>7</t>
  </si>
  <si>
    <t>5906005010</t>
  </si>
  <si>
    <t>Ruční výměna pražce v KL otevřeném pražec dřevěný příčný nevystrojený</t>
  </si>
  <si>
    <t>kus</t>
  </si>
  <si>
    <t>190314063</t>
  </si>
  <si>
    <t>Ruční výměna pražce v KL otevřeném pražec dřevěný příčný nevystrojený.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</si>
  <si>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nové pražce dodá investor ( skládka Vítkov )</t>
  </si>
  <si>
    <t>5906060010</t>
  </si>
  <si>
    <t>Vrtání pražce dřevěného do 8 otvorů</t>
  </si>
  <si>
    <t>-995550213</t>
  </si>
  <si>
    <t>Vrtání pražce dřevěného do 8 otvorů. Poznámka: 1. V cenách jsou započteny náklady na potřebnou manipulaci, označení, vyvrtání otvorů a jejich ošetření impregnací.</t>
  </si>
  <si>
    <t>8*4</t>
  </si>
  <si>
    <t>9</t>
  </si>
  <si>
    <t>5906130170</t>
  </si>
  <si>
    <t>Montáž kolejového roštu v ose koleje pražce dřevěné vystrojené tv. S49 rozdělení "c"</t>
  </si>
  <si>
    <t>km</t>
  </si>
  <si>
    <t>-557454523</t>
  </si>
  <si>
    <t>Montáž kolejového roštu v ose koleje pražce dřevěné vystrojené tv. S49 rozdělení "c". Poznámka: 1. V cenách jsou započteny náklady na manipulaci a montáž KR, u pražců dřevěných nevystrojených i na vrtání pražců. 2. V cenách nejsou obsaženy náklady na dodávku materiálu.</t>
  </si>
  <si>
    <t>montáž roštu</t>
  </si>
  <si>
    <t>0,00850</t>
  </si>
  <si>
    <t>10</t>
  </si>
  <si>
    <t>5906140070</t>
  </si>
  <si>
    <t>Demontáž kolejového roštu koleje v ose koleje pražce dřevěné tv. S49 rozdělení "c"</t>
  </si>
  <si>
    <t>-1766058118</t>
  </si>
  <si>
    <t>Demontáž kolejového roštu koleje v ose koleje pražce dřevěné tv. S49 rozdělení "c".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</si>
  <si>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demontáž roštu</t>
  </si>
  <si>
    <t>11</t>
  </si>
  <si>
    <t>5907050020</t>
  </si>
  <si>
    <t>Dělení kolejnic řezáním nebo rozbroušením soustavy S49 nebo T</t>
  </si>
  <si>
    <t>1348357104</t>
  </si>
  <si>
    <t>Dělení kolejnic řezáním nebo rozbroušením soustavy S49 nebo T. Poznámka: 1. V cenách jsou započteny náklady na manipulaci, podložení, označení a provedení řezu kolejnice.</t>
  </si>
  <si>
    <t>12</t>
  </si>
  <si>
    <t>5909032010</t>
  </si>
  <si>
    <t>Přesná úprava GPK koleje směrové a výškové uspořádání pražce dřevěné nebo ocelové</t>
  </si>
  <si>
    <t>1493444126</t>
  </si>
  <si>
    <t>Přesná úprava GPK koleje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</si>
  <si>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P</t>
  </si>
  <si>
    <t>Poznámka k položce:_x000d_
1.a 2 podbtí pro všechny SO.</t>
  </si>
  <si>
    <t xml:space="preserve">výpočet rozsahu 1. a 2. podbití </t>
  </si>
  <si>
    <t xml:space="preserve">"P km 36,976" </t>
  </si>
  <si>
    <t>"1. podbití km 36,830 - 37,380"0,55</t>
  </si>
  <si>
    <t>"2. podbití km 36,950 - 37,000"0,05</t>
  </si>
  <si>
    <t>"P km 37,942"</t>
  </si>
  <si>
    <t>"1. podbití km 37,900 - 38,160"0,26</t>
  </si>
  <si>
    <t>"2. podbití km 37,900 - 37,980"0,08</t>
  </si>
  <si>
    <t>"P km 38,234 + P km 38,367 + P km 38,523"</t>
  </si>
  <si>
    <t>"1. podbití km 38,160 - 38,590"0,43</t>
  </si>
  <si>
    <t>"2. podbití km 38,214 - 38,254"0,04</t>
  </si>
  <si>
    <t>"2. podbití km 38,347 - 38,387"0,04</t>
  </si>
  <si>
    <t>"2. podbití km 38,500 - 38,550"0,05</t>
  </si>
  <si>
    <t>13</t>
  </si>
  <si>
    <t>5910020130</t>
  </si>
  <si>
    <t>Svařování kolejnic termitem plný předehřev standardní spára svar jednotlivý tv. S49</t>
  </si>
  <si>
    <t>svar</t>
  </si>
  <si>
    <t>133612017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</si>
  <si>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</si>
  <si>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OST</t>
  </si>
  <si>
    <t>Ostatní</t>
  </si>
  <si>
    <t>14</t>
  </si>
  <si>
    <t>9901000200</t>
  </si>
  <si>
    <t>Doprava obousměrná (např. dodávek z vlastních zásob zhotovitele nebo objednatele nebo výzisku) mechanizací o nosnosti do 3,5 t elektrosoučástek, montážního materiálu, kameniva, písku, dlažebních kostek, suti, atd. do 20 km</t>
  </si>
  <si>
    <t>512</t>
  </si>
  <si>
    <t>1656146317</t>
  </si>
  <si>
    <t>Doprava obousměrná (např. dodávek z vlastních zásob zhotovitele nebo objednatele nebo výzisku) mechanizací o nosnosti do 3,5 t elektrosoučástek, montážního materiálu, kameniva, písku, dlažebních kostek, suti, atd. do 20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</si>
  <si>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 xml:space="preserve">odvoz užitých pražců  a dovoz nových dřevěných pražců, skládka investora Vítkov ( 4 ks pražce = 4*0,104t )</t>
  </si>
  <si>
    <t>9902100300</t>
  </si>
  <si>
    <t>Doprava obousměrná (např. dodávek z vlastních zásob zhotovitele nebo objednatele nebo výzisku) mechanizací o nosnosti přes 3,5 t sypanin (kameniva, písku, suti, dlažebních kostek, atd.) do 30 km</t>
  </si>
  <si>
    <t>1718625387</t>
  </si>
  <si>
    <t>Doprava obousměrná (např. dodávek z vlastních zásob zhotovitele nebo objednatele nebo výzisku) mechanizací o nosnosti přes 3,5 t sypanin (kameniva, písku, suti, dlažebních kostek, atd.) do 30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</si>
  <si>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stávající kolejové lože odvoz na skládku</t>
  </si>
  <si>
    <t>8,50*2,0*2,0</t>
  </si>
  <si>
    <t>16</t>
  </si>
  <si>
    <t>9902300300</t>
  </si>
  <si>
    <t>Doprava jednosměrná (např. nakupovaného materiálu) mechanizací o nosnosti přes 3,5 t sypanin (kameniva, písku, suti, dlažebních kostek, atd.) do 30 km</t>
  </si>
  <si>
    <t>709094618</t>
  </si>
  <si>
    <t>Doprava jednosměrná (např. nakupovaného materiálu) mechanizací o nosnosti přes 3,5 t sypanin (kameniva, písku, suti, dlažebních kostek, atd.) do 30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</si>
  <si>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17</t>
  </si>
  <si>
    <t>9902900100</t>
  </si>
  <si>
    <t>Naložení sypanin, drobného kusového materiálu, suti</t>
  </si>
  <si>
    <t>262144</t>
  </si>
  <si>
    <t>-150070768</t>
  </si>
  <si>
    <t>Naložení sypanin, drobného kusového materiálu, suti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</si>
  <si>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Poznámka k položce:_x000d_
Nakládka prováděna v rámci stavby ( přesun kameniva )</t>
  </si>
  <si>
    <t>18</t>
  </si>
  <si>
    <t>9902900200</t>
  </si>
  <si>
    <t>Naložení objemnějšího kusového materiálu, vybouraných hmot</t>
  </si>
  <si>
    <t>-1829378124</t>
  </si>
  <si>
    <t>Naložení objemnějšího kusového materiálu, vybouraných hmot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</si>
  <si>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nakládání nových dřevěných pražců</t>
  </si>
  <si>
    <t>4*0,104</t>
  </si>
  <si>
    <t>nakládání užitý dřevěných pražců</t>
  </si>
  <si>
    <t>4*0,095</t>
  </si>
  <si>
    <t>19</t>
  </si>
  <si>
    <t>9903200100</t>
  </si>
  <si>
    <t>Přeprava mechanizace na místo prováděných prací o hmotnosti přes 12 t přes 50 do 100 km</t>
  </si>
  <si>
    <t>652045599</t>
  </si>
  <si>
    <t>Přeprava mechanizace na místo prováděných prací o hmotnosti přes 12 t přes 50 do 100 km Poznámka: 1. Ceny jsou určeny pro dopravu mechanizmů na místo prováděných prací po silnici i po kolejích.2. V ceně jsou započteny i náklady na zpáteční cestu dopravního prostředku. Měrnou jednotkou je kus přepravovaného stroje.</t>
  </si>
  <si>
    <t>1. a 2. podbití ( pro všechny SO )</t>
  </si>
  <si>
    <t>"ASP"1</t>
  </si>
  <si>
    <t>"PUŠL"1</t>
  </si>
  <si>
    <t>20</t>
  </si>
  <si>
    <t>9909000100</t>
  </si>
  <si>
    <t>Poplatek za uložení suti nebo hmot na oficiální skládku</t>
  </si>
  <si>
    <t>-2121888305</t>
  </si>
  <si>
    <t>Poplatek za uložení suti nebo hmot na oficiální skládku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</si>
  <si>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(Kolejové lože, odvoz na oficiální skládku)</t>
  </si>
  <si>
    <t>8,50*2,0*2</t>
  </si>
  <si>
    <t>9909000400</t>
  </si>
  <si>
    <t>Poplatek za likvidaci plastových součástí</t>
  </si>
  <si>
    <t>-570651704</t>
  </si>
  <si>
    <t>Poplatek za likvidaci plastových součástí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</si>
  <si>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podložky pod patu kolejnice + podložky pod podkladnice</t>
  </si>
  <si>
    <t>8*0,000182+8*0,00009</t>
  </si>
  <si>
    <t>SO - 01.2 - Propustek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</si>
  <si>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</si>
  <si>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</si>
  <si>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</si>
  <si>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</si>
  <si>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</si>
  <si>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</si>
  <si>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</si>
  <si>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</si>
  <si>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</si>
  <si>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</si>
  <si>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</si>
  <si>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767 - Konstrukce zámečnické</t>
  </si>
  <si>
    <t>Zemní práce</t>
  </si>
  <si>
    <t>111211101</t>
  </si>
  <si>
    <t>Odstranění křovin a stromů průměru kmene do 100 mm i s kořeny sklonu terénu do 1:5 ručně</t>
  </si>
  <si>
    <t>CS ÚRS 2021 01</t>
  </si>
  <si>
    <t>-2094386766</t>
  </si>
  <si>
    <t>Odstranění křovin a stromů s odstraněním kořenů ručně průměru kmene do 100 mm jakékoliv plochy v rovině nebo ve svahu o sklonu do 1:5</t>
  </si>
  <si>
    <t>Odstranění náletových dřevin a vegetace na vtoku a výtoku propustku</t>
  </si>
  <si>
    <t>5*4*2</t>
  </si>
  <si>
    <t>112155315</t>
  </si>
  <si>
    <t>Štěpkování keřového porostu hustého s naložením</t>
  </si>
  <si>
    <t>-161422740</t>
  </si>
  <si>
    <t>Štěpkování s naložením na dopravní prostředek a odvozem do 20 km keřového porostu hustého</t>
  </si>
  <si>
    <t>115001104</t>
  </si>
  <si>
    <t>Převedení vody potrubím DN do 300</t>
  </si>
  <si>
    <t>m</t>
  </si>
  <si>
    <t>254565475</t>
  </si>
  <si>
    <t>Převedení vody potrubím průměru DN přes 250 do 300</t>
  </si>
  <si>
    <t>Osazení plastové trouby DN=300mm pro převedení vody přes staveniště, dl. 18,00m (7kg/m")</t>
  </si>
  <si>
    <t>115101201</t>
  </si>
  <si>
    <t>Čerpání vody na dopravní výšku do 10 m průměrný přítok do 500 l/min</t>
  </si>
  <si>
    <t>hod</t>
  </si>
  <si>
    <t>-1039752578</t>
  </si>
  <si>
    <t>Čerpání vody na dopravní výšku do 10 m s uvažovaným průměrným přítokem do 500 l/min</t>
  </si>
  <si>
    <t>Čerpání vody z jímky do 500l/min</t>
  </si>
  <si>
    <t>24</t>
  </si>
  <si>
    <t>115101301</t>
  </si>
  <si>
    <t>Pohotovost čerpací soupravy pro dopravní výšku do 10 m přítok do 500 l/min</t>
  </si>
  <si>
    <t>den</t>
  </si>
  <si>
    <t>141765098</t>
  </si>
  <si>
    <t>Pohotovost záložní čerpací soupravy pro dopravní výšku do 10 m s uvažovaným průměrným přítokem do 500 l/min</t>
  </si>
  <si>
    <t>119001421</t>
  </si>
  <si>
    <t>Dočasné zajištění kabelů a kabelových tratí ze 3 volně ložených kabelů</t>
  </si>
  <si>
    <t>153282054</t>
  </si>
  <si>
    <t>Dočasné zajištění podzemního potrubí nebo vedení ve výkopišti ve stavu i poloze, ve kterých byla na začátku zemních prací a to s podepřením, vzepřením nebo vyvěšením, příp. s ochranným bedněním, se zřízením a odstraněním zajišťovací konstrukce, s opotřebením hmot kabelů a kabelových tratí z volně ložených kabelů a to do 3 kabelů</t>
  </si>
  <si>
    <t>Dočasné vyvěšení inženýrských sítí v délce 10,00m nad výkopovou jámou</t>
  </si>
  <si>
    <t>121151113</t>
  </si>
  <si>
    <t>Sejmutí ornice plochy do 500 m2 tl vrstvy do 200 mm strojně</t>
  </si>
  <si>
    <t>-1746957159</t>
  </si>
  <si>
    <t>Sejmutí ornice strojně při souvislé ploše přes 100 do 500 m2, tl. vrstvy do 200 mm</t>
  </si>
  <si>
    <t>Odhumusování v tl. 150mm, uložení v obvodu stavby</t>
  </si>
  <si>
    <t>17,5+61*1,2+42,5*1,2+22,5</t>
  </si>
  <si>
    <t>131251204</t>
  </si>
  <si>
    <t>Hloubení jam zapažených v hornině třídy těžitelnosti I, skupiny 3 objem do 500 m3 strojně</t>
  </si>
  <si>
    <t>-1586477729</t>
  </si>
  <si>
    <t>Hloubení zapažených jam a zářezů strojně s urovnáním dna do předepsaného profilu a spádu v hornině třídy těžitelnosti I skupiny 3 přes 100 do 500 m3</t>
  </si>
  <si>
    <t>Celkový výkop zeminy tř. I</t>
  </si>
  <si>
    <t>0,5*2*0,5+2,7*3,4*(0,9+2,7)/2+2*2,7*0,9*1,8/2+1,9*3,4*(2,7+3,9)/2+8,5*(3,4*3,9+6,2*0,8)+2,2*3,4*(3,9+2,4)/2-16,2*1,4*1,2</t>
  </si>
  <si>
    <t>Vtoková jímka</t>
  </si>
  <si>
    <t>2,4*3,2*2,4+2*2,4*1,2*2,4/2+1,2*3,2*2,4/2</t>
  </si>
  <si>
    <t>Výkopy na výtoku</t>
  </si>
  <si>
    <t>2*3,4*0,4+1,3*3,4*0,7</t>
  </si>
  <si>
    <t>151101201</t>
  </si>
  <si>
    <t>Zřízení příložného pažení stěn výkopu hl do 4 m</t>
  </si>
  <si>
    <t>-50156829</t>
  </si>
  <si>
    <t>Zřízení pažení stěn výkopu bez rozepření nebo vzepření příložné, hloubky do 4 m</t>
  </si>
  <si>
    <t>zřízení pažení stěn výkopu pro jímku včetně zajištění paty</t>
  </si>
  <si>
    <t>2*3,1*(3+1)/2+2*2,3*3+3,2*3</t>
  </si>
  <si>
    <t>151101211</t>
  </si>
  <si>
    <t>Odstranění příložného pažení stěn hl do 4 m</t>
  </si>
  <si>
    <t>-1624195802</t>
  </si>
  <si>
    <t>Odstranění pažení stěn výkopu bez rozepření nebo vzepření s uložením pažin na vzdálenost do 3 m od okraje výkopu příložné, hloubky do 4 m</t>
  </si>
  <si>
    <t>151101301</t>
  </si>
  <si>
    <t>Zřízení rozepření stěn při pažení příložném hl do 4 m</t>
  </si>
  <si>
    <t>-1786174604</t>
  </si>
  <si>
    <t>Zřízení rozepření zapažených stěn výkopů s potřebným přepažováním při pažení příložném, hloubky do 4 m</t>
  </si>
  <si>
    <t>jímka</t>
  </si>
  <si>
    <t>5*2,5*2,5</t>
  </si>
  <si>
    <t>151101311</t>
  </si>
  <si>
    <t>Odstranění rozepření stěn při pažení příložném hl do 4 m</t>
  </si>
  <si>
    <t>875284143</t>
  </si>
  <si>
    <t>Odstranění rozepření stěn výkopů s uložením materiálu na vzdálenost do 3 m od okraje výkopu pažení příložného, hloubky do 4 m</t>
  </si>
  <si>
    <t>151811143</t>
  </si>
  <si>
    <t>Osazení pažicího boxu hl výkopu do 6 m š do 5 m</t>
  </si>
  <si>
    <t>-1925169039</t>
  </si>
  <si>
    <t>Zřízení pažicích boxů pro pažení a rozepření stěn rýh podzemního vedení hloubka výkopu přes 4 do 6 m, šířka přes 2,5 do 5 m</t>
  </si>
  <si>
    <t>Rozpěrné pažící boxy,včetně dopravy materiálu - 4 ks</t>
  </si>
  <si>
    <t>(Předpoklad: hmotnost 3,70t/ks, volná výška 2,00m, volná šířka 3,10m, výška 3,93m délka 3,15m)</t>
  </si>
  <si>
    <t>4*3,15*3,93*2</t>
  </si>
  <si>
    <t>151811243</t>
  </si>
  <si>
    <t>Odstranění pažicího boxu hl výkopu do 6 m š do 5 m</t>
  </si>
  <si>
    <t>-318751156</t>
  </si>
  <si>
    <t>Odstranění pažicích boxů pro pažení a rozepření stěn rýh podzemního vedení hloubka výkopu přes 4 do 6 m, šířka přes 2,5 do 5 m</t>
  </si>
  <si>
    <t>99,036</t>
  </si>
  <si>
    <t>162751117</t>
  </si>
  <si>
    <t>Vodorovné přemístění do 10000 m výkopku/sypaniny z horniny třídy těžitelnosti I, skupiny 1 až 3</t>
  </si>
  <si>
    <t>1500099746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</si>
  <si>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</si>
  <si>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Celkový výkop zeminy tř. i - automobilová doprava</t>
  </si>
  <si>
    <t>229,698</t>
  </si>
  <si>
    <t>162751119</t>
  </si>
  <si>
    <t>Příplatek k vodorovnému přemístění výkopku/sypaniny z horniny třídy těžitelnosti I, skupiny 1 až 3 ZKD 1000 m přes 10000 m</t>
  </si>
  <si>
    <t>-1968918858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</si>
  <si>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</si>
  <si>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Celkový výkop zeminy tř. i -bez výzisku automobilová doprava</t>
  </si>
  <si>
    <t>(229,698-21,344)*12</t>
  </si>
  <si>
    <t>167151101</t>
  </si>
  <si>
    <t>Nakládání výkopku z hornin třídy těžitelnosti I, skupiny 1 až 3 do 100 m3</t>
  </si>
  <si>
    <t>-2139117451</t>
  </si>
  <si>
    <t>Nakládání, skládání a překládání neulehlého výkopku nebo sypaniny strojně nakládání, množství do 100 m3, z horniny třídy těžitelnosti I, skupiny 1 až 3</t>
  </si>
  <si>
    <t>(17,5+61*1,2+42,5*1,2+22,5)*0,15</t>
  </si>
  <si>
    <t>174111101</t>
  </si>
  <si>
    <t>Zásyp jam, šachet rýh nebo kolem objektů sypaninou se zhutněním ručně</t>
  </si>
  <si>
    <t>1472417039</t>
  </si>
  <si>
    <t>Zásyp sypaninou z jakékoliv horniny ručně s uložením výkopku ve vrstvách se zhutněním jam, šachet, rýh nebo kolem objektů v těchto vykopávkách</t>
  </si>
  <si>
    <t xml:space="preserve">Zásyp jímky výziskem + hutnění po vrstvách max. 300mm,  Id=0,80</t>
  </si>
  <si>
    <t>2*2,4*0,6*2,3+2*2,4*1,2*2,3/2+0,5*3,2*2,3+1,2*3,2*2,3/2</t>
  </si>
  <si>
    <t>174111311</t>
  </si>
  <si>
    <t>Zásyp sypaninou se zhutněním přes 3 m3 pro spodní stavbu železnic</t>
  </si>
  <si>
    <t>-964348157</t>
  </si>
  <si>
    <t>Zásyp sypaninou pro spodní stavbu železnic objemu přes 3 m3 se zhutněním</t>
  </si>
  <si>
    <t xml:space="preserve">Zásyp propustku štěrkodrtí fr. 0/63mm + hutnění po vrstvách max. 300mm,  Id=0,95</t>
  </si>
  <si>
    <t>2,7*3,4*(0,8+2,6)/2+2*2,7*0,9*1,7/2+1,9*3,4*(2,6+3,8)+8,5*(3,4*3,8+6,2*0,8)+2,2*3,4*(3,8+2,3)-15,4*2*1</t>
  </si>
  <si>
    <t>58344197</t>
  </si>
  <si>
    <t>štěrkodrť frakce 0/63</t>
  </si>
  <si>
    <t>9121750</t>
  </si>
  <si>
    <t>227,889*1,8</t>
  </si>
  <si>
    <t>181351003</t>
  </si>
  <si>
    <t>Rozprostření ornice tl vrstvy do 200 mm pl do 100 m2 v rovině nebo ve svahu do 1:5 strojně</t>
  </si>
  <si>
    <t>711649282</t>
  </si>
  <si>
    <t>Rozprostření a urovnání ornice v rovině nebo ve svahu sklonu do 1:5 strojně při souvislé ploše do 100 m2, tl. vrstvy do 200 mm</t>
  </si>
  <si>
    <t>Ohumusování v tl. 150mm</t>
  </si>
  <si>
    <t>164,200</t>
  </si>
  <si>
    <t>22</t>
  </si>
  <si>
    <t>181411121</t>
  </si>
  <si>
    <t>Založení lučního trávníku výsevem plochy do 1000 m2 v rovině a ve svahu do 1:5</t>
  </si>
  <si>
    <t>-1184555910</t>
  </si>
  <si>
    <t>Založení trávníku na půdě předem připravené plochy do 1000 m2 výsevem včetně utažení lučního v rovině nebo na svahu do 1:5</t>
  </si>
  <si>
    <t>Osetí svahů travním semenem</t>
  </si>
  <si>
    <t>23</t>
  </si>
  <si>
    <t>00572470</t>
  </si>
  <si>
    <t>osivo směs travní univerzál</t>
  </si>
  <si>
    <t>kg</t>
  </si>
  <si>
    <t>-1927826962</t>
  </si>
  <si>
    <t>164,200*0,015 "Přepočtené koeficientem množství</t>
  </si>
  <si>
    <t>181951112</t>
  </si>
  <si>
    <t>Úprava pláně v hornině třídy těžitelnosti I, skupiny 1 až 3 se zhutněním strojně</t>
  </si>
  <si>
    <t>-184940385</t>
  </si>
  <si>
    <t>Úprava pláně vyrovnáním výškových rozdílů strojně v hornině třídy těžitelnosti I, skupiny 1 až 3 se zhutněním</t>
  </si>
  <si>
    <t>Zhutnění základové spáry</t>
  </si>
  <si>
    <t>17,7*3,2</t>
  </si>
  <si>
    <t>25</t>
  </si>
  <si>
    <t>182251101</t>
  </si>
  <si>
    <t>Svahování násypů strojně</t>
  </si>
  <si>
    <t>-1677461034</t>
  </si>
  <si>
    <t>Svahování trvalých svahů do projektovaných profilů strojně s potřebným přemístěním výkopku při svahování násypů v jakékoliv hornině</t>
  </si>
  <si>
    <t>Urovnání okolního terénu a terénu dotčeného stavbou, urovnání do 500mm</t>
  </si>
  <si>
    <t>Zakládání</t>
  </si>
  <si>
    <t>26</t>
  </si>
  <si>
    <t>273321117</t>
  </si>
  <si>
    <t>Základové desky mostních konstrukcí ze ŽB C 25/30</t>
  </si>
  <si>
    <t>-104557162</t>
  </si>
  <si>
    <t>Základové konstrukce z betonu železového desky ve výkopu nebo na hlavách pilot C 25/30</t>
  </si>
  <si>
    <t>Betonáž základové desky – železobeton C25/30, včetně částečného obetonování trub</t>
  </si>
  <si>
    <t>17,2*2*0,3+2*2,2*0,6*0,4</t>
  </si>
  <si>
    <t>27</t>
  </si>
  <si>
    <t>273321191</t>
  </si>
  <si>
    <t>Příplatek k základovým deskám mostních konstrukcí ze ŽB za betonáž malého rozsahudo 25 m3</t>
  </si>
  <si>
    <t>1003906162</t>
  </si>
  <si>
    <t>Základové konstrukce z betonu železového Příplatek k cenám za betonáž malého rozsahu do 25 m3</t>
  </si>
  <si>
    <t>28</t>
  </si>
  <si>
    <t>273354111</t>
  </si>
  <si>
    <t>Bednění základových desek - zřízení</t>
  </si>
  <si>
    <t>-1771421979</t>
  </si>
  <si>
    <t>Bednění základových konstrukcí desek zřízení</t>
  </si>
  <si>
    <t>Bednění + odbědňovací nátěr</t>
  </si>
  <si>
    <t>2*(17,20*0,30+2,20*0,40+2,00*0,30+2*0,60*0,40)</t>
  </si>
  <si>
    <t>29</t>
  </si>
  <si>
    <t>273354211</t>
  </si>
  <si>
    <t>Bednění základových desek - odstranění</t>
  </si>
  <si>
    <t>-672709242</t>
  </si>
  <si>
    <t>Bednění základových konstrukcí desek odstranění bednění</t>
  </si>
  <si>
    <t>30</t>
  </si>
  <si>
    <t>273361116</t>
  </si>
  <si>
    <t>Výztuž základových desek z betonářské oceli 10 505</t>
  </si>
  <si>
    <t>-2145205158</t>
  </si>
  <si>
    <t>Výztuž základových konstrukcí desek z betonářské oceli 10 505 (R) nebo BSt 500</t>
  </si>
  <si>
    <t>0,042*1,05</t>
  </si>
  <si>
    <t>31</t>
  </si>
  <si>
    <t>273361412</t>
  </si>
  <si>
    <t>Výztuž základových desek ze svařovaných sítí do 6 kg/m2</t>
  </si>
  <si>
    <t>-1265276147</t>
  </si>
  <si>
    <t>Výztuž základových konstrukcí desek ze svařovaných sítí, hmotnosti přes 3,5 do 6 kg/m2</t>
  </si>
  <si>
    <t>0,69*1,15</t>
  </si>
  <si>
    <t>32</t>
  </si>
  <si>
    <t>274311127</t>
  </si>
  <si>
    <t>Základové pasy, prahy, věnce a ostruhy z betonu prostého C 25/30</t>
  </si>
  <si>
    <t>-1231912049</t>
  </si>
  <si>
    <t>Základové konstrukce z betonu prostého pasy, prahy, věnce a ostruhy ve výkopu nebo na hlavách pilot C 25/30</t>
  </si>
  <si>
    <t>Betonáž základového pásu – prostý beton C25/30</t>
  </si>
  <si>
    <t>0,6*0,5*2</t>
  </si>
  <si>
    <t>Betonáž příčného prahu z betonu C25/30</t>
  </si>
  <si>
    <t xml:space="preserve"> 0,55*0,3*3,4</t>
  </si>
  <si>
    <t>33</t>
  </si>
  <si>
    <t>274354111</t>
  </si>
  <si>
    <t>Bednění základových pasů - zřízení</t>
  </si>
  <si>
    <t>-870276371</t>
  </si>
  <si>
    <t>Bednění základových konstrukcí pasů, prahů, věnců a ostruh zřízení</t>
  </si>
  <si>
    <t>2*(2,00*2,10+2*1,80*2,10+2*1,40*2,10+2*1,20*2,10)</t>
  </si>
  <si>
    <t>34</t>
  </si>
  <si>
    <t>274354211</t>
  </si>
  <si>
    <t>Bednění základových pasů - odstranění</t>
  </si>
  <si>
    <t>1585568208</t>
  </si>
  <si>
    <t>Bednění základových konstrukcí pasů, prahů, věnců a ostruh odstranění bednění</t>
  </si>
  <si>
    <t>Svislé a kompletní konstrukce</t>
  </si>
  <si>
    <t>35</t>
  </si>
  <si>
    <t>320101112</t>
  </si>
  <si>
    <t>Osazení betonových a železobetonových prefabrikátů hmotnosti nad 1000 do 5000 kg</t>
  </si>
  <si>
    <t>1646403778</t>
  </si>
  <si>
    <t>Osazení betonových a železobetonových prefabrikátů hmotnosti jednotlivě přes 1 000 do 5 000 kg</t>
  </si>
  <si>
    <t>osazení trub</t>
  </si>
  <si>
    <t>13*0,739</t>
  </si>
  <si>
    <t>osazení šikmé výtokové trouby</t>
  </si>
  <si>
    <t>1*0,967</t>
  </si>
  <si>
    <t>osazení přímé vtokové trouby</t>
  </si>
  <si>
    <t>1*0,694</t>
  </si>
  <si>
    <t>36</t>
  </si>
  <si>
    <t>R položka1</t>
  </si>
  <si>
    <t>železobetonová trouba patková, přímá DN 1000</t>
  </si>
  <si>
    <t>-1060888464</t>
  </si>
  <si>
    <t>37</t>
  </si>
  <si>
    <t>R položka2</t>
  </si>
  <si>
    <t>vtoková železobetonová trouba patková DN 1000</t>
  </si>
  <si>
    <t>-108470007</t>
  </si>
  <si>
    <t>38</t>
  </si>
  <si>
    <t>R položka3</t>
  </si>
  <si>
    <t>šikmá výtoková železobetonová trouba patková DN 1000</t>
  </si>
  <si>
    <t>-2137646113</t>
  </si>
  <si>
    <t>39</t>
  </si>
  <si>
    <t>341321410</t>
  </si>
  <si>
    <t>Stěny nosné ze ŽB tř. C 25/30</t>
  </si>
  <si>
    <t>-1361635680</t>
  </si>
  <si>
    <t>Stěny a příčky z betonu železového (bez výztuže) nosné tř. C 25/30</t>
  </si>
  <si>
    <t>Betonáž vtokové jímky - železobeton C25/30</t>
  </si>
  <si>
    <t>2*0,3*2*2,1+2*1,2*0,3*1,8</t>
  </si>
  <si>
    <t>40</t>
  </si>
  <si>
    <t>341361821</t>
  </si>
  <si>
    <t>Výztuž stěn betonářskou ocelí 10 505</t>
  </si>
  <si>
    <t>1710282038</t>
  </si>
  <si>
    <t>Výztuž stěn a příček nosných svislých nebo šikmých, rovných nebo oblých z betonářské oceli 10 505 (R) nebo BSt 500</t>
  </si>
  <si>
    <t>výztuž svislých stěn jímky</t>
  </si>
  <si>
    <t>0,099*1,05</t>
  </si>
  <si>
    <t>41</t>
  </si>
  <si>
    <t>341362021</t>
  </si>
  <si>
    <t>Výztuž stěn svařovanými sítěmi Kari</t>
  </si>
  <si>
    <t>-760571149</t>
  </si>
  <si>
    <t>Výztuž stěn a příček nosných svislých nebo šikmých, rovných nebo oblých ze svařovaných sítí z drátů typu KARI</t>
  </si>
  <si>
    <t xml:space="preserve">výztuž svislých stěn jímky KARI sítě </t>
  </si>
  <si>
    <t>0,219*1,15</t>
  </si>
  <si>
    <t>42</t>
  </si>
  <si>
    <t>388995112</t>
  </si>
  <si>
    <t>Tvarovka kabelovodu HDPE do konstrukce římsy tvaru žlab s víkem</t>
  </si>
  <si>
    <t>1224055351</t>
  </si>
  <si>
    <t>Tvarovka kabelovodu HDPE do konstrukce římsy tvar žlab s víkem</t>
  </si>
  <si>
    <t>Kabelový žlab pro uložení inženýrských sítí 100x100mm</t>
  </si>
  <si>
    <t>43</t>
  </si>
  <si>
    <t>388995214</t>
  </si>
  <si>
    <t>Chránička kabelů z trub HDPE v římse DN 160</t>
  </si>
  <si>
    <t>1889588382</t>
  </si>
  <si>
    <t>Chránička kabelů v římse z trub HDPE přes DN 140 do DN 160</t>
  </si>
  <si>
    <t>Rezervní chráničky kabelů SSZT vlevo trati, chráničky pro uložení inženýrských sítí PE 2xDN=160mm, včetně zavíčkování konců</t>
  </si>
  <si>
    <t>2*7</t>
  </si>
  <si>
    <t>Vodorovné konstrukce</t>
  </si>
  <si>
    <t>44</t>
  </si>
  <si>
    <t>429172111</t>
  </si>
  <si>
    <t>Výroba ocelových prvků pro opravu mostů šroubovaných nebo svařovaných do 100 kg</t>
  </si>
  <si>
    <t>1594039859</t>
  </si>
  <si>
    <t>Oprava ocelových prvků mostních konstrukcí ztužidel, sedel pro centrické uložení mostnic, stoliček, diagonál, svislic, styčníkových plechů, chodníkových konzol, podlahových nosníků, kabelových žlabů a ostatních drobných prvků výroba šroubovaných nebo svařovaných, hmotnosti do 100 kg</t>
  </si>
  <si>
    <t>výroba ocelového rámu z L profilu 100*50*6mm s přivařenými packami kotvenými do betonu</t>
  </si>
  <si>
    <t>2*(1,34+2,0)*6,84</t>
  </si>
  <si>
    <t>ocelová pásovina pro kotvení rámu ( packy délky 0,03m- 14 ks )</t>
  </si>
  <si>
    <t>14*0,03*5,89/1000</t>
  </si>
  <si>
    <t>45</t>
  </si>
  <si>
    <t>13011055</t>
  </si>
  <si>
    <t>úhelník ocelový nerovnostranný jakost 11 375 100x50x6mm</t>
  </si>
  <si>
    <t>-429819242</t>
  </si>
  <si>
    <t>2*(1,34+2,0)*0,00684*1,1</t>
  </si>
  <si>
    <t>46</t>
  </si>
  <si>
    <t>13010312</t>
  </si>
  <si>
    <t>tyč ocelová plochá jakost 11 375 150x5mm</t>
  </si>
  <si>
    <t>-118016911</t>
  </si>
  <si>
    <t>14*0,03*5,89/1000*1,05</t>
  </si>
  <si>
    <t>47</t>
  </si>
  <si>
    <t>429172211</t>
  </si>
  <si>
    <t>Montáž ocelových prvků pro opravu mostů šroubovaných nebo svařovaných do 100 kg</t>
  </si>
  <si>
    <t>-1023478279</t>
  </si>
  <si>
    <t>Oprava ocelových prvků mostních konstrukcí ztužidel, sedel pro centrické uložení mostnic, stoliček, diagonál, svislic, styčníkových plechů, chodníkových konzol, podlahových nosníků, kabelových žlabů a ostatních drobných prvků montáž šroubovaných nebo svařovaných, hmotnosti do 100 kg</t>
  </si>
  <si>
    <t>montáž ocelového rámu z L profilu 100*50*6mm s přivařenými packami kotvenými do betonu</t>
  </si>
  <si>
    <t>48</t>
  </si>
  <si>
    <t>451315115</t>
  </si>
  <si>
    <t>Podkladní nebo výplňová vrstva z betonu C 16/20 tl do 100 mm</t>
  </si>
  <si>
    <t>740022662</t>
  </si>
  <si>
    <t>Podkladní a výplňové vrstvy z betonu prostého tloušťky do 100 mm, z betonu C 16/20</t>
  </si>
  <si>
    <t>17,2*3,2</t>
  </si>
  <si>
    <t>49</t>
  </si>
  <si>
    <t>452318510</t>
  </si>
  <si>
    <t>Zajišťovací práh z betonu prostého se zvýšenými nároky na prostředí</t>
  </si>
  <si>
    <t>-601225832</t>
  </si>
  <si>
    <t>Zajišťovací práh z betonu prostého se zvýšenými nároky na prostředí na dně a ve svahu melioračních kanálů s patkami nebo bez patek</t>
  </si>
  <si>
    <t>Betonáž ložné vrstvy tl. 150mm z betonu C25/30 pro kamennou dlažbu + obetonování kamenné dlažby š. 100mm</t>
  </si>
  <si>
    <t>Výtok</t>
  </si>
  <si>
    <t>2*(3,2+3,4)*0,40*0,10</t>
  </si>
  <si>
    <t>Vtok</t>
  </si>
  <si>
    <t>(2*3+2*(0,5+0,9+0,4+0,9+0,5))*0,40*0,10</t>
  </si>
  <si>
    <t>50</t>
  </si>
  <si>
    <t>452471101</t>
  </si>
  <si>
    <t>Podkladní vrstva z modifikované malty cementové tl do 10 mm</t>
  </si>
  <si>
    <t>-1370262079</t>
  </si>
  <si>
    <t>Podkladní a výplňová vrstva z modifikované malty cementové podkladní, tloušťky do 10 mm první vrstva</t>
  </si>
  <si>
    <t>Vyrovnávací vrstva z cementové malty MC pod prefabrikované trouby</t>
  </si>
  <si>
    <t>15,7*0,90</t>
  </si>
  <si>
    <t>51</t>
  </si>
  <si>
    <t>463211111</t>
  </si>
  <si>
    <t>Rovnanina z lomového kamene s vyklínováním spár a dutin úlomky kamene</t>
  </si>
  <si>
    <t>2013299084</t>
  </si>
  <si>
    <t>Rovnanina z lomového kamene neopracovaného tříděného pro všechny tloušťky rovnaniny, bez vypracování líce s vyklínování spár a dutin úlomky z kamene</t>
  </si>
  <si>
    <t>Oprava břehů odtokového příkopu kamennou rovnaninou, minimální hmotnosti 40-60kg/ks + vyklínování menšími kamen</t>
  </si>
  <si>
    <t>(2*3,4)*0,4</t>
  </si>
  <si>
    <t>52</t>
  </si>
  <si>
    <t>465513257</t>
  </si>
  <si>
    <t>Dlažba svahu u opěr z upraveného lomového žulového kamene tl 250 mm do lože C 25/30 pl přes 10 m2</t>
  </si>
  <si>
    <t>1693140762</t>
  </si>
  <si>
    <t>Dlažba svahu u mostních opěr z upraveného lomového žulového kamene s vyspárováním maltou MC 25, šíře spáry 15 mm do betonového lože C 25/30 tloušťky 250 mm, plochy přes 10 m2</t>
  </si>
  <si>
    <t>(3,4*3,8-1,4*1)</t>
  </si>
  <si>
    <t>((1+0,5)*3+2*(0,9+0,4+0,9)*0,5)</t>
  </si>
  <si>
    <t>betonový blok o rozměru 500 mm * 300 mm s vlysem letopočtu výstavby</t>
  </si>
  <si>
    <t>0,50*0,30*0,25</t>
  </si>
  <si>
    <t>Úpravy povrchů, podlahy a osazování výplní</t>
  </si>
  <si>
    <t>53</t>
  </si>
  <si>
    <t>628613511</t>
  </si>
  <si>
    <t>Ochranný nátěr OK mostů - základní a podkladní epoxidový, vrchní PU, tl. min 280 µm</t>
  </si>
  <si>
    <t>1113798917</t>
  </si>
  <si>
    <t>Ochranný nátěrový systém ocelových konstrukcí mostů základní a podkladní epoxidový, vrchní polyuretanový tl. min 280 µm</t>
  </si>
  <si>
    <t>PKO rámu mříže na vtoku</t>
  </si>
  <si>
    <t>2*(1,34+2,00)*(0,1*2+0,05*2)*1,1</t>
  </si>
  <si>
    <t>Trubní vedení</t>
  </si>
  <si>
    <t>54</t>
  </si>
  <si>
    <t>894201151</t>
  </si>
  <si>
    <t>Dno šachet tl nad 200 mm z prostého betonu se zvýšenými nároky na prostředí tř. C 25/30</t>
  </si>
  <si>
    <t>2141886675</t>
  </si>
  <si>
    <t>Ostatní konstrukce na trubním vedení z prostého betonu dno šachet tloušťky přes 200 mm z betonu se zvýšenými nároky na prostředí tř. C 25/30</t>
  </si>
  <si>
    <t>Zarovnání dna vtokové jímky - prostý beton C25/30</t>
  </si>
  <si>
    <t>1,2*1,4*0,25</t>
  </si>
  <si>
    <t>55</t>
  </si>
  <si>
    <t>899503112</t>
  </si>
  <si>
    <t>Stupadla do šachet polyetylenová zapouštěcí kapsová osazovaná do vynechaných otvorů</t>
  </si>
  <si>
    <t>-321729122</t>
  </si>
  <si>
    <t>Stupadla do šachet a drobných objektů ocelová s PE povlakem zapouštěcí - kapsová osazovaná do vynechaných otvorů</t>
  </si>
  <si>
    <t>Ostatní konstrukce a práce, bourání</t>
  </si>
  <si>
    <t>56</t>
  </si>
  <si>
    <t>931994142</t>
  </si>
  <si>
    <t>Těsnění dilatační spáry betonové konstrukce polyuretanovým tmelem do pl 4,0 cm2</t>
  </si>
  <si>
    <t>-1947481741</t>
  </si>
  <si>
    <t>Těsnění spáry betonové konstrukce pásy, profily, tmely tmelem polyuretanovým spáry dilatační do 4,0 cm2</t>
  </si>
  <si>
    <t>Těsnění spár trvale pružným tmelem, šedé barvy</t>
  </si>
  <si>
    <t>trouby</t>
  </si>
  <si>
    <t>14*3,2</t>
  </si>
  <si>
    <t>trouba/čelní zídka</t>
  </si>
  <si>
    <t>3,7</t>
  </si>
  <si>
    <t>trouba/kamenná dlažba</t>
  </si>
  <si>
    <t>3,4*1,2+1,4</t>
  </si>
  <si>
    <t>jímka/kamenná dlažba</t>
  </si>
  <si>
    <t>7,6</t>
  </si>
  <si>
    <t>57</t>
  </si>
  <si>
    <t>935112211</t>
  </si>
  <si>
    <t>Osazení příkopového žlabu do betonu tl 100 mm z betonových tvárnic š 800 mm</t>
  </si>
  <si>
    <t>-584780687</t>
  </si>
  <si>
    <t>Osazení betonového příkopového žlabu s vyplněním a zatřením spár cementovou maltou s ložem tl. 100 mm z betonu prostého z betonových příkopových tvárnic šířky přes 500 do 800 mm</t>
  </si>
  <si>
    <t xml:space="preserve">Ložná vrstvy tl. 150mm z betonu C25/30 </t>
  </si>
  <si>
    <t>2*5*0,3</t>
  </si>
  <si>
    <t>58</t>
  </si>
  <si>
    <t>59227016</t>
  </si>
  <si>
    <t>žlabovka příkopová betonová s lomenými stěnami 300x650x245mm</t>
  </si>
  <si>
    <t>546913483</t>
  </si>
  <si>
    <t>dláždění příkopu na vtoku do jímky oboustranně</t>
  </si>
  <si>
    <t>2*5,0*0,30</t>
  </si>
  <si>
    <t>59</t>
  </si>
  <si>
    <t>935112911</t>
  </si>
  <si>
    <t>Příplatek ZKD tl 10 mm lože přes 100 mm u příkopového žlabu osazeného do betonu</t>
  </si>
  <si>
    <t>-920580059</t>
  </si>
  <si>
    <t>Osazení betonového příkopového žlabu s vyplněním a zatřením spár cementovou maltou Příplatek k cenám za každých dalších i započatých 10 mm tloušťky lože přes 100 mm</t>
  </si>
  <si>
    <t>Betonáž ložné vrstvy tl. 150mm z betonu C25/30 pro betonové příkopové tvárnice</t>
  </si>
  <si>
    <t>příplatek 5*10 mm nad 100 mm</t>
  </si>
  <si>
    <t>5*2*1,5*1</t>
  </si>
  <si>
    <t>60</t>
  </si>
  <si>
    <t>936942211</t>
  </si>
  <si>
    <t>Zhotovení tabulky s letopočtem opravy mostu vložením šablony do bednění</t>
  </si>
  <si>
    <t>-634769881</t>
  </si>
  <si>
    <t>Zhotovení tabulky s letopočtem opravy nebo větší údržby vložením šablony do bednění</t>
  </si>
  <si>
    <t>Betonový blok z betonu C25/30 o rozměru 500x300mm, s vlysem letopočtu výstavby</t>
  </si>
  <si>
    <t>61</t>
  </si>
  <si>
    <t>961041211</t>
  </si>
  <si>
    <t>Bourání mostních základů z betonu prostého</t>
  </si>
  <si>
    <t>1102465680</t>
  </si>
  <si>
    <t>Bourání mostních konstrukcí základů z prostého betonu</t>
  </si>
  <si>
    <t>původní základy a obetonování trub</t>
  </si>
  <si>
    <t>11,0*1,40*0,70</t>
  </si>
  <si>
    <t>62</t>
  </si>
  <si>
    <t>962041211</t>
  </si>
  <si>
    <t>Bourání mostních zdí a pilířů z betonu prostého</t>
  </si>
  <si>
    <t>666380804</t>
  </si>
  <si>
    <t>Bourání mostních konstrukcí zdiva a pilířů z prostého betonu</t>
  </si>
  <si>
    <t>demolice krajních betonových čel propustku</t>
  </si>
  <si>
    <t>2*1,70*1,40*1,40</t>
  </si>
  <si>
    <t>63</t>
  </si>
  <si>
    <t>966008113</t>
  </si>
  <si>
    <t>Bourání trubního propustku do DN 800</t>
  </si>
  <si>
    <t>-927373711</t>
  </si>
  <si>
    <t>Bourání trubního propustku s odklizením a uložením vybouraného materiálu na skládku na vzdálenost do 3 m nebo s naložením na dopravní prostředek z trub DN přes 500 do 800 mm</t>
  </si>
  <si>
    <t>Odstranění stávajících betonových trub DN=800mm</t>
  </si>
  <si>
    <t>997</t>
  </si>
  <si>
    <t>Přesun sutě</t>
  </si>
  <si>
    <t>64</t>
  </si>
  <si>
    <t>997013601</t>
  </si>
  <si>
    <t>Poplatek za uložení na skládce (skládkovné) stavebního odpadu betonového kód odpadu 17 01 01</t>
  </si>
  <si>
    <t>589536083</t>
  </si>
  <si>
    <t>Poplatek za uložení stavebního odpadu na skládce (skládkovné) z prostého betonu zatříděného do Katalogu odpadů pod kódem 17 01 01</t>
  </si>
  <si>
    <t>Demolice krajních čel a základů</t>
  </si>
  <si>
    <t>(6,664+10,780)*2,2</t>
  </si>
  <si>
    <t>24,660</t>
  </si>
  <si>
    <t>65</t>
  </si>
  <si>
    <t>997013655</t>
  </si>
  <si>
    <t>Poplatek za uložení na skládce (skládkovné) zeminy a kamení kód odpadu 17 05 04</t>
  </si>
  <si>
    <t>1159429404</t>
  </si>
  <si>
    <t>Poplatek za uložení stavebního odpadu na skládce (skládkovné) zeminy a kamení zatříděného do Katalogu odpadů pod kódem 17 05 04</t>
  </si>
  <si>
    <t>(229,698-21,344)*2</t>
  </si>
  <si>
    <t>66</t>
  </si>
  <si>
    <t>997013811</t>
  </si>
  <si>
    <t>Poplatek za uložení na skládce (skládkovné) stavebního odpadu dřevěného kód odpadu 17 02 01</t>
  </si>
  <si>
    <t>2050325582</t>
  </si>
  <si>
    <t>Poplatek za uložení stavebního odpadu na skládce (skládkovné) dřevěného zatříděného do Katalogu odpadů pod kódem 17 02 01</t>
  </si>
  <si>
    <t xml:space="preserve">Odstranění dřevěného pažení </t>
  </si>
  <si>
    <t>0,125</t>
  </si>
  <si>
    <t>67</t>
  </si>
  <si>
    <t>997211111</t>
  </si>
  <si>
    <t>Svislá doprava suti na v 3,5 m</t>
  </si>
  <si>
    <t>-1374256972</t>
  </si>
  <si>
    <t>Svislá doprava suti nebo vybouraných hmot s naložením do dopravního zařízení a s vyprázdněním dopravního zařízení na hromadu nebo do dopravního prostředku suti na výšku do 3,5 m</t>
  </si>
  <si>
    <t>Demolice betonových čel propustku propustku a základů</t>
  </si>
  <si>
    <t>(6,664+10,780)*2,20</t>
  </si>
  <si>
    <t>68</t>
  </si>
  <si>
    <t>997211119</t>
  </si>
  <si>
    <t>Příplatek ZKD 3,5 m výšky u svislé dopravy suti</t>
  </si>
  <si>
    <t>1047671143</t>
  </si>
  <si>
    <t>Svislá doprava suti nebo vybouraných hmot s naložením do dopravního zařízení a s vyprázdněním dopravního zařízení na hromadu nebo do dopravního prostředku suti na výšku Příplatek k ceně za každých dalších i započatých 3,5 m výšky přes 3,5 m</t>
  </si>
  <si>
    <t>69</t>
  </si>
  <si>
    <t>997211211</t>
  </si>
  <si>
    <t>Svislá doprava vybouraných hmot na v 3,5 m</t>
  </si>
  <si>
    <t>-1187997961</t>
  </si>
  <si>
    <t>Svislá doprava suti nebo vybouraných hmot s naložením do dopravního zařízení a s vyprázdněním dopravního zařízení na hromadu nebo do dopravního prostředku vybouraných hmot na výšku do 3,5 m</t>
  </si>
  <si>
    <t>70</t>
  </si>
  <si>
    <t>997211219</t>
  </si>
  <si>
    <t>Příplatek ZKD 3,5 m výšky u svislé dopravy vybouraných hmot</t>
  </si>
  <si>
    <t>-1929907253</t>
  </si>
  <si>
    <t>Svislá doprava suti nebo vybouraných hmot s naložením do dopravního zařízení a s vyprázdněním dopravního zařízení na hromadu nebo do dopravního prostředku vybouraných hmot na výšku Příplatek k ceně za každých dalších i započatých 3,5 m výšky přes 3,5 m</t>
  </si>
  <si>
    <t>71</t>
  </si>
  <si>
    <t>997211511</t>
  </si>
  <si>
    <t>Vodorovná doprava suti po suchu na vzdálenost do 1 km</t>
  </si>
  <si>
    <t>-1567871780</t>
  </si>
  <si>
    <t>Vodorovná doprava suti nebo vybouraných hmot suti se složením a hrubým urovnáním, na vzdálenost do 1 km</t>
  </si>
  <si>
    <t xml:space="preserve">Demolice krajních čel  propustku a základů</t>
  </si>
  <si>
    <t>38,377</t>
  </si>
  <si>
    <t>72</t>
  </si>
  <si>
    <t>997211519</t>
  </si>
  <si>
    <t>Příplatek ZKD 1 km u vodorovné dopravy suti</t>
  </si>
  <si>
    <t>-127691664</t>
  </si>
  <si>
    <t>Vodorovná doprava suti nebo vybouraných hmot suti se složením a hrubým urovnáním, na vzdálenost Příplatek k ceně za každý další i započatý 1 km přes 1 km</t>
  </si>
  <si>
    <t xml:space="preserve">krajních čel  propustku a základů</t>
  </si>
  <si>
    <t>38,377*24</t>
  </si>
  <si>
    <t>73</t>
  </si>
  <si>
    <t>997211521</t>
  </si>
  <si>
    <t>Vodorovná doprava vybouraných hmot po suchu na vzdálenost do 1 km</t>
  </si>
  <si>
    <t>671418469</t>
  </si>
  <si>
    <t>Vodorovná doprava suti nebo vybouraných hmot vybouraných hmot se složením a hrubým urovnáním nebo s přeložením na jiný dopravní prostředek kromě lodi, na vzdálenost do 1 km</t>
  </si>
  <si>
    <t>Odstranění stávajících betonových trub DN=800mm - doprava automobilovou dopravou</t>
  </si>
  <si>
    <t>74</t>
  </si>
  <si>
    <t>997211529</t>
  </si>
  <si>
    <t>Příplatek ZKD 1 km u vodorovné dopravy vybouraných hmot</t>
  </si>
  <si>
    <t>-1960768738</t>
  </si>
  <si>
    <t>Vodorovná doprava suti nebo vybouraných hmot vybouraných hmot se složením a hrubým urovnáním nebo s přeložením na jiný dopravní prostředek kromě lodi, na vzdálenost Příplatek k ceně za každý další i započatý 1 km přes 1 km</t>
  </si>
  <si>
    <t>Odstranění dřevěného pažení - automobilová doprava</t>
  </si>
  <si>
    <t>0,125*24</t>
  </si>
  <si>
    <t>24,660*24</t>
  </si>
  <si>
    <t>75</t>
  </si>
  <si>
    <t>997211612</t>
  </si>
  <si>
    <t>Nakládání vybouraných hmot na dopravní prostředky pro vodorovnou dopravu</t>
  </si>
  <si>
    <t>1795851016</t>
  </si>
  <si>
    <t>Nakládání suti nebo vybouraných hmot na dopravní prostředky pro vodorovnou dopravu vybouraných hmot</t>
  </si>
  <si>
    <t>Odstranění dřevěného pažení</t>
  </si>
  <si>
    <t>76</t>
  </si>
  <si>
    <t>997241521</t>
  </si>
  <si>
    <t>Vodorovné přemístění vybouraných hmot do 7 km</t>
  </si>
  <si>
    <t>1863597519</t>
  </si>
  <si>
    <t>Doprava vybouraných hmot, konstrukcí nebo suti vodorovné přemístění vybouraných hmot nebo konstrukcí na vzdálenost do 7 km</t>
  </si>
  <si>
    <t>Odstranění dřevěného pažení - doprava po železnici</t>
  </si>
  <si>
    <t>Odstranění stávajících betonových trub DN=800mm - doprava po železnici</t>
  </si>
  <si>
    <t>77</t>
  </si>
  <si>
    <t>997241532</t>
  </si>
  <si>
    <t>Vodorovné přemístění suti do 7 km</t>
  </si>
  <si>
    <t>-1944135900</t>
  </si>
  <si>
    <t>Doprava vybouraných hmot, konstrukcí nebo suti vodorovné přemístění suti na vzdálenost do 7 km</t>
  </si>
  <si>
    <t xml:space="preserve">krajní čela  propustku a základ</t>
  </si>
  <si>
    <t>998</t>
  </si>
  <si>
    <t>Přesun hmot</t>
  </si>
  <si>
    <t>78</t>
  </si>
  <si>
    <t>998214111</t>
  </si>
  <si>
    <t>Přesun hmot pro mosty montované z dílců ŽB nebo předpjatých v do 20 m</t>
  </si>
  <si>
    <t>1216783904</t>
  </si>
  <si>
    <t>Přesun hmot pro mosty montované z dílců železobetonových nebo předpjatých vodorovná dopravní vzdálenost do 100 m výška mostu do 20 m</t>
  </si>
  <si>
    <t>79</t>
  </si>
  <si>
    <t>998214192</t>
  </si>
  <si>
    <t>Příplatek k přesunu hmot pro mosty montované z dílců ŽB a předpjatých za zvětšený přesun do 2000 m</t>
  </si>
  <si>
    <t>1139606036</t>
  </si>
  <si>
    <t>Přesun hmot pro mosty montované z dílců železobetonových nebo předpjatých Příplatek k ceně za zvětšený přesun přes vymezenou největší dopravní vzdálenost do 2000 m</t>
  </si>
  <si>
    <t>PSV</t>
  </si>
  <si>
    <t>Práce a dodávky PSV</t>
  </si>
  <si>
    <t>711</t>
  </si>
  <si>
    <t>Izolace proti vodě, vlhkosti a plynům</t>
  </si>
  <si>
    <t>80</t>
  </si>
  <si>
    <t>711112001</t>
  </si>
  <si>
    <t>Provedení izolace proti zemní vlhkosti svislé za studena nátěrem penetračním</t>
  </si>
  <si>
    <t>1165348544</t>
  </si>
  <si>
    <t>Provedení izolace proti zemní vlhkosti natěradly a tmely za studena na ploše svislé S nátěrem penetračním</t>
  </si>
  <si>
    <t>Izolační nátěr Np patkových trub, základové desky a vtokové jímky</t>
  </si>
  <si>
    <t>(15,4*5,5+2*2*2,3+2*1,8*1,8)</t>
  </si>
  <si>
    <t>81</t>
  </si>
  <si>
    <t>11163150</t>
  </si>
  <si>
    <t>lak penetrační asfaltový</t>
  </si>
  <si>
    <t>1851465287</t>
  </si>
  <si>
    <t>Poznámka k položce:_x000d_
Spotřeba 0,3-0,4kg/m2</t>
  </si>
  <si>
    <t>100,38*0,0004</t>
  </si>
  <si>
    <t>82</t>
  </si>
  <si>
    <t>711112002</t>
  </si>
  <si>
    <t>Provedení izolace proti zemní vlhkosti svislé za studena lakem asfaltovým</t>
  </si>
  <si>
    <t>1247811613</t>
  </si>
  <si>
    <t>Provedení izolace proti zemní vlhkosti natěradly a tmely za studena na ploše svislé S nátěrem lakem asfaltovým</t>
  </si>
  <si>
    <t>2xNa patkových trub, základové desky a vtokové jímky</t>
  </si>
  <si>
    <t>(15,4*5,5+2*2*2,3+2*1,8*1,8)*2</t>
  </si>
  <si>
    <t>83</t>
  </si>
  <si>
    <t>11163152</t>
  </si>
  <si>
    <t>lak hydroizolační asfaltový</t>
  </si>
  <si>
    <t>-1521833385</t>
  </si>
  <si>
    <t>Poznámka k položce:_x000d_
Spotřeba: 0,3-0,5 kg/m2</t>
  </si>
  <si>
    <t>100,38*0,0005*2</t>
  </si>
  <si>
    <t>84</t>
  </si>
  <si>
    <t>998711101</t>
  </si>
  <si>
    <t>Přesun hmot tonážní pro izolace proti vodě, vlhkosti a plynům v objektech výšky do 6 m</t>
  </si>
  <si>
    <t>1270234187</t>
  </si>
  <si>
    <t>Přesun hmot pro izolace proti vodě, vlhkosti a plynům stanovený z hmotnosti přesunovaného materiálu vodorovná dopravní vzdálenost do 50 m v objektech výšky do 6 m</t>
  </si>
  <si>
    <t>85</t>
  </si>
  <si>
    <t>998711194</t>
  </si>
  <si>
    <t>Příplatek k přesunu hmot tonážní 711 za zvětšený přesun do 1000 m</t>
  </si>
  <si>
    <t>-199754560</t>
  </si>
  <si>
    <t>Přesun hmot pro izolace proti vodě, vlhkosti a plynům stanovený z hmotnosti přesunovaného materiálu Příplatek k cenám za zvětšený přesun přes vymezenou největší dopravní vzdálenost do 1000 m</t>
  </si>
  <si>
    <t>767</t>
  </si>
  <si>
    <t>Konstrukce zámečnické</t>
  </si>
  <si>
    <t>86</t>
  </si>
  <si>
    <t>767591013</t>
  </si>
  <si>
    <t>Montáž podlah nebo podest z kompozitních pochůzných skládaných roštů o hmotnosti do 50 kg/m2</t>
  </si>
  <si>
    <t>-1155517519</t>
  </si>
  <si>
    <t>Montáž výrobků z kompozitů podlah nebo podest z pochůzných skládaných roštů hmotnosti přes 30 do 50 kg/m2</t>
  </si>
  <si>
    <t>Mříž z kompozitního materiálu o rozměru 1,31x1,97m, třída zatížení A15</t>
  </si>
  <si>
    <t>1,31*1,97</t>
  </si>
  <si>
    <t>87</t>
  </si>
  <si>
    <t>63126013</t>
  </si>
  <si>
    <t>rošt kompozitní pochůzný skládaný 25x25/50mm A15</t>
  </si>
  <si>
    <t>-167186120</t>
  </si>
  <si>
    <t>88</t>
  </si>
  <si>
    <t>998767101</t>
  </si>
  <si>
    <t>Přesun hmot tonážní pro zámečnické konstrukce v objektech v do 6 m</t>
  </si>
  <si>
    <t>-884169563</t>
  </si>
  <si>
    <t>Přesun hmot pro zámečnické konstrukce stanovený z hmotnosti přesunovaného materiálu vodorovná dopravní vzdálenost do 50 m v objektech výšky do 6 m</t>
  </si>
  <si>
    <t>SO 02 - Propustek v km 38,523</t>
  </si>
  <si>
    <t>SO - 02.1 - Svršek</t>
  </si>
  <si>
    <t>946652859</t>
  </si>
  <si>
    <t>zřízení drážní stezky jednostranně vlevo trati</t>
  </si>
  <si>
    <t>10,00*0,66</t>
  </si>
  <si>
    <t>-598045232</t>
  </si>
  <si>
    <t>10,000*0,66*0,1*1,4</t>
  </si>
  <si>
    <t>-681900840</t>
  </si>
  <si>
    <t>8,00*2,0</t>
  </si>
  <si>
    <t>875132061</t>
  </si>
  <si>
    <t>8,00*2,0*1,70</t>
  </si>
  <si>
    <t>-235745450</t>
  </si>
  <si>
    <t>8,00*2,60</t>
  </si>
  <si>
    <t>5906130380</t>
  </si>
  <si>
    <t>Montáž kolejového roštu v ose koleje pražce betonové vystrojené tv. S49 rozdělení "c"</t>
  </si>
  <si>
    <t>-571118583</t>
  </si>
  <si>
    <t>Montáž kolejového roštu v ose koleje pražce betonové vystrojené tv. S49 rozdělení "c". Poznámka: 1. V cenách jsou započteny náklady na manipulaci a montáž KR, u pražců dřevěných nevystrojených i na vrtání pražců. 2. V cenách nejsou obsaženy náklady na dodávku materiálu.</t>
  </si>
  <si>
    <t>montáž kol. roštu</t>
  </si>
  <si>
    <t>0,008</t>
  </si>
  <si>
    <t>5906140235</t>
  </si>
  <si>
    <t>Demontáž kolejového roštu koleje v ose koleje pražce betonové tv. T rozdělení "c"</t>
  </si>
  <si>
    <t>-1607035186</t>
  </si>
  <si>
    <t>Demontáž kolejového roštu koleje v ose koleje pražce betonové tv. T rozdělení "c".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</si>
  <si>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demontáž kol. roštu</t>
  </si>
  <si>
    <t>-1338374537</t>
  </si>
  <si>
    <t>5908070320</t>
  </si>
  <si>
    <t>Souvislé dotahování upevňovadel v koleji s protáčením závitů šrouby svěrkové rozdělení "c"</t>
  </si>
  <si>
    <t>1800159924</t>
  </si>
  <si>
    <t>Souvislé dotahování upevňovadel v koleji s protáčením závitů šrouby svěrkové rozdělení "c". Poznámka: 1. V cenách jsou započteny náklady na dotažení součástí doporučeným utahovacím momentem a ošetření součástí mazivem.</t>
  </si>
  <si>
    <t>2*0,075*2</t>
  </si>
  <si>
    <t>-353530414</t>
  </si>
  <si>
    <t>5910035030</t>
  </si>
  <si>
    <t>Dosažení dovolené upínací teploty v BK prodloužením kolejnicového pásu v koleji tv. S49</t>
  </si>
  <si>
    <t>108812517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</si>
  <si>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</si>
  <si>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závěrné sváry BK</t>
  </si>
  <si>
    <t>5910040010</t>
  </si>
  <si>
    <t>Umožnění volné dilatace kolejnice demontáž upevňovadel bez osazení kluzných podložek rozdělení pražců "c"</t>
  </si>
  <si>
    <t>2056319511</t>
  </si>
  <si>
    <t>Umožnění volné dilatace kolejnice demontáž upevňovadel bez osazení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</si>
  <si>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2*75,0*2</t>
  </si>
  <si>
    <t>-792851172</t>
  </si>
  <si>
    <t>8,00*2,0*2,0</t>
  </si>
  <si>
    <t>-207571316</t>
  </si>
  <si>
    <t>10,00*0,66*0,1*1,4</t>
  </si>
  <si>
    <t>8,0*2,0*1,70</t>
  </si>
  <si>
    <t>101069602</t>
  </si>
  <si>
    <t>1332673646</t>
  </si>
  <si>
    <t>8,00*2*2,0</t>
  </si>
  <si>
    <t>SO - 02.2 - Propustek</t>
  </si>
  <si>
    <t>-1750254035</t>
  </si>
  <si>
    <t>Osazení plastové trouby DN=300mm pro převedení vody přes staveniště, dl. 16,00m (7kg/m")</t>
  </si>
  <si>
    <t>-917589742</t>
  </si>
  <si>
    <t>1064514966</t>
  </si>
  <si>
    <t>-184829110</t>
  </si>
  <si>
    <t>Dočasné vyvěšení inženýrských sítí v délce 10,00m nad výkopovou jámou vpravo trati</t>
  </si>
  <si>
    <t>10,0</t>
  </si>
  <si>
    <t>121151103</t>
  </si>
  <si>
    <t>Sejmutí ornice plochy do 100 m2 tl vrstvy do 200 mm strojně</t>
  </si>
  <si>
    <t>1248373569</t>
  </si>
  <si>
    <t>Sejmutí ornice strojně při souvislé ploše do 100 m2, tl. vrstvy do 200 mm</t>
  </si>
  <si>
    <t xml:space="preserve"> 6,50*3,50+7,0*6,50</t>
  </si>
  <si>
    <t>-970795063</t>
  </si>
  <si>
    <t>Výkopy na vtoku</t>
  </si>
  <si>
    <t>40*0,4*0,1</t>
  </si>
  <si>
    <t>0,5+1,6*3*(2,4+3,1)/2+2*1,6*1,4*2,8/2+4,2*3*3,1+2*4,2*1,6*3,1/2+4,4*3*3,6+2*4,4*1,8*3,6/2+3,2*3*(3,5+1,1)/2+3,2*1,2*2,3/2+13,3*2,4*0,4-13,3*2,4*1,5</t>
  </si>
  <si>
    <t>2,3*3*(2,4+3,6)/2+2*2,4*1,5*3/2+1,1*3*(1+3,6)/2+1,3*3*(1+0,2)/2</t>
  </si>
  <si>
    <t>1*(2*1,5+0,4)*0,4+16*(2*0,8+0,4)*0,2</t>
  </si>
  <si>
    <t>1737803461</t>
  </si>
  <si>
    <t>Dřevěné pažení výkopu včetně zajištění paty</t>
  </si>
  <si>
    <t>3*4+2*2,3*3,4+2*1,6*3,1+2*4,2*3,5+2*4,4*4+2*3,2*2,6</t>
  </si>
  <si>
    <t>1941377104</t>
  </si>
  <si>
    <t>1652432614</t>
  </si>
  <si>
    <t>198,07*0,8</t>
  </si>
  <si>
    <t>-1762229990</t>
  </si>
  <si>
    <t>-32878867</t>
  </si>
  <si>
    <t>198,07</t>
  </si>
  <si>
    <t>-1129570993</t>
  </si>
  <si>
    <t>Celkový výkop zeminy tř. i - výzisk pro zásyp jímky automobilová doprava</t>
  </si>
  <si>
    <t>(198,07-25,464)*17</t>
  </si>
  <si>
    <t>167151111</t>
  </si>
  <si>
    <t>Nakládání výkopku z hornin třídy těžitelnosti I, skupiny 1 až 3 přes 100 m3</t>
  </si>
  <si>
    <t>684511848</t>
  </si>
  <si>
    <t>Nakládání, skládání a překládání neulehlého výkopku nebo sypaniny strojně nakládání, množství přes 100 m3, z hornin třídy těžitelnosti I, skupiny 1 až 3</t>
  </si>
  <si>
    <t>-628082714</t>
  </si>
  <si>
    <t xml:space="preserve"> 3*0,5*2,4+3*1,8*3,6/2+2*2,3*0,5*2,4+2*2,3*1,2*2,4/2</t>
  </si>
  <si>
    <t>847031316</t>
  </si>
  <si>
    <t>Zásyp pod základovou spárou</t>
  </si>
  <si>
    <t>13,3*2,4*0,4</t>
  </si>
  <si>
    <t>Zásyp propustku</t>
  </si>
  <si>
    <t>0,9*3*(2,4+3)/2+2*0,9*1,4*2,7/2+9*3*3,1+2*9*1,2*3,1/2+3,5*3*(3,1+1,1)/2+2*3,5*1,2*2,1-13,4*2*1</t>
  </si>
  <si>
    <t>1242914930</t>
  </si>
  <si>
    <t>153,530*1,8</t>
  </si>
  <si>
    <t>-1493127554</t>
  </si>
  <si>
    <t>rozprotření ornice</t>
  </si>
  <si>
    <t>-667673721</t>
  </si>
  <si>
    <t>68,250</t>
  </si>
  <si>
    <t>-561991136</t>
  </si>
  <si>
    <t>68,250*0,015 "Přepočtené koeficientem množství</t>
  </si>
  <si>
    <t>-1886079977</t>
  </si>
  <si>
    <t>15,7*3</t>
  </si>
  <si>
    <t>182111111</t>
  </si>
  <si>
    <t>Zpevnění svahu jutovou, kokosovou nebo plastovou rohoží do 1:1</t>
  </si>
  <si>
    <t>1701334339</t>
  </si>
  <si>
    <t>Zpevnění svahu jutovou, kokosovou nebo plastovou rohoží na svahu přes 1:2 do 1:1</t>
  </si>
  <si>
    <t>Zpevnění svahu kokosovou rohoží min. 400g/m2, kotvení dřevěnými kolíky v rastru 1,00x1,00m</t>
  </si>
  <si>
    <t>3,5*6,5</t>
  </si>
  <si>
    <t>61894013</t>
  </si>
  <si>
    <t>síť protierozní z kokosových vláken 700g/m2</t>
  </si>
  <si>
    <t>-622575026</t>
  </si>
  <si>
    <t>22,75*1,10 "Přepočtené koeficientem množství</t>
  </si>
  <si>
    <t>591129326</t>
  </si>
  <si>
    <t>1555178705</t>
  </si>
  <si>
    <t>15,2*2*0,3+2*2,2*0,6*0,4</t>
  </si>
  <si>
    <t>-894688622</t>
  </si>
  <si>
    <t>527871275</t>
  </si>
  <si>
    <t>2*(15,20*0,30+2,20*0,40+2,00*0,30+2*0,60*0,40)</t>
  </si>
  <si>
    <t>-640792569</t>
  </si>
  <si>
    <t>-116635678</t>
  </si>
  <si>
    <t>0,04*1,05</t>
  </si>
  <si>
    <t>96791783</t>
  </si>
  <si>
    <t>0,612*1,15</t>
  </si>
  <si>
    <t>389555120</t>
  </si>
  <si>
    <t>0,6*0,5*2,0</t>
  </si>
  <si>
    <t xml:space="preserve"> 0,55*0,3*2,0</t>
  </si>
  <si>
    <t>274311191</t>
  </si>
  <si>
    <t>Příplatek k základovým pasům, prahům a věncům za betonáž malého rozsahu do 25 m3</t>
  </si>
  <si>
    <t>-1983209492</t>
  </si>
  <si>
    <t>Základové konstrukce z betonu prostého Příplatek k cenám za betonáž malého rozsahu do 25 m3</t>
  </si>
  <si>
    <t>932164751</t>
  </si>
  <si>
    <t>2*(2,00*2,20+2*1,80*2,20+2*1,40*2,20+2*1,20*2,20)</t>
  </si>
  <si>
    <t>1372949378</t>
  </si>
  <si>
    <t>-159942567</t>
  </si>
  <si>
    <t>11*0,739</t>
  </si>
  <si>
    <t>990397517</t>
  </si>
  <si>
    <t>415033653</t>
  </si>
  <si>
    <t>142961661</t>
  </si>
  <si>
    <t>-1581271788</t>
  </si>
  <si>
    <t>2,20*0,30*2,0+1,50*0,30*2,20+1,50*0,30*1,50+0,80*0,30*1,40</t>
  </si>
  <si>
    <t>316041877</t>
  </si>
  <si>
    <t>0,101*1,05</t>
  </si>
  <si>
    <t>130440710</t>
  </si>
  <si>
    <t>výztuž svislých stěn jímky KARI sítě</t>
  </si>
  <si>
    <t>0,226*1,15</t>
  </si>
  <si>
    <t>401308201</t>
  </si>
  <si>
    <t>-691150385</t>
  </si>
  <si>
    <t>Chráničky pro uložení inženýrských sítí PE 2xDN=160mm, včetně zavíčkování konců</t>
  </si>
  <si>
    <t>176091622</t>
  </si>
  <si>
    <t>2*(1,34+1,77)*6,84</t>
  </si>
  <si>
    <t>výroba prvků pro kotvení rámu jímky ( 16 ks, pásovina 150*30*5mm )</t>
  </si>
  <si>
    <t>16*0,03*5,89</t>
  </si>
  <si>
    <t>-2017257337</t>
  </si>
  <si>
    <t>2*(1,34+1,77)*0,00684*1,1</t>
  </si>
  <si>
    <t>1022491527</t>
  </si>
  <si>
    <t>ocelová pásovina pro kotvení rámu ( packy délky 0,03m- 16 ks )</t>
  </si>
  <si>
    <t>16*0,03*5,89/1000*1,05</t>
  </si>
  <si>
    <t>-624701090</t>
  </si>
  <si>
    <t>1292996402</t>
  </si>
  <si>
    <t>15,2*3</t>
  </si>
  <si>
    <t>-1837570807</t>
  </si>
  <si>
    <t>zajiš´továcí práh kamenné dlažby š. 100mm</t>
  </si>
  <si>
    <t>(6*1,2+2*0,8+2*1+2*1,5+0,4)*0,40*0,10</t>
  </si>
  <si>
    <t>-418162234</t>
  </si>
  <si>
    <t>13,5*0,90</t>
  </si>
  <si>
    <t>-744613697</t>
  </si>
  <si>
    <t>Kamenná dlažba z lomového kamene tl. 250 mm, spáry zatřeny cementovou maltou, včetně dopravy materiálu, včetně dělení kam. desek na jednotlivé kameny</t>
  </si>
  <si>
    <t>(5,5*1,2-1,4*1+2*1*1,5+1*0,4)</t>
  </si>
  <si>
    <t>564861111</t>
  </si>
  <si>
    <t>Podklad ze štěrkodrtě ŠD tl 200 mm</t>
  </si>
  <si>
    <t>-2008713826</t>
  </si>
  <si>
    <t>Podklad ze štěrkodrti ŠD s rozprostřením a zhutněním, po zhutnění tl. 200 mm</t>
  </si>
  <si>
    <t>Zpevnění přístupové cesty štěrkodrtí fr. 0/32mm tl. 200mm</t>
  </si>
  <si>
    <t>3,64*12,0</t>
  </si>
  <si>
    <t>1600637841</t>
  </si>
  <si>
    <t>2*(1,34+1,75)*(0,1*2+0,05*2)*1,1</t>
  </si>
  <si>
    <t>1413388579</t>
  </si>
  <si>
    <t>-1258434584</t>
  </si>
  <si>
    <t>-1459329007</t>
  </si>
  <si>
    <t>12*3,2</t>
  </si>
  <si>
    <t>2,0+1,80+2,0+1,80</t>
  </si>
  <si>
    <t>-1085699145</t>
  </si>
  <si>
    <t>3,9</t>
  </si>
  <si>
    <t>-2137217494</t>
  </si>
  <si>
    <t>"( 13 ks * 0,3 )"13*0,3</t>
  </si>
  <si>
    <t>-2060418302</t>
  </si>
  <si>
    <t>5*3,9*1</t>
  </si>
  <si>
    <t>-780364032</t>
  </si>
  <si>
    <t>Betonový blok z betonu C25/30 o rozměru 500x300mm, s vlysem letopočtu výstavby na výtoku</t>
  </si>
  <si>
    <t>938902201</t>
  </si>
  <si>
    <t>Čištění příkopů ručně š dna do 400 mm objem nánosu do 0,15 m3/m</t>
  </si>
  <si>
    <t>-100368152</t>
  </si>
  <si>
    <t>Čištění příkopů komunikací s odstraněním travnatého porostu nebo nánosu s naložením na dopravní prostředek nebo s přemístěním na hromady na vzdálenost do 20 m ručně při šířce dna do 400 mm a objemu nánosu do 0,15 m3/m</t>
  </si>
  <si>
    <t>Pročištění odtokového příkopu</t>
  </si>
  <si>
    <t>962021112</t>
  </si>
  <si>
    <t>Bourání mostních zdí a pilířů z kamene</t>
  </si>
  <si>
    <t>-437210160</t>
  </si>
  <si>
    <t>Bourání mostních konstrukcí zdiva a pilířů z kamene nebo cihel</t>
  </si>
  <si>
    <t>Demolice stávající kamenné konstrukce propustku</t>
  </si>
  <si>
    <t>deska</t>
  </si>
  <si>
    <t>0,25*1,7*13,3</t>
  </si>
  <si>
    <t>opěry</t>
  </si>
  <si>
    <t>2*(0,8*1,5*13,3)</t>
  </si>
  <si>
    <t>dno</t>
  </si>
  <si>
    <t>0,8*0,15*13,3</t>
  </si>
  <si>
    <t>961886670</t>
  </si>
  <si>
    <t>Odstranění stávajících betonových prefabrikátů a konstrukcí</t>
  </si>
  <si>
    <t>Zákrytové desky</t>
  </si>
  <si>
    <t>4*0,5*1*0,1</t>
  </si>
  <si>
    <t>skruže DN800</t>
  </si>
  <si>
    <t>(2+1)*0,25</t>
  </si>
  <si>
    <t>skruže DN400</t>
  </si>
  <si>
    <t>(1,5+10)*0,1</t>
  </si>
  <si>
    <t>2,10m3*2,20t/m3 = 4,62t</t>
  </si>
  <si>
    <t>977211111</t>
  </si>
  <si>
    <t>Řezání stěnovou pilou ŽB kcí s výztuží průměru do 16 mm hl do 200 mm</t>
  </si>
  <si>
    <t>-451805420</t>
  </si>
  <si>
    <t>Řezání konstrukcí stěnovou pilou železobetonových průměru řezané výztuže do 16 mm hloubka řezu do 200 mm</t>
  </si>
  <si>
    <t>Seříznutí stávající betonové trouby DN=400mm</t>
  </si>
  <si>
    <t>2*3,14*0,22</t>
  </si>
  <si>
    <t>113964441</t>
  </si>
  <si>
    <t>2,10*2,20</t>
  </si>
  <si>
    <t>-352428353</t>
  </si>
  <si>
    <t>(198,070-25,464)*2</t>
  </si>
  <si>
    <t>Zemina z čištění příkopu na výtoku</t>
  </si>
  <si>
    <t>1,376</t>
  </si>
  <si>
    <t>39,169*2,80</t>
  </si>
  <si>
    <t>-1133794470</t>
  </si>
  <si>
    <t xml:space="preserve">Odstranění dřevěného pažení  a bednění</t>
  </si>
  <si>
    <t>0,246</t>
  </si>
  <si>
    <t>-1671492087</t>
  </si>
  <si>
    <t>1824253056</t>
  </si>
  <si>
    <t>Odstranění stávajících betonových prefabrikátů - doprava automobilovou dopravou</t>
  </si>
  <si>
    <t>1355271882</t>
  </si>
  <si>
    <t>Demolice stávající kamenné konstrukce propustku - doprava automobilovou dopravou</t>
  </si>
  <si>
    <t>39,169*2,8</t>
  </si>
  <si>
    <t>Zemina z čištění příkopu na výtoku- doprava automobilovou dopravou</t>
  </si>
  <si>
    <t>-321592252</t>
  </si>
  <si>
    <t>Demolice stávající kamenné konstrukce propustku - automobilová doprava</t>
  </si>
  <si>
    <t>109,673*26</t>
  </si>
  <si>
    <t>Zemina z čištění příkopu - doprava automobilovou dopravou</t>
  </si>
  <si>
    <t>1,376*26</t>
  </si>
  <si>
    <t>964988314</t>
  </si>
  <si>
    <t>0,264</t>
  </si>
  <si>
    <t>-2123933443</t>
  </si>
  <si>
    <t>0,264*26</t>
  </si>
  <si>
    <t>2,10*2,20*26</t>
  </si>
  <si>
    <t>1945964766</t>
  </si>
  <si>
    <t>-1422959173</t>
  </si>
  <si>
    <t>998214191</t>
  </si>
  <si>
    <t>Příplatek k přesunu hmot pro mosty montované z dílců ŽB a předpjatých za zvětšený přesun do 1000 m</t>
  </si>
  <si>
    <t>-1638400176</t>
  </si>
  <si>
    <t>Přesun hmot pro mosty montované z dílců železobetonových nebo předpjatých Příplatek k ceně za zvětšený přesun přes vymezenou největší dopravní vzdálenost do 1000 m</t>
  </si>
  <si>
    <t>1678588923</t>
  </si>
  <si>
    <t>(13,4*5,5+2*2*2,4+2*1,8*1,9)</t>
  </si>
  <si>
    <t>1980225061</t>
  </si>
  <si>
    <t>90,14*0,0004</t>
  </si>
  <si>
    <t>-819015282</t>
  </si>
  <si>
    <t>(13,4*5,5+2*2*2,4+2*1,8*1,9)*2</t>
  </si>
  <si>
    <t>1856685635</t>
  </si>
  <si>
    <t>90,14*0,0005*2</t>
  </si>
  <si>
    <t>-291221459</t>
  </si>
  <si>
    <t>-1228217240</t>
  </si>
  <si>
    <t>-479482355</t>
  </si>
  <si>
    <t>Mříž z kompozitního materiálu o rozměru 1,31x1,74m, třída zatížení A15</t>
  </si>
  <si>
    <t>1,31*1,74</t>
  </si>
  <si>
    <t>-140277852</t>
  </si>
  <si>
    <t>-772858404</t>
  </si>
  <si>
    <t>SO 03 - Propustek v km 37,942</t>
  </si>
  <si>
    <t>SO - 03.1 - Svršek</t>
  </si>
  <si>
    <t>-982961712</t>
  </si>
  <si>
    <t>kol. lože</t>
  </si>
  <si>
    <t>2*5,0</t>
  </si>
  <si>
    <t>1252926602</t>
  </si>
  <si>
    <t>nové kol. lože</t>
  </si>
  <si>
    <t>10,0*1,70</t>
  </si>
  <si>
    <t>5906130390</t>
  </si>
  <si>
    <t>Montáž kolejového roštu v ose koleje pražce betonové vystrojené tv. S49 rozdělení "d"</t>
  </si>
  <si>
    <t>319806</t>
  </si>
  <si>
    <t>Montáž kolejového roštu v ose koleje pražce betonové vystrojené tv. S49 rozdělení "d". Poznámka: 1. V cenách jsou započteny náklady na manipulaci a montáž KR, u pražců dřevěných nevystrojených i na vrtání pražců. 2. V cenách nejsou obsaženy náklady na dodávku materiálu.</t>
  </si>
  <si>
    <t>montáž kolejového roštu</t>
  </si>
  <si>
    <t>0,010</t>
  </si>
  <si>
    <t>5906140200</t>
  </si>
  <si>
    <t>Demontáž kolejového roštu koleje v ose koleje pražce betonové tv. S49 rozdělení "d"</t>
  </si>
  <si>
    <t>-1195295045</t>
  </si>
  <si>
    <t>Demontáž kolejového roštu koleje v ose koleje pražce betonové tv. S49 rozdělení "d".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</si>
  <si>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demontáž kolejového roštu</t>
  </si>
  <si>
    <t>-1225349169</t>
  </si>
  <si>
    <t>řezání kolejnicových pásů</t>
  </si>
  <si>
    <t>5958134040</t>
  </si>
  <si>
    <t>Součásti upevňovací kroužek pružný dvojitý Fe 6</t>
  </si>
  <si>
    <t>-126291826</t>
  </si>
  <si>
    <t>výměna kroužků v upevnění předpoklad 10 %</t>
  </si>
  <si>
    <t>"4*(278)*0,10"112,00</t>
  </si>
  <si>
    <t>5958134140</t>
  </si>
  <si>
    <t>Součásti upevňovací vložka M</t>
  </si>
  <si>
    <t>-1299323415</t>
  </si>
  <si>
    <t>výměna vložky M v upevnění předpoklad 10 %</t>
  </si>
  <si>
    <t>5958158005</t>
  </si>
  <si>
    <t xml:space="preserve">Podložka pryžová pod patu kolejnice S49  183/126/6</t>
  </si>
  <si>
    <t>-337461849</t>
  </si>
  <si>
    <t>výměna podložek pod patu kolejnice předpoklad 10 %</t>
  </si>
  <si>
    <t>"2*(278)*0,10"56,0</t>
  </si>
  <si>
    <t>5908070330</t>
  </si>
  <si>
    <t>Souvislé dotahování upevňovadel v koleji s protáčením závitů šrouby svěrkové rozdělení "d"</t>
  </si>
  <si>
    <t>-2014040855</t>
  </si>
  <si>
    <t>Souvislé dotahování upevňovadel v koleji s protáčením závitů šrouby svěrkové rozdělení "d". Poznámka: 1. V cenách jsou započteny náklady na dotažení součástí doporučeným utahovacím momentem a ošetření součástí mazivem.</t>
  </si>
  <si>
    <t>(0,010+0,075)*2</t>
  </si>
  <si>
    <t>-1844303749</t>
  </si>
  <si>
    <t>5910040020</t>
  </si>
  <si>
    <t>Umožnění volné dilatace kolejnice demontáž upevňovadel bez osazení kluzných podložek rozdělení pražců "d"</t>
  </si>
  <si>
    <t>-560861058</t>
  </si>
  <si>
    <t>Umožnění volné dilatace kolejnice demontáž upevňovadel bez osazení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</si>
  <si>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(10,0+75,0)*2</t>
  </si>
  <si>
    <t>9901000400</t>
  </si>
  <si>
    <t>Doprava obousměrná (např. dodávek z vlastních zásob zhotovitele nebo objednatele nebo výzisku) mechanizací o nosnosti do 3,5 t elektrosoučástek, montážního materiálu, kameniva, písku, dlažebních kostek, suti, atd. do 40 km</t>
  </si>
  <si>
    <t>2134437362</t>
  </si>
  <si>
    <t>Doprava obousměrná (např. dodávek z vlastních zásob zhotovitele nebo objednatele nebo výzisku) mechanizací o nosnosti do 3,5 t elektrosoučástek, montážního materiálu, kameniva, písku, dlažebních kostek, suti, atd. do 40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</si>
  <si>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doprava ocelového materíálu ( 0,010+0,006+0,010 )</t>
  </si>
  <si>
    <t>1216501674</t>
  </si>
  <si>
    <t xml:space="preserve">odvoz kol. lože </t>
  </si>
  <si>
    <t>10,00*2,0</t>
  </si>
  <si>
    <t>658924958</t>
  </si>
  <si>
    <t>doprava kol. lože</t>
  </si>
  <si>
    <t>10,00*1,70</t>
  </si>
  <si>
    <t>1980522948</t>
  </si>
  <si>
    <t>naložení užitého kol. lože</t>
  </si>
  <si>
    <t>-196285151</t>
  </si>
  <si>
    <t>poplatek za uložení kol. lože</t>
  </si>
  <si>
    <t>1144109698</t>
  </si>
  <si>
    <t>plastové součásti ( podložky pod patu kolejnice</t>
  </si>
  <si>
    <t>0,000182*17</t>
  </si>
  <si>
    <t>SO - 03.2 - Žel. spodek</t>
  </si>
  <si>
    <t>M - Práce a dodávky M</t>
  </si>
  <si>
    <t xml:space="preserve">    46-M - Zemní práce při extr.mont.pracích</t>
  </si>
  <si>
    <t>119001422</t>
  </si>
  <si>
    <t>Dočasné zajištění kabelů a kabelových tratí z 6 volně ložených kabelů</t>
  </si>
  <si>
    <t>-897918080</t>
  </si>
  <si>
    <t>Dočasné zajištění podzemního potrubí nebo vedení ve výkopišti ve stavu i poloze, ve kterých byla na začátku zemních prací a to s podepřením, vzepřením nebo vyvěšením, příp. s ochranným bedněním, se zřízením a odstraněním zajišťovací konstrukce, s opotřebením hmot kabelů a kabelových tratí z volně ložených kabelů a to přes 3 do 6 kabelů</t>
  </si>
  <si>
    <t>zajištění kabelových tras</t>
  </si>
  <si>
    <t>14,0</t>
  </si>
  <si>
    <t>122151102</t>
  </si>
  <si>
    <t>Odkopávky a prokopávky nezapažené v hornině třídy těžitelnosti I, skupiny 1 a 2 objem do 50 m3 strojně</t>
  </si>
  <si>
    <t>1615839138</t>
  </si>
  <si>
    <t>Odkopávky a prokopávky nezapažené strojně v hornině třídy těžitelnosti I skupiny 1 a 2 přes 20 do 50 m3</t>
  </si>
  <si>
    <t>odkopávky zeminy</t>
  </si>
  <si>
    <t>(16,97*2,58)-(1,50*0,60*2,58)-(3,14/4*0,46*0,46*9,50)</t>
  </si>
  <si>
    <t>132112112</t>
  </si>
  <si>
    <t>Hloubení rýh š do 800 mm v nesoudržných horninách třídy těžitelnosti I, skupiny 1 a 2 ručně</t>
  </si>
  <si>
    <t>54854250</t>
  </si>
  <si>
    <t>Hloubení rýh šířky do 800 mm ručně zapažených i nezapažených, s urovnáním dna do předepsaného profilu a spádu v hornině třídy těžitelnosti I skupiny 1 a 2 nesoudržných</t>
  </si>
  <si>
    <t>hloubení rýhy na vtoku pro dohledání konstrukce propustku</t>
  </si>
  <si>
    <t>7,50*0,60*1,50</t>
  </si>
  <si>
    <t>162351104</t>
  </si>
  <si>
    <t>Vodorovné přemístění do 1000 m výkopku/sypaniny z horniny třídy těžitelnosti I, skupiny 1 až 3</t>
  </si>
  <si>
    <t>-1204528113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</si>
  <si>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</si>
  <si>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přesun zeminy z přestavovaného propustku v km 38,523</t>
  </si>
  <si>
    <t>48,211-46,633</t>
  </si>
  <si>
    <t>171203111</t>
  </si>
  <si>
    <t>Uložení a hrubé rozhrnutí výkopku bez zhutnění v rovině a ve svahu do 1:5</t>
  </si>
  <si>
    <t>-605790943</t>
  </si>
  <si>
    <t>Uložení výkopku bez zhutnění s hrubým rozhrnutím v rovině nebo na svahu do 1:5</t>
  </si>
  <si>
    <t>uložení výkopku pro zpětný zásyp</t>
  </si>
  <si>
    <t>-1987084775</t>
  </si>
  <si>
    <t>(16,97*2,58)-(1,50*0,60*2,58)</t>
  </si>
  <si>
    <t>181411123</t>
  </si>
  <si>
    <t>Založení lučního trávníku výsevem plochy do 1000 m2 ve svahu do 1:1</t>
  </si>
  <si>
    <t>-1011146610</t>
  </si>
  <si>
    <t>Založení trávníku na půdě předem připravené plochy do 1000 m2 výsevem včetně utažení lučního na svahu přes 1:2 do 1:1</t>
  </si>
  <si>
    <t>2*5*5,0</t>
  </si>
  <si>
    <t>00572474</t>
  </si>
  <si>
    <t>osivo směs travní krajinná-svahová</t>
  </si>
  <si>
    <t>89487526</t>
  </si>
  <si>
    <t>50*0,02 'Přepočtené koeficientem množství</t>
  </si>
  <si>
    <t>181951111</t>
  </si>
  <si>
    <t>Úprava pláně v hornině třídy těžitelnosti I, skupiny 1 až 3 bez zhutnění strojně</t>
  </si>
  <si>
    <t>1534443691</t>
  </si>
  <si>
    <t>Úprava pláně vyrovnáním výškových rozdílů strojně v hornině třídy těžitelnosti I, skupiny 1 až 3 bez zhutnění</t>
  </si>
  <si>
    <t>962042320</t>
  </si>
  <si>
    <t>Bourání zdiva nadzákladového z betonu prostého do 1 m3</t>
  </si>
  <si>
    <t>2016947719</t>
  </si>
  <si>
    <t>Bourání zdiva z betonu prostého nadzákladového objemu do 1 m3</t>
  </si>
  <si>
    <t>bourání trub propustku ( vyjmutí )</t>
  </si>
  <si>
    <t>(3,14/4)*(0,46*0,46-0,30*0,30)*9,50</t>
  </si>
  <si>
    <t>997013501</t>
  </si>
  <si>
    <t>Odvoz suti a vybouraných hmot na skládku nebo meziskládku do 1 km se složením</t>
  </si>
  <si>
    <t>1094235977</t>
  </si>
  <si>
    <t>Odvoz suti a vybouraných hmot na skládku nebo meziskládku se složením, na vzdálenost do 1 km</t>
  </si>
  <si>
    <t>997013509</t>
  </si>
  <si>
    <t>Příplatek k odvozu suti a vybouraných hmot na skládku ZKD 1 km přes 1 km</t>
  </si>
  <si>
    <t>945765653</t>
  </si>
  <si>
    <t>Odvoz suti a vybouraných hmot na skládku nebo meziskládku se složením, na vzdálenost Příplatek k ceně za každý další i započatý 1 km přes 1 km</t>
  </si>
  <si>
    <t>příplatek za 17 km</t>
  </si>
  <si>
    <t>1,995*17</t>
  </si>
  <si>
    <t>733175423</t>
  </si>
  <si>
    <t>konstrukce bet. trouby</t>
  </si>
  <si>
    <t>1,995</t>
  </si>
  <si>
    <t>997211611</t>
  </si>
  <si>
    <t>Nakládání suti na dopravní prostředky pro vodorovnou dopravu</t>
  </si>
  <si>
    <t>-823408874</t>
  </si>
  <si>
    <t>Nakládání suti nebo vybouraných hmot na dopravní prostředky pro vodorovnou dopravu suti</t>
  </si>
  <si>
    <t>naložení sypaniny pro zásyp vyboraných trub propustku</t>
  </si>
  <si>
    <t>1,578</t>
  </si>
  <si>
    <t>-1726739232</t>
  </si>
  <si>
    <t>998212111</t>
  </si>
  <si>
    <t>Přesun hmot pro mosty zděné, monolitické betonové nebo ocelové v do 20 m</t>
  </si>
  <si>
    <t>-1593050309</t>
  </si>
  <si>
    <t>Přesun hmot pro mosty zděné, betonové monolitické, spřažené ocelobetonové nebo kovové vodorovná dopravní vzdálenost do 100 m výška mostu do 20 m</t>
  </si>
  <si>
    <t>Práce a dodávky M</t>
  </si>
  <si>
    <t>46-M</t>
  </si>
  <si>
    <t>Zemní práce při extr.mont.pracích</t>
  </si>
  <si>
    <t>460161182</t>
  </si>
  <si>
    <t>Hloubení kabelových rýh ručně š 35 cm hl 90 cm v hornině tř I skupiny 3</t>
  </si>
  <si>
    <t>-719746328</t>
  </si>
  <si>
    <t>Hloubení zapažených i nezapažených kabelových rýh ručně včetně urovnání dna s přemístěním výkopku do vzdálenosti 3 m od okraje jámy nebo s naložením na dopravní prostředek šířky 35 cm hloubky 90 cm v hornině třídy těžitelnosti I skupiny 3</t>
  </si>
  <si>
    <t>hlobení kabel. rýh</t>
  </si>
  <si>
    <t>2,0+10,0+2,0</t>
  </si>
  <si>
    <t>460431192</t>
  </si>
  <si>
    <t>Zásyp kabelových rýh ručně se zhutněním š 35 cm hl 90 cm z horniny tř I skupiny 3</t>
  </si>
  <si>
    <t>-1008568387</t>
  </si>
  <si>
    <t>Zásyp kabelových rýh ručně s přemístění sypaniny ze vzdálenosti do 10 m, s uložením výkopku ve vrstvách včetně zhutnění a úpravy povrchu šířky 35 cm hloubky 90 cm z horniny třídy těžitelnosti I skupiny 3</t>
  </si>
  <si>
    <t>SO 04 - Propustek v km 38,234</t>
  </si>
  <si>
    <t>SO - 04.1 - Svršek</t>
  </si>
  <si>
    <t>1630844499</t>
  </si>
  <si>
    <t>2*4,0</t>
  </si>
  <si>
    <t>1161426004</t>
  </si>
  <si>
    <t>8,0*1,70</t>
  </si>
  <si>
    <t>-1564767257</t>
  </si>
  <si>
    <t>0,006</t>
  </si>
  <si>
    <t>5906140190</t>
  </si>
  <si>
    <t>Demontáž kolejového roštu koleje v ose koleje pražce betonové tv. S49 rozdělení "c"</t>
  </si>
  <si>
    <t>-1374544413</t>
  </si>
  <si>
    <t>Demontáž kolejového roštu koleje v ose koleje pražce betonové tv. S49 rozdělení "c".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</si>
  <si>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-1461954569</t>
  </si>
  <si>
    <t>793557359</t>
  </si>
  <si>
    <t>"4*(436)*0,10"176,00</t>
  </si>
  <si>
    <t>1479600073</t>
  </si>
  <si>
    <t>2086229475</t>
  </si>
  <si>
    <t>"2*(436)*0,10"88,0</t>
  </si>
  <si>
    <t>-999845673</t>
  </si>
  <si>
    <t>(0,075+0,006+0,067)*2</t>
  </si>
  <si>
    <t>-427474424</t>
  </si>
  <si>
    <t>-860164849</t>
  </si>
  <si>
    <t>(75,0+6,0+67,0)*2</t>
  </si>
  <si>
    <t>744171851</t>
  </si>
  <si>
    <t>doprava ocelového materíálu ( 0,016+0,009+0,016 )</t>
  </si>
  <si>
    <t>2035344170</t>
  </si>
  <si>
    <t>1918908321</t>
  </si>
  <si>
    <t>8,00*1,70</t>
  </si>
  <si>
    <t>490389775</t>
  </si>
  <si>
    <t>-221032703</t>
  </si>
  <si>
    <t>787191563</t>
  </si>
  <si>
    <t>plastové součásti ( podložky pod patu kolejnice )</t>
  </si>
  <si>
    <t>0,000182*10</t>
  </si>
  <si>
    <t>SO - 04.2 - Žel. spodek</t>
  </si>
  <si>
    <t>-407439729</t>
  </si>
  <si>
    <t>122151101</t>
  </si>
  <si>
    <t>Odkopávky a prokopávky nezapažené v hornině třídy těžitelnosti I, skupiny 1 a 2 objem do 20 m3 strojně</t>
  </si>
  <si>
    <t>-2128293670</t>
  </si>
  <si>
    <t>Odkopávky a prokopávky nezapažené strojně v hornině třídy těžitelnosti I skupiny 1 a 2 do 20 m3</t>
  </si>
  <si>
    <t>(6,20*1,91)-(3,14/4*0,56*0,56*8,40)</t>
  </si>
  <si>
    <t>1092302242</t>
  </si>
  <si>
    <t>(3,14/4*0,56*0,56*8,40)</t>
  </si>
  <si>
    <t>-617157691</t>
  </si>
  <si>
    <t>-1859568723</t>
  </si>
  <si>
    <t xml:space="preserve"> zpětný zásyp</t>
  </si>
  <si>
    <t>6,20*1,91</t>
  </si>
  <si>
    <t>1516403877</t>
  </si>
  <si>
    <t>(3,14/4)*(0,56*0,56-0,40*0,40)*8,40</t>
  </si>
  <si>
    <t>1463477178</t>
  </si>
  <si>
    <t>-928797855</t>
  </si>
  <si>
    <t>příplatek 17 km</t>
  </si>
  <si>
    <t>2,229*17</t>
  </si>
  <si>
    <t>-7892982</t>
  </si>
  <si>
    <t>2,229</t>
  </si>
  <si>
    <t>-14209494</t>
  </si>
  <si>
    <t>2,068</t>
  </si>
  <si>
    <t>2106873108</t>
  </si>
  <si>
    <t>953208577</t>
  </si>
  <si>
    <t>-720570464</t>
  </si>
  <si>
    <t>2,0+6,0+2,0</t>
  </si>
  <si>
    <t>-109664894</t>
  </si>
  <si>
    <t>SO 05 - Propustek v km 38,367</t>
  </si>
  <si>
    <t>SO - 05.1 - Svršek</t>
  </si>
  <si>
    <t>-1317098608</t>
  </si>
  <si>
    <t>-296500558</t>
  </si>
  <si>
    <t>-669376924</t>
  </si>
  <si>
    <t>-1773393157</t>
  </si>
  <si>
    <t>1746812205</t>
  </si>
  <si>
    <t>1866238192</t>
  </si>
  <si>
    <t>1786490689</t>
  </si>
  <si>
    <t>-1908182307</t>
  </si>
  <si>
    <t>-1042326297</t>
  </si>
  <si>
    <t>(0,066+0,006+0,075)*2</t>
  </si>
  <si>
    <t>-332676897</t>
  </si>
  <si>
    <t>1265397680</t>
  </si>
  <si>
    <t>(66,0+6,0+75,0)*2</t>
  </si>
  <si>
    <t>-1478855828</t>
  </si>
  <si>
    <t>-1890971662</t>
  </si>
  <si>
    <t>555641280</t>
  </si>
  <si>
    <t>789345631</t>
  </si>
  <si>
    <t>-1372097400</t>
  </si>
  <si>
    <t>-1526831159</t>
  </si>
  <si>
    <t>SO - 05.2 - Žel. spodek</t>
  </si>
  <si>
    <t>-1397838170</t>
  </si>
  <si>
    <t>-1222283601</t>
  </si>
  <si>
    <t xml:space="preserve">odkopávky zeminy ( - odečet štěrkového lože a konstrukce ) </t>
  </si>
  <si>
    <t>(12,80*2,01-2*3,32)-(3,14/4*0,66*0,66*8,00)</t>
  </si>
  <si>
    <t>-49384922</t>
  </si>
  <si>
    <t xml:space="preserve">přesun odkopáné zeminy ( - potřebná zemina pro zpětný zásyp ) </t>
  </si>
  <si>
    <t>(12,80*2,01-2*3,32)-(3,14/4*0,66*0,66*8,00)-7*1,51</t>
  </si>
  <si>
    <t>1892235645</t>
  </si>
  <si>
    <t>7,00*1,51</t>
  </si>
  <si>
    <t>235960179</t>
  </si>
  <si>
    <t>-867349445</t>
  </si>
  <si>
    <t>(3,14/4)*(0,66*0,66-0,50*0,50)*8,00</t>
  </si>
  <si>
    <t>1971150857</t>
  </si>
  <si>
    <t>vybouaraná konstrukce</t>
  </si>
  <si>
    <t>2,565</t>
  </si>
  <si>
    <t xml:space="preserve">přebytečná zemina </t>
  </si>
  <si>
    <t>-1616115599</t>
  </si>
  <si>
    <t>8,347*17</t>
  </si>
  <si>
    <t>1851131745</t>
  </si>
  <si>
    <t>-804085911</t>
  </si>
  <si>
    <t>((12,80*2,01-2*3,32)-(3,14/4*0,66*0,66*8,00)-7*1,51)*2,0</t>
  </si>
  <si>
    <t>568828193</t>
  </si>
  <si>
    <t>naložení přebytečné zeminy</t>
  </si>
  <si>
    <t>11,565</t>
  </si>
  <si>
    <t>1559713489</t>
  </si>
  <si>
    <t>-1795860753</t>
  </si>
  <si>
    <t>-434151331</t>
  </si>
  <si>
    <t>hloubení kabel. rýh</t>
  </si>
  <si>
    <t>-89470820</t>
  </si>
  <si>
    <t>VRN - vedlejší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</si>
  <si>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</si>
  <si>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</si>
  <si>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</si>
  <si>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</si>
  <si>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</si>
  <si>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VRN6 - Územní vlivy</t>
  </si>
  <si>
    <t xml:space="preserve">    VRN9 - Ostatní náklady</t>
  </si>
  <si>
    <t>Vedlejší rozpočtové náklady</t>
  </si>
  <si>
    <t>033131001 - R</t>
  </si>
  <si>
    <t>Provozní vlivy Organizační zajištění prací při zřizování a udržování BK kolejí a výhybek</t>
  </si>
  <si>
    <t>1024</t>
  </si>
  <si>
    <t>-1202212609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</si>
  <si>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</si>
  <si>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Poznámka k položce:_x000d_
jednotka = stavební délka</t>
  </si>
  <si>
    <t>pro SO - 02</t>
  </si>
  <si>
    <t>158</t>
  </si>
  <si>
    <t>pro SO - 03</t>
  </si>
  <si>
    <t>pro SO - 04 a SO - 05</t>
  </si>
  <si>
    <t>(148+147)</t>
  </si>
  <si>
    <t>VRN1</t>
  </si>
  <si>
    <t>Průzkumné, geodetické a projektové práce</t>
  </si>
  <si>
    <t>012103000</t>
  </si>
  <si>
    <t>Geodetické práce před výstavbou</t>
  </si>
  <si>
    <t>soubor</t>
  </si>
  <si>
    <t>-1961241190</t>
  </si>
  <si>
    <t xml:space="preserve">Poznámka k položce:_x000d_
 vytýčení hranic pozemků dráhy v prostoru propustků  ( doloženo protokolem o vytýčení ), výšková měření, zaměření stávajících objektů, vytýčení zajišťovacích bodů ( platí pro všechny SO )_x000d_
Platí pro SO - 01 a SO - 02.</t>
  </si>
  <si>
    <t>012103000.1</t>
  </si>
  <si>
    <t>-1725696122</t>
  </si>
  <si>
    <t xml:space="preserve">Poznámka k položce:_x000d_
 vytýčení inženýrských sítí pro všechny SO, včetně dopravy._x000d_
</t>
  </si>
  <si>
    <t>vytýční inženýrských sítí včetně dopravy bude doloženo protokolem o vytýčení</t>
  </si>
  <si>
    <t>( ČD Telematika, SEE, SSZT )</t>
  </si>
  <si>
    <t>"ČD Telematika - SO - 01 až SO - 05"5</t>
  </si>
  <si>
    <t>"SEE - SO - 3"1</t>
  </si>
  <si>
    <t>"SSZT - SO - 03 až SO - 05"3</t>
  </si>
  <si>
    <t>012203000</t>
  </si>
  <si>
    <t>Geodetické práce při provádění stavby</t>
  </si>
  <si>
    <t>417534368</t>
  </si>
  <si>
    <t>Poznámka k položce:_x000d_
 jedná se o výšková a polohová měření při provádění jednotlivých objektů SO._x000d_
Platí pro všechny SO.</t>
  </si>
  <si>
    <t>012303000</t>
  </si>
  <si>
    <t>Geodetické práce po výstavbě</t>
  </si>
  <si>
    <t>1988274068</t>
  </si>
  <si>
    <t xml:space="preserve">Poznámka k položce:_x000d_
 geodetické zaměření skutečného stavu včetně situováníí vůči hranicím pozemků dráhy._x000d_
Platí pro SO - 01 a SO -02. _x000d_
_x000d_
_x000d_
_x000d_
_x000d_
</t>
  </si>
  <si>
    <t>013254000</t>
  </si>
  <si>
    <t>Dokumentace skutečného provedení stavby</t>
  </si>
  <si>
    <t>1469724017</t>
  </si>
  <si>
    <t xml:space="preserve">Poznámka k položce:_x000d_
jedná se o vypracování jednoduché dokumentace skutečnéhio provedení včetně geodetického zaměření ( 2 x listinná podoba + 1 x digitální )._x000d_
Platí pro SO -01 a SO - 02. _x000d_
</t>
  </si>
  <si>
    <t>VRN3</t>
  </si>
  <si>
    <t>Zařízení staveniště</t>
  </si>
  <si>
    <t>032903000</t>
  </si>
  <si>
    <t>Náklady na provoz a údržbu vybavení staveniště</t>
  </si>
  <si>
    <t>1717689342</t>
  </si>
  <si>
    <t xml:space="preserve">Poznámka k položce:_x000d_
náklady na zřízení, provoz a údržbu vybavení staveniště včetně nákladů za zrušení staveniště a uvedení pozemků do původního stavu ( energie, úklid komunikací, zpevněné plochy, oplocení,..) _x000d_
</t>
  </si>
  <si>
    <t>zařízení stavniště: žst. Budišov n. B.,Svatoňovice</t>
  </si>
  <si>
    <t>034603000</t>
  </si>
  <si>
    <t>Alarm, strážní služba staveniště</t>
  </si>
  <si>
    <t>den/hod</t>
  </si>
  <si>
    <t>1340057749</t>
  </si>
  <si>
    <t xml:space="preserve">strážní slučba </t>
  </si>
  <si>
    <t>35*12</t>
  </si>
  <si>
    <t>VRN4</t>
  </si>
  <si>
    <t>Inženýrská činnost</t>
  </si>
  <si>
    <t>043002000</t>
  </si>
  <si>
    <t>Zkoušky a ostatní měření</t>
  </si>
  <si>
    <t>zkouška</t>
  </si>
  <si>
    <t>555057588</t>
  </si>
  <si>
    <t xml:space="preserve">statická zkouška - 1 x základová spára ( SO - 01 a SO - 02 ), 2 x pláň žel. spodku -  platí pro  SO - 01, SO - 02</t>
  </si>
  <si>
    <t>3*2</t>
  </si>
  <si>
    <t xml:space="preserve">statická zkouška - 1 x pláň žel. spodku platí pro objekty SO - 03, SO - 04 a  SO - 05</t>
  </si>
  <si>
    <t>3*1</t>
  </si>
  <si>
    <t>7598025005 - R</t>
  </si>
  <si>
    <t>Měření dálkových kabelů stejnosměrné kontrolní kabelů čtyřky</t>
  </si>
  <si>
    <t>-1947678984</t>
  </si>
  <si>
    <t>Kabely ve správě ČD Telematika , kontrolní měření před zahájením prací a po ukončení prací</t>
  </si>
  <si>
    <t xml:space="preserve">( včetně přezkoušení, dozoru, staveništní a mimostaveništní dopravy ). </t>
  </si>
  <si>
    <t>"SO - 01"1</t>
  </si>
  <si>
    <t>"SO - 02"1</t>
  </si>
  <si>
    <t>"SO - 03"1</t>
  </si>
  <si>
    <t>"SO - 04"1</t>
  </si>
  <si>
    <t>"SO - 05"1</t>
  </si>
  <si>
    <t>VRN5</t>
  </si>
  <si>
    <t>Finanční náklady</t>
  </si>
  <si>
    <t>051103000</t>
  </si>
  <si>
    <t>Pojištění proti vlivu vyšší moci</t>
  </si>
  <si>
    <t>%</t>
  </si>
  <si>
    <t>-1486942792</t>
  </si>
  <si>
    <t xml:space="preserve">Poznámka k položce:_x000d_
1) Množství doplní uchazeč = odpovídá výši nabídkové ceny za celou stavbu/10._x000d_
2) jednotkovou cenu = výši procentní sazby volí uchazeč. maximální přípustná sazba je 2,0% (příklad 2,0%=0,02 - do buňky I se vepíše hodnota 0,02)_x000d_
</t>
  </si>
  <si>
    <t>VRN6</t>
  </si>
  <si>
    <t>Územní vlivy</t>
  </si>
  <si>
    <t>065002000.1</t>
  </si>
  <si>
    <t>Mimostaveništní doprava materiálů</t>
  </si>
  <si>
    <t>878248282</t>
  </si>
  <si>
    <t>doprava železobetonových trub DN 1000</t>
  </si>
  <si>
    <t>"SO-01"13*1,811+1*1,700+1*2,370</t>
  </si>
  <si>
    <t>"SO -02"11*1,811+1*1,700+1*2,370</t>
  </si>
  <si>
    <t>VRN9</t>
  </si>
  <si>
    <t>Ostatní náklady</t>
  </si>
  <si>
    <t>101030021100</t>
  </si>
  <si>
    <t>Kráčivé rypadlo výkon 104 kW</t>
  </si>
  <si>
    <t>Sh</t>
  </si>
  <si>
    <t>-1119185563</t>
  </si>
  <si>
    <t>"SO - 01"10*10</t>
  </si>
  <si>
    <t>"SO - 02"10*10</t>
  </si>
  <si>
    <t>110030122000</t>
  </si>
  <si>
    <t>Dvoucestné rypadlo s přívěsným vozíkem</t>
  </si>
  <si>
    <t>11791902</t>
  </si>
  <si>
    <t>SO - 01 a SO - 02</t>
  </si>
  <si>
    <t>(18+18)*10</t>
  </si>
  <si>
    <t>SO - 03 až SO - 05</t>
  </si>
  <si>
    <t>2*10</t>
  </si>
  <si>
    <t>11101021000</t>
  </si>
  <si>
    <t>Kolový jeřáb nosnost 28 t klopný moment 0,84 kNm</t>
  </si>
  <si>
    <t>1182376405</t>
  </si>
  <si>
    <t>skládání betonových trub pro SO -01 a SO - 02</t>
  </si>
  <si>
    <t>R - položka 1</t>
  </si>
  <si>
    <t>přeprava kráčejícího rypadla výkon 104 kW</t>
  </si>
  <si>
    <t>1718137128</t>
  </si>
  <si>
    <t>přeprava kráčivého rypadla výkon 104 kW</t>
  </si>
  <si>
    <t>přeprava do 100 km</t>
  </si>
  <si>
    <t>100*2</t>
  </si>
  <si>
    <t>R - položka 2</t>
  </si>
  <si>
    <t>přeprava dvoucestného rypadla</t>
  </si>
  <si>
    <t>1435104365</t>
  </si>
  <si>
    <t>100*2*2</t>
  </si>
  <si>
    <t>R - položka 3</t>
  </si>
  <si>
    <t>pronájem bádie</t>
  </si>
  <si>
    <t>-1958129773</t>
  </si>
  <si>
    <t xml:space="preserve">pronájem 1ks bádie pro dopravu betonu a materiálu ( zřízení desky, obetonávka trub,dlažby ) </t>
  </si>
  <si>
    <t>21*1</t>
  </si>
  <si>
    <t>R - položka 4</t>
  </si>
  <si>
    <t>Dvoucestné rypadlo LIEBHERR A 920</t>
  </si>
  <si>
    <t>913443542</t>
  </si>
  <si>
    <t>vložení trub</t>
  </si>
  <si>
    <t>"SO - 01"2*10</t>
  </si>
  <si>
    <t>"SO - 02"2*10</t>
  </si>
  <si>
    <t>R - položka 5</t>
  </si>
  <si>
    <t>přeprava dvoucestného rypadla LIEBHERR A 920</t>
  </si>
  <si>
    <t>1422591828</t>
  </si>
  <si>
    <t>R - položka 6</t>
  </si>
  <si>
    <t>přeprava kolového jeřábu</t>
  </si>
  <si>
    <t>-1799261915</t>
  </si>
  <si>
    <t>přeprava jeřábu do 50 km pro SO - 01 a SO - 02</t>
  </si>
  <si>
    <t>50*2*2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</si>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</sst>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6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39" fillId="0" borderId="0" xfId="0" applyFont="1" applyAlignment="1" applyProtection="1">
      <alignment vertical="center" wrapText="1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styles" Target="styles.xml" /><Relationship Id="rId15" Type="http://schemas.openxmlformats.org/officeDocument/2006/relationships/theme" Target="theme/theme1.xml" /><Relationship Id="rId16" Type="http://schemas.openxmlformats.org/officeDocument/2006/relationships/calcChain" Target="calcChain.xml" /><Relationship Id="rId1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30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31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32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32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32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33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34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35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36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37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38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35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39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40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41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42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43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44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45</v>
      </c>
      <c r="E29" s="48"/>
      <c r="F29" s="33" t="s">
        <v>46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47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48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49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50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51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52</v>
      </c>
      <c r="U35" s="55"/>
      <c r="V35" s="55"/>
      <c r="W35" s="55"/>
      <c r="X35" s="57" t="s">
        <v>53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54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635190021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 xml:space="preserve">Oprava propustků na trati  Suchdol nad Odrou - Budišov nad Budišovkou 2021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 xml:space="preserve"> OŘ Ostrava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15. 3. 2021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 xml:space="preserve"> Správa železnic s.o. OŘ Ostrava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33</v>
      </c>
      <c r="AJ49" s="41"/>
      <c r="AK49" s="41"/>
      <c r="AL49" s="41"/>
      <c r="AM49" s="74" t="str">
        <f>IF(E17="","",E17)</f>
        <v xml:space="preserve"> </v>
      </c>
      <c r="AN49" s="65"/>
      <c r="AO49" s="65"/>
      <c r="AP49" s="65"/>
      <c r="AQ49" s="41"/>
      <c r="AR49" s="45"/>
      <c r="AS49" s="75" t="s">
        <v>55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25.65" customHeight="1">
      <c r="A50" s="39"/>
      <c r="B50" s="40"/>
      <c r="C50" s="33" t="s">
        <v>31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36</v>
      </c>
      <c r="AJ50" s="41"/>
      <c r="AK50" s="41"/>
      <c r="AL50" s="41"/>
      <c r="AM50" s="74" t="str">
        <f>IF(E20="","",E20)</f>
        <v>IM-Projekt, inženýrské a mostní konstrukce, s.r.o.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56</v>
      </c>
      <c r="D52" s="88"/>
      <c r="E52" s="88"/>
      <c r="F52" s="88"/>
      <c r="G52" s="88"/>
      <c r="H52" s="89"/>
      <c r="I52" s="90" t="s">
        <v>57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58</v>
      </c>
      <c r="AH52" s="88"/>
      <c r="AI52" s="88"/>
      <c r="AJ52" s="88"/>
      <c r="AK52" s="88"/>
      <c r="AL52" s="88"/>
      <c r="AM52" s="88"/>
      <c r="AN52" s="90" t="s">
        <v>59</v>
      </c>
      <c r="AO52" s="88"/>
      <c r="AP52" s="88"/>
      <c r="AQ52" s="92" t="s">
        <v>60</v>
      </c>
      <c r="AR52" s="45"/>
      <c r="AS52" s="93" t="s">
        <v>61</v>
      </c>
      <c r="AT52" s="94" t="s">
        <v>62</v>
      </c>
      <c r="AU52" s="94" t="s">
        <v>63</v>
      </c>
      <c r="AV52" s="94" t="s">
        <v>64</v>
      </c>
      <c r="AW52" s="94" t="s">
        <v>65</v>
      </c>
      <c r="AX52" s="94" t="s">
        <v>66</v>
      </c>
      <c r="AY52" s="94" t="s">
        <v>67</v>
      </c>
      <c r="AZ52" s="94" t="s">
        <v>68</v>
      </c>
      <c r="BA52" s="94" t="s">
        <v>69</v>
      </c>
      <c r="BB52" s="94" t="s">
        <v>70</v>
      </c>
      <c r="BC52" s="94" t="s">
        <v>71</v>
      </c>
      <c r="BD52" s="95" t="s">
        <v>72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73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ROUND(AG55+AG58+AG61+AG64+AG67+AG70,2)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ROUND(AS55+AS58+AS61+AS64+AS67+AS70,2)</f>
        <v>0</v>
      </c>
      <c r="AT54" s="107">
        <f>ROUND(SUM(AV54:AW54),2)</f>
        <v>0</v>
      </c>
      <c r="AU54" s="108">
        <f>ROUND(AU55+AU58+AU61+AU64+AU67+AU70,5)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ROUND(AZ55+AZ58+AZ61+AZ64+AZ67+AZ70,2)</f>
        <v>0</v>
      </c>
      <c r="BA54" s="107">
        <f>ROUND(BA55+BA58+BA61+BA64+BA67+BA70,2)</f>
        <v>0</v>
      </c>
      <c r="BB54" s="107">
        <f>ROUND(BB55+BB58+BB61+BB64+BB67+BB70,2)</f>
        <v>0</v>
      </c>
      <c r="BC54" s="107">
        <f>ROUND(BC55+BC58+BC61+BC64+BC67+BC70,2)</f>
        <v>0</v>
      </c>
      <c r="BD54" s="109">
        <f>ROUND(BD55+BD58+BD61+BD64+BD67+BD70,2)</f>
        <v>0</v>
      </c>
      <c r="BE54" s="6"/>
      <c r="BS54" s="110" t="s">
        <v>74</v>
      </c>
      <c r="BT54" s="110" t="s">
        <v>75</v>
      </c>
      <c r="BU54" s="111" t="s">
        <v>76</v>
      </c>
      <c r="BV54" s="110" t="s">
        <v>77</v>
      </c>
      <c r="BW54" s="110" t="s">
        <v>5</v>
      </c>
      <c r="BX54" s="110" t="s">
        <v>78</v>
      </c>
      <c r="CL54" s="110" t="s">
        <v>19</v>
      </c>
    </row>
    <row r="55" s="7" customFormat="1" ht="16.5" customHeight="1">
      <c r="A55" s="7"/>
      <c r="B55" s="112"/>
      <c r="C55" s="113"/>
      <c r="D55" s="114" t="s">
        <v>79</v>
      </c>
      <c r="E55" s="114"/>
      <c r="F55" s="114"/>
      <c r="G55" s="114"/>
      <c r="H55" s="114"/>
      <c r="I55" s="115"/>
      <c r="J55" s="114" t="s">
        <v>80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ROUND(SUM(AG56:AG57),2)</f>
        <v>0</v>
      </c>
      <c r="AH55" s="115"/>
      <c r="AI55" s="115"/>
      <c r="AJ55" s="115"/>
      <c r="AK55" s="115"/>
      <c r="AL55" s="115"/>
      <c r="AM55" s="115"/>
      <c r="AN55" s="117">
        <f>SUM(AG55,AT55)</f>
        <v>0</v>
      </c>
      <c r="AO55" s="115"/>
      <c r="AP55" s="115"/>
      <c r="AQ55" s="118" t="s">
        <v>81</v>
      </c>
      <c r="AR55" s="119"/>
      <c r="AS55" s="120">
        <f>ROUND(SUM(AS56:AS57),2)</f>
        <v>0</v>
      </c>
      <c r="AT55" s="121">
        <f>ROUND(SUM(AV55:AW55),2)</f>
        <v>0</v>
      </c>
      <c r="AU55" s="122">
        <f>ROUND(SUM(AU56:AU57),5)</f>
        <v>0</v>
      </c>
      <c r="AV55" s="121">
        <f>ROUND(AZ55*L29,2)</f>
        <v>0</v>
      </c>
      <c r="AW55" s="121">
        <f>ROUND(BA55*L30,2)</f>
        <v>0</v>
      </c>
      <c r="AX55" s="121">
        <f>ROUND(BB55*L29,2)</f>
        <v>0</v>
      </c>
      <c r="AY55" s="121">
        <f>ROUND(BC55*L30,2)</f>
        <v>0</v>
      </c>
      <c r="AZ55" s="121">
        <f>ROUND(SUM(AZ56:AZ57),2)</f>
        <v>0</v>
      </c>
      <c r="BA55" s="121">
        <f>ROUND(SUM(BA56:BA57),2)</f>
        <v>0</v>
      </c>
      <c r="BB55" s="121">
        <f>ROUND(SUM(BB56:BB57),2)</f>
        <v>0</v>
      </c>
      <c r="BC55" s="121">
        <f>ROUND(SUM(BC56:BC57),2)</f>
        <v>0</v>
      </c>
      <c r="BD55" s="123">
        <f>ROUND(SUM(BD56:BD57),2)</f>
        <v>0</v>
      </c>
      <c r="BE55" s="7"/>
      <c r="BS55" s="124" t="s">
        <v>74</v>
      </c>
      <c r="BT55" s="124" t="s">
        <v>82</v>
      </c>
      <c r="BU55" s="124" t="s">
        <v>76</v>
      </c>
      <c r="BV55" s="124" t="s">
        <v>77</v>
      </c>
      <c r="BW55" s="124" t="s">
        <v>83</v>
      </c>
      <c r="BX55" s="124" t="s">
        <v>5</v>
      </c>
      <c r="CL55" s="124" t="s">
        <v>19</v>
      </c>
      <c r="CM55" s="124" t="s">
        <v>84</v>
      </c>
    </row>
    <row r="56" s="4" customFormat="1" ht="23.25" customHeight="1">
      <c r="A56" s="125" t="s">
        <v>85</v>
      </c>
      <c r="B56" s="64"/>
      <c r="C56" s="126"/>
      <c r="D56" s="126"/>
      <c r="E56" s="127" t="s">
        <v>86</v>
      </c>
      <c r="F56" s="127"/>
      <c r="G56" s="127"/>
      <c r="H56" s="127"/>
      <c r="I56" s="127"/>
      <c r="J56" s="126"/>
      <c r="K56" s="127" t="s">
        <v>87</v>
      </c>
      <c r="L56" s="127"/>
      <c r="M56" s="127"/>
      <c r="N56" s="127"/>
      <c r="O56" s="127"/>
      <c r="P56" s="127"/>
      <c r="Q56" s="127"/>
      <c r="R56" s="127"/>
      <c r="S56" s="127"/>
      <c r="T56" s="127"/>
      <c r="U56" s="127"/>
      <c r="V56" s="127"/>
      <c r="W56" s="127"/>
      <c r="X56" s="127"/>
      <c r="Y56" s="127"/>
      <c r="Z56" s="127"/>
      <c r="AA56" s="127"/>
      <c r="AB56" s="127"/>
      <c r="AC56" s="127"/>
      <c r="AD56" s="127"/>
      <c r="AE56" s="127"/>
      <c r="AF56" s="127"/>
      <c r="AG56" s="128">
        <f>'SO - 01.1 - svršek'!J32</f>
        <v>0</v>
      </c>
      <c r="AH56" s="126"/>
      <c r="AI56" s="126"/>
      <c r="AJ56" s="126"/>
      <c r="AK56" s="126"/>
      <c r="AL56" s="126"/>
      <c r="AM56" s="126"/>
      <c r="AN56" s="128">
        <f>SUM(AG56,AT56)</f>
        <v>0</v>
      </c>
      <c r="AO56" s="126"/>
      <c r="AP56" s="126"/>
      <c r="AQ56" s="129" t="s">
        <v>88</v>
      </c>
      <c r="AR56" s="66"/>
      <c r="AS56" s="130">
        <v>0</v>
      </c>
      <c r="AT56" s="131">
        <f>ROUND(SUM(AV56:AW56),2)</f>
        <v>0</v>
      </c>
      <c r="AU56" s="132">
        <f>'SO - 01.1 - svršek'!P88</f>
        <v>0</v>
      </c>
      <c r="AV56" s="131">
        <f>'SO - 01.1 - svršek'!J35</f>
        <v>0</v>
      </c>
      <c r="AW56" s="131">
        <f>'SO - 01.1 - svršek'!J36</f>
        <v>0</v>
      </c>
      <c r="AX56" s="131">
        <f>'SO - 01.1 - svršek'!J37</f>
        <v>0</v>
      </c>
      <c r="AY56" s="131">
        <f>'SO - 01.1 - svršek'!J38</f>
        <v>0</v>
      </c>
      <c r="AZ56" s="131">
        <f>'SO - 01.1 - svršek'!F35</f>
        <v>0</v>
      </c>
      <c r="BA56" s="131">
        <f>'SO - 01.1 - svršek'!F36</f>
        <v>0</v>
      </c>
      <c r="BB56" s="131">
        <f>'SO - 01.1 - svršek'!F37</f>
        <v>0</v>
      </c>
      <c r="BC56" s="131">
        <f>'SO - 01.1 - svršek'!F38</f>
        <v>0</v>
      </c>
      <c r="BD56" s="133">
        <f>'SO - 01.1 - svršek'!F39</f>
        <v>0</v>
      </c>
      <c r="BE56" s="4"/>
      <c r="BT56" s="134" t="s">
        <v>84</v>
      </c>
      <c r="BV56" s="134" t="s">
        <v>77</v>
      </c>
      <c r="BW56" s="134" t="s">
        <v>89</v>
      </c>
      <c r="BX56" s="134" t="s">
        <v>83</v>
      </c>
      <c r="CL56" s="134" t="s">
        <v>19</v>
      </c>
    </row>
    <row r="57" s="4" customFormat="1" ht="23.25" customHeight="1">
      <c r="A57" s="125" t="s">
        <v>85</v>
      </c>
      <c r="B57" s="64"/>
      <c r="C57" s="126"/>
      <c r="D57" s="126"/>
      <c r="E57" s="127" t="s">
        <v>90</v>
      </c>
      <c r="F57" s="127"/>
      <c r="G57" s="127"/>
      <c r="H57" s="127"/>
      <c r="I57" s="127"/>
      <c r="J57" s="126"/>
      <c r="K57" s="127" t="s">
        <v>91</v>
      </c>
      <c r="L57" s="127"/>
      <c r="M57" s="127"/>
      <c r="N57" s="127"/>
      <c r="O57" s="127"/>
      <c r="P57" s="127"/>
      <c r="Q57" s="127"/>
      <c r="R57" s="127"/>
      <c r="S57" s="127"/>
      <c r="T57" s="127"/>
      <c r="U57" s="127"/>
      <c r="V57" s="127"/>
      <c r="W57" s="127"/>
      <c r="X57" s="127"/>
      <c r="Y57" s="127"/>
      <c r="Z57" s="127"/>
      <c r="AA57" s="127"/>
      <c r="AB57" s="127"/>
      <c r="AC57" s="127"/>
      <c r="AD57" s="127"/>
      <c r="AE57" s="127"/>
      <c r="AF57" s="127"/>
      <c r="AG57" s="128">
        <f>'SO - 01.2 - Propustek'!J32</f>
        <v>0</v>
      </c>
      <c r="AH57" s="126"/>
      <c r="AI57" s="126"/>
      <c r="AJ57" s="126"/>
      <c r="AK57" s="126"/>
      <c r="AL57" s="126"/>
      <c r="AM57" s="126"/>
      <c r="AN57" s="128">
        <f>SUM(AG57,AT57)</f>
        <v>0</v>
      </c>
      <c r="AO57" s="126"/>
      <c r="AP57" s="126"/>
      <c r="AQ57" s="129" t="s">
        <v>88</v>
      </c>
      <c r="AR57" s="66"/>
      <c r="AS57" s="130">
        <v>0</v>
      </c>
      <c r="AT57" s="131">
        <f>ROUND(SUM(AV57:AW57),2)</f>
        <v>0</v>
      </c>
      <c r="AU57" s="132">
        <f>'SO - 01.2 - Propustek'!P98</f>
        <v>0</v>
      </c>
      <c r="AV57" s="131">
        <f>'SO - 01.2 - Propustek'!J35</f>
        <v>0</v>
      </c>
      <c r="AW57" s="131">
        <f>'SO - 01.2 - Propustek'!J36</f>
        <v>0</v>
      </c>
      <c r="AX57" s="131">
        <f>'SO - 01.2 - Propustek'!J37</f>
        <v>0</v>
      </c>
      <c r="AY57" s="131">
        <f>'SO - 01.2 - Propustek'!J38</f>
        <v>0</v>
      </c>
      <c r="AZ57" s="131">
        <f>'SO - 01.2 - Propustek'!F35</f>
        <v>0</v>
      </c>
      <c r="BA57" s="131">
        <f>'SO - 01.2 - Propustek'!F36</f>
        <v>0</v>
      </c>
      <c r="BB57" s="131">
        <f>'SO - 01.2 - Propustek'!F37</f>
        <v>0</v>
      </c>
      <c r="BC57" s="131">
        <f>'SO - 01.2 - Propustek'!F38</f>
        <v>0</v>
      </c>
      <c r="BD57" s="133">
        <f>'SO - 01.2 - Propustek'!F39</f>
        <v>0</v>
      </c>
      <c r="BE57" s="4"/>
      <c r="BT57" s="134" t="s">
        <v>84</v>
      </c>
      <c r="BV57" s="134" t="s">
        <v>77</v>
      </c>
      <c r="BW57" s="134" t="s">
        <v>92</v>
      </c>
      <c r="BX57" s="134" t="s">
        <v>83</v>
      </c>
      <c r="CL57" s="134" t="s">
        <v>19</v>
      </c>
    </row>
    <row r="58" s="7" customFormat="1" ht="16.5" customHeight="1">
      <c r="A58" s="7"/>
      <c r="B58" s="112"/>
      <c r="C58" s="113"/>
      <c r="D58" s="114" t="s">
        <v>93</v>
      </c>
      <c r="E58" s="114"/>
      <c r="F58" s="114"/>
      <c r="G58" s="114"/>
      <c r="H58" s="114"/>
      <c r="I58" s="115"/>
      <c r="J58" s="114" t="s">
        <v>94</v>
      </c>
      <c r="K58" s="114"/>
      <c r="L58" s="114"/>
      <c r="M58" s="114"/>
      <c r="N58" s="114"/>
      <c r="O58" s="114"/>
      <c r="P58" s="114"/>
      <c r="Q58" s="114"/>
      <c r="R58" s="114"/>
      <c r="S58" s="114"/>
      <c r="T58" s="114"/>
      <c r="U58" s="114"/>
      <c r="V58" s="114"/>
      <c r="W58" s="114"/>
      <c r="X58" s="114"/>
      <c r="Y58" s="114"/>
      <c r="Z58" s="114"/>
      <c r="AA58" s="114"/>
      <c r="AB58" s="114"/>
      <c r="AC58" s="114"/>
      <c r="AD58" s="114"/>
      <c r="AE58" s="114"/>
      <c r="AF58" s="114"/>
      <c r="AG58" s="116">
        <f>ROUND(SUM(AG59:AG60),2)</f>
        <v>0</v>
      </c>
      <c r="AH58" s="115"/>
      <c r="AI58" s="115"/>
      <c r="AJ58" s="115"/>
      <c r="AK58" s="115"/>
      <c r="AL58" s="115"/>
      <c r="AM58" s="115"/>
      <c r="AN58" s="117">
        <f>SUM(AG58,AT58)</f>
        <v>0</v>
      </c>
      <c r="AO58" s="115"/>
      <c r="AP58" s="115"/>
      <c r="AQ58" s="118" t="s">
        <v>81</v>
      </c>
      <c r="AR58" s="119"/>
      <c r="AS58" s="120">
        <f>ROUND(SUM(AS59:AS60),2)</f>
        <v>0</v>
      </c>
      <c r="AT58" s="121">
        <f>ROUND(SUM(AV58:AW58),2)</f>
        <v>0</v>
      </c>
      <c r="AU58" s="122">
        <f>ROUND(SUM(AU59:AU60),5)</f>
        <v>0</v>
      </c>
      <c r="AV58" s="121">
        <f>ROUND(AZ58*L29,2)</f>
        <v>0</v>
      </c>
      <c r="AW58" s="121">
        <f>ROUND(BA58*L30,2)</f>
        <v>0</v>
      </c>
      <c r="AX58" s="121">
        <f>ROUND(BB58*L29,2)</f>
        <v>0</v>
      </c>
      <c r="AY58" s="121">
        <f>ROUND(BC58*L30,2)</f>
        <v>0</v>
      </c>
      <c r="AZ58" s="121">
        <f>ROUND(SUM(AZ59:AZ60),2)</f>
        <v>0</v>
      </c>
      <c r="BA58" s="121">
        <f>ROUND(SUM(BA59:BA60),2)</f>
        <v>0</v>
      </c>
      <c r="BB58" s="121">
        <f>ROUND(SUM(BB59:BB60),2)</f>
        <v>0</v>
      </c>
      <c r="BC58" s="121">
        <f>ROUND(SUM(BC59:BC60),2)</f>
        <v>0</v>
      </c>
      <c r="BD58" s="123">
        <f>ROUND(SUM(BD59:BD60),2)</f>
        <v>0</v>
      </c>
      <c r="BE58" s="7"/>
      <c r="BS58" s="124" t="s">
        <v>74</v>
      </c>
      <c r="BT58" s="124" t="s">
        <v>82</v>
      </c>
      <c r="BU58" s="124" t="s">
        <v>76</v>
      </c>
      <c r="BV58" s="124" t="s">
        <v>77</v>
      </c>
      <c r="BW58" s="124" t="s">
        <v>95</v>
      </c>
      <c r="BX58" s="124" t="s">
        <v>5</v>
      </c>
      <c r="CL58" s="124" t="s">
        <v>19</v>
      </c>
      <c r="CM58" s="124" t="s">
        <v>84</v>
      </c>
    </row>
    <row r="59" s="4" customFormat="1" ht="23.25" customHeight="1">
      <c r="A59" s="125" t="s">
        <v>85</v>
      </c>
      <c r="B59" s="64"/>
      <c r="C59" s="126"/>
      <c r="D59" s="126"/>
      <c r="E59" s="127" t="s">
        <v>96</v>
      </c>
      <c r="F59" s="127"/>
      <c r="G59" s="127"/>
      <c r="H59" s="127"/>
      <c r="I59" s="127"/>
      <c r="J59" s="126"/>
      <c r="K59" s="127" t="s">
        <v>97</v>
      </c>
      <c r="L59" s="127"/>
      <c r="M59" s="127"/>
      <c r="N59" s="127"/>
      <c r="O59" s="127"/>
      <c r="P59" s="127"/>
      <c r="Q59" s="127"/>
      <c r="R59" s="127"/>
      <c r="S59" s="127"/>
      <c r="T59" s="127"/>
      <c r="U59" s="127"/>
      <c r="V59" s="127"/>
      <c r="W59" s="127"/>
      <c r="X59" s="127"/>
      <c r="Y59" s="127"/>
      <c r="Z59" s="127"/>
      <c r="AA59" s="127"/>
      <c r="AB59" s="127"/>
      <c r="AC59" s="127"/>
      <c r="AD59" s="127"/>
      <c r="AE59" s="127"/>
      <c r="AF59" s="127"/>
      <c r="AG59" s="128">
        <f>'SO - 02.1 - Svršek'!J32</f>
        <v>0</v>
      </c>
      <c r="AH59" s="126"/>
      <c r="AI59" s="126"/>
      <c r="AJ59" s="126"/>
      <c r="AK59" s="126"/>
      <c r="AL59" s="126"/>
      <c r="AM59" s="126"/>
      <c r="AN59" s="128">
        <f>SUM(AG59,AT59)</f>
        <v>0</v>
      </c>
      <c r="AO59" s="126"/>
      <c r="AP59" s="126"/>
      <c r="AQ59" s="129" t="s">
        <v>88</v>
      </c>
      <c r="AR59" s="66"/>
      <c r="AS59" s="130">
        <v>0</v>
      </c>
      <c r="AT59" s="131">
        <f>ROUND(SUM(AV59:AW59),2)</f>
        <v>0</v>
      </c>
      <c r="AU59" s="132">
        <f>'SO - 02.1 - Svršek'!P88</f>
        <v>0</v>
      </c>
      <c r="AV59" s="131">
        <f>'SO - 02.1 - Svršek'!J35</f>
        <v>0</v>
      </c>
      <c r="AW59" s="131">
        <f>'SO - 02.1 - Svršek'!J36</f>
        <v>0</v>
      </c>
      <c r="AX59" s="131">
        <f>'SO - 02.1 - Svršek'!J37</f>
        <v>0</v>
      </c>
      <c r="AY59" s="131">
        <f>'SO - 02.1 - Svršek'!J38</f>
        <v>0</v>
      </c>
      <c r="AZ59" s="131">
        <f>'SO - 02.1 - Svršek'!F35</f>
        <v>0</v>
      </c>
      <c r="BA59" s="131">
        <f>'SO - 02.1 - Svršek'!F36</f>
        <v>0</v>
      </c>
      <c r="BB59" s="131">
        <f>'SO - 02.1 - Svršek'!F37</f>
        <v>0</v>
      </c>
      <c r="BC59" s="131">
        <f>'SO - 02.1 - Svršek'!F38</f>
        <v>0</v>
      </c>
      <c r="BD59" s="133">
        <f>'SO - 02.1 - Svršek'!F39</f>
        <v>0</v>
      </c>
      <c r="BE59" s="4"/>
      <c r="BT59" s="134" t="s">
        <v>84</v>
      </c>
      <c r="BV59" s="134" t="s">
        <v>77</v>
      </c>
      <c r="BW59" s="134" t="s">
        <v>98</v>
      </c>
      <c r="BX59" s="134" t="s">
        <v>95</v>
      </c>
      <c r="CL59" s="134" t="s">
        <v>19</v>
      </c>
    </row>
    <row r="60" s="4" customFormat="1" ht="23.25" customHeight="1">
      <c r="A60" s="125" t="s">
        <v>85</v>
      </c>
      <c r="B60" s="64"/>
      <c r="C60" s="126"/>
      <c r="D60" s="126"/>
      <c r="E60" s="127" t="s">
        <v>99</v>
      </c>
      <c r="F60" s="127"/>
      <c r="G60" s="127"/>
      <c r="H60" s="127"/>
      <c r="I60" s="127"/>
      <c r="J60" s="126"/>
      <c r="K60" s="127" t="s">
        <v>91</v>
      </c>
      <c r="L60" s="127"/>
      <c r="M60" s="127"/>
      <c r="N60" s="127"/>
      <c r="O60" s="127"/>
      <c r="P60" s="127"/>
      <c r="Q60" s="127"/>
      <c r="R60" s="127"/>
      <c r="S60" s="127"/>
      <c r="T60" s="127"/>
      <c r="U60" s="127"/>
      <c r="V60" s="127"/>
      <c r="W60" s="127"/>
      <c r="X60" s="127"/>
      <c r="Y60" s="127"/>
      <c r="Z60" s="127"/>
      <c r="AA60" s="127"/>
      <c r="AB60" s="127"/>
      <c r="AC60" s="127"/>
      <c r="AD60" s="127"/>
      <c r="AE60" s="127"/>
      <c r="AF60" s="127"/>
      <c r="AG60" s="128">
        <f>'SO - 02.2 - Propustek'!J32</f>
        <v>0</v>
      </c>
      <c r="AH60" s="126"/>
      <c r="AI60" s="126"/>
      <c r="AJ60" s="126"/>
      <c r="AK60" s="126"/>
      <c r="AL60" s="126"/>
      <c r="AM60" s="126"/>
      <c r="AN60" s="128">
        <f>SUM(AG60,AT60)</f>
        <v>0</v>
      </c>
      <c r="AO60" s="126"/>
      <c r="AP60" s="126"/>
      <c r="AQ60" s="129" t="s">
        <v>88</v>
      </c>
      <c r="AR60" s="66"/>
      <c r="AS60" s="130">
        <v>0</v>
      </c>
      <c r="AT60" s="131">
        <f>ROUND(SUM(AV60:AW60),2)</f>
        <v>0</v>
      </c>
      <c r="AU60" s="132">
        <f>'SO - 02.2 - Propustek'!P99</f>
        <v>0</v>
      </c>
      <c r="AV60" s="131">
        <f>'SO - 02.2 - Propustek'!J35</f>
        <v>0</v>
      </c>
      <c r="AW60" s="131">
        <f>'SO - 02.2 - Propustek'!J36</f>
        <v>0</v>
      </c>
      <c r="AX60" s="131">
        <f>'SO - 02.2 - Propustek'!J37</f>
        <v>0</v>
      </c>
      <c r="AY60" s="131">
        <f>'SO - 02.2 - Propustek'!J38</f>
        <v>0</v>
      </c>
      <c r="AZ60" s="131">
        <f>'SO - 02.2 - Propustek'!F35</f>
        <v>0</v>
      </c>
      <c r="BA60" s="131">
        <f>'SO - 02.2 - Propustek'!F36</f>
        <v>0</v>
      </c>
      <c r="BB60" s="131">
        <f>'SO - 02.2 - Propustek'!F37</f>
        <v>0</v>
      </c>
      <c r="BC60" s="131">
        <f>'SO - 02.2 - Propustek'!F38</f>
        <v>0</v>
      </c>
      <c r="BD60" s="133">
        <f>'SO - 02.2 - Propustek'!F39</f>
        <v>0</v>
      </c>
      <c r="BE60" s="4"/>
      <c r="BT60" s="134" t="s">
        <v>84</v>
      </c>
      <c r="BV60" s="134" t="s">
        <v>77</v>
      </c>
      <c r="BW60" s="134" t="s">
        <v>100</v>
      </c>
      <c r="BX60" s="134" t="s">
        <v>95</v>
      </c>
      <c r="CL60" s="134" t="s">
        <v>19</v>
      </c>
    </row>
    <row r="61" s="7" customFormat="1" ht="16.5" customHeight="1">
      <c r="A61" s="7"/>
      <c r="B61" s="112"/>
      <c r="C61" s="113"/>
      <c r="D61" s="114" t="s">
        <v>101</v>
      </c>
      <c r="E61" s="114"/>
      <c r="F61" s="114"/>
      <c r="G61" s="114"/>
      <c r="H61" s="114"/>
      <c r="I61" s="115"/>
      <c r="J61" s="114" t="s">
        <v>102</v>
      </c>
      <c r="K61" s="114"/>
      <c r="L61" s="114"/>
      <c r="M61" s="114"/>
      <c r="N61" s="114"/>
      <c r="O61" s="114"/>
      <c r="P61" s="114"/>
      <c r="Q61" s="114"/>
      <c r="R61" s="114"/>
      <c r="S61" s="114"/>
      <c r="T61" s="114"/>
      <c r="U61" s="114"/>
      <c r="V61" s="114"/>
      <c r="W61" s="114"/>
      <c r="X61" s="114"/>
      <c r="Y61" s="114"/>
      <c r="Z61" s="114"/>
      <c r="AA61" s="114"/>
      <c r="AB61" s="114"/>
      <c r="AC61" s="114"/>
      <c r="AD61" s="114"/>
      <c r="AE61" s="114"/>
      <c r="AF61" s="114"/>
      <c r="AG61" s="116">
        <f>ROUND(SUM(AG62:AG63),2)</f>
        <v>0</v>
      </c>
      <c r="AH61" s="115"/>
      <c r="AI61" s="115"/>
      <c r="AJ61" s="115"/>
      <c r="AK61" s="115"/>
      <c r="AL61" s="115"/>
      <c r="AM61" s="115"/>
      <c r="AN61" s="117">
        <f>SUM(AG61,AT61)</f>
        <v>0</v>
      </c>
      <c r="AO61" s="115"/>
      <c r="AP61" s="115"/>
      <c r="AQ61" s="118" t="s">
        <v>81</v>
      </c>
      <c r="AR61" s="119"/>
      <c r="AS61" s="120">
        <f>ROUND(SUM(AS62:AS63),2)</f>
        <v>0</v>
      </c>
      <c r="AT61" s="121">
        <f>ROUND(SUM(AV61:AW61),2)</f>
        <v>0</v>
      </c>
      <c r="AU61" s="122">
        <f>ROUND(SUM(AU62:AU63),5)</f>
        <v>0</v>
      </c>
      <c r="AV61" s="121">
        <f>ROUND(AZ61*L29,2)</f>
        <v>0</v>
      </c>
      <c r="AW61" s="121">
        <f>ROUND(BA61*L30,2)</f>
        <v>0</v>
      </c>
      <c r="AX61" s="121">
        <f>ROUND(BB61*L29,2)</f>
        <v>0</v>
      </c>
      <c r="AY61" s="121">
        <f>ROUND(BC61*L30,2)</f>
        <v>0</v>
      </c>
      <c r="AZ61" s="121">
        <f>ROUND(SUM(AZ62:AZ63),2)</f>
        <v>0</v>
      </c>
      <c r="BA61" s="121">
        <f>ROUND(SUM(BA62:BA63),2)</f>
        <v>0</v>
      </c>
      <c r="BB61" s="121">
        <f>ROUND(SUM(BB62:BB63),2)</f>
        <v>0</v>
      </c>
      <c r="BC61" s="121">
        <f>ROUND(SUM(BC62:BC63),2)</f>
        <v>0</v>
      </c>
      <c r="BD61" s="123">
        <f>ROUND(SUM(BD62:BD63),2)</f>
        <v>0</v>
      </c>
      <c r="BE61" s="7"/>
      <c r="BS61" s="124" t="s">
        <v>74</v>
      </c>
      <c r="BT61" s="124" t="s">
        <v>82</v>
      </c>
      <c r="BU61" s="124" t="s">
        <v>76</v>
      </c>
      <c r="BV61" s="124" t="s">
        <v>77</v>
      </c>
      <c r="BW61" s="124" t="s">
        <v>103</v>
      </c>
      <c r="BX61" s="124" t="s">
        <v>5</v>
      </c>
      <c r="CL61" s="124" t="s">
        <v>19</v>
      </c>
      <c r="CM61" s="124" t="s">
        <v>84</v>
      </c>
    </row>
    <row r="62" s="4" customFormat="1" ht="23.25" customHeight="1">
      <c r="A62" s="125" t="s">
        <v>85</v>
      </c>
      <c r="B62" s="64"/>
      <c r="C62" s="126"/>
      <c r="D62" s="126"/>
      <c r="E62" s="127" t="s">
        <v>104</v>
      </c>
      <c r="F62" s="127"/>
      <c r="G62" s="127"/>
      <c r="H62" s="127"/>
      <c r="I62" s="127"/>
      <c r="J62" s="126"/>
      <c r="K62" s="127" t="s">
        <v>97</v>
      </c>
      <c r="L62" s="127"/>
      <c r="M62" s="127"/>
      <c r="N62" s="127"/>
      <c r="O62" s="127"/>
      <c r="P62" s="127"/>
      <c r="Q62" s="127"/>
      <c r="R62" s="127"/>
      <c r="S62" s="127"/>
      <c r="T62" s="127"/>
      <c r="U62" s="127"/>
      <c r="V62" s="127"/>
      <c r="W62" s="127"/>
      <c r="X62" s="127"/>
      <c r="Y62" s="127"/>
      <c r="Z62" s="127"/>
      <c r="AA62" s="127"/>
      <c r="AB62" s="127"/>
      <c r="AC62" s="127"/>
      <c r="AD62" s="127"/>
      <c r="AE62" s="127"/>
      <c r="AF62" s="127"/>
      <c r="AG62" s="128">
        <f>'SO - 03.1 - Svršek'!J32</f>
        <v>0</v>
      </c>
      <c r="AH62" s="126"/>
      <c r="AI62" s="126"/>
      <c r="AJ62" s="126"/>
      <c r="AK62" s="126"/>
      <c r="AL62" s="126"/>
      <c r="AM62" s="126"/>
      <c r="AN62" s="128">
        <f>SUM(AG62,AT62)</f>
        <v>0</v>
      </c>
      <c r="AO62" s="126"/>
      <c r="AP62" s="126"/>
      <c r="AQ62" s="129" t="s">
        <v>88</v>
      </c>
      <c r="AR62" s="66"/>
      <c r="AS62" s="130">
        <v>0</v>
      </c>
      <c r="AT62" s="131">
        <f>ROUND(SUM(AV62:AW62),2)</f>
        <v>0</v>
      </c>
      <c r="AU62" s="132">
        <f>'SO - 03.1 - Svršek'!P88</f>
        <v>0</v>
      </c>
      <c r="AV62" s="131">
        <f>'SO - 03.1 - Svršek'!J35</f>
        <v>0</v>
      </c>
      <c r="AW62" s="131">
        <f>'SO - 03.1 - Svršek'!J36</f>
        <v>0</v>
      </c>
      <c r="AX62" s="131">
        <f>'SO - 03.1 - Svršek'!J37</f>
        <v>0</v>
      </c>
      <c r="AY62" s="131">
        <f>'SO - 03.1 - Svršek'!J38</f>
        <v>0</v>
      </c>
      <c r="AZ62" s="131">
        <f>'SO - 03.1 - Svršek'!F35</f>
        <v>0</v>
      </c>
      <c r="BA62" s="131">
        <f>'SO - 03.1 - Svršek'!F36</f>
        <v>0</v>
      </c>
      <c r="BB62" s="131">
        <f>'SO - 03.1 - Svršek'!F37</f>
        <v>0</v>
      </c>
      <c r="BC62" s="131">
        <f>'SO - 03.1 - Svršek'!F38</f>
        <v>0</v>
      </c>
      <c r="BD62" s="133">
        <f>'SO - 03.1 - Svršek'!F39</f>
        <v>0</v>
      </c>
      <c r="BE62" s="4"/>
      <c r="BT62" s="134" t="s">
        <v>84</v>
      </c>
      <c r="BV62" s="134" t="s">
        <v>77</v>
      </c>
      <c r="BW62" s="134" t="s">
        <v>105</v>
      </c>
      <c r="BX62" s="134" t="s">
        <v>103</v>
      </c>
      <c r="CL62" s="134" t="s">
        <v>19</v>
      </c>
    </row>
    <row r="63" s="4" customFormat="1" ht="23.25" customHeight="1">
      <c r="A63" s="125" t="s">
        <v>85</v>
      </c>
      <c r="B63" s="64"/>
      <c r="C63" s="126"/>
      <c r="D63" s="126"/>
      <c r="E63" s="127" t="s">
        <v>106</v>
      </c>
      <c r="F63" s="127"/>
      <c r="G63" s="127"/>
      <c r="H63" s="127"/>
      <c r="I63" s="127"/>
      <c r="J63" s="126"/>
      <c r="K63" s="127" t="s">
        <v>107</v>
      </c>
      <c r="L63" s="127"/>
      <c r="M63" s="127"/>
      <c r="N63" s="127"/>
      <c r="O63" s="127"/>
      <c r="P63" s="127"/>
      <c r="Q63" s="127"/>
      <c r="R63" s="127"/>
      <c r="S63" s="127"/>
      <c r="T63" s="127"/>
      <c r="U63" s="127"/>
      <c r="V63" s="127"/>
      <c r="W63" s="127"/>
      <c r="X63" s="127"/>
      <c r="Y63" s="127"/>
      <c r="Z63" s="127"/>
      <c r="AA63" s="127"/>
      <c r="AB63" s="127"/>
      <c r="AC63" s="127"/>
      <c r="AD63" s="127"/>
      <c r="AE63" s="127"/>
      <c r="AF63" s="127"/>
      <c r="AG63" s="128">
        <f>'SO - 03.2 - Žel. spodek'!J32</f>
        <v>0</v>
      </c>
      <c r="AH63" s="126"/>
      <c r="AI63" s="126"/>
      <c r="AJ63" s="126"/>
      <c r="AK63" s="126"/>
      <c r="AL63" s="126"/>
      <c r="AM63" s="126"/>
      <c r="AN63" s="128">
        <f>SUM(AG63,AT63)</f>
        <v>0</v>
      </c>
      <c r="AO63" s="126"/>
      <c r="AP63" s="126"/>
      <c r="AQ63" s="129" t="s">
        <v>88</v>
      </c>
      <c r="AR63" s="66"/>
      <c r="AS63" s="130">
        <v>0</v>
      </c>
      <c r="AT63" s="131">
        <f>ROUND(SUM(AV63:AW63),2)</f>
        <v>0</v>
      </c>
      <c r="AU63" s="132">
        <f>'SO - 03.2 - Žel. spodek'!P92</f>
        <v>0</v>
      </c>
      <c r="AV63" s="131">
        <f>'SO - 03.2 - Žel. spodek'!J35</f>
        <v>0</v>
      </c>
      <c r="AW63" s="131">
        <f>'SO - 03.2 - Žel. spodek'!J36</f>
        <v>0</v>
      </c>
      <c r="AX63" s="131">
        <f>'SO - 03.2 - Žel. spodek'!J37</f>
        <v>0</v>
      </c>
      <c r="AY63" s="131">
        <f>'SO - 03.2 - Žel. spodek'!J38</f>
        <v>0</v>
      </c>
      <c r="AZ63" s="131">
        <f>'SO - 03.2 - Žel. spodek'!F35</f>
        <v>0</v>
      </c>
      <c r="BA63" s="131">
        <f>'SO - 03.2 - Žel. spodek'!F36</f>
        <v>0</v>
      </c>
      <c r="BB63" s="131">
        <f>'SO - 03.2 - Žel. spodek'!F37</f>
        <v>0</v>
      </c>
      <c r="BC63" s="131">
        <f>'SO - 03.2 - Žel. spodek'!F38</f>
        <v>0</v>
      </c>
      <c r="BD63" s="133">
        <f>'SO - 03.2 - Žel. spodek'!F39</f>
        <v>0</v>
      </c>
      <c r="BE63" s="4"/>
      <c r="BT63" s="134" t="s">
        <v>84</v>
      </c>
      <c r="BV63" s="134" t="s">
        <v>77</v>
      </c>
      <c r="BW63" s="134" t="s">
        <v>108</v>
      </c>
      <c r="BX63" s="134" t="s">
        <v>103</v>
      </c>
      <c r="CL63" s="134" t="s">
        <v>19</v>
      </c>
    </row>
    <row r="64" s="7" customFormat="1" ht="16.5" customHeight="1">
      <c r="A64" s="7"/>
      <c r="B64" s="112"/>
      <c r="C64" s="113"/>
      <c r="D64" s="114" t="s">
        <v>109</v>
      </c>
      <c r="E64" s="114"/>
      <c r="F64" s="114"/>
      <c r="G64" s="114"/>
      <c r="H64" s="114"/>
      <c r="I64" s="115"/>
      <c r="J64" s="114" t="s">
        <v>110</v>
      </c>
      <c r="K64" s="114"/>
      <c r="L64" s="114"/>
      <c r="M64" s="114"/>
      <c r="N64" s="114"/>
      <c r="O64" s="114"/>
      <c r="P64" s="114"/>
      <c r="Q64" s="114"/>
      <c r="R64" s="114"/>
      <c r="S64" s="114"/>
      <c r="T64" s="114"/>
      <c r="U64" s="114"/>
      <c r="V64" s="114"/>
      <c r="W64" s="114"/>
      <c r="X64" s="114"/>
      <c r="Y64" s="114"/>
      <c r="Z64" s="114"/>
      <c r="AA64" s="114"/>
      <c r="AB64" s="114"/>
      <c r="AC64" s="114"/>
      <c r="AD64" s="114"/>
      <c r="AE64" s="114"/>
      <c r="AF64" s="114"/>
      <c r="AG64" s="116">
        <f>ROUND(SUM(AG65:AG66),2)</f>
        <v>0</v>
      </c>
      <c r="AH64" s="115"/>
      <c r="AI64" s="115"/>
      <c r="AJ64" s="115"/>
      <c r="AK64" s="115"/>
      <c r="AL64" s="115"/>
      <c r="AM64" s="115"/>
      <c r="AN64" s="117">
        <f>SUM(AG64,AT64)</f>
        <v>0</v>
      </c>
      <c r="AO64" s="115"/>
      <c r="AP64" s="115"/>
      <c r="AQ64" s="118" t="s">
        <v>81</v>
      </c>
      <c r="AR64" s="119"/>
      <c r="AS64" s="120">
        <f>ROUND(SUM(AS65:AS66),2)</f>
        <v>0</v>
      </c>
      <c r="AT64" s="121">
        <f>ROUND(SUM(AV64:AW64),2)</f>
        <v>0</v>
      </c>
      <c r="AU64" s="122">
        <f>ROUND(SUM(AU65:AU66),5)</f>
        <v>0</v>
      </c>
      <c r="AV64" s="121">
        <f>ROUND(AZ64*L29,2)</f>
        <v>0</v>
      </c>
      <c r="AW64" s="121">
        <f>ROUND(BA64*L30,2)</f>
        <v>0</v>
      </c>
      <c r="AX64" s="121">
        <f>ROUND(BB64*L29,2)</f>
        <v>0</v>
      </c>
      <c r="AY64" s="121">
        <f>ROUND(BC64*L30,2)</f>
        <v>0</v>
      </c>
      <c r="AZ64" s="121">
        <f>ROUND(SUM(AZ65:AZ66),2)</f>
        <v>0</v>
      </c>
      <c r="BA64" s="121">
        <f>ROUND(SUM(BA65:BA66),2)</f>
        <v>0</v>
      </c>
      <c r="BB64" s="121">
        <f>ROUND(SUM(BB65:BB66),2)</f>
        <v>0</v>
      </c>
      <c r="BC64" s="121">
        <f>ROUND(SUM(BC65:BC66),2)</f>
        <v>0</v>
      </c>
      <c r="BD64" s="123">
        <f>ROUND(SUM(BD65:BD66),2)</f>
        <v>0</v>
      </c>
      <c r="BE64" s="7"/>
      <c r="BS64" s="124" t="s">
        <v>74</v>
      </c>
      <c r="BT64" s="124" t="s">
        <v>82</v>
      </c>
      <c r="BU64" s="124" t="s">
        <v>76</v>
      </c>
      <c r="BV64" s="124" t="s">
        <v>77</v>
      </c>
      <c r="BW64" s="124" t="s">
        <v>111</v>
      </c>
      <c r="BX64" s="124" t="s">
        <v>5</v>
      </c>
      <c r="CL64" s="124" t="s">
        <v>19</v>
      </c>
      <c r="CM64" s="124" t="s">
        <v>84</v>
      </c>
    </row>
    <row r="65" s="4" customFormat="1" ht="23.25" customHeight="1">
      <c r="A65" s="125" t="s">
        <v>85</v>
      </c>
      <c r="B65" s="64"/>
      <c r="C65" s="126"/>
      <c r="D65" s="126"/>
      <c r="E65" s="127" t="s">
        <v>112</v>
      </c>
      <c r="F65" s="127"/>
      <c r="G65" s="127"/>
      <c r="H65" s="127"/>
      <c r="I65" s="127"/>
      <c r="J65" s="126"/>
      <c r="K65" s="127" t="s">
        <v>97</v>
      </c>
      <c r="L65" s="127"/>
      <c r="M65" s="127"/>
      <c r="N65" s="127"/>
      <c r="O65" s="127"/>
      <c r="P65" s="127"/>
      <c r="Q65" s="127"/>
      <c r="R65" s="127"/>
      <c r="S65" s="127"/>
      <c r="T65" s="127"/>
      <c r="U65" s="127"/>
      <c r="V65" s="127"/>
      <c r="W65" s="127"/>
      <c r="X65" s="127"/>
      <c r="Y65" s="127"/>
      <c r="Z65" s="127"/>
      <c r="AA65" s="127"/>
      <c r="AB65" s="127"/>
      <c r="AC65" s="127"/>
      <c r="AD65" s="127"/>
      <c r="AE65" s="127"/>
      <c r="AF65" s="127"/>
      <c r="AG65" s="128">
        <f>'SO - 04.1 - Svršek'!J32</f>
        <v>0</v>
      </c>
      <c r="AH65" s="126"/>
      <c r="AI65" s="126"/>
      <c r="AJ65" s="126"/>
      <c r="AK65" s="126"/>
      <c r="AL65" s="126"/>
      <c r="AM65" s="126"/>
      <c r="AN65" s="128">
        <f>SUM(AG65,AT65)</f>
        <v>0</v>
      </c>
      <c r="AO65" s="126"/>
      <c r="AP65" s="126"/>
      <c r="AQ65" s="129" t="s">
        <v>88</v>
      </c>
      <c r="AR65" s="66"/>
      <c r="AS65" s="130">
        <v>0</v>
      </c>
      <c r="AT65" s="131">
        <f>ROUND(SUM(AV65:AW65),2)</f>
        <v>0</v>
      </c>
      <c r="AU65" s="132">
        <f>'SO - 04.1 - Svršek'!P88</f>
        <v>0</v>
      </c>
      <c r="AV65" s="131">
        <f>'SO - 04.1 - Svršek'!J35</f>
        <v>0</v>
      </c>
      <c r="AW65" s="131">
        <f>'SO - 04.1 - Svršek'!J36</f>
        <v>0</v>
      </c>
      <c r="AX65" s="131">
        <f>'SO - 04.1 - Svršek'!J37</f>
        <v>0</v>
      </c>
      <c r="AY65" s="131">
        <f>'SO - 04.1 - Svršek'!J38</f>
        <v>0</v>
      </c>
      <c r="AZ65" s="131">
        <f>'SO - 04.1 - Svršek'!F35</f>
        <v>0</v>
      </c>
      <c r="BA65" s="131">
        <f>'SO - 04.1 - Svršek'!F36</f>
        <v>0</v>
      </c>
      <c r="BB65" s="131">
        <f>'SO - 04.1 - Svršek'!F37</f>
        <v>0</v>
      </c>
      <c r="BC65" s="131">
        <f>'SO - 04.1 - Svršek'!F38</f>
        <v>0</v>
      </c>
      <c r="BD65" s="133">
        <f>'SO - 04.1 - Svršek'!F39</f>
        <v>0</v>
      </c>
      <c r="BE65" s="4"/>
      <c r="BT65" s="134" t="s">
        <v>84</v>
      </c>
      <c r="BV65" s="134" t="s">
        <v>77</v>
      </c>
      <c r="BW65" s="134" t="s">
        <v>113</v>
      </c>
      <c r="BX65" s="134" t="s">
        <v>111</v>
      </c>
      <c r="CL65" s="134" t="s">
        <v>19</v>
      </c>
    </row>
    <row r="66" s="4" customFormat="1" ht="23.25" customHeight="1">
      <c r="A66" s="125" t="s">
        <v>85</v>
      </c>
      <c r="B66" s="64"/>
      <c r="C66" s="126"/>
      <c r="D66" s="126"/>
      <c r="E66" s="127" t="s">
        <v>114</v>
      </c>
      <c r="F66" s="127"/>
      <c r="G66" s="127"/>
      <c r="H66" s="127"/>
      <c r="I66" s="127"/>
      <c r="J66" s="126"/>
      <c r="K66" s="127" t="s">
        <v>107</v>
      </c>
      <c r="L66" s="127"/>
      <c r="M66" s="127"/>
      <c r="N66" s="127"/>
      <c r="O66" s="127"/>
      <c r="P66" s="127"/>
      <c r="Q66" s="127"/>
      <c r="R66" s="127"/>
      <c r="S66" s="127"/>
      <c r="T66" s="127"/>
      <c r="U66" s="127"/>
      <c r="V66" s="127"/>
      <c r="W66" s="127"/>
      <c r="X66" s="127"/>
      <c r="Y66" s="127"/>
      <c r="Z66" s="127"/>
      <c r="AA66" s="127"/>
      <c r="AB66" s="127"/>
      <c r="AC66" s="127"/>
      <c r="AD66" s="127"/>
      <c r="AE66" s="127"/>
      <c r="AF66" s="127"/>
      <c r="AG66" s="128">
        <f>'SO - 04.2 - Žel. spodek'!J32</f>
        <v>0</v>
      </c>
      <c r="AH66" s="126"/>
      <c r="AI66" s="126"/>
      <c r="AJ66" s="126"/>
      <c r="AK66" s="126"/>
      <c r="AL66" s="126"/>
      <c r="AM66" s="126"/>
      <c r="AN66" s="128">
        <f>SUM(AG66,AT66)</f>
        <v>0</v>
      </c>
      <c r="AO66" s="126"/>
      <c r="AP66" s="126"/>
      <c r="AQ66" s="129" t="s">
        <v>88</v>
      </c>
      <c r="AR66" s="66"/>
      <c r="AS66" s="130">
        <v>0</v>
      </c>
      <c r="AT66" s="131">
        <f>ROUND(SUM(AV66:AW66),2)</f>
        <v>0</v>
      </c>
      <c r="AU66" s="132">
        <f>'SO - 04.2 - Žel. spodek'!P92</f>
        <v>0</v>
      </c>
      <c r="AV66" s="131">
        <f>'SO - 04.2 - Žel. spodek'!J35</f>
        <v>0</v>
      </c>
      <c r="AW66" s="131">
        <f>'SO - 04.2 - Žel. spodek'!J36</f>
        <v>0</v>
      </c>
      <c r="AX66" s="131">
        <f>'SO - 04.2 - Žel. spodek'!J37</f>
        <v>0</v>
      </c>
      <c r="AY66" s="131">
        <f>'SO - 04.2 - Žel. spodek'!J38</f>
        <v>0</v>
      </c>
      <c r="AZ66" s="131">
        <f>'SO - 04.2 - Žel. spodek'!F35</f>
        <v>0</v>
      </c>
      <c r="BA66" s="131">
        <f>'SO - 04.2 - Žel. spodek'!F36</f>
        <v>0</v>
      </c>
      <c r="BB66" s="131">
        <f>'SO - 04.2 - Žel. spodek'!F37</f>
        <v>0</v>
      </c>
      <c r="BC66" s="131">
        <f>'SO - 04.2 - Žel. spodek'!F38</f>
        <v>0</v>
      </c>
      <c r="BD66" s="133">
        <f>'SO - 04.2 - Žel. spodek'!F39</f>
        <v>0</v>
      </c>
      <c r="BE66" s="4"/>
      <c r="BT66" s="134" t="s">
        <v>84</v>
      </c>
      <c r="BV66" s="134" t="s">
        <v>77</v>
      </c>
      <c r="BW66" s="134" t="s">
        <v>115</v>
      </c>
      <c r="BX66" s="134" t="s">
        <v>111</v>
      </c>
      <c r="CL66" s="134" t="s">
        <v>19</v>
      </c>
    </row>
    <row r="67" s="7" customFormat="1" ht="16.5" customHeight="1">
      <c r="A67" s="7"/>
      <c r="B67" s="112"/>
      <c r="C67" s="113"/>
      <c r="D67" s="114" t="s">
        <v>116</v>
      </c>
      <c r="E67" s="114"/>
      <c r="F67" s="114"/>
      <c r="G67" s="114"/>
      <c r="H67" s="114"/>
      <c r="I67" s="115"/>
      <c r="J67" s="114" t="s">
        <v>117</v>
      </c>
      <c r="K67" s="114"/>
      <c r="L67" s="114"/>
      <c r="M67" s="114"/>
      <c r="N67" s="114"/>
      <c r="O67" s="114"/>
      <c r="P67" s="114"/>
      <c r="Q67" s="114"/>
      <c r="R67" s="114"/>
      <c r="S67" s="114"/>
      <c r="T67" s="114"/>
      <c r="U67" s="114"/>
      <c r="V67" s="114"/>
      <c r="W67" s="114"/>
      <c r="X67" s="114"/>
      <c r="Y67" s="114"/>
      <c r="Z67" s="114"/>
      <c r="AA67" s="114"/>
      <c r="AB67" s="114"/>
      <c r="AC67" s="114"/>
      <c r="AD67" s="114"/>
      <c r="AE67" s="114"/>
      <c r="AF67" s="114"/>
      <c r="AG67" s="116">
        <f>ROUND(SUM(AG68:AG69),2)</f>
        <v>0</v>
      </c>
      <c r="AH67" s="115"/>
      <c r="AI67" s="115"/>
      <c r="AJ67" s="115"/>
      <c r="AK67" s="115"/>
      <c r="AL67" s="115"/>
      <c r="AM67" s="115"/>
      <c r="AN67" s="117">
        <f>SUM(AG67,AT67)</f>
        <v>0</v>
      </c>
      <c r="AO67" s="115"/>
      <c r="AP67" s="115"/>
      <c r="AQ67" s="118" t="s">
        <v>81</v>
      </c>
      <c r="AR67" s="119"/>
      <c r="AS67" s="120">
        <f>ROUND(SUM(AS68:AS69),2)</f>
        <v>0</v>
      </c>
      <c r="AT67" s="121">
        <f>ROUND(SUM(AV67:AW67),2)</f>
        <v>0</v>
      </c>
      <c r="AU67" s="122">
        <f>ROUND(SUM(AU68:AU69),5)</f>
        <v>0</v>
      </c>
      <c r="AV67" s="121">
        <f>ROUND(AZ67*L29,2)</f>
        <v>0</v>
      </c>
      <c r="AW67" s="121">
        <f>ROUND(BA67*L30,2)</f>
        <v>0</v>
      </c>
      <c r="AX67" s="121">
        <f>ROUND(BB67*L29,2)</f>
        <v>0</v>
      </c>
      <c r="AY67" s="121">
        <f>ROUND(BC67*L30,2)</f>
        <v>0</v>
      </c>
      <c r="AZ67" s="121">
        <f>ROUND(SUM(AZ68:AZ69),2)</f>
        <v>0</v>
      </c>
      <c r="BA67" s="121">
        <f>ROUND(SUM(BA68:BA69),2)</f>
        <v>0</v>
      </c>
      <c r="BB67" s="121">
        <f>ROUND(SUM(BB68:BB69),2)</f>
        <v>0</v>
      </c>
      <c r="BC67" s="121">
        <f>ROUND(SUM(BC68:BC69),2)</f>
        <v>0</v>
      </c>
      <c r="BD67" s="123">
        <f>ROUND(SUM(BD68:BD69),2)</f>
        <v>0</v>
      </c>
      <c r="BE67" s="7"/>
      <c r="BS67" s="124" t="s">
        <v>74</v>
      </c>
      <c r="BT67" s="124" t="s">
        <v>82</v>
      </c>
      <c r="BU67" s="124" t="s">
        <v>76</v>
      </c>
      <c r="BV67" s="124" t="s">
        <v>77</v>
      </c>
      <c r="BW67" s="124" t="s">
        <v>118</v>
      </c>
      <c r="BX67" s="124" t="s">
        <v>5</v>
      </c>
      <c r="CL67" s="124" t="s">
        <v>19</v>
      </c>
      <c r="CM67" s="124" t="s">
        <v>84</v>
      </c>
    </row>
    <row r="68" s="4" customFormat="1" ht="23.25" customHeight="1">
      <c r="A68" s="125" t="s">
        <v>85</v>
      </c>
      <c r="B68" s="64"/>
      <c r="C68" s="126"/>
      <c r="D68" s="126"/>
      <c r="E68" s="127" t="s">
        <v>119</v>
      </c>
      <c r="F68" s="127"/>
      <c r="G68" s="127"/>
      <c r="H68" s="127"/>
      <c r="I68" s="127"/>
      <c r="J68" s="126"/>
      <c r="K68" s="127" t="s">
        <v>97</v>
      </c>
      <c r="L68" s="127"/>
      <c r="M68" s="127"/>
      <c r="N68" s="127"/>
      <c r="O68" s="127"/>
      <c r="P68" s="127"/>
      <c r="Q68" s="127"/>
      <c r="R68" s="127"/>
      <c r="S68" s="127"/>
      <c r="T68" s="127"/>
      <c r="U68" s="127"/>
      <c r="V68" s="127"/>
      <c r="W68" s="127"/>
      <c r="X68" s="127"/>
      <c r="Y68" s="127"/>
      <c r="Z68" s="127"/>
      <c r="AA68" s="127"/>
      <c r="AB68" s="127"/>
      <c r="AC68" s="127"/>
      <c r="AD68" s="127"/>
      <c r="AE68" s="127"/>
      <c r="AF68" s="127"/>
      <c r="AG68" s="128">
        <f>'SO - 05.1 - Svršek'!J32</f>
        <v>0</v>
      </c>
      <c r="AH68" s="126"/>
      <c r="AI68" s="126"/>
      <c r="AJ68" s="126"/>
      <c r="AK68" s="126"/>
      <c r="AL68" s="126"/>
      <c r="AM68" s="126"/>
      <c r="AN68" s="128">
        <f>SUM(AG68,AT68)</f>
        <v>0</v>
      </c>
      <c r="AO68" s="126"/>
      <c r="AP68" s="126"/>
      <c r="AQ68" s="129" t="s">
        <v>88</v>
      </c>
      <c r="AR68" s="66"/>
      <c r="AS68" s="130">
        <v>0</v>
      </c>
      <c r="AT68" s="131">
        <f>ROUND(SUM(AV68:AW68),2)</f>
        <v>0</v>
      </c>
      <c r="AU68" s="132">
        <f>'SO - 05.1 - Svršek'!P88</f>
        <v>0</v>
      </c>
      <c r="AV68" s="131">
        <f>'SO - 05.1 - Svršek'!J35</f>
        <v>0</v>
      </c>
      <c r="AW68" s="131">
        <f>'SO - 05.1 - Svršek'!J36</f>
        <v>0</v>
      </c>
      <c r="AX68" s="131">
        <f>'SO - 05.1 - Svršek'!J37</f>
        <v>0</v>
      </c>
      <c r="AY68" s="131">
        <f>'SO - 05.1 - Svršek'!J38</f>
        <v>0</v>
      </c>
      <c r="AZ68" s="131">
        <f>'SO - 05.1 - Svršek'!F35</f>
        <v>0</v>
      </c>
      <c r="BA68" s="131">
        <f>'SO - 05.1 - Svršek'!F36</f>
        <v>0</v>
      </c>
      <c r="BB68" s="131">
        <f>'SO - 05.1 - Svršek'!F37</f>
        <v>0</v>
      </c>
      <c r="BC68" s="131">
        <f>'SO - 05.1 - Svršek'!F38</f>
        <v>0</v>
      </c>
      <c r="BD68" s="133">
        <f>'SO - 05.1 - Svršek'!F39</f>
        <v>0</v>
      </c>
      <c r="BE68" s="4"/>
      <c r="BT68" s="134" t="s">
        <v>84</v>
      </c>
      <c r="BV68" s="134" t="s">
        <v>77</v>
      </c>
      <c r="BW68" s="134" t="s">
        <v>120</v>
      </c>
      <c r="BX68" s="134" t="s">
        <v>118</v>
      </c>
      <c r="CL68" s="134" t="s">
        <v>19</v>
      </c>
    </row>
    <row r="69" s="4" customFormat="1" ht="23.25" customHeight="1">
      <c r="A69" s="125" t="s">
        <v>85</v>
      </c>
      <c r="B69" s="64"/>
      <c r="C69" s="126"/>
      <c r="D69" s="126"/>
      <c r="E69" s="127" t="s">
        <v>121</v>
      </c>
      <c r="F69" s="127"/>
      <c r="G69" s="127"/>
      <c r="H69" s="127"/>
      <c r="I69" s="127"/>
      <c r="J69" s="126"/>
      <c r="K69" s="127" t="s">
        <v>107</v>
      </c>
      <c r="L69" s="127"/>
      <c r="M69" s="127"/>
      <c r="N69" s="127"/>
      <c r="O69" s="127"/>
      <c r="P69" s="127"/>
      <c r="Q69" s="127"/>
      <c r="R69" s="127"/>
      <c r="S69" s="127"/>
      <c r="T69" s="127"/>
      <c r="U69" s="127"/>
      <c r="V69" s="127"/>
      <c r="W69" s="127"/>
      <c r="X69" s="127"/>
      <c r="Y69" s="127"/>
      <c r="Z69" s="127"/>
      <c r="AA69" s="127"/>
      <c r="AB69" s="127"/>
      <c r="AC69" s="127"/>
      <c r="AD69" s="127"/>
      <c r="AE69" s="127"/>
      <c r="AF69" s="127"/>
      <c r="AG69" s="128">
        <f>'SO - 05.2 - Žel. spodek'!J32</f>
        <v>0</v>
      </c>
      <c r="AH69" s="126"/>
      <c r="AI69" s="126"/>
      <c r="AJ69" s="126"/>
      <c r="AK69" s="126"/>
      <c r="AL69" s="126"/>
      <c r="AM69" s="126"/>
      <c r="AN69" s="128">
        <f>SUM(AG69,AT69)</f>
        <v>0</v>
      </c>
      <c r="AO69" s="126"/>
      <c r="AP69" s="126"/>
      <c r="AQ69" s="129" t="s">
        <v>88</v>
      </c>
      <c r="AR69" s="66"/>
      <c r="AS69" s="130">
        <v>0</v>
      </c>
      <c r="AT69" s="131">
        <f>ROUND(SUM(AV69:AW69),2)</f>
        <v>0</v>
      </c>
      <c r="AU69" s="132">
        <f>'SO - 05.2 - Žel. spodek'!P92</f>
        <v>0</v>
      </c>
      <c r="AV69" s="131">
        <f>'SO - 05.2 - Žel. spodek'!J35</f>
        <v>0</v>
      </c>
      <c r="AW69" s="131">
        <f>'SO - 05.2 - Žel. spodek'!J36</f>
        <v>0</v>
      </c>
      <c r="AX69" s="131">
        <f>'SO - 05.2 - Žel. spodek'!J37</f>
        <v>0</v>
      </c>
      <c r="AY69" s="131">
        <f>'SO - 05.2 - Žel. spodek'!J38</f>
        <v>0</v>
      </c>
      <c r="AZ69" s="131">
        <f>'SO - 05.2 - Žel. spodek'!F35</f>
        <v>0</v>
      </c>
      <c r="BA69" s="131">
        <f>'SO - 05.2 - Žel. spodek'!F36</f>
        <v>0</v>
      </c>
      <c r="BB69" s="131">
        <f>'SO - 05.2 - Žel. spodek'!F37</f>
        <v>0</v>
      </c>
      <c r="BC69" s="131">
        <f>'SO - 05.2 - Žel. spodek'!F38</f>
        <v>0</v>
      </c>
      <c r="BD69" s="133">
        <f>'SO - 05.2 - Žel. spodek'!F39</f>
        <v>0</v>
      </c>
      <c r="BE69" s="4"/>
      <c r="BT69" s="134" t="s">
        <v>84</v>
      </c>
      <c r="BV69" s="134" t="s">
        <v>77</v>
      </c>
      <c r="BW69" s="134" t="s">
        <v>122</v>
      </c>
      <c r="BX69" s="134" t="s">
        <v>118</v>
      </c>
      <c r="CL69" s="134" t="s">
        <v>19</v>
      </c>
    </row>
    <row r="70" s="7" customFormat="1" ht="16.5" customHeight="1">
      <c r="A70" s="125" t="s">
        <v>85</v>
      </c>
      <c r="B70" s="112"/>
      <c r="C70" s="113"/>
      <c r="D70" s="114" t="s">
        <v>123</v>
      </c>
      <c r="E70" s="114"/>
      <c r="F70" s="114"/>
      <c r="G70" s="114"/>
      <c r="H70" s="114"/>
      <c r="I70" s="115"/>
      <c r="J70" s="114" t="s">
        <v>124</v>
      </c>
      <c r="K70" s="114"/>
      <c r="L70" s="114"/>
      <c r="M70" s="114"/>
      <c r="N70" s="114"/>
      <c r="O70" s="114"/>
      <c r="P70" s="114"/>
      <c r="Q70" s="114"/>
      <c r="R70" s="114"/>
      <c r="S70" s="114"/>
      <c r="T70" s="114"/>
      <c r="U70" s="114"/>
      <c r="V70" s="114"/>
      <c r="W70" s="114"/>
      <c r="X70" s="114"/>
      <c r="Y70" s="114"/>
      <c r="Z70" s="114"/>
      <c r="AA70" s="114"/>
      <c r="AB70" s="114"/>
      <c r="AC70" s="114"/>
      <c r="AD70" s="114"/>
      <c r="AE70" s="114"/>
      <c r="AF70" s="114"/>
      <c r="AG70" s="117">
        <f>'VRN - vedlejší rozpočtové...'!J30</f>
        <v>0</v>
      </c>
      <c r="AH70" s="115"/>
      <c r="AI70" s="115"/>
      <c r="AJ70" s="115"/>
      <c r="AK70" s="115"/>
      <c r="AL70" s="115"/>
      <c r="AM70" s="115"/>
      <c r="AN70" s="117">
        <f>SUM(AG70,AT70)</f>
        <v>0</v>
      </c>
      <c r="AO70" s="115"/>
      <c r="AP70" s="115"/>
      <c r="AQ70" s="118" t="s">
        <v>81</v>
      </c>
      <c r="AR70" s="119"/>
      <c r="AS70" s="135">
        <v>0</v>
      </c>
      <c r="AT70" s="136">
        <f>ROUND(SUM(AV70:AW70),2)</f>
        <v>0</v>
      </c>
      <c r="AU70" s="137">
        <f>'VRN - vedlejší rozpočtové...'!P86</f>
        <v>0</v>
      </c>
      <c r="AV70" s="136">
        <f>'VRN - vedlejší rozpočtové...'!J33</f>
        <v>0</v>
      </c>
      <c r="AW70" s="136">
        <f>'VRN - vedlejší rozpočtové...'!J34</f>
        <v>0</v>
      </c>
      <c r="AX70" s="136">
        <f>'VRN - vedlejší rozpočtové...'!J35</f>
        <v>0</v>
      </c>
      <c r="AY70" s="136">
        <f>'VRN - vedlejší rozpočtové...'!J36</f>
        <v>0</v>
      </c>
      <c r="AZ70" s="136">
        <f>'VRN - vedlejší rozpočtové...'!F33</f>
        <v>0</v>
      </c>
      <c r="BA70" s="136">
        <f>'VRN - vedlejší rozpočtové...'!F34</f>
        <v>0</v>
      </c>
      <c r="BB70" s="136">
        <f>'VRN - vedlejší rozpočtové...'!F35</f>
        <v>0</v>
      </c>
      <c r="BC70" s="136">
        <f>'VRN - vedlejší rozpočtové...'!F36</f>
        <v>0</v>
      </c>
      <c r="BD70" s="138">
        <f>'VRN - vedlejší rozpočtové...'!F37</f>
        <v>0</v>
      </c>
      <c r="BE70" s="7"/>
      <c r="BT70" s="124" t="s">
        <v>82</v>
      </c>
      <c r="BV70" s="124" t="s">
        <v>77</v>
      </c>
      <c r="BW70" s="124" t="s">
        <v>125</v>
      </c>
      <c r="BX70" s="124" t="s">
        <v>5</v>
      </c>
      <c r="CL70" s="124" t="s">
        <v>19</v>
      </c>
      <c r="CM70" s="124" t="s">
        <v>84</v>
      </c>
    </row>
    <row r="71" s="2" customFormat="1" ht="30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1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  <c r="AF71" s="41"/>
      <c r="AG71" s="41"/>
      <c r="AH71" s="41"/>
      <c r="AI71" s="41"/>
      <c r="AJ71" s="41"/>
      <c r="AK71" s="41"/>
      <c r="AL71" s="41"/>
      <c r="AM71" s="41"/>
      <c r="AN71" s="41"/>
      <c r="AO71" s="41"/>
      <c r="AP71" s="41"/>
      <c r="AQ71" s="41"/>
      <c r="AR71" s="45"/>
      <c r="AS71" s="39"/>
      <c r="AT71" s="39"/>
      <c r="AU71" s="39"/>
      <c r="AV71" s="39"/>
      <c r="AW71" s="39"/>
      <c r="AX71" s="39"/>
      <c r="AY71" s="39"/>
      <c r="AZ71" s="39"/>
      <c r="BA71" s="39"/>
      <c r="BB71" s="39"/>
      <c r="BC71" s="39"/>
      <c r="BD71" s="39"/>
      <c r="BE71" s="39"/>
    </row>
    <row r="72" s="2" customFormat="1" ht="6.96" customHeight="1">
      <c r="A72" s="39"/>
      <c r="B72" s="60"/>
      <c r="C72" s="61"/>
      <c r="D72" s="61"/>
      <c r="E72" s="61"/>
      <c r="F72" s="61"/>
      <c r="G72" s="61"/>
      <c r="H72" s="61"/>
      <c r="I72" s="61"/>
      <c r="J72" s="61"/>
      <c r="K72" s="61"/>
      <c r="L72" s="61"/>
      <c r="M72" s="61"/>
      <c r="N72" s="61"/>
      <c r="O72" s="61"/>
      <c r="P72" s="61"/>
      <c r="Q72" s="61"/>
      <c r="R72" s="61"/>
      <c r="S72" s="61"/>
      <c r="T72" s="61"/>
      <c r="U72" s="61"/>
      <c r="V72" s="61"/>
      <c r="W72" s="61"/>
      <c r="X72" s="61"/>
      <c r="Y72" s="61"/>
      <c r="Z72" s="61"/>
      <c r="AA72" s="61"/>
      <c r="AB72" s="61"/>
      <c r="AC72" s="61"/>
      <c r="AD72" s="61"/>
      <c r="AE72" s="61"/>
      <c r="AF72" s="61"/>
      <c r="AG72" s="61"/>
      <c r="AH72" s="61"/>
      <c r="AI72" s="61"/>
      <c r="AJ72" s="61"/>
      <c r="AK72" s="61"/>
      <c r="AL72" s="61"/>
      <c r="AM72" s="61"/>
      <c r="AN72" s="61"/>
      <c r="AO72" s="61"/>
      <c r="AP72" s="61"/>
      <c r="AQ72" s="61"/>
      <c r="AR72" s="45"/>
      <c r="AS72" s="39"/>
      <c r="AT72" s="39"/>
      <c r="AU72" s="39"/>
      <c r="AV72" s="39"/>
      <c r="AW72" s="39"/>
      <c r="AX72" s="39"/>
      <c r="AY72" s="39"/>
      <c r="AZ72" s="39"/>
      <c r="BA72" s="39"/>
      <c r="BB72" s="39"/>
      <c r="BC72" s="39"/>
      <c r="BD72" s="39"/>
      <c r="BE72" s="39"/>
    </row>
  </sheetData>
  <sheetProtection sheet="1" formatColumns="0" formatRows="0" objects="1" scenarios="1" spinCount="100000" saltValue="+Dsj9B040UO6K5ErEvHIdI7fE0H2JfmCiF3rrdUdsOwpTR9wQItrkKqE8JCktsKuKB5iQyXWCqaHOZJW4gi0xA==" hashValue="qi2j9IQhZ/cW9CdROxoGXdLlQA3IhpQEl3MpWgXa+EIVJl3Ear5APli1E0ghRHnV3/TkZRVstbAiZZQhthI5Mw==" algorithmName="SHA-512" password="CC35"/>
  <mergeCells count="102">
    <mergeCell ref="C52:G52"/>
    <mergeCell ref="D64:H64"/>
    <mergeCell ref="D58:H58"/>
    <mergeCell ref="D55:H55"/>
    <mergeCell ref="D61:H61"/>
    <mergeCell ref="E59:I59"/>
    <mergeCell ref="E56:I56"/>
    <mergeCell ref="E60:I60"/>
    <mergeCell ref="E62:I62"/>
    <mergeCell ref="E63:I63"/>
    <mergeCell ref="E57:I57"/>
    <mergeCell ref="I52:AF52"/>
    <mergeCell ref="J61:AF61"/>
    <mergeCell ref="J55:AF55"/>
    <mergeCell ref="J58:AF58"/>
    <mergeCell ref="J64:AF64"/>
    <mergeCell ref="K57:AF57"/>
    <mergeCell ref="K60:AF60"/>
    <mergeCell ref="K62:AF62"/>
    <mergeCell ref="K59:AF59"/>
    <mergeCell ref="K63:AF63"/>
    <mergeCell ref="K56:AF56"/>
    <mergeCell ref="L45:AO45"/>
    <mergeCell ref="E65:I65"/>
    <mergeCell ref="K65:AF65"/>
    <mergeCell ref="E66:I66"/>
    <mergeCell ref="K66:AF66"/>
    <mergeCell ref="D67:H67"/>
    <mergeCell ref="J67:AF67"/>
    <mergeCell ref="E68:I68"/>
    <mergeCell ref="K68:AF68"/>
    <mergeCell ref="E69:I69"/>
    <mergeCell ref="K69:AF69"/>
    <mergeCell ref="D70:H70"/>
    <mergeCell ref="J70:AF70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58:AM58"/>
    <mergeCell ref="AG64:AM64"/>
    <mergeCell ref="AG63:AM63"/>
    <mergeCell ref="AG62:AM62"/>
    <mergeCell ref="AG61:AM61"/>
    <mergeCell ref="AG57:AM57"/>
    <mergeCell ref="AG60:AM60"/>
    <mergeCell ref="AG52:AM52"/>
    <mergeCell ref="AG55:AM55"/>
    <mergeCell ref="AG59:AM59"/>
    <mergeCell ref="AG56:AM56"/>
    <mergeCell ref="AM47:AN47"/>
    <mergeCell ref="AM49:AP49"/>
    <mergeCell ref="AM50:AP50"/>
    <mergeCell ref="AN55:AP55"/>
    <mergeCell ref="AN57:AP57"/>
    <mergeCell ref="AN64:AP64"/>
    <mergeCell ref="AN63:AP63"/>
    <mergeCell ref="AN56:AP56"/>
    <mergeCell ref="AN52:AP52"/>
    <mergeCell ref="AN62:AP62"/>
    <mergeCell ref="AN59:AP59"/>
    <mergeCell ref="AN61:AP61"/>
    <mergeCell ref="AN60:AP60"/>
    <mergeCell ref="AN58:AP58"/>
    <mergeCell ref="AS49:AT51"/>
    <mergeCell ref="AN65:AP65"/>
    <mergeCell ref="AG65:AM65"/>
    <mergeCell ref="AN66:AP66"/>
    <mergeCell ref="AG66:AM66"/>
    <mergeCell ref="AN67:AP67"/>
    <mergeCell ref="AG67:AM67"/>
    <mergeCell ref="AN68:AP68"/>
    <mergeCell ref="AG68:AM68"/>
    <mergeCell ref="AN69:AP69"/>
    <mergeCell ref="AG69:AM69"/>
    <mergeCell ref="AN70:AP70"/>
    <mergeCell ref="AG70:AM70"/>
    <mergeCell ref="AN54:AP54"/>
  </mergeCells>
  <hyperlinks>
    <hyperlink ref="A56" location="'SO - 01.1 - svršek'!C2" display="/"/>
    <hyperlink ref="A57" location="'SO - 01.2 - Propustek'!C2" display="/"/>
    <hyperlink ref="A59" location="'SO - 02.1 - Svršek'!C2" display="/"/>
    <hyperlink ref="A60" location="'SO - 02.2 - Propustek'!C2" display="/"/>
    <hyperlink ref="A62" location="'SO - 03.1 - Svršek'!C2" display="/"/>
    <hyperlink ref="A63" location="'SO - 03.2 - Žel. spodek'!C2" display="/"/>
    <hyperlink ref="A65" location="'SO - 04.1 - Svršek'!C2" display="/"/>
    <hyperlink ref="A66" location="'SO - 04.2 - Žel. spodek'!C2" display="/"/>
    <hyperlink ref="A68" location="'SO - 05.1 - Svršek'!C2" display="/"/>
    <hyperlink ref="A69" location="'SO - 05.2 - Žel. spodek'!C2" display="/"/>
    <hyperlink ref="A70" location="'VRN - vedlejší rozpočtové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120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84</v>
      </c>
    </row>
    <row r="4" s="1" customFormat="1" ht="24.96" customHeight="1">
      <c r="B4" s="21"/>
      <c r="D4" s="141" t="s">
        <v>126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 xml:space="preserve">Oprava propustků na trati  Suchdol nad Odrou - Budišov nad Budišovkou 2021</v>
      </c>
      <c r="F7" s="143"/>
      <c r="G7" s="143"/>
      <c r="H7" s="143"/>
      <c r="L7" s="21"/>
    </row>
    <row r="8" s="1" customFormat="1" ht="12" customHeight="1">
      <c r="B8" s="21"/>
      <c r="D8" s="143" t="s">
        <v>127</v>
      </c>
      <c r="L8" s="21"/>
    </row>
    <row r="9" s="2" customFormat="1" ht="16.5" customHeight="1">
      <c r="A9" s="39"/>
      <c r="B9" s="45"/>
      <c r="C9" s="39"/>
      <c r="D9" s="39"/>
      <c r="E9" s="144" t="s">
        <v>1383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129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1384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15. 3. 2021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27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43" t="s">
        <v>29</v>
      </c>
      <c r="J17" s="134" t="s">
        <v>30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31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29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33</v>
      </c>
      <c r="E22" s="39"/>
      <c r="F22" s="39"/>
      <c r="G22" s="39"/>
      <c r="H22" s="39"/>
      <c r="I22" s="143" t="s">
        <v>26</v>
      </c>
      <c r="J22" s="134" t="s">
        <v>19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34</v>
      </c>
      <c r="F23" s="39"/>
      <c r="G23" s="39"/>
      <c r="H23" s="39"/>
      <c r="I23" s="143" t="s">
        <v>29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36</v>
      </c>
      <c r="E25" s="39"/>
      <c r="F25" s="39"/>
      <c r="G25" s="39"/>
      <c r="H25" s="39"/>
      <c r="I25" s="143" t="s">
        <v>26</v>
      </c>
      <c r="J25" s="134" t="s">
        <v>37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38</v>
      </c>
      <c r="F26" s="39"/>
      <c r="G26" s="39"/>
      <c r="H26" s="39"/>
      <c r="I26" s="143" t="s">
        <v>29</v>
      </c>
      <c r="J26" s="134" t="s">
        <v>19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39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41</v>
      </c>
      <c r="E32" s="39"/>
      <c r="F32" s="39"/>
      <c r="G32" s="39"/>
      <c r="H32" s="39"/>
      <c r="I32" s="39"/>
      <c r="J32" s="154">
        <f>ROUND(J88,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43</v>
      </c>
      <c r="G34" s="39"/>
      <c r="H34" s="39"/>
      <c r="I34" s="155" t="s">
        <v>42</v>
      </c>
      <c r="J34" s="155" t="s">
        <v>44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45</v>
      </c>
      <c r="E35" s="143" t="s">
        <v>46</v>
      </c>
      <c r="F35" s="157">
        <f>ROUND((SUM(BE88:BE171)),  2)</f>
        <v>0</v>
      </c>
      <c r="G35" s="39"/>
      <c r="H35" s="39"/>
      <c r="I35" s="158">
        <v>0.20999999999999999</v>
      </c>
      <c r="J35" s="157">
        <f>ROUND(((SUM(BE88:BE171))*I35),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47</v>
      </c>
      <c r="F36" s="157">
        <f>ROUND((SUM(BF88:BF171)),  2)</f>
        <v>0</v>
      </c>
      <c r="G36" s="39"/>
      <c r="H36" s="39"/>
      <c r="I36" s="158">
        <v>0.14999999999999999</v>
      </c>
      <c r="J36" s="157">
        <f>ROUND(((SUM(BF88:BF171))*I36),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48</v>
      </c>
      <c r="F37" s="157">
        <f>ROUND((SUM(BG88:BG171)),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49</v>
      </c>
      <c r="F38" s="157">
        <f>ROUND((SUM(BH88:BH171)),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50</v>
      </c>
      <c r="F39" s="157">
        <f>ROUND((SUM(BI88:BI171)),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51</v>
      </c>
      <c r="E41" s="161"/>
      <c r="F41" s="161"/>
      <c r="G41" s="162" t="s">
        <v>52</v>
      </c>
      <c r="H41" s="163" t="s">
        <v>53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131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 xml:space="preserve">Oprava propustků na trati  Suchdol nad Odrou - Budišov nad Budišovkou 2021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127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1383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129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SO - 05.1 - Svršek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OŘ Ostrava</v>
      </c>
      <c r="G56" s="41"/>
      <c r="H56" s="41"/>
      <c r="I56" s="33" t="s">
        <v>23</v>
      </c>
      <c r="J56" s="73" t="str">
        <f>IF(J14="","",J14)</f>
        <v>15. 3. 2021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 xml:space="preserve"> Správa železnic s.o. OŘ Ostrava</v>
      </c>
      <c r="G58" s="41"/>
      <c r="H58" s="41"/>
      <c r="I58" s="33" t="s">
        <v>33</v>
      </c>
      <c r="J58" s="37" t="str">
        <f>E23</f>
        <v xml:space="preserve"> 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40.05" customHeight="1">
      <c r="A59" s="39"/>
      <c r="B59" s="40"/>
      <c r="C59" s="33" t="s">
        <v>31</v>
      </c>
      <c r="D59" s="41"/>
      <c r="E59" s="41"/>
      <c r="F59" s="28" t="str">
        <f>IF(E20="","",E20)</f>
        <v>Vyplň údaj</v>
      </c>
      <c r="G59" s="41"/>
      <c r="H59" s="41"/>
      <c r="I59" s="33" t="s">
        <v>36</v>
      </c>
      <c r="J59" s="37" t="str">
        <f>E26</f>
        <v>IM-Projekt, inženýrské a mostní konstrukce, s.r.o.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132</v>
      </c>
      <c r="D61" s="172"/>
      <c r="E61" s="172"/>
      <c r="F61" s="172"/>
      <c r="G61" s="172"/>
      <c r="H61" s="172"/>
      <c r="I61" s="172"/>
      <c r="J61" s="173" t="s">
        <v>133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73</v>
      </c>
      <c r="D63" s="41"/>
      <c r="E63" s="41"/>
      <c r="F63" s="41"/>
      <c r="G63" s="41"/>
      <c r="H63" s="41"/>
      <c r="I63" s="41"/>
      <c r="J63" s="103">
        <f>J88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134</v>
      </c>
    </row>
    <row r="64" s="9" customFormat="1" ht="24.96" customHeight="1">
      <c r="A64" s="9"/>
      <c r="B64" s="175"/>
      <c r="C64" s="176"/>
      <c r="D64" s="177" t="s">
        <v>135</v>
      </c>
      <c r="E64" s="178"/>
      <c r="F64" s="178"/>
      <c r="G64" s="178"/>
      <c r="H64" s="178"/>
      <c r="I64" s="178"/>
      <c r="J64" s="179">
        <f>J89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136</v>
      </c>
      <c r="E65" s="183"/>
      <c r="F65" s="183"/>
      <c r="G65" s="183"/>
      <c r="H65" s="183"/>
      <c r="I65" s="183"/>
      <c r="J65" s="184">
        <f>J90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75"/>
      <c r="C66" s="176"/>
      <c r="D66" s="177" t="s">
        <v>137</v>
      </c>
      <c r="E66" s="178"/>
      <c r="F66" s="178"/>
      <c r="G66" s="178"/>
      <c r="H66" s="178"/>
      <c r="I66" s="178"/>
      <c r="J66" s="179">
        <f>J141</f>
        <v>0</v>
      </c>
      <c r="K66" s="176"/>
      <c r="L66" s="180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4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4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138</v>
      </c>
      <c r="D73" s="41"/>
      <c r="E73" s="41"/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170" t="str">
        <f>E7</f>
        <v xml:space="preserve">Oprava propustků na trati  Suchdol nad Odrou - Budišov nad Budišovkou 2021</v>
      </c>
      <c r="F76" s="33"/>
      <c r="G76" s="33"/>
      <c r="H76" s="33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1" customFormat="1" ht="12" customHeight="1">
      <c r="B77" s="22"/>
      <c r="C77" s="33" t="s">
        <v>127</v>
      </c>
      <c r="D77" s="23"/>
      <c r="E77" s="23"/>
      <c r="F77" s="23"/>
      <c r="G77" s="23"/>
      <c r="H77" s="23"/>
      <c r="I77" s="23"/>
      <c r="J77" s="23"/>
      <c r="K77" s="23"/>
      <c r="L77" s="21"/>
    </row>
    <row r="78" s="2" customFormat="1" ht="16.5" customHeight="1">
      <c r="A78" s="39"/>
      <c r="B78" s="40"/>
      <c r="C78" s="41"/>
      <c r="D78" s="41"/>
      <c r="E78" s="170" t="s">
        <v>1383</v>
      </c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129</v>
      </c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70" t="str">
        <f>E11</f>
        <v>SO - 05.1 - Svršek</v>
      </c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21</v>
      </c>
      <c r="D82" s="41"/>
      <c r="E82" s="41"/>
      <c r="F82" s="28" t="str">
        <f>F14</f>
        <v xml:space="preserve"> OŘ Ostrava</v>
      </c>
      <c r="G82" s="41"/>
      <c r="H82" s="41"/>
      <c r="I82" s="33" t="s">
        <v>23</v>
      </c>
      <c r="J82" s="73" t="str">
        <f>IF(J14="","",J14)</f>
        <v>15. 3. 2021</v>
      </c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25</v>
      </c>
      <c r="D84" s="41"/>
      <c r="E84" s="41"/>
      <c r="F84" s="28" t="str">
        <f>E17</f>
        <v xml:space="preserve"> Správa železnic s.o. OŘ Ostrava</v>
      </c>
      <c r="G84" s="41"/>
      <c r="H84" s="41"/>
      <c r="I84" s="33" t="s">
        <v>33</v>
      </c>
      <c r="J84" s="37" t="str">
        <f>E23</f>
        <v xml:space="preserve"> </v>
      </c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40.05" customHeight="1">
      <c r="A85" s="39"/>
      <c r="B85" s="40"/>
      <c r="C85" s="33" t="s">
        <v>31</v>
      </c>
      <c r="D85" s="41"/>
      <c r="E85" s="41"/>
      <c r="F85" s="28" t="str">
        <f>IF(E20="","",E20)</f>
        <v>Vyplň údaj</v>
      </c>
      <c r="G85" s="41"/>
      <c r="H85" s="41"/>
      <c r="I85" s="33" t="s">
        <v>36</v>
      </c>
      <c r="J85" s="37" t="str">
        <f>E26</f>
        <v>IM-Projekt, inženýrské a mostní konstrukce, s.r.o.</v>
      </c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0.32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11" customFormat="1" ht="29.28" customHeight="1">
      <c r="A87" s="186"/>
      <c r="B87" s="187"/>
      <c r="C87" s="188" t="s">
        <v>139</v>
      </c>
      <c r="D87" s="189" t="s">
        <v>60</v>
      </c>
      <c r="E87" s="189" t="s">
        <v>56</v>
      </c>
      <c r="F87" s="189" t="s">
        <v>57</v>
      </c>
      <c r="G87" s="189" t="s">
        <v>140</v>
      </c>
      <c r="H87" s="189" t="s">
        <v>141</v>
      </c>
      <c r="I87" s="189" t="s">
        <v>142</v>
      </c>
      <c r="J87" s="189" t="s">
        <v>133</v>
      </c>
      <c r="K87" s="190" t="s">
        <v>143</v>
      </c>
      <c r="L87" s="191"/>
      <c r="M87" s="93" t="s">
        <v>19</v>
      </c>
      <c r="N87" s="94" t="s">
        <v>45</v>
      </c>
      <c r="O87" s="94" t="s">
        <v>144</v>
      </c>
      <c r="P87" s="94" t="s">
        <v>145</v>
      </c>
      <c r="Q87" s="94" t="s">
        <v>146</v>
      </c>
      <c r="R87" s="94" t="s">
        <v>147</v>
      </c>
      <c r="S87" s="94" t="s">
        <v>148</v>
      </c>
      <c r="T87" s="95" t="s">
        <v>149</v>
      </c>
      <c r="U87" s="186"/>
      <c r="V87" s="186"/>
      <c r="W87" s="186"/>
      <c r="X87" s="186"/>
      <c r="Y87" s="186"/>
      <c r="Z87" s="186"/>
      <c r="AA87" s="186"/>
      <c r="AB87" s="186"/>
      <c r="AC87" s="186"/>
      <c r="AD87" s="186"/>
      <c r="AE87" s="186"/>
    </row>
    <row r="88" s="2" customFormat="1" ht="22.8" customHeight="1">
      <c r="A88" s="39"/>
      <c r="B88" s="40"/>
      <c r="C88" s="100" t="s">
        <v>150</v>
      </c>
      <c r="D88" s="41"/>
      <c r="E88" s="41"/>
      <c r="F88" s="41"/>
      <c r="G88" s="41"/>
      <c r="H88" s="41"/>
      <c r="I88" s="41"/>
      <c r="J88" s="192">
        <f>BK88</f>
        <v>0</v>
      </c>
      <c r="K88" s="41"/>
      <c r="L88" s="45"/>
      <c r="M88" s="96"/>
      <c r="N88" s="193"/>
      <c r="O88" s="97"/>
      <c r="P88" s="194">
        <f>P89+P141</f>
        <v>0</v>
      </c>
      <c r="Q88" s="97"/>
      <c r="R88" s="194">
        <f>R89+R141</f>
        <v>13.64048</v>
      </c>
      <c r="S88" s="97"/>
      <c r="T88" s="195">
        <f>T89+T141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74</v>
      </c>
      <c r="AU88" s="18" t="s">
        <v>134</v>
      </c>
      <c r="BK88" s="196">
        <f>BK89+BK141</f>
        <v>0</v>
      </c>
    </row>
    <row r="89" s="12" customFormat="1" ht="25.92" customHeight="1">
      <c r="A89" s="12"/>
      <c r="B89" s="197"/>
      <c r="C89" s="198"/>
      <c r="D89" s="199" t="s">
        <v>74</v>
      </c>
      <c r="E89" s="200" t="s">
        <v>151</v>
      </c>
      <c r="F89" s="200" t="s">
        <v>152</v>
      </c>
      <c r="G89" s="198"/>
      <c r="H89" s="198"/>
      <c r="I89" s="201"/>
      <c r="J89" s="202">
        <f>BK89</f>
        <v>0</v>
      </c>
      <c r="K89" s="198"/>
      <c r="L89" s="203"/>
      <c r="M89" s="204"/>
      <c r="N89" s="205"/>
      <c r="O89" s="205"/>
      <c r="P89" s="206">
        <f>P90</f>
        <v>0</v>
      </c>
      <c r="Q89" s="205"/>
      <c r="R89" s="206">
        <f>R90</f>
        <v>13.64048</v>
      </c>
      <c r="S89" s="205"/>
      <c r="T89" s="207">
        <f>T90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8" t="s">
        <v>82</v>
      </c>
      <c r="AT89" s="209" t="s">
        <v>74</v>
      </c>
      <c r="AU89" s="209" t="s">
        <v>75</v>
      </c>
      <c r="AY89" s="208" t="s">
        <v>153</v>
      </c>
      <c r="BK89" s="210">
        <f>BK90</f>
        <v>0</v>
      </c>
    </row>
    <row r="90" s="12" customFormat="1" ht="22.8" customHeight="1">
      <c r="A90" s="12"/>
      <c r="B90" s="197"/>
      <c r="C90" s="198"/>
      <c r="D90" s="199" t="s">
        <v>74</v>
      </c>
      <c r="E90" s="211" t="s">
        <v>154</v>
      </c>
      <c r="F90" s="211" t="s">
        <v>155</v>
      </c>
      <c r="G90" s="198"/>
      <c r="H90" s="198"/>
      <c r="I90" s="201"/>
      <c r="J90" s="212">
        <f>BK90</f>
        <v>0</v>
      </c>
      <c r="K90" s="198"/>
      <c r="L90" s="203"/>
      <c r="M90" s="204"/>
      <c r="N90" s="205"/>
      <c r="O90" s="205"/>
      <c r="P90" s="206">
        <f>SUM(P91:P140)</f>
        <v>0</v>
      </c>
      <c r="Q90" s="205"/>
      <c r="R90" s="206">
        <f>SUM(R91:R140)</f>
        <v>13.64048</v>
      </c>
      <c r="S90" s="205"/>
      <c r="T90" s="207">
        <f>SUM(T91:T140)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8" t="s">
        <v>82</v>
      </c>
      <c r="AT90" s="209" t="s">
        <v>74</v>
      </c>
      <c r="AU90" s="209" t="s">
        <v>82</v>
      </c>
      <c r="AY90" s="208" t="s">
        <v>153</v>
      </c>
      <c r="BK90" s="210">
        <f>SUM(BK91:BK140)</f>
        <v>0</v>
      </c>
    </row>
    <row r="91" s="2" customFormat="1" ht="16.5" customHeight="1">
      <c r="A91" s="39"/>
      <c r="B91" s="40"/>
      <c r="C91" s="213" t="s">
        <v>82</v>
      </c>
      <c r="D91" s="213" t="s">
        <v>156</v>
      </c>
      <c r="E91" s="214" t="s">
        <v>178</v>
      </c>
      <c r="F91" s="215" t="s">
        <v>179</v>
      </c>
      <c r="G91" s="216" t="s">
        <v>180</v>
      </c>
      <c r="H91" s="217">
        <v>8</v>
      </c>
      <c r="I91" s="218"/>
      <c r="J91" s="219">
        <f>ROUND(I91*H91,2)</f>
        <v>0</v>
      </c>
      <c r="K91" s="215" t="s">
        <v>160</v>
      </c>
      <c r="L91" s="45"/>
      <c r="M91" s="220" t="s">
        <v>19</v>
      </c>
      <c r="N91" s="221" t="s">
        <v>46</v>
      </c>
      <c r="O91" s="85"/>
      <c r="P91" s="222">
        <f>O91*H91</f>
        <v>0</v>
      </c>
      <c r="Q91" s="222">
        <v>0</v>
      </c>
      <c r="R91" s="222">
        <f>Q91*H91</f>
        <v>0</v>
      </c>
      <c r="S91" s="222">
        <v>0</v>
      </c>
      <c r="T91" s="223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24" t="s">
        <v>161</v>
      </c>
      <c r="AT91" s="224" t="s">
        <v>156</v>
      </c>
      <c r="AU91" s="224" t="s">
        <v>84</v>
      </c>
      <c r="AY91" s="18" t="s">
        <v>153</v>
      </c>
      <c r="BE91" s="225">
        <f>IF(N91="základní",J91,0)</f>
        <v>0</v>
      </c>
      <c r="BF91" s="225">
        <f>IF(N91="snížená",J91,0)</f>
        <v>0</v>
      </c>
      <c r="BG91" s="225">
        <f>IF(N91="zákl. přenesená",J91,0)</f>
        <v>0</v>
      </c>
      <c r="BH91" s="225">
        <f>IF(N91="sníž. přenesená",J91,0)</f>
        <v>0</v>
      </c>
      <c r="BI91" s="225">
        <f>IF(N91="nulová",J91,0)</f>
        <v>0</v>
      </c>
      <c r="BJ91" s="18" t="s">
        <v>82</v>
      </c>
      <c r="BK91" s="225">
        <f>ROUND(I91*H91,2)</f>
        <v>0</v>
      </c>
      <c r="BL91" s="18" t="s">
        <v>161</v>
      </c>
      <c r="BM91" s="224" t="s">
        <v>1385</v>
      </c>
    </row>
    <row r="92" s="2" customFormat="1">
      <c r="A92" s="39"/>
      <c r="B92" s="40"/>
      <c r="C92" s="41"/>
      <c r="D92" s="226" t="s">
        <v>163</v>
      </c>
      <c r="E92" s="41"/>
      <c r="F92" s="227" t="s">
        <v>182</v>
      </c>
      <c r="G92" s="41"/>
      <c r="H92" s="41"/>
      <c r="I92" s="228"/>
      <c r="J92" s="41"/>
      <c r="K92" s="41"/>
      <c r="L92" s="45"/>
      <c r="M92" s="229"/>
      <c r="N92" s="230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163</v>
      </c>
      <c r="AU92" s="18" t="s">
        <v>84</v>
      </c>
    </row>
    <row r="93" s="13" customFormat="1">
      <c r="A93" s="13"/>
      <c r="B93" s="231"/>
      <c r="C93" s="232"/>
      <c r="D93" s="226" t="s">
        <v>165</v>
      </c>
      <c r="E93" s="233" t="s">
        <v>19</v>
      </c>
      <c r="F93" s="234" t="s">
        <v>1171</v>
      </c>
      <c r="G93" s="232"/>
      <c r="H93" s="233" t="s">
        <v>19</v>
      </c>
      <c r="I93" s="235"/>
      <c r="J93" s="232"/>
      <c r="K93" s="232"/>
      <c r="L93" s="236"/>
      <c r="M93" s="237"/>
      <c r="N93" s="238"/>
      <c r="O93" s="238"/>
      <c r="P93" s="238"/>
      <c r="Q93" s="238"/>
      <c r="R93" s="238"/>
      <c r="S93" s="238"/>
      <c r="T93" s="239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40" t="s">
        <v>165</v>
      </c>
      <c r="AU93" s="240" t="s">
        <v>84</v>
      </c>
      <c r="AV93" s="13" t="s">
        <v>82</v>
      </c>
      <c r="AW93" s="13" t="s">
        <v>35</v>
      </c>
      <c r="AX93" s="13" t="s">
        <v>75</v>
      </c>
      <c r="AY93" s="240" t="s">
        <v>153</v>
      </c>
    </row>
    <row r="94" s="14" customFormat="1">
      <c r="A94" s="14"/>
      <c r="B94" s="241"/>
      <c r="C94" s="242"/>
      <c r="D94" s="226" t="s">
        <v>165</v>
      </c>
      <c r="E94" s="243" t="s">
        <v>19</v>
      </c>
      <c r="F94" s="244" t="s">
        <v>1325</v>
      </c>
      <c r="G94" s="242"/>
      <c r="H94" s="245">
        <v>8</v>
      </c>
      <c r="I94" s="246"/>
      <c r="J94" s="242"/>
      <c r="K94" s="242"/>
      <c r="L94" s="247"/>
      <c r="M94" s="248"/>
      <c r="N94" s="249"/>
      <c r="O94" s="249"/>
      <c r="P94" s="249"/>
      <c r="Q94" s="249"/>
      <c r="R94" s="249"/>
      <c r="S94" s="249"/>
      <c r="T94" s="250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51" t="s">
        <v>165</v>
      </c>
      <c r="AU94" s="251" t="s">
        <v>84</v>
      </c>
      <c r="AV94" s="14" t="s">
        <v>84</v>
      </c>
      <c r="AW94" s="14" t="s">
        <v>35</v>
      </c>
      <c r="AX94" s="14" t="s">
        <v>75</v>
      </c>
      <c r="AY94" s="251" t="s">
        <v>153</v>
      </c>
    </row>
    <row r="95" s="15" customFormat="1">
      <c r="A95" s="15"/>
      <c r="B95" s="252"/>
      <c r="C95" s="253"/>
      <c r="D95" s="226" t="s">
        <v>165</v>
      </c>
      <c r="E95" s="254" t="s">
        <v>19</v>
      </c>
      <c r="F95" s="255" t="s">
        <v>168</v>
      </c>
      <c r="G95" s="253"/>
      <c r="H95" s="256">
        <v>8</v>
      </c>
      <c r="I95" s="257"/>
      <c r="J95" s="253"/>
      <c r="K95" s="253"/>
      <c r="L95" s="258"/>
      <c r="M95" s="259"/>
      <c r="N95" s="260"/>
      <c r="O95" s="260"/>
      <c r="P95" s="260"/>
      <c r="Q95" s="260"/>
      <c r="R95" s="260"/>
      <c r="S95" s="260"/>
      <c r="T95" s="261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T95" s="262" t="s">
        <v>165</v>
      </c>
      <c r="AU95" s="262" t="s">
        <v>84</v>
      </c>
      <c r="AV95" s="15" t="s">
        <v>161</v>
      </c>
      <c r="AW95" s="15" t="s">
        <v>35</v>
      </c>
      <c r="AX95" s="15" t="s">
        <v>82</v>
      </c>
      <c r="AY95" s="262" t="s">
        <v>153</v>
      </c>
    </row>
    <row r="96" s="2" customFormat="1" ht="16.5" customHeight="1">
      <c r="A96" s="39"/>
      <c r="B96" s="40"/>
      <c r="C96" s="263" t="s">
        <v>84</v>
      </c>
      <c r="D96" s="263" t="s">
        <v>169</v>
      </c>
      <c r="E96" s="264" t="s">
        <v>185</v>
      </c>
      <c r="F96" s="265" t="s">
        <v>186</v>
      </c>
      <c r="G96" s="266" t="s">
        <v>172</v>
      </c>
      <c r="H96" s="267">
        <v>13.6</v>
      </c>
      <c r="I96" s="268"/>
      <c r="J96" s="269">
        <f>ROUND(I96*H96,2)</f>
        <v>0</v>
      </c>
      <c r="K96" s="265" t="s">
        <v>160</v>
      </c>
      <c r="L96" s="270"/>
      <c r="M96" s="271" t="s">
        <v>19</v>
      </c>
      <c r="N96" s="272" t="s">
        <v>46</v>
      </c>
      <c r="O96" s="85"/>
      <c r="P96" s="222">
        <f>O96*H96</f>
        <v>0</v>
      </c>
      <c r="Q96" s="222">
        <v>1</v>
      </c>
      <c r="R96" s="222">
        <f>Q96*H96</f>
        <v>13.6</v>
      </c>
      <c r="S96" s="222">
        <v>0</v>
      </c>
      <c r="T96" s="223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4" t="s">
        <v>173</v>
      </c>
      <c r="AT96" s="224" t="s">
        <v>169</v>
      </c>
      <c r="AU96" s="224" t="s">
        <v>84</v>
      </c>
      <c r="AY96" s="18" t="s">
        <v>153</v>
      </c>
      <c r="BE96" s="225">
        <f>IF(N96="základní",J96,0)</f>
        <v>0</v>
      </c>
      <c r="BF96" s="225">
        <f>IF(N96="snížená",J96,0)</f>
        <v>0</v>
      </c>
      <c r="BG96" s="225">
        <f>IF(N96="zákl. přenesená",J96,0)</f>
        <v>0</v>
      </c>
      <c r="BH96" s="225">
        <f>IF(N96="sníž. přenesená",J96,0)</f>
        <v>0</v>
      </c>
      <c r="BI96" s="225">
        <f>IF(N96="nulová",J96,0)</f>
        <v>0</v>
      </c>
      <c r="BJ96" s="18" t="s">
        <v>82</v>
      </c>
      <c r="BK96" s="225">
        <f>ROUND(I96*H96,2)</f>
        <v>0</v>
      </c>
      <c r="BL96" s="18" t="s">
        <v>161</v>
      </c>
      <c r="BM96" s="224" t="s">
        <v>1386</v>
      </c>
    </row>
    <row r="97" s="2" customFormat="1">
      <c r="A97" s="39"/>
      <c r="B97" s="40"/>
      <c r="C97" s="41"/>
      <c r="D97" s="226" t="s">
        <v>163</v>
      </c>
      <c r="E97" s="41"/>
      <c r="F97" s="227" t="s">
        <v>186</v>
      </c>
      <c r="G97" s="41"/>
      <c r="H97" s="41"/>
      <c r="I97" s="228"/>
      <c r="J97" s="41"/>
      <c r="K97" s="41"/>
      <c r="L97" s="45"/>
      <c r="M97" s="229"/>
      <c r="N97" s="230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163</v>
      </c>
      <c r="AU97" s="18" t="s">
        <v>84</v>
      </c>
    </row>
    <row r="98" s="13" customFormat="1">
      <c r="A98" s="13"/>
      <c r="B98" s="231"/>
      <c r="C98" s="232"/>
      <c r="D98" s="226" t="s">
        <v>165</v>
      </c>
      <c r="E98" s="233" t="s">
        <v>19</v>
      </c>
      <c r="F98" s="234" t="s">
        <v>1174</v>
      </c>
      <c r="G98" s="232"/>
      <c r="H98" s="233" t="s">
        <v>19</v>
      </c>
      <c r="I98" s="235"/>
      <c r="J98" s="232"/>
      <c r="K98" s="232"/>
      <c r="L98" s="236"/>
      <c r="M98" s="237"/>
      <c r="N98" s="238"/>
      <c r="O98" s="238"/>
      <c r="P98" s="238"/>
      <c r="Q98" s="238"/>
      <c r="R98" s="238"/>
      <c r="S98" s="238"/>
      <c r="T98" s="239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0" t="s">
        <v>165</v>
      </c>
      <c r="AU98" s="240" t="s">
        <v>84</v>
      </c>
      <c r="AV98" s="13" t="s">
        <v>82</v>
      </c>
      <c r="AW98" s="13" t="s">
        <v>35</v>
      </c>
      <c r="AX98" s="13" t="s">
        <v>75</v>
      </c>
      <c r="AY98" s="240" t="s">
        <v>153</v>
      </c>
    </row>
    <row r="99" s="14" customFormat="1">
      <c r="A99" s="14"/>
      <c r="B99" s="241"/>
      <c r="C99" s="242"/>
      <c r="D99" s="226" t="s">
        <v>165</v>
      </c>
      <c r="E99" s="243" t="s">
        <v>19</v>
      </c>
      <c r="F99" s="244" t="s">
        <v>1327</v>
      </c>
      <c r="G99" s="242"/>
      <c r="H99" s="245">
        <v>13.6</v>
      </c>
      <c r="I99" s="246"/>
      <c r="J99" s="242"/>
      <c r="K99" s="242"/>
      <c r="L99" s="247"/>
      <c r="M99" s="248"/>
      <c r="N99" s="249"/>
      <c r="O99" s="249"/>
      <c r="P99" s="249"/>
      <c r="Q99" s="249"/>
      <c r="R99" s="249"/>
      <c r="S99" s="249"/>
      <c r="T99" s="250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1" t="s">
        <v>165</v>
      </c>
      <c r="AU99" s="251" t="s">
        <v>84</v>
      </c>
      <c r="AV99" s="14" t="s">
        <v>84</v>
      </c>
      <c r="AW99" s="14" t="s">
        <v>35</v>
      </c>
      <c r="AX99" s="14" t="s">
        <v>75</v>
      </c>
      <c r="AY99" s="251" t="s">
        <v>153</v>
      </c>
    </row>
    <row r="100" s="15" customFormat="1">
      <c r="A100" s="15"/>
      <c r="B100" s="252"/>
      <c r="C100" s="253"/>
      <c r="D100" s="226" t="s">
        <v>165</v>
      </c>
      <c r="E100" s="254" t="s">
        <v>19</v>
      </c>
      <c r="F100" s="255" t="s">
        <v>168</v>
      </c>
      <c r="G100" s="253"/>
      <c r="H100" s="256">
        <v>13.6</v>
      </c>
      <c r="I100" s="257"/>
      <c r="J100" s="253"/>
      <c r="K100" s="253"/>
      <c r="L100" s="258"/>
      <c r="M100" s="259"/>
      <c r="N100" s="260"/>
      <c r="O100" s="260"/>
      <c r="P100" s="260"/>
      <c r="Q100" s="260"/>
      <c r="R100" s="260"/>
      <c r="S100" s="260"/>
      <c r="T100" s="261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T100" s="262" t="s">
        <v>165</v>
      </c>
      <c r="AU100" s="262" t="s">
        <v>84</v>
      </c>
      <c r="AV100" s="15" t="s">
        <v>161</v>
      </c>
      <c r="AW100" s="15" t="s">
        <v>35</v>
      </c>
      <c r="AX100" s="15" t="s">
        <v>82</v>
      </c>
      <c r="AY100" s="262" t="s">
        <v>153</v>
      </c>
    </row>
    <row r="101" s="2" customFormat="1" ht="16.5" customHeight="1">
      <c r="A101" s="39"/>
      <c r="B101" s="40"/>
      <c r="C101" s="213" t="s">
        <v>177</v>
      </c>
      <c r="D101" s="213" t="s">
        <v>156</v>
      </c>
      <c r="E101" s="214" t="s">
        <v>914</v>
      </c>
      <c r="F101" s="215" t="s">
        <v>915</v>
      </c>
      <c r="G101" s="216" t="s">
        <v>219</v>
      </c>
      <c r="H101" s="217">
        <v>0.0060000000000000001</v>
      </c>
      <c r="I101" s="218"/>
      <c r="J101" s="219">
        <f>ROUND(I101*H101,2)</f>
        <v>0</v>
      </c>
      <c r="K101" s="215" t="s">
        <v>160</v>
      </c>
      <c r="L101" s="45"/>
      <c r="M101" s="220" t="s">
        <v>19</v>
      </c>
      <c r="N101" s="221" t="s">
        <v>46</v>
      </c>
      <c r="O101" s="85"/>
      <c r="P101" s="222">
        <f>O101*H101</f>
        <v>0</v>
      </c>
      <c r="Q101" s="222">
        <v>0</v>
      </c>
      <c r="R101" s="222">
        <f>Q101*H101</f>
        <v>0</v>
      </c>
      <c r="S101" s="222">
        <v>0</v>
      </c>
      <c r="T101" s="223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4" t="s">
        <v>161</v>
      </c>
      <c r="AT101" s="224" t="s">
        <v>156</v>
      </c>
      <c r="AU101" s="224" t="s">
        <v>84</v>
      </c>
      <c r="AY101" s="18" t="s">
        <v>153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18" t="s">
        <v>82</v>
      </c>
      <c r="BK101" s="225">
        <f>ROUND(I101*H101,2)</f>
        <v>0</v>
      </c>
      <c r="BL101" s="18" t="s">
        <v>161</v>
      </c>
      <c r="BM101" s="224" t="s">
        <v>1387</v>
      </c>
    </row>
    <row r="102" s="2" customFormat="1">
      <c r="A102" s="39"/>
      <c r="B102" s="40"/>
      <c r="C102" s="41"/>
      <c r="D102" s="226" t="s">
        <v>163</v>
      </c>
      <c r="E102" s="41"/>
      <c r="F102" s="227" t="s">
        <v>917</v>
      </c>
      <c r="G102" s="41"/>
      <c r="H102" s="41"/>
      <c r="I102" s="228"/>
      <c r="J102" s="41"/>
      <c r="K102" s="41"/>
      <c r="L102" s="45"/>
      <c r="M102" s="229"/>
      <c r="N102" s="230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163</v>
      </c>
      <c r="AU102" s="18" t="s">
        <v>84</v>
      </c>
    </row>
    <row r="103" s="13" customFormat="1">
      <c r="A103" s="13"/>
      <c r="B103" s="231"/>
      <c r="C103" s="232"/>
      <c r="D103" s="226" t="s">
        <v>165</v>
      </c>
      <c r="E103" s="233" t="s">
        <v>19</v>
      </c>
      <c r="F103" s="234" t="s">
        <v>1180</v>
      </c>
      <c r="G103" s="232"/>
      <c r="H103" s="233" t="s">
        <v>19</v>
      </c>
      <c r="I103" s="235"/>
      <c r="J103" s="232"/>
      <c r="K103" s="232"/>
      <c r="L103" s="236"/>
      <c r="M103" s="237"/>
      <c r="N103" s="238"/>
      <c r="O103" s="238"/>
      <c r="P103" s="238"/>
      <c r="Q103" s="238"/>
      <c r="R103" s="238"/>
      <c r="S103" s="238"/>
      <c r="T103" s="239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0" t="s">
        <v>165</v>
      </c>
      <c r="AU103" s="240" t="s">
        <v>84</v>
      </c>
      <c r="AV103" s="13" t="s">
        <v>82</v>
      </c>
      <c r="AW103" s="13" t="s">
        <v>35</v>
      </c>
      <c r="AX103" s="13" t="s">
        <v>75</v>
      </c>
      <c r="AY103" s="240" t="s">
        <v>153</v>
      </c>
    </row>
    <row r="104" s="14" customFormat="1">
      <c r="A104" s="14"/>
      <c r="B104" s="241"/>
      <c r="C104" s="242"/>
      <c r="D104" s="226" t="s">
        <v>165</v>
      </c>
      <c r="E104" s="243" t="s">
        <v>19</v>
      </c>
      <c r="F104" s="244" t="s">
        <v>1329</v>
      </c>
      <c r="G104" s="242"/>
      <c r="H104" s="245">
        <v>0.0060000000000000001</v>
      </c>
      <c r="I104" s="246"/>
      <c r="J104" s="242"/>
      <c r="K104" s="242"/>
      <c r="L104" s="247"/>
      <c r="M104" s="248"/>
      <c r="N104" s="249"/>
      <c r="O104" s="249"/>
      <c r="P104" s="249"/>
      <c r="Q104" s="249"/>
      <c r="R104" s="249"/>
      <c r="S104" s="249"/>
      <c r="T104" s="250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1" t="s">
        <v>165</v>
      </c>
      <c r="AU104" s="251" t="s">
        <v>84</v>
      </c>
      <c r="AV104" s="14" t="s">
        <v>84</v>
      </c>
      <c r="AW104" s="14" t="s">
        <v>35</v>
      </c>
      <c r="AX104" s="14" t="s">
        <v>75</v>
      </c>
      <c r="AY104" s="251" t="s">
        <v>153</v>
      </c>
    </row>
    <row r="105" s="15" customFormat="1">
      <c r="A105" s="15"/>
      <c r="B105" s="252"/>
      <c r="C105" s="253"/>
      <c r="D105" s="226" t="s">
        <v>165</v>
      </c>
      <c r="E105" s="254" t="s">
        <v>19</v>
      </c>
      <c r="F105" s="255" t="s">
        <v>168</v>
      </c>
      <c r="G105" s="253"/>
      <c r="H105" s="256">
        <v>0.0060000000000000001</v>
      </c>
      <c r="I105" s="257"/>
      <c r="J105" s="253"/>
      <c r="K105" s="253"/>
      <c r="L105" s="258"/>
      <c r="M105" s="259"/>
      <c r="N105" s="260"/>
      <c r="O105" s="260"/>
      <c r="P105" s="260"/>
      <c r="Q105" s="260"/>
      <c r="R105" s="260"/>
      <c r="S105" s="260"/>
      <c r="T105" s="261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T105" s="262" t="s">
        <v>165</v>
      </c>
      <c r="AU105" s="262" t="s">
        <v>84</v>
      </c>
      <c r="AV105" s="15" t="s">
        <v>161</v>
      </c>
      <c r="AW105" s="15" t="s">
        <v>35</v>
      </c>
      <c r="AX105" s="15" t="s">
        <v>82</v>
      </c>
      <c r="AY105" s="262" t="s">
        <v>153</v>
      </c>
    </row>
    <row r="106" s="2" customFormat="1" ht="16.5" customHeight="1">
      <c r="A106" s="39"/>
      <c r="B106" s="40"/>
      <c r="C106" s="213" t="s">
        <v>161</v>
      </c>
      <c r="D106" s="213" t="s">
        <v>156</v>
      </c>
      <c r="E106" s="214" t="s">
        <v>1330</v>
      </c>
      <c r="F106" s="215" t="s">
        <v>1331</v>
      </c>
      <c r="G106" s="216" t="s">
        <v>219</v>
      </c>
      <c r="H106" s="217">
        <v>0.0060000000000000001</v>
      </c>
      <c r="I106" s="218"/>
      <c r="J106" s="219">
        <f>ROUND(I106*H106,2)</f>
        <v>0</v>
      </c>
      <c r="K106" s="215" t="s">
        <v>160</v>
      </c>
      <c r="L106" s="45"/>
      <c r="M106" s="220" t="s">
        <v>19</v>
      </c>
      <c r="N106" s="221" t="s">
        <v>46</v>
      </c>
      <c r="O106" s="85"/>
      <c r="P106" s="222">
        <f>O106*H106</f>
        <v>0</v>
      </c>
      <c r="Q106" s="222">
        <v>0</v>
      </c>
      <c r="R106" s="222">
        <f>Q106*H106</f>
        <v>0</v>
      </c>
      <c r="S106" s="222">
        <v>0</v>
      </c>
      <c r="T106" s="223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4" t="s">
        <v>161</v>
      </c>
      <c r="AT106" s="224" t="s">
        <v>156</v>
      </c>
      <c r="AU106" s="224" t="s">
        <v>84</v>
      </c>
      <c r="AY106" s="18" t="s">
        <v>153</v>
      </c>
      <c r="BE106" s="225">
        <f>IF(N106="základní",J106,0)</f>
        <v>0</v>
      </c>
      <c r="BF106" s="225">
        <f>IF(N106="snížená",J106,0)</f>
        <v>0</v>
      </c>
      <c r="BG106" s="225">
        <f>IF(N106="zákl. přenesená",J106,0)</f>
        <v>0</v>
      </c>
      <c r="BH106" s="225">
        <f>IF(N106="sníž. přenesená",J106,0)</f>
        <v>0</v>
      </c>
      <c r="BI106" s="225">
        <f>IF(N106="nulová",J106,0)</f>
        <v>0</v>
      </c>
      <c r="BJ106" s="18" t="s">
        <v>82</v>
      </c>
      <c r="BK106" s="225">
        <f>ROUND(I106*H106,2)</f>
        <v>0</v>
      </c>
      <c r="BL106" s="18" t="s">
        <v>161</v>
      </c>
      <c r="BM106" s="224" t="s">
        <v>1388</v>
      </c>
    </row>
    <row r="107" s="2" customFormat="1">
      <c r="A107" s="39"/>
      <c r="B107" s="40"/>
      <c r="C107" s="41"/>
      <c r="D107" s="226" t="s">
        <v>163</v>
      </c>
      <c r="E107" s="41"/>
      <c r="F107" s="227" t="s">
        <v>1333</v>
      </c>
      <c r="G107" s="41"/>
      <c r="H107" s="41"/>
      <c r="I107" s="228"/>
      <c r="J107" s="41"/>
      <c r="K107" s="41"/>
      <c r="L107" s="45"/>
      <c r="M107" s="229"/>
      <c r="N107" s="230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163</v>
      </c>
      <c r="AU107" s="18" t="s">
        <v>84</v>
      </c>
    </row>
    <row r="108" s="13" customFormat="1">
      <c r="A108" s="13"/>
      <c r="B108" s="231"/>
      <c r="C108" s="232"/>
      <c r="D108" s="226" t="s">
        <v>165</v>
      </c>
      <c r="E108" s="233" t="s">
        <v>19</v>
      </c>
      <c r="F108" s="234" t="s">
        <v>1186</v>
      </c>
      <c r="G108" s="232"/>
      <c r="H108" s="233" t="s">
        <v>19</v>
      </c>
      <c r="I108" s="235"/>
      <c r="J108" s="232"/>
      <c r="K108" s="232"/>
      <c r="L108" s="236"/>
      <c r="M108" s="237"/>
      <c r="N108" s="238"/>
      <c r="O108" s="238"/>
      <c r="P108" s="238"/>
      <c r="Q108" s="238"/>
      <c r="R108" s="238"/>
      <c r="S108" s="238"/>
      <c r="T108" s="239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0" t="s">
        <v>165</v>
      </c>
      <c r="AU108" s="240" t="s">
        <v>84</v>
      </c>
      <c r="AV108" s="13" t="s">
        <v>82</v>
      </c>
      <c r="AW108" s="13" t="s">
        <v>35</v>
      </c>
      <c r="AX108" s="13" t="s">
        <v>75</v>
      </c>
      <c r="AY108" s="240" t="s">
        <v>153</v>
      </c>
    </row>
    <row r="109" s="14" customFormat="1">
      <c r="A109" s="14"/>
      <c r="B109" s="241"/>
      <c r="C109" s="242"/>
      <c r="D109" s="226" t="s">
        <v>165</v>
      </c>
      <c r="E109" s="243" t="s">
        <v>19</v>
      </c>
      <c r="F109" s="244" t="s">
        <v>1329</v>
      </c>
      <c r="G109" s="242"/>
      <c r="H109" s="245">
        <v>0.0060000000000000001</v>
      </c>
      <c r="I109" s="246"/>
      <c r="J109" s="242"/>
      <c r="K109" s="242"/>
      <c r="L109" s="247"/>
      <c r="M109" s="248"/>
      <c r="N109" s="249"/>
      <c r="O109" s="249"/>
      <c r="P109" s="249"/>
      <c r="Q109" s="249"/>
      <c r="R109" s="249"/>
      <c r="S109" s="249"/>
      <c r="T109" s="250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1" t="s">
        <v>165</v>
      </c>
      <c r="AU109" s="251" t="s">
        <v>84</v>
      </c>
      <c r="AV109" s="14" t="s">
        <v>84</v>
      </c>
      <c r="AW109" s="14" t="s">
        <v>35</v>
      </c>
      <c r="AX109" s="14" t="s">
        <v>75</v>
      </c>
      <c r="AY109" s="251" t="s">
        <v>153</v>
      </c>
    </row>
    <row r="110" s="15" customFormat="1">
      <c r="A110" s="15"/>
      <c r="B110" s="252"/>
      <c r="C110" s="253"/>
      <c r="D110" s="226" t="s">
        <v>165</v>
      </c>
      <c r="E110" s="254" t="s">
        <v>19</v>
      </c>
      <c r="F110" s="255" t="s">
        <v>168</v>
      </c>
      <c r="G110" s="253"/>
      <c r="H110" s="256">
        <v>0.0060000000000000001</v>
      </c>
      <c r="I110" s="257"/>
      <c r="J110" s="253"/>
      <c r="K110" s="253"/>
      <c r="L110" s="258"/>
      <c r="M110" s="259"/>
      <c r="N110" s="260"/>
      <c r="O110" s="260"/>
      <c r="P110" s="260"/>
      <c r="Q110" s="260"/>
      <c r="R110" s="260"/>
      <c r="S110" s="260"/>
      <c r="T110" s="261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62" t="s">
        <v>165</v>
      </c>
      <c r="AU110" s="262" t="s">
        <v>84</v>
      </c>
      <c r="AV110" s="15" t="s">
        <v>161</v>
      </c>
      <c r="AW110" s="15" t="s">
        <v>35</v>
      </c>
      <c r="AX110" s="15" t="s">
        <v>82</v>
      </c>
      <c r="AY110" s="262" t="s">
        <v>153</v>
      </c>
    </row>
    <row r="111" s="2" customFormat="1" ht="16.5" customHeight="1">
      <c r="A111" s="39"/>
      <c r="B111" s="40"/>
      <c r="C111" s="213" t="s">
        <v>154</v>
      </c>
      <c r="D111" s="213" t="s">
        <v>156</v>
      </c>
      <c r="E111" s="214" t="s">
        <v>231</v>
      </c>
      <c r="F111" s="215" t="s">
        <v>232</v>
      </c>
      <c r="G111" s="216" t="s">
        <v>207</v>
      </c>
      <c r="H111" s="217">
        <v>4</v>
      </c>
      <c r="I111" s="218"/>
      <c r="J111" s="219">
        <f>ROUND(I111*H111,2)</f>
        <v>0</v>
      </c>
      <c r="K111" s="215" t="s">
        <v>160</v>
      </c>
      <c r="L111" s="45"/>
      <c r="M111" s="220" t="s">
        <v>19</v>
      </c>
      <c r="N111" s="221" t="s">
        <v>46</v>
      </c>
      <c r="O111" s="85"/>
      <c r="P111" s="222">
        <f>O111*H111</f>
        <v>0</v>
      </c>
      <c r="Q111" s="222">
        <v>0</v>
      </c>
      <c r="R111" s="222">
        <f>Q111*H111</f>
        <v>0</v>
      </c>
      <c r="S111" s="222">
        <v>0</v>
      </c>
      <c r="T111" s="223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4" t="s">
        <v>161</v>
      </c>
      <c r="AT111" s="224" t="s">
        <v>156</v>
      </c>
      <c r="AU111" s="224" t="s">
        <v>84</v>
      </c>
      <c r="AY111" s="18" t="s">
        <v>153</v>
      </c>
      <c r="BE111" s="225">
        <f>IF(N111="základní",J111,0)</f>
        <v>0</v>
      </c>
      <c r="BF111" s="225">
        <f>IF(N111="snížená",J111,0)</f>
        <v>0</v>
      </c>
      <c r="BG111" s="225">
        <f>IF(N111="zákl. přenesená",J111,0)</f>
        <v>0</v>
      </c>
      <c r="BH111" s="225">
        <f>IF(N111="sníž. přenesená",J111,0)</f>
        <v>0</v>
      </c>
      <c r="BI111" s="225">
        <f>IF(N111="nulová",J111,0)</f>
        <v>0</v>
      </c>
      <c r="BJ111" s="18" t="s">
        <v>82</v>
      </c>
      <c r="BK111" s="225">
        <f>ROUND(I111*H111,2)</f>
        <v>0</v>
      </c>
      <c r="BL111" s="18" t="s">
        <v>161</v>
      </c>
      <c r="BM111" s="224" t="s">
        <v>1389</v>
      </c>
    </row>
    <row r="112" s="2" customFormat="1">
      <c r="A112" s="39"/>
      <c r="B112" s="40"/>
      <c r="C112" s="41"/>
      <c r="D112" s="226" t="s">
        <v>163</v>
      </c>
      <c r="E112" s="41"/>
      <c r="F112" s="227" t="s">
        <v>234</v>
      </c>
      <c r="G112" s="41"/>
      <c r="H112" s="41"/>
      <c r="I112" s="228"/>
      <c r="J112" s="41"/>
      <c r="K112" s="41"/>
      <c r="L112" s="45"/>
      <c r="M112" s="229"/>
      <c r="N112" s="230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163</v>
      </c>
      <c r="AU112" s="18" t="s">
        <v>84</v>
      </c>
    </row>
    <row r="113" s="13" customFormat="1">
      <c r="A113" s="13"/>
      <c r="B113" s="231"/>
      <c r="C113" s="232"/>
      <c r="D113" s="226" t="s">
        <v>165</v>
      </c>
      <c r="E113" s="233" t="s">
        <v>19</v>
      </c>
      <c r="F113" s="234" t="s">
        <v>1188</v>
      </c>
      <c r="G113" s="232"/>
      <c r="H113" s="233" t="s">
        <v>19</v>
      </c>
      <c r="I113" s="235"/>
      <c r="J113" s="232"/>
      <c r="K113" s="232"/>
      <c r="L113" s="236"/>
      <c r="M113" s="237"/>
      <c r="N113" s="238"/>
      <c r="O113" s="238"/>
      <c r="P113" s="238"/>
      <c r="Q113" s="238"/>
      <c r="R113" s="238"/>
      <c r="S113" s="238"/>
      <c r="T113" s="239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0" t="s">
        <v>165</v>
      </c>
      <c r="AU113" s="240" t="s">
        <v>84</v>
      </c>
      <c r="AV113" s="13" t="s">
        <v>82</v>
      </c>
      <c r="AW113" s="13" t="s">
        <v>35</v>
      </c>
      <c r="AX113" s="13" t="s">
        <v>75</v>
      </c>
      <c r="AY113" s="240" t="s">
        <v>153</v>
      </c>
    </row>
    <row r="114" s="14" customFormat="1">
      <c r="A114" s="14"/>
      <c r="B114" s="241"/>
      <c r="C114" s="242"/>
      <c r="D114" s="226" t="s">
        <v>165</v>
      </c>
      <c r="E114" s="243" t="s">
        <v>19</v>
      </c>
      <c r="F114" s="244" t="s">
        <v>161</v>
      </c>
      <c r="G114" s="242"/>
      <c r="H114" s="245">
        <v>4</v>
      </c>
      <c r="I114" s="246"/>
      <c r="J114" s="242"/>
      <c r="K114" s="242"/>
      <c r="L114" s="247"/>
      <c r="M114" s="248"/>
      <c r="N114" s="249"/>
      <c r="O114" s="249"/>
      <c r="P114" s="249"/>
      <c r="Q114" s="249"/>
      <c r="R114" s="249"/>
      <c r="S114" s="249"/>
      <c r="T114" s="250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1" t="s">
        <v>165</v>
      </c>
      <c r="AU114" s="251" t="s">
        <v>84</v>
      </c>
      <c r="AV114" s="14" t="s">
        <v>84</v>
      </c>
      <c r="AW114" s="14" t="s">
        <v>35</v>
      </c>
      <c r="AX114" s="14" t="s">
        <v>75</v>
      </c>
      <c r="AY114" s="251" t="s">
        <v>153</v>
      </c>
    </row>
    <row r="115" s="15" customFormat="1">
      <c r="A115" s="15"/>
      <c r="B115" s="252"/>
      <c r="C115" s="253"/>
      <c r="D115" s="226" t="s">
        <v>165</v>
      </c>
      <c r="E115" s="254" t="s">
        <v>19</v>
      </c>
      <c r="F115" s="255" t="s">
        <v>168</v>
      </c>
      <c r="G115" s="253"/>
      <c r="H115" s="256">
        <v>4</v>
      </c>
      <c r="I115" s="257"/>
      <c r="J115" s="253"/>
      <c r="K115" s="253"/>
      <c r="L115" s="258"/>
      <c r="M115" s="259"/>
      <c r="N115" s="260"/>
      <c r="O115" s="260"/>
      <c r="P115" s="260"/>
      <c r="Q115" s="260"/>
      <c r="R115" s="260"/>
      <c r="S115" s="260"/>
      <c r="T115" s="261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T115" s="262" t="s">
        <v>165</v>
      </c>
      <c r="AU115" s="262" t="s">
        <v>84</v>
      </c>
      <c r="AV115" s="15" t="s">
        <v>161</v>
      </c>
      <c r="AW115" s="15" t="s">
        <v>35</v>
      </c>
      <c r="AX115" s="15" t="s">
        <v>82</v>
      </c>
      <c r="AY115" s="262" t="s">
        <v>153</v>
      </c>
    </row>
    <row r="116" s="2" customFormat="1" ht="16.5" customHeight="1">
      <c r="A116" s="39"/>
      <c r="B116" s="40"/>
      <c r="C116" s="263" t="s">
        <v>197</v>
      </c>
      <c r="D116" s="263" t="s">
        <v>169</v>
      </c>
      <c r="E116" s="264" t="s">
        <v>1189</v>
      </c>
      <c r="F116" s="265" t="s">
        <v>1190</v>
      </c>
      <c r="G116" s="266" t="s">
        <v>207</v>
      </c>
      <c r="H116" s="267">
        <v>176</v>
      </c>
      <c r="I116" s="268"/>
      <c r="J116" s="269">
        <f>ROUND(I116*H116,2)</f>
        <v>0</v>
      </c>
      <c r="K116" s="265" t="s">
        <v>160</v>
      </c>
      <c r="L116" s="270"/>
      <c r="M116" s="271" t="s">
        <v>19</v>
      </c>
      <c r="N116" s="272" t="s">
        <v>46</v>
      </c>
      <c r="O116" s="85"/>
      <c r="P116" s="222">
        <f>O116*H116</f>
        <v>0</v>
      </c>
      <c r="Q116" s="222">
        <v>9.0000000000000006E-05</v>
      </c>
      <c r="R116" s="222">
        <f>Q116*H116</f>
        <v>0.01584</v>
      </c>
      <c r="S116" s="222">
        <v>0</v>
      </c>
      <c r="T116" s="223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24" t="s">
        <v>173</v>
      </c>
      <c r="AT116" s="224" t="s">
        <v>169</v>
      </c>
      <c r="AU116" s="224" t="s">
        <v>84</v>
      </c>
      <c r="AY116" s="18" t="s">
        <v>153</v>
      </c>
      <c r="BE116" s="225">
        <f>IF(N116="základní",J116,0)</f>
        <v>0</v>
      </c>
      <c r="BF116" s="225">
        <f>IF(N116="snížená",J116,0)</f>
        <v>0</v>
      </c>
      <c r="BG116" s="225">
        <f>IF(N116="zákl. přenesená",J116,0)</f>
        <v>0</v>
      </c>
      <c r="BH116" s="225">
        <f>IF(N116="sníž. přenesená",J116,0)</f>
        <v>0</v>
      </c>
      <c r="BI116" s="225">
        <f>IF(N116="nulová",J116,0)</f>
        <v>0</v>
      </c>
      <c r="BJ116" s="18" t="s">
        <v>82</v>
      </c>
      <c r="BK116" s="225">
        <f>ROUND(I116*H116,2)</f>
        <v>0</v>
      </c>
      <c r="BL116" s="18" t="s">
        <v>161</v>
      </c>
      <c r="BM116" s="224" t="s">
        <v>1390</v>
      </c>
    </row>
    <row r="117" s="2" customFormat="1">
      <c r="A117" s="39"/>
      <c r="B117" s="40"/>
      <c r="C117" s="41"/>
      <c r="D117" s="226" t="s">
        <v>163</v>
      </c>
      <c r="E117" s="41"/>
      <c r="F117" s="227" t="s">
        <v>1190</v>
      </c>
      <c r="G117" s="41"/>
      <c r="H117" s="41"/>
      <c r="I117" s="228"/>
      <c r="J117" s="41"/>
      <c r="K117" s="41"/>
      <c r="L117" s="45"/>
      <c r="M117" s="229"/>
      <c r="N117" s="230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163</v>
      </c>
      <c r="AU117" s="18" t="s">
        <v>84</v>
      </c>
    </row>
    <row r="118" s="13" customFormat="1">
      <c r="A118" s="13"/>
      <c r="B118" s="231"/>
      <c r="C118" s="232"/>
      <c r="D118" s="226" t="s">
        <v>165</v>
      </c>
      <c r="E118" s="233" t="s">
        <v>19</v>
      </c>
      <c r="F118" s="234" t="s">
        <v>1192</v>
      </c>
      <c r="G118" s="232"/>
      <c r="H118" s="233" t="s">
        <v>19</v>
      </c>
      <c r="I118" s="235"/>
      <c r="J118" s="232"/>
      <c r="K118" s="232"/>
      <c r="L118" s="236"/>
      <c r="M118" s="237"/>
      <c r="N118" s="238"/>
      <c r="O118" s="238"/>
      <c r="P118" s="238"/>
      <c r="Q118" s="238"/>
      <c r="R118" s="238"/>
      <c r="S118" s="238"/>
      <c r="T118" s="239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0" t="s">
        <v>165</v>
      </c>
      <c r="AU118" s="240" t="s">
        <v>84</v>
      </c>
      <c r="AV118" s="13" t="s">
        <v>82</v>
      </c>
      <c r="AW118" s="13" t="s">
        <v>35</v>
      </c>
      <c r="AX118" s="13" t="s">
        <v>75</v>
      </c>
      <c r="AY118" s="240" t="s">
        <v>153</v>
      </c>
    </row>
    <row r="119" s="14" customFormat="1">
      <c r="A119" s="14"/>
      <c r="B119" s="241"/>
      <c r="C119" s="242"/>
      <c r="D119" s="226" t="s">
        <v>165</v>
      </c>
      <c r="E119" s="243" t="s">
        <v>19</v>
      </c>
      <c r="F119" s="244" t="s">
        <v>1336</v>
      </c>
      <c r="G119" s="242"/>
      <c r="H119" s="245">
        <v>176</v>
      </c>
      <c r="I119" s="246"/>
      <c r="J119" s="242"/>
      <c r="K119" s="242"/>
      <c r="L119" s="247"/>
      <c r="M119" s="248"/>
      <c r="N119" s="249"/>
      <c r="O119" s="249"/>
      <c r="P119" s="249"/>
      <c r="Q119" s="249"/>
      <c r="R119" s="249"/>
      <c r="S119" s="249"/>
      <c r="T119" s="250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1" t="s">
        <v>165</v>
      </c>
      <c r="AU119" s="251" t="s">
        <v>84</v>
      </c>
      <c r="AV119" s="14" t="s">
        <v>84</v>
      </c>
      <c r="AW119" s="14" t="s">
        <v>35</v>
      </c>
      <c r="AX119" s="14" t="s">
        <v>75</v>
      </c>
      <c r="AY119" s="251" t="s">
        <v>153</v>
      </c>
    </row>
    <row r="120" s="15" customFormat="1">
      <c r="A120" s="15"/>
      <c r="B120" s="252"/>
      <c r="C120" s="253"/>
      <c r="D120" s="226" t="s">
        <v>165</v>
      </c>
      <c r="E120" s="254" t="s">
        <v>19</v>
      </c>
      <c r="F120" s="255" t="s">
        <v>168</v>
      </c>
      <c r="G120" s="253"/>
      <c r="H120" s="256">
        <v>176</v>
      </c>
      <c r="I120" s="257"/>
      <c r="J120" s="253"/>
      <c r="K120" s="253"/>
      <c r="L120" s="258"/>
      <c r="M120" s="259"/>
      <c r="N120" s="260"/>
      <c r="O120" s="260"/>
      <c r="P120" s="260"/>
      <c r="Q120" s="260"/>
      <c r="R120" s="260"/>
      <c r="S120" s="260"/>
      <c r="T120" s="261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62" t="s">
        <v>165</v>
      </c>
      <c r="AU120" s="262" t="s">
        <v>84</v>
      </c>
      <c r="AV120" s="15" t="s">
        <v>161</v>
      </c>
      <c r="AW120" s="15" t="s">
        <v>35</v>
      </c>
      <c r="AX120" s="15" t="s">
        <v>82</v>
      </c>
      <c r="AY120" s="262" t="s">
        <v>153</v>
      </c>
    </row>
    <row r="121" s="2" customFormat="1" ht="16.5" customHeight="1">
      <c r="A121" s="39"/>
      <c r="B121" s="40"/>
      <c r="C121" s="263" t="s">
        <v>204</v>
      </c>
      <c r="D121" s="263" t="s">
        <v>169</v>
      </c>
      <c r="E121" s="264" t="s">
        <v>1194</v>
      </c>
      <c r="F121" s="265" t="s">
        <v>1195</v>
      </c>
      <c r="G121" s="266" t="s">
        <v>207</v>
      </c>
      <c r="H121" s="267">
        <v>176</v>
      </c>
      <c r="I121" s="268"/>
      <c r="J121" s="269">
        <f>ROUND(I121*H121,2)</f>
        <v>0</v>
      </c>
      <c r="K121" s="265" t="s">
        <v>160</v>
      </c>
      <c r="L121" s="270"/>
      <c r="M121" s="271" t="s">
        <v>19</v>
      </c>
      <c r="N121" s="272" t="s">
        <v>46</v>
      </c>
      <c r="O121" s="85"/>
      <c r="P121" s="222">
        <f>O121*H121</f>
        <v>0</v>
      </c>
      <c r="Q121" s="222">
        <v>5.0000000000000002E-05</v>
      </c>
      <c r="R121" s="222">
        <f>Q121*H121</f>
        <v>0.0088000000000000005</v>
      </c>
      <c r="S121" s="222">
        <v>0</v>
      </c>
      <c r="T121" s="223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4" t="s">
        <v>173</v>
      </c>
      <c r="AT121" s="224" t="s">
        <v>169</v>
      </c>
      <c r="AU121" s="224" t="s">
        <v>84</v>
      </c>
      <c r="AY121" s="18" t="s">
        <v>153</v>
      </c>
      <c r="BE121" s="225">
        <f>IF(N121="základní",J121,0)</f>
        <v>0</v>
      </c>
      <c r="BF121" s="225">
        <f>IF(N121="snížená",J121,0)</f>
        <v>0</v>
      </c>
      <c r="BG121" s="225">
        <f>IF(N121="zákl. přenesená",J121,0)</f>
        <v>0</v>
      </c>
      <c r="BH121" s="225">
        <f>IF(N121="sníž. přenesená",J121,0)</f>
        <v>0</v>
      </c>
      <c r="BI121" s="225">
        <f>IF(N121="nulová",J121,0)</f>
        <v>0</v>
      </c>
      <c r="BJ121" s="18" t="s">
        <v>82</v>
      </c>
      <c r="BK121" s="225">
        <f>ROUND(I121*H121,2)</f>
        <v>0</v>
      </c>
      <c r="BL121" s="18" t="s">
        <v>161</v>
      </c>
      <c r="BM121" s="224" t="s">
        <v>1391</v>
      </c>
    </row>
    <row r="122" s="2" customFormat="1">
      <c r="A122" s="39"/>
      <c r="B122" s="40"/>
      <c r="C122" s="41"/>
      <c r="D122" s="226" t="s">
        <v>163</v>
      </c>
      <c r="E122" s="41"/>
      <c r="F122" s="227" t="s">
        <v>1195</v>
      </c>
      <c r="G122" s="41"/>
      <c r="H122" s="41"/>
      <c r="I122" s="228"/>
      <c r="J122" s="41"/>
      <c r="K122" s="41"/>
      <c r="L122" s="45"/>
      <c r="M122" s="229"/>
      <c r="N122" s="230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163</v>
      </c>
      <c r="AU122" s="18" t="s">
        <v>84</v>
      </c>
    </row>
    <row r="123" s="13" customFormat="1">
      <c r="A123" s="13"/>
      <c r="B123" s="231"/>
      <c r="C123" s="232"/>
      <c r="D123" s="226" t="s">
        <v>165</v>
      </c>
      <c r="E123" s="233" t="s">
        <v>19</v>
      </c>
      <c r="F123" s="234" t="s">
        <v>1197</v>
      </c>
      <c r="G123" s="232"/>
      <c r="H123" s="233" t="s">
        <v>19</v>
      </c>
      <c r="I123" s="235"/>
      <c r="J123" s="232"/>
      <c r="K123" s="232"/>
      <c r="L123" s="236"/>
      <c r="M123" s="237"/>
      <c r="N123" s="238"/>
      <c r="O123" s="238"/>
      <c r="P123" s="238"/>
      <c r="Q123" s="238"/>
      <c r="R123" s="238"/>
      <c r="S123" s="238"/>
      <c r="T123" s="239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0" t="s">
        <v>165</v>
      </c>
      <c r="AU123" s="240" t="s">
        <v>84</v>
      </c>
      <c r="AV123" s="13" t="s">
        <v>82</v>
      </c>
      <c r="AW123" s="13" t="s">
        <v>35</v>
      </c>
      <c r="AX123" s="13" t="s">
        <v>75</v>
      </c>
      <c r="AY123" s="240" t="s">
        <v>153</v>
      </c>
    </row>
    <row r="124" s="14" customFormat="1">
      <c r="A124" s="14"/>
      <c r="B124" s="241"/>
      <c r="C124" s="242"/>
      <c r="D124" s="226" t="s">
        <v>165</v>
      </c>
      <c r="E124" s="243" t="s">
        <v>19</v>
      </c>
      <c r="F124" s="244" t="s">
        <v>1336</v>
      </c>
      <c r="G124" s="242"/>
      <c r="H124" s="245">
        <v>176</v>
      </c>
      <c r="I124" s="246"/>
      <c r="J124" s="242"/>
      <c r="K124" s="242"/>
      <c r="L124" s="247"/>
      <c r="M124" s="248"/>
      <c r="N124" s="249"/>
      <c r="O124" s="249"/>
      <c r="P124" s="249"/>
      <c r="Q124" s="249"/>
      <c r="R124" s="249"/>
      <c r="S124" s="249"/>
      <c r="T124" s="250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1" t="s">
        <v>165</v>
      </c>
      <c r="AU124" s="251" t="s">
        <v>84</v>
      </c>
      <c r="AV124" s="14" t="s">
        <v>84</v>
      </c>
      <c r="AW124" s="14" t="s">
        <v>35</v>
      </c>
      <c r="AX124" s="14" t="s">
        <v>75</v>
      </c>
      <c r="AY124" s="251" t="s">
        <v>153</v>
      </c>
    </row>
    <row r="125" s="15" customFormat="1">
      <c r="A125" s="15"/>
      <c r="B125" s="252"/>
      <c r="C125" s="253"/>
      <c r="D125" s="226" t="s">
        <v>165</v>
      </c>
      <c r="E125" s="254" t="s">
        <v>19</v>
      </c>
      <c r="F125" s="255" t="s">
        <v>168</v>
      </c>
      <c r="G125" s="253"/>
      <c r="H125" s="256">
        <v>176</v>
      </c>
      <c r="I125" s="257"/>
      <c r="J125" s="253"/>
      <c r="K125" s="253"/>
      <c r="L125" s="258"/>
      <c r="M125" s="259"/>
      <c r="N125" s="260"/>
      <c r="O125" s="260"/>
      <c r="P125" s="260"/>
      <c r="Q125" s="260"/>
      <c r="R125" s="260"/>
      <c r="S125" s="260"/>
      <c r="T125" s="261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62" t="s">
        <v>165</v>
      </c>
      <c r="AU125" s="262" t="s">
        <v>84</v>
      </c>
      <c r="AV125" s="15" t="s">
        <v>161</v>
      </c>
      <c r="AW125" s="15" t="s">
        <v>35</v>
      </c>
      <c r="AX125" s="15" t="s">
        <v>82</v>
      </c>
      <c r="AY125" s="262" t="s">
        <v>153</v>
      </c>
    </row>
    <row r="126" s="2" customFormat="1" ht="16.5" customHeight="1">
      <c r="A126" s="39"/>
      <c r="B126" s="40"/>
      <c r="C126" s="263" t="s">
        <v>173</v>
      </c>
      <c r="D126" s="263" t="s">
        <v>169</v>
      </c>
      <c r="E126" s="264" t="s">
        <v>1198</v>
      </c>
      <c r="F126" s="265" t="s">
        <v>1199</v>
      </c>
      <c r="G126" s="266" t="s">
        <v>207</v>
      </c>
      <c r="H126" s="267">
        <v>88</v>
      </c>
      <c r="I126" s="268"/>
      <c r="J126" s="269">
        <f>ROUND(I126*H126,2)</f>
        <v>0</v>
      </c>
      <c r="K126" s="265" t="s">
        <v>160</v>
      </c>
      <c r="L126" s="270"/>
      <c r="M126" s="271" t="s">
        <v>19</v>
      </c>
      <c r="N126" s="272" t="s">
        <v>46</v>
      </c>
      <c r="O126" s="85"/>
      <c r="P126" s="222">
        <f>O126*H126</f>
        <v>0</v>
      </c>
      <c r="Q126" s="222">
        <v>0.00018000000000000001</v>
      </c>
      <c r="R126" s="222">
        <f>Q126*H126</f>
        <v>0.01584</v>
      </c>
      <c r="S126" s="222">
        <v>0</v>
      </c>
      <c r="T126" s="223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4" t="s">
        <v>265</v>
      </c>
      <c r="AT126" s="224" t="s">
        <v>169</v>
      </c>
      <c r="AU126" s="224" t="s">
        <v>84</v>
      </c>
      <c r="AY126" s="18" t="s">
        <v>153</v>
      </c>
      <c r="BE126" s="225">
        <f>IF(N126="základní",J126,0)</f>
        <v>0</v>
      </c>
      <c r="BF126" s="225">
        <f>IF(N126="snížená",J126,0)</f>
        <v>0</v>
      </c>
      <c r="BG126" s="225">
        <f>IF(N126="zákl. přenesená",J126,0)</f>
        <v>0</v>
      </c>
      <c r="BH126" s="225">
        <f>IF(N126="sníž. přenesená",J126,0)</f>
        <v>0</v>
      </c>
      <c r="BI126" s="225">
        <f>IF(N126="nulová",J126,0)</f>
        <v>0</v>
      </c>
      <c r="BJ126" s="18" t="s">
        <v>82</v>
      </c>
      <c r="BK126" s="225">
        <f>ROUND(I126*H126,2)</f>
        <v>0</v>
      </c>
      <c r="BL126" s="18" t="s">
        <v>265</v>
      </c>
      <c r="BM126" s="224" t="s">
        <v>1392</v>
      </c>
    </row>
    <row r="127" s="2" customFormat="1">
      <c r="A127" s="39"/>
      <c r="B127" s="40"/>
      <c r="C127" s="41"/>
      <c r="D127" s="226" t="s">
        <v>163</v>
      </c>
      <c r="E127" s="41"/>
      <c r="F127" s="227" t="s">
        <v>1199</v>
      </c>
      <c r="G127" s="41"/>
      <c r="H127" s="41"/>
      <c r="I127" s="228"/>
      <c r="J127" s="41"/>
      <c r="K127" s="41"/>
      <c r="L127" s="45"/>
      <c r="M127" s="229"/>
      <c r="N127" s="230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163</v>
      </c>
      <c r="AU127" s="18" t="s">
        <v>84</v>
      </c>
    </row>
    <row r="128" s="13" customFormat="1">
      <c r="A128" s="13"/>
      <c r="B128" s="231"/>
      <c r="C128" s="232"/>
      <c r="D128" s="226" t="s">
        <v>165</v>
      </c>
      <c r="E128" s="233" t="s">
        <v>19</v>
      </c>
      <c r="F128" s="234" t="s">
        <v>1201</v>
      </c>
      <c r="G128" s="232"/>
      <c r="H128" s="233" t="s">
        <v>19</v>
      </c>
      <c r="I128" s="235"/>
      <c r="J128" s="232"/>
      <c r="K128" s="232"/>
      <c r="L128" s="236"/>
      <c r="M128" s="237"/>
      <c r="N128" s="238"/>
      <c r="O128" s="238"/>
      <c r="P128" s="238"/>
      <c r="Q128" s="238"/>
      <c r="R128" s="238"/>
      <c r="S128" s="238"/>
      <c r="T128" s="239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0" t="s">
        <v>165</v>
      </c>
      <c r="AU128" s="240" t="s">
        <v>84</v>
      </c>
      <c r="AV128" s="13" t="s">
        <v>82</v>
      </c>
      <c r="AW128" s="13" t="s">
        <v>35</v>
      </c>
      <c r="AX128" s="13" t="s">
        <v>75</v>
      </c>
      <c r="AY128" s="240" t="s">
        <v>153</v>
      </c>
    </row>
    <row r="129" s="14" customFormat="1">
      <c r="A129" s="14"/>
      <c r="B129" s="241"/>
      <c r="C129" s="242"/>
      <c r="D129" s="226" t="s">
        <v>165</v>
      </c>
      <c r="E129" s="243" t="s">
        <v>19</v>
      </c>
      <c r="F129" s="244" t="s">
        <v>1339</v>
      </c>
      <c r="G129" s="242"/>
      <c r="H129" s="245">
        <v>88</v>
      </c>
      <c r="I129" s="246"/>
      <c r="J129" s="242"/>
      <c r="K129" s="242"/>
      <c r="L129" s="247"/>
      <c r="M129" s="248"/>
      <c r="N129" s="249"/>
      <c r="O129" s="249"/>
      <c r="P129" s="249"/>
      <c r="Q129" s="249"/>
      <c r="R129" s="249"/>
      <c r="S129" s="249"/>
      <c r="T129" s="250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1" t="s">
        <v>165</v>
      </c>
      <c r="AU129" s="251" t="s">
        <v>84</v>
      </c>
      <c r="AV129" s="14" t="s">
        <v>84</v>
      </c>
      <c r="AW129" s="14" t="s">
        <v>35</v>
      </c>
      <c r="AX129" s="14" t="s">
        <v>75</v>
      </c>
      <c r="AY129" s="251" t="s">
        <v>153</v>
      </c>
    </row>
    <row r="130" s="15" customFormat="1">
      <c r="A130" s="15"/>
      <c r="B130" s="252"/>
      <c r="C130" s="253"/>
      <c r="D130" s="226" t="s">
        <v>165</v>
      </c>
      <c r="E130" s="254" t="s">
        <v>19</v>
      </c>
      <c r="F130" s="255" t="s">
        <v>168</v>
      </c>
      <c r="G130" s="253"/>
      <c r="H130" s="256">
        <v>88</v>
      </c>
      <c r="I130" s="257"/>
      <c r="J130" s="253"/>
      <c r="K130" s="253"/>
      <c r="L130" s="258"/>
      <c r="M130" s="259"/>
      <c r="N130" s="260"/>
      <c r="O130" s="260"/>
      <c r="P130" s="260"/>
      <c r="Q130" s="260"/>
      <c r="R130" s="260"/>
      <c r="S130" s="260"/>
      <c r="T130" s="261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62" t="s">
        <v>165</v>
      </c>
      <c r="AU130" s="262" t="s">
        <v>84</v>
      </c>
      <c r="AV130" s="15" t="s">
        <v>161</v>
      </c>
      <c r="AW130" s="15" t="s">
        <v>35</v>
      </c>
      <c r="AX130" s="15" t="s">
        <v>82</v>
      </c>
      <c r="AY130" s="262" t="s">
        <v>153</v>
      </c>
    </row>
    <row r="131" s="2" customFormat="1" ht="16.5" customHeight="1">
      <c r="A131" s="39"/>
      <c r="B131" s="40"/>
      <c r="C131" s="213" t="s">
        <v>216</v>
      </c>
      <c r="D131" s="213" t="s">
        <v>156</v>
      </c>
      <c r="E131" s="214" t="s">
        <v>1203</v>
      </c>
      <c r="F131" s="215" t="s">
        <v>1204</v>
      </c>
      <c r="G131" s="216" t="s">
        <v>219</v>
      </c>
      <c r="H131" s="217">
        <v>0.29399999999999998</v>
      </c>
      <c r="I131" s="218"/>
      <c r="J131" s="219">
        <f>ROUND(I131*H131,2)</f>
        <v>0</v>
      </c>
      <c r="K131" s="215" t="s">
        <v>160</v>
      </c>
      <c r="L131" s="45"/>
      <c r="M131" s="220" t="s">
        <v>19</v>
      </c>
      <c r="N131" s="221" t="s">
        <v>46</v>
      </c>
      <c r="O131" s="85"/>
      <c r="P131" s="222">
        <f>O131*H131</f>
        <v>0</v>
      </c>
      <c r="Q131" s="222">
        <v>0</v>
      </c>
      <c r="R131" s="222">
        <f>Q131*H131</f>
        <v>0</v>
      </c>
      <c r="S131" s="222">
        <v>0</v>
      </c>
      <c r="T131" s="223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24" t="s">
        <v>161</v>
      </c>
      <c r="AT131" s="224" t="s">
        <v>156</v>
      </c>
      <c r="AU131" s="224" t="s">
        <v>84</v>
      </c>
      <c r="AY131" s="18" t="s">
        <v>153</v>
      </c>
      <c r="BE131" s="225">
        <f>IF(N131="základní",J131,0)</f>
        <v>0</v>
      </c>
      <c r="BF131" s="225">
        <f>IF(N131="snížená",J131,0)</f>
        <v>0</v>
      </c>
      <c r="BG131" s="225">
        <f>IF(N131="zákl. přenesená",J131,0)</f>
        <v>0</v>
      </c>
      <c r="BH131" s="225">
        <f>IF(N131="sníž. přenesená",J131,0)</f>
        <v>0</v>
      </c>
      <c r="BI131" s="225">
        <f>IF(N131="nulová",J131,0)</f>
        <v>0</v>
      </c>
      <c r="BJ131" s="18" t="s">
        <v>82</v>
      </c>
      <c r="BK131" s="225">
        <f>ROUND(I131*H131,2)</f>
        <v>0</v>
      </c>
      <c r="BL131" s="18" t="s">
        <v>161</v>
      </c>
      <c r="BM131" s="224" t="s">
        <v>1393</v>
      </c>
    </row>
    <row r="132" s="2" customFormat="1">
      <c r="A132" s="39"/>
      <c r="B132" s="40"/>
      <c r="C132" s="41"/>
      <c r="D132" s="226" t="s">
        <v>163</v>
      </c>
      <c r="E132" s="41"/>
      <c r="F132" s="227" t="s">
        <v>1206</v>
      </c>
      <c r="G132" s="41"/>
      <c r="H132" s="41"/>
      <c r="I132" s="228"/>
      <c r="J132" s="41"/>
      <c r="K132" s="41"/>
      <c r="L132" s="45"/>
      <c r="M132" s="229"/>
      <c r="N132" s="230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163</v>
      </c>
      <c r="AU132" s="18" t="s">
        <v>84</v>
      </c>
    </row>
    <row r="133" s="14" customFormat="1">
      <c r="A133" s="14"/>
      <c r="B133" s="241"/>
      <c r="C133" s="242"/>
      <c r="D133" s="226" t="s">
        <v>165</v>
      </c>
      <c r="E133" s="243" t="s">
        <v>19</v>
      </c>
      <c r="F133" s="244" t="s">
        <v>1394</v>
      </c>
      <c r="G133" s="242"/>
      <c r="H133" s="245">
        <v>0.29399999999999998</v>
      </c>
      <c r="I133" s="246"/>
      <c r="J133" s="242"/>
      <c r="K133" s="242"/>
      <c r="L133" s="247"/>
      <c r="M133" s="248"/>
      <c r="N133" s="249"/>
      <c r="O133" s="249"/>
      <c r="P133" s="249"/>
      <c r="Q133" s="249"/>
      <c r="R133" s="249"/>
      <c r="S133" s="249"/>
      <c r="T133" s="250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1" t="s">
        <v>165</v>
      </c>
      <c r="AU133" s="251" t="s">
        <v>84</v>
      </c>
      <c r="AV133" s="14" t="s">
        <v>84</v>
      </c>
      <c r="AW133" s="14" t="s">
        <v>35</v>
      </c>
      <c r="AX133" s="14" t="s">
        <v>75</v>
      </c>
      <c r="AY133" s="251" t="s">
        <v>153</v>
      </c>
    </row>
    <row r="134" s="15" customFormat="1">
      <c r="A134" s="15"/>
      <c r="B134" s="252"/>
      <c r="C134" s="253"/>
      <c r="D134" s="226" t="s">
        <v>165</v>
      </c>
      <c r="E134" s="254" t="s">
        <v>19</v>
      </c>
      <c r="F134" s="255" t="s">
        <v>168</v>
      </c>
      <c r="G134" s="253"/>
      <c r="H134" s="256">
        <v>0.29399999999999998</v>
      </c>
      <c r="I134" s="257"/>
      <c r="J134" s="253"/>
      <c r="K134" s="253"/>
      <c r="L134" s="258"/>
      <c r="M134" s="259"/>
      <c r="N134" s="260"/>
      <c r="O134" s="260"/>
      <c r="P134" s="260"/>
      <c r="Q134" s="260"/>
      <c r="R134" s="260"/>
      <c r="S134" s="260"/>
      <c r="T134" s="261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62" t="s">
        <v>165</v>
      </c>
      <c r="AU134" s="262" t="s">
        <v>84</v>
      </c>
      <c r="AV134" s="15" t="s">
        <v>161</v>
      </c>
      <c r="AW134" s="15" t="s">
        <v>35</v>
      </c>
      <c r="AX134" s="15" t="s">
        <v>82</v>
      </c>
      <c r="AY134" s="262" t="s">
        <v>153</v>
      </c>
    </row>
    <row r="135" s="2" customFormat="1" ht="16.5" customHeight="1">
      <c r="A135" s="39"/>
      <c r="B135" s="40"/>
      <c r="C135" s="213" t="s">
        <v>224</v>
      </c>
      <c r="D135" s="213" t="s">
        <v>156</v>
      </c>
      <c r="E135" s="214" t="s">
        <v>255</v>
      </c>
      <c r="F135" s="215" t="s">
        <v>256</v>
      </c>
      <c r="G135" s="216" t="s">
        <v>257</v>
      </c>
      <c r="H135" s="217">
        <v>4</v>
      </c>
      <c r="I135" s="218"/>
      <c r="J135" s="219">
        <f>ROUND(I135*H135,2)</f>
        <v>0</v>
      </c>
      <c r="K135" s="215" t="s">
        <v>160</v>
      </c>
      <c r="L135" s="45"/>
      <c r="M135" s="220" t="s">
        <v>19</v>
      </c>
      <c r="N135" s="221" t="s">
        <v>46</v>
      </c>
      <c r="O135" s="85"/>
      <c r="P135" s="222">
        <f>O135*H135</f>
        <v>0</v>
      </c>
      <c r="Q135" s="222">
        <v>0</v>
      </c>
      <c r="R135" s="222">
        <f>Q135*H135</f>
        <v>0</v>
      </c>
      <c r="S135" s="222">
        <v>0</v>
      </c>
      <c r="T135" s="223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24" t="s">
        <v>161</v>
      </c>
      <c r="AT135" s="224" t="s">
        <v>156</v>
      </c>
      <c r="AU135" s="224" t="s">
        <v>84</v>
      </c>
      <c r="AY135" s="18" t="s">
        <v>153</v>
      </c>
      <c r="BE135" s="225">
        <f>IF(N135="základní",J135,0)</f>
        <v>0</v>
      </c>
      <c r="BF135" s="225">
        <f>IF(N135="snížená",J135,0)</f>
        <v>0</v>
      </c>
      <c r="BG135" s="225">
        <f>IF(N135="zákl. přenesená",J135,0)</f>
        <v>0</v>
      </c>
      <c r="BH135" s="225">
        <f>IF(N135="sníž. přenesená",J135,0)</f>
        <v>0</v>
      </c>
      <c r="BI135" s="225">
        <f>IF(N135="nulová",J135,0)</f>
        <v>0</v>
      </c>
      <c r="BJ135" s="18" t="s">
        <v>82</v>
      </c>
      <c r="BK135" s="225">
        <f>ROUND(I135*H135,2)</f>
        <v>0</v>
      </c>
      <c r="BL135" s="18" t="s">
        <v>161</v>
      </c>
      <c r="BM135" s="224" t="s">
        <v>1395</v>
      </c>
    </row>
    <row r="136" s="2" customFormat="1">
      <c r="A136" s="39"/>
      <c r="B136" s="40"/>
      <c r="C136" s="41"/>
      <c r="D136" s="226" t="s">
        <v>163</v>
      </c>
      <c r="E136" s="41"/>
      <c r="F136" s="227" t="s">
        <v>259</v>
      </c>
      <c r="G136" s="41"/>
      <c r="H136" s="41"/>
      <c r="I136" s="228"/>
      <c r="J136" s="41"/>
      <c r="K136" s="41"/>
      <c r="L136" s="45"/>
      <c r="M136" s="229"/>
      <c r="N136" s="230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163</v>
      </c>
      <c r="AU136" s="18" t="s">
        <v>84</v>
      </c>
    </row>
    <row r="137" s="2" customFormat="1" ht="21.75" customHeight="1">
      <c r="A137" s="39"/>
      <c r="B137" s="40"/>
      <c r="C137" s="213" t="s">
        <v>230</v>
      </c>
      <c r="D137" s="213" t="s">
        <v>156</v>
      </c>
      <c r="E137" s="214" t="s">
        <v>1209</v>
      </c>
      <c r="F137" s="215" t="s">
        <v>1210</v>
      </c>
      <c r="G137" s="216" t="s">
        <v>344</v>
      </c>
      <c r="H137" s="217">
        <v>294</v>
      </c>
      <c r="I137" s="218"/>
      <c r="J137" s="219">
        <f>ROUND(I137*H137,2)</f>
        <v>0</v>
      </c>
      <c r="K137" s="215" t="s">
        <v>160</v>
      </c>
      <c r="L137" s="45"/>
      <c r="M137" s="220" t="s">
        <v>19</v>
      </c>
      <c r="N137" s="221" t="s">
        <v>46</v>
      </c>
      <c r="O137" s="85"/>
      <c r="P137" s="222">
        <f>O137*H137</f>
        <v>0</v>
      </c>
      <c r="Q137" s="222">
        <v>0</v>
      </c>
      <c r="R137" s="222">
        <f>Q137*H137</f>
        <v>0</v>
      </c>
      <c r="S137" s="222">
        <v>0</v>
      </c>
      <c r="T137" s="223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24" t="s">
        <v>161</v>
      </c>
      <c r="AT137" s="224" t="s">
        <v>156</v>
      </c>
      <c r="AU137" s="224" t="s">
        <v>84</v>
      </c>
      <c r="AY137" s="18" t="s">
        <v>153</v>
      </c>
      <c r="BE137" s="225">
        <f>IF(N137="základní",J137,0)</f>
        <v>0</v>
      </c>
      <c r="BF137" s="225">
        <f>IF(N137="snížená",J137,0)</f>
        <v>0</v>
      </c>
      <c r="BG137" s="225">
        <f>IF(N137="zákl. přenesená",J137,0)</f>
        <v>0</v>
      </c>
      <c r="BH137" s="225">
        <f>IF(N137="sníž. přenesená",J137,0)</f>
        <v>0</v>
      </c>
      <c r="BI137" s="225">
        <f>IF(N137="nulová",J137,0)</f>
        <v>0</v>
      </c>
      <c r="BJ137" s="18" t="s">
        <v>82</v>
      </c>
      <c r="BK137" s="225">
        <f>ROUND(I137*H137,2)</f>
        <v>0</v>
      </c>
      <c r="BL137" s="18" t="s">
        <v>161</v>
      </c>
      <c r="BM137" s="224" t="s">
        <v>1396</v>
      </c>
    </row>
    <row r="138" s="2" customFormat="1">
      <c r="A138" s="39"/>
      <c r="B138" s="40"/>
      <c r="C138" s="41"/>
      <c r="D138" s="226" t="s">
        <v>163</v>
      </c>
      <c r="E138" s="41"/>
      <c r="F138" s="227" t="s">
        <v>1212</v>
      </c>
      <c r="G138" s="41"/>
      <c r="H138" s="41"/>
      <c r="I138" s="228"/>
      <c r="J138" s="41"/>
      <c r="K138" s="41"/>
      <c r="L138" s="45"/>
      <c r="M138" s="229"/>
      <c r="N138" s="230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163</v>
      </c>
      <c r="AU138" s="18" t="s">
        <v>84</v>
      </c>
    </row>
    <row r="139" s="14" customFormat="1">
      <c r="A139" s="14"/>
      <c r="B139" s="241"/>
      <c r="C139" s="242"/>
      <c r="D139" s="226" t="s">
        <v>165</v>
      </c>
      <c r="E139" s="243" t="s">
        <v>19</v>
      </c>
      <c r="F139" s="244" t="s">
        <v>1397</v>
      </c>
      <c r="G139" s="242"/>
      <c r="H139" s="245">
        <v>294</v>
      </c>
      <c r="I139" s="246"/>
      <c r="J139" s="242"/>
      <c r="K139" s="242"/>
      <c r="L139" s="247"/>
      <c r="M139" s="248"/>
      <c r="N139" s="249"/>
      <c r="O139" s="249"/>
      <c r="P139" s="249"/>
      <c r="Q139" s="249"/>
      <c r="R139" s="249"/>
      <c r="S139" s="249"/>
      <c r="T139" s="250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1" t="s">
        <v>165</v>
      </c>
      <c r="AU139" s="251" t="s">
        <v>84</v>
      </c>
      <c r="AV139" s="14" t="s">
        <v>84</v>
      </c>
      <c r="AW139" s="14" t="s">
        <v>35</v>
      </c>
      <c r="AX139" s="14" t="s">
        <v>75</v>
      </c>
      <c r="AY139" s="251" t="s">
        <v>153</v>
      </c>
    </row>
    <row r="140" s="15" customFormat="1">
      <c r="A140" s="15"/>
      <c r="B140" s="252"/>
      <c r="C140" s="253"/>
      <c r="D140" s="226" t="s">
        <v>165</v>
      </c>
      <c r="E140" s="254" t="s">
        <v>19</v>
      </c>
      <c r="F140" s="255" t="s">
        <v>168</v>
      </c>
      <c r="G140" s="253"/>
      <c r="H140" s="256">
        <v>294</v>
      </c>
      <c r="I140" s="257"/>
      <c r="J140" s="253"/>
      <c r="K140" s="253"/>
      <c r="L140" s="258"/>
      <c r="M140" s="259"/>
      <c r="N140" s="260"/>
      <c r="O140" s="260"/>
      <c r="P140" s="260"/>
      <c r="Q140" s="260"/>
      <c r="R140" s="260"/>
      <c r="S140" s="260"/>
      <c r="T140" s="261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62" t="s">
        <v>165</v>
      </c>
      <c r="AU140" s="262" t="s">
        <v>84</v>
      </c>
      <c r="AV140" s="15" t="s">
        <v>161</v>
      </c>
      <c r="AW140" s="15" t="s">
        <v>35</v>
      </c>
      <c r="AX140" s="15" t="s">
        <v>82</v>
      </c>
      <c r="AY140" s="262" t="s">
        <v>153</v>
      </c>
    </row>
    <row r="141" s="12" customFormat="1" ht="25.92" customHeight="1">
      <c r="A141" s="12"/>
      <c r="B141" s="197"/>
      <c r="C141" s="198"/>
      <c r="D141" s="199" t="s">
        <v>74</v>
      </c>
      <c r="E141" s="200" t="s">
        <v>260</v>
      </c>
      <c r="F141" s="200" t="s">
        <v>261</v>
      </c>
      <c r="G141" s="198"/>
      <c r="H141" s="198"/>
      <c r="I141" s="201"/>
      <c r="J141" s="202">
        <f>BK141</f>
        <v>0</v>
      </c>
      <c r="K141" s="198"/>
      <c r="L141" s="203"/>
      <c r="M141" s="204"/>
      <c r="N141" s="205"/>
      <c r="O141" s="205"/>
      <c r="P141" s="206">
        <f>SUM(P142:P171)</f>
        <v>0</v>
      </c>
      <c r="Q141" s="205"/>
      <c r="R141" s="206">
        <f>SUM(R142:R171)</f>
        <v>0</v>
      </c>
      <c r="S141" s="205"/>
      <c r="T141" s="207">
        <f>SUM(T142:T171)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08" t="s">
        <v>161</v>
      </c>
      <c r="AT141" s="209" t="s">
        <v>74</v>
      </c>
      <c r="AU141" s="209" t="s">
        <v>75</v>
      </c>
      <c r="AY141" s="208" t="s">
        <v>153</v>
      </c>
      <c r="BK141" s="210">
        <f>SUM(BK142:BK171)</f>
        <v>0</v>
      </c>
    </row>
    <row r="142" s="2" customFormat="1">
      <c r="A142" s="39"/>
      <c r="B142" s="40"/>
      <c r="C142" s="213" t="s">
        <v>235</v>
      </c>
      <c r="D142" s="213" t="s">
        <v>156</v>
      </c>
      <c r="E142" s="214" t="s">
        <v>1214</v>
      </c>
      <c r="F142" s="215" t="s">
        <v>1215</v>
      </c>
      <c r="G142" s="216" t="s">
        <v>207</v>
      </c>
      <c r="H142" s="217">
        <v>1</v>
      </c>
      <c r="I142" s="218"/>
      <c r="J142" s="219">
        <f>ROUND(I142*H142,2)</f>
        <v>0</v>
      </c>
      <c r="K142" s="215" t="s">
        <v>160</v>
      </c>
      <c r="L142" s="45"/>
      <c r="M142" s="220" t="s">
        <v>19</v>
      </c>
      <c r="N142" s="221" t="s">
        <v>46</v>
      </c>
      <c r="O142" s="85"/>
      <c r="P142" s="222">
        <f>O142*H142</f>
        <v>0</v>
      </c>
      <c r="Q142" s="222">
        <v>0</v>
      </c>
      <c r="R142" s="222">
        <f>Q142*H142</f>
        <v>0</v>
      </c>
      <c r="S142" s="222">
        <v>0</v>
      </c>
      <c r="T142" s="223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4" t="s">
        <v>265</v>
      </c>
      <c r="AT142" s="224" t="s">
        <v>156</v>
      </c>
      <c r="AU142" s="224" t="s">
        <v>82</v>
      </c>
      <c r="AY142" s="18" t="s">
        <v>153</v>
      </c>
      <c r="BE142" s="225">
        <f>IF(N142="základní",J142,0)</f>
        <v>0</v>
      </c>
      <c r="BF142" s="225">
        <f>IF(N142="snížená",J142,0)</f>
        <v>0</v>
      </c>
      <c r="BG142" s="225">
        <f>IF(N142="zákl. přenesená",J142,0)</f>
        <v>0</v>
      </c>
      <c r="BH142" s="225">
        <f>IF(N142="sníž. přenesená",J142,0)</f>
        <v>0</v>
      </c>
      <c r="BI142" s="225">
        <f>IF(N142="nulová",J142,0)</f>
        <v>0</v>
      </c>
      <c r="BJ142" s="18" t="s">
        <v>82</v>
      </c>
      <c r="BK142" s="225">
        <f>ROUND(I142*H142,2)</f>
        <v>0</v>
      </c>
      <c r="BL142" s="18" t="s">
        <v>265</v>
      </c>
      <c r="BM142" s="224" t="s">
        <v>1398</v>
      </c>
    </row>
    <row r="143" s="2" customFormat="1">
      <c r="A143" s="39"/>
      <c r="B143" s="40"/>
      <c r="C143" s="41"/>
      <c r="D143" s="226" t="s">
        <v>163</v>
      </c>
      <c r="E143" s="41"/>
      <c r="F143" s="227" t="s">
        <v>1217</v>
      </c>
      <c r="G143" s="41"/>
      <c r="H143" s="41"/>
      <c r="I143" s="228"/>
      <c r="J143" s="41"/>
      <c r="K143" s="41"/>
      <c r="L143" s="45"/>
      <c r="M143" s="229"/>
      <c r="N143" s="230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163</v>
      </c>
      <c r="AU143" s="18" t="s">
        <v>82</v>
      </c>
    </row>
    <row r="144" s="13" customFormat="1">
      <c r="A144" s="13"/>
      <c r="B144" s="231"/>
      <c r="C144" s="232"/>
      <c r="D144" s="226" t="s">
        <v>165</v>
      </c>
      <c r="E144" s="233" t="s">
        <v>19</v>
      </c>
      <c r="F144" s="234" t="s">
        <v>1346</v>
      </c>
      <c r="G144" s="232"/>
      <c r="H144" s="233" t="s">
        <v>19</v>
      </c>
      <c r="I144" s="235"/>
      <c r="J144" s="232"/>
      <c r="K144" s="232"/>
      <c r="L144" s="236"/>
      <c r="M144" s="237"/>
      <c r="N144" s="238"/>
      <c r="O144" s="238"/>
      <c r="P144" s="238"/>
      <c r="Q144" s="238"/>
      <c r="R144" s="238"/>
      <c r="S144" s="238"/>
      <c r="T144" s="23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0" t="s">
        <v>165</v>
      </c>
      <c r="AU144" s="240" t="s">
        <v>82</v>
      </c>
      <c r="AV144" s="13" t="s">
        <v>82</v>
      </c>
      <c r="AW144" s="13" t="s">
        <v>35</v>
      </c>
      <c r="AX144" s="13" t="s">
        <v>75</v>
      </c>
      <c r="AY144" s="240" t="s">
        <v>153</v>
      </c>
    </row>
    <row r="145" s="14" customFormat="1">
      <c r="A145" s="14"/>
      <c r="B145" s="241"/>
      <c r="C145" s="242"/>
      <c r="D145" s="226" t="s">
        <v>165</v>
      </c>
      <c r="E145" s="243" t="s">
        <v>19</v>
      </c>
      <c r="F145" s="244" t="s">
        <v>82</v>
      </c>
      <c r="G145" s="242"/>
      <c r="H145" s="245">
        <v>1</v>
      </c>
      <c r="I145" s="246"/>
      <c r="J145" s="242"/>
      <c r="K145" s="242"/>
      <c r="L145" s="247"/>
      <c r="M145" s="248"/>
      <c r="N145" s="249"/>
      <c r="O145" s="249"/>
      <c r="P145" s="249"/>
      <c r="Q145" s="249"/>
      <c r="R145" s="249"/>
      <c r="S145" s="249"/>
      <c r="T145" s="250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1" t="s">
        <v>165</v>
      </c>
      <c r="AU145" s="251" t="s">
        <v>82</v>
      </c>
      <c r="AV145" s="14" t="s">
        <v>84</v>
      </c>
      <c r="AW145" s="14" t="s">
        <v>35</v>
      </c>
      <c r="AX145" s="14" t="s">
        <v>75</v>
      </c>
      <c r="AY145" s="251" t="s">
        <v>153</v>
      </c>
    </row>
    <row r="146" s="15" customFormat="1">
      <c r="A146" s="15"/>
      <c r="B146" s="252"/>
      <c r="C146" s="253"/>
      <c r="D146" s="226" t="s">
        <v>165</v>
      </c>
      <c r="E146" s="254" t="s">
        <v>19</v>
      </c>
      <c r="F146" s="255" t="s">
        <v>168</v>
      </c>
      <c r="G146" s="253"/>
      <c r="H146" s="256">
        <v>1</v>
      </c>
      <c r="I146" s="257"/>
      <c r="J146" s="253"/>
      <c r="K146" s="253"/>
      <c r="L146" s="258"/>
      <c r="M146" s="259"/>
      <c r="N146" s="260"/>
      <c r="O146" s="260"/>
      <c r="P146" s="260"/>
      <c r="Q146" s="260"/>
      <c r="R146" s="260"/>
      <c r="S146" s="260"/>
      <c r="T146" s="261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62" t="s">
        <v>165</v>
      </c>
      <c r="AU146" s="262" t="s">
        <v>82</v>
      </c>
      <c r="AV146" s="15" t="s">
        <v>161</v>
      </c>
      <c r="AW146" s="15" t="s">
        <v>35</v>
      </c>
      <c r="AX146" s="15" t="s">
        <v>82</v>
      </c>
      <c r="AY146" s="262" t="s">
        <v>153</v>
      </c>
    </row>
    <row r="147" s="2" customFormat="1" ht="33" customHeight="1">
      <c r="A147" s="39"/>
      <c r="B147" s="40"/>
      <c r="C147" s="213" t="s">
        <v>254</v>
      </c>
      <c r="D147" s="213" t="s">
        <v>156</v>
      </c>
      <c r="E147" s="214" t="s">
        <v>269</v>
      </c>
      <c r="F147" s="215" t="s">
        <v>270</v>
      </c>
      <c r="G147" s="216" t="s">
        <v>172</v>
      </c>
      <c r="H147" s="217">
        <v>16</v>
      </c>
      <c r="I147" s="218"/>
      <c r="J147" s="219">
        <f>ROUND(I147*H147,2)</f>
        <v>0</v>
      </c>
      <c r="K147" s="215" t="s">
        <v>160</v>
      </c>
      <c r="L147" s="45"/>
      <c r="M147" s="220" t="s">
        <v>19</v>
      </c>
      <c r="N147" s="221" t="s">
        <v>46</v>
      </c>
      <c r="O147" s="85"/>
      <c r="P147" s="222">
        <f>O147*H147</f>
        <v>0</v>
      </c>
      <c r="Q147" s="222">
        <v>0</v>
      </c>
      <c r="R147" s="222">
        <f>Q147*H147</f>
        <v>0</v>
      </c>
      <c r="S147" s="222">
        <v>0</v>
      </c>
      <c r="T147" s="223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24" t="s">
        <v>265</v>
      </c>
      <c r="AT147" s="224" t="s">
        <v>156</v>
      </c>
      <c r="AU147" s="224" t="s">
        <v>82</v>
      </c>
      <c r="AY147" s="18" t="s">
        <v>153</v>
      </c>
      <c r="BE147" s="225">
        <f>IF(N147="základní",J147,0)</f>
        <v>0</v>
      </c>
      <c r="BF147" s="225">
        <f>IF(N147="snížená",J147,0)</f>
        <v>0</v>
      </c>
      <c r="BG147" s="225">
        <f>IF(N147="zákl. přenesená",J147,0)</f>
        <v>0</v>
      </c>
      <c r="BH147" s="225">
        <f>IF(N147="sníž. přenesená",J147,0)</f>
        <v>0</v>
      </c>
      <c r="BI147" s="225">
        <f>IF(N147="nulová",J147,0)</f>
        <v>0</v>
      </c>
      <c r="BJ147" s="18" t="s">
        <v>82</v>
      </c>
      <c r="BK147" s="225">
        <f>ROUND(I147*H147,2)</f>
        <v>0</v>
      </c>
      <c r="BL147" s="18" t="s">
        <v>265</v>
      </c>
      <c r="BM147" s="224" t="s">
        <v>1399</v>
      </c>
    </row>
    <row r="148" s="2" customFormat="1">
      <c r="A148" s="39"/>
      <c r="B148" s="40"/>
      <c r="C148" s="41"/>
      <c r="D148" s="226" t="s">
        <v>163</v>
      </c>
      <c r="E148" s="41"/>
      <c r="F148" s="227" t="s">
        <v>272</v>
      </c>
      <c r="G148" s="41"/>
      <c r="H148" s="41"/>
      <c r="I148" s="228"/>
      <c r="J148" s="41"/>
      <c r="K148" s="41"/>
      <c r="L148" s="45"/>
      <c r="M148" s="229"/>
      <c r="N148" s="230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163</v>
      </c>
      <c r="AU148" s="18" t="s">
        <v>82</v>
      </c>
    </row>
    <row r="149" s="13" customFormat="1">
      <c r="A149" s="13"/>
      <c r="B149" s="231"/>
      <c r="C149" s="232"/>
      <c r="D149" s="226" t="s">
        <v>165</v>
      </c>
      <c r="E149" s="233" t="s">
        <v>19</v>
      </c>
      <c r="F149" s="234" t="s">
        <v>1220</v>
      </c>
      <c r="G149" s="232"/>
      <c r="H149" s="233" t="s">
        <v>19</v>
      </c>
      <c r="I149" s="235"/>
      <c r="J149" s="232"/>
      <c r="K149" s="232"/>
      <c r="L149" s="236"/>
      <c r="M149" s="237"/>
      <c r="N149" s="238"/>
      <c r="O149" s="238"/>
      <c r="P149" s="238"/>
      <c r="Q149" s="238"/>
      <c r="R149" s="238"/>
      <c r="S149" s="238"/>
      <c r="T149" s="23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0" t="s">
        <v>165</v>
      </c>
      <c r="AU149" s="240" t="s">
        <v>82</v>
      </c>
      <c r="AV149" s="13" t="s">
        <v>82</v>
      </c>
      <c r="AW149" s="13" t="s">
        <v>35</v>
      </c>
      <c r="AX149" s="13" t="s">
        <v>75</v>
      </c>
      <c r="AY149" s="240" t="s">
        <v>153</v>
      </c>
    </row>
    <row r="150" s="14" customFormat="1">
      <c r="A150" s="14"/>
      <c r="B150" s="241"/>
      <c r="C150" s="242"/>
      <c r="D150" s="226" t="s">
        <v>165</v>
      </c>
      <c r="E150" s="243" t="s">
        <v>19</v>
      </c>
      <c r="F150" s="244" t="s">
        <v>909</v>
      </c>
      <c r="G150" s="242"/>
      <c r="H150" s="245">
        <v>16</v>
      </c>
      <c r="I150" s="246"/>
      <c r="J150" s="242"/>
      <c r="K150" s="242"/>
      <c r="L150" s="247"/>
      <c r="M150" s="248"/>
      <c r="N150" s="249"/>
      <c r="O150" s="249"/>
      <c r="P150" s="249"/>
      <c r="Q150" s="249"/>
      <c r="R150" s="249"/>
      <c r="S150" s="249"/>
      <c r="T150" s="250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1" t="s">
        <v>165</v>
      </c>
      <c r="AU150" s="251" t="s">
        <v>82</v>
      </c>
      <c r="AV150" s="14" t="s">
        <v>84</v>
      </c>
      <c r="AW150" s="14" t="s">
        <v>35</v>
      </c>
      <c r="AX150" s="14" t="s">
        <v>75</v>
      </c>
      <c r="AY150" s="251" t="s">
        <v>153</v>
      </c>
    </row>
    <row r="151" s="15" customFormat="1">
      <c r="A151" s="15"/>
      <c r="B151" s="252"/>
      <c r="C151" s="253"/>
      <c r="D151" s="226" t="s">
        <v>165</v>
      </c>
      <c r="E151" s="254" t="s">
        <v>19</v>
      </c>
      <c r="F151" s="255" t="s">
        <v>168</v>
      </c>
      <c r="G151" s="253"/>
      <c r="H151" s="256">
        <v>16</v>
      </c>
      <c r="I151" s="257"/>
      <c r="J151" s="253"/>
      <c r="K151" s="253"/>
      <c r="L151" s="258"/>
      <c r="M151" s="259"/>
      <c r="N151" s="260"/>
      <c r="O151" s="260"/>
      <c r="P151" s="260"/>
      <c r="Q151" s="260"/>
      <c r="R151" s="260"/>
      <c r="S151" s="260"/>
      <c r="T151" s="261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62" t="s">
        <v>165</v>
      </c>
      <c r="AU151" s="262" t="s">
        <v>82</v>
      </c>
      <c r="AV151" s="15" t="s">
        <v>161</v>
      </c>
      <c r="AW151" s="15" t="s">
        <v>35</v>
      </c>
      <c r="AX151" s="15" t="s">
        <v>82</v>
      </c>
      <c r="AY151" s="262" t="s">
        <v>153</v>
      </c>
    </row>
    <row r="152" s="2" customFormat="1">
      <c r="A152" s="39"/>
      <c r="B152" s="40"/>
      <c r="C152" s="213" t="s">
        <v>262</v>
      </c>
      <c r="D152" s="213" t="s">
        <v>156</v>
      </c>
      <c r="E152" s="214" t="s">
        <v>276</v>
      </c>
      <c r="F152" s="215" t="s">
        <v>277</v>
      </c>
      <c r="G152" s="216" t="s">
        <v>172</v>
      </c>
      <c r="H152" s="217">
        <v>13.6</v>
      </c>
      <c r="I152" s="218"/>
      <c r="J152" s="219">
        <f>ROUND(I152*H152,2)</f>
        <v>0</v>
      </c>
      <c r="K152" s="215" t="s">
        <v>160</v>
      </c>
      <c r="L152" s="45"/>
      <c r="M152" s="220" t="s">
        <v>19</v>
      </c>
      <c r="N152" s="221" t="s">
        <v>46</v>
      </c>
      <c r="O152" s="85"/>
      <c r="P152" s="222">
        <f>O152*H152</f>
        <v>0</v>
      </c>
      <c r="Q152" s="222">
        <v>0</v>
      </c>
      <c r="R152" s="222">
        <f>Q152*H152</f>
        <v>0</v>
      </c>
      <c r="S152" s="222">
        <v>0</v>
      </c>
      <c r="T152" s="223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24" t="s">
        <v>265</v>
      </c>
      <c r="AT152" s="224" t="s">
        <v>156</v>
      </c>
      <c r="AU152" s="224" t="s">
        <v>82</v>
      </c>
      <c r="AY152" s="18" t="s">
        <v>153</v>
      </c>
      <c r="BE152" s="225">
        <f>IF(N152="základní",J152,0)</f>
        <v>0</v>
      </c>
      <c r="BF152" s="225">
        <f>IF(N152="snížená",J152,0)</f>
        <v>0</v>
      </c>
      <c r="BG152" s="225">
        <f>IF(N152="zákl. přenesená",J152,0)</f>
        <v>0</v>
      </c>
      <c r="BH152" s="225">
        <f>IF(N152="sníž. přenesená",J152,0)</f>
        <v>0</v>
      </c>
      <c r="BI152" s="225">
        <f>IF(N152="nulová",J152,0)</f>
        <v>0</v>
      </c>
      <c r="BJ152" s="18" t="s">
        <v>82</v>
      </c>
      <c r="BK152" s="225">
        <f>ROUND(I152*H152,2)</f>
        <v>0</v>
      </c>
      <c r="BL152" s="18" t="s">
        <v>265</v>
      </c>
      <c r="BM152" s="224" t="s">
        <v>1400</v>
      </c>
    </row>
    <row r="153" s="2" customFormat="1">
      <c r="A153" s="39"/>
      <c r="B153" s="40"/>
      <c r="C153" s="41"/>
      <c r="D153" s="226" t="s">
        <v>163</v>
      </c>
      <c r="E153" s="41"/>
      <c r="F153" s="227" t="s">
        <v>279</v>
      </c>
      <c r="G153" s="41"/>
      <c r="H153" s="41"/>
      <c r="I153" s="228"/>
      <c r="J153" s="41"/>
      <c r="K153" s="41"/>
      <c r="L153" s="45"/>
      <c r="M153" s="229"/>
      <c r="N153" s="230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163</v>
      </c>
      <c r="AU153" s="18" t="s">
        <v>82</v>
      </c>
    </row>
    <row r="154" s="13" customFormat="1">
      <c r="A154" s="13"/>
      <c r="B154" s="231"/>
      <c r="C154" s="232"/>
      <c r="D154" s="226" t="s">
        <v>165</v>
      </c>
      <c r="E154" s="233" t="s">
        <v>19</v>
      </c>
      <c r="F154" s="234" t="s">
        <v>1223</v>
      </c>
      <c r="G154" s="232"/>
      <c r="H154" s="233" t="s">
        <v>19</v>
      </c>
      <c r="I154" s="235"/>
      <c r="J154" s="232"/>
      <c r="K154" s="232"/>
      <c r="L154" s="236"/>
      <c r="M154" s="237"/>
      <c r="N154" s="238"/>
      <c r="O154" s="238"/>
      <c r="P154" s="238"/>
      <c r="Q154" s="238"/>
      <c r="R154" s="238"/>
      <c r="S154" s="238"/>
      <c r="T154" s="23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0" t="s">
        <v>165</v>
      </c>
      <c r="AU154" s="240" t="s">
        <v>82</v>
      </c>
      <c r="AV154" s="13" t="s">
        <v>82</v>
      </c>
      <c r="AW154" s="13" t="s">
        <v>35</v>
      </c>
      <c r="AX154" s="13" t="s">
        <v>75</v>
      </c>
      <c r="AY154" s="240" t="s">
        <v>153</v>
      </c>
    </row>
    <row r="155" s="14" customFormat="1">
      <c r="A155" s="14"/>
      <c r="B155" s="241"/>
      <c r="C155" s="242"/>
      <c r="D155" s="226" t="s">
        <v>165</v>
      </c>
      <c r="E155" s="243" t="s">
        <v>19</v>
      </c>
      <c r="F155" s="244" t="s">
        <v>1349</v>
      </c>
      <c r="G155" s="242"/>
      <c r="H155" s="245">
        <v>13.6</v>
      </c>
      <c r="I155" s="246"/>
      <c r="J155" s="242"/>
      <c r="K155" s="242"/>
      <c r="L155" s="247"/>
      <c r="M155" s="248"/>
      <c r="N155" s="249"/>
      <c r="O155" s="249"/>
      <c r="P155" s="249"/>
      <c r="Q155" s="249"/>
      <c r="R155" s="249"/>
      <c r="S155" s="249"/>
      <c r="T155" s="250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1" t="s">
        <v>165</v>
      </c>
      <c r="AU155" s="251" t="s">
        <v>82</v>
      </c>
      <c r="AV155" s="14" t="s">
        <v>84</v>
      </c>
      <c r="AW155" s="14" t="s">
        <v>35</v>
      </c>
      <c r="AX155" s="14" t="s">
        <v>75</v>
      </c>
      <c r="AY155" s="251" t="s">
        <v>153</v>
      </c>
    </row>
    <row r="156" s="15" customFormat="1">
      <c r="A156" s="15"/>
      <c r="B156" s="252"/>
      <c r="C156" s="253"/>
      <c r="D156" s="226" t="s">
        <v>165</v>
      </c>
      <c r="E156" s="254" t="s">
        <v>19</v>
      </c>
      <c r="F156" s="255" t="s">
        <v>168</v>
      </c>
      <c r="G156" s="253"/>
      <c r="H156" s="256">
        <v>13.6</v>
      </c>
      <c r="I156" s="257"/>
      <c r="J156" s="253"/>
      <c r="K156" s="253"/>
      <c r="L156" s="258"/>
      <c r="M156" s="259"/>
      <c r="N156" s="260"/>
      <c r="O156" s="260"/>
      <c r="P156" s="260"/>
      <c r="Q156" s="260"/>
      <c r="R156" s="260"/>
      <c r="S156" s="260"/>
      <c r="T156" s="261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62" t="s">
        <v>165</v>
      </c>
      <c r="AU156" s="262" t="s">
        <v>82</v>
      </c>
      <c r="AV156" s="15" t="s">
        <v>161</v>
      </c>
      <c r="AW156" s="15" t="s">
        <v>35</v>
      </c>
      <c r="AX156" s="15" t="s">
        <v>82</v>
      </c>
      <c r="AY156" s="262" t="s">
        <v>153</v>
      </c>
    </row>
    <row r="157" s="2" customFormat="1" ht="16.5" customHeight="1">
      <c r="A157" s="39"/>
      <c r="B157" s="40"/>
      <c r="C157" s="213" t="s">
        <v>8</v>
      </c>
      <c r="D157" s="213" t="s">
        <v>156</v>
      </c>
      <c r="E157" s="214" t="s">
        <v>281</v>
      </c>
      <c r="F157" s="215" t="s">
        <v>282</v>
      </c>
      <c r="G157" s="216" t="s">
        <v>172</v>
      </c>
      <c r="H157" s="217">
        <v>16</v>
      </c>
      <c r="I157" s="218"/>
      <c r="J157" s="219">
        <f>ROUND(I157*H157,2)</f>
        <v>0</v>
      </c>
      <c r="K157" s="215" t="s">
        <v>160</v>
      </c>
      <c r="L157" s="45"/>
      <c r="M157" s="220" t="s">
        <v>19</v>
      </c>
      <c r="N157" s="221" t="s">
        <v>46</v>
      </c>
      <c r="O157" s="85"/>
      <c r="P157" s="222">
        <f>O157*H157</f>
        <v>0</v>
      </c>
      <c r="Q157" s="222">
        <v>0</v>
      </c>
      <c r="R157" s="222">
        <f>Q157*H157</f>
        <v>0</v>
      </c>
      <c r="S157" s="222">
        <v>0</v>
      </c>
      <c r="T157" s="223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24" t="s">
        <v>265</v>
      </c>
      <c r="AT157" s="224" t="s">
        <v>156</v>
      </c>
      <c r="AU157" s="224" t="s">
        <v>82</v>
      </c>
      <c r="AY157" s="18" t="s">
        <v>153</v>
      </c>
      <c r="BE157" s="225">
        <f>IF(N157="základní",J157,0)</f>
        <v>0</v>
      </c>
      <c r="BF157" s="225">
        <f>IF(N157="snížená",J157,0)</f>
        <v>0</v>
      </c>
      <c r="BG157" s="225">
        <f>IF(N157="zákl. přenesená",J157,0)</f>
        <v>0</v>
      </c>
      <c r="BH157" s="225">
        <f>IF(N157="sníž. přenesená",J157,0)</f>
        <v>0</v>
      </c>
      <c r="BI157" s="225">
        <f>IF(N157="nulová",J157,0)</f>
        <v>0</v>
      </c>
      <c r="BJ157" s="18" t="s">
        <v>82</v>
      </c>
      <c r="BK157" s="225">
        <f>ROUND(I157*H157,2)</f>
        <v>0</v>
      </c>
      <c r="BL157" s="18" t="s">
        <v>265</v>
      </c>
      <c r="BM157" s="224" t="s">
        <v>1401</v>
      </c>
    </row>
    <row r="158" s="2" customFormat="1">
      <c r="A158" s="39"/>
      <c r="B158" s="40"/>
      <c r="C158" s="41"/>
      <c r="D158" s="226" t="s">
        <v>163</v>
      </c>
      <c r="E158" s="41"/>
      <c r="F158" s="227" t="s">
        <v>285</v>
      </c>
      <c r="G158" s="41"/>
      <c r="H158" s="41"/>
      <c r="I158" s="228"/>
      <c r="J158" s="41"/>
      <c r="K158" s="41"/>
      <c r="L158" s="45"/>
      <c r="M158" s="229"/>
      <c r="N158" s="230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163</v>
      </c>
      <c r="AU158" s="18" t="s">
        <v>82</v>
      </c>
    </row>
    <row r="159" s="13" customFormat="1">
      <c r="A159" s="13"/>
      <c r="B159" s="231"/>
      <c r="C159" s="232"/>
      <c r="D159" s="226" t="s">
        <v>165</v>
      </c>
      <c r="E159" s="233" t="s">
        <v>19</v>
      </c>
      <c r="F159" s="234" t="s">
        <v>1226</v>
      </c>
      <c r="G159" s="232"/>
      <c r="H159" s="233" t="s">
        <v>19</v>
      </c>
      <c r="I159" s="235"/>
      <c r="J159" s="232"/>
      <c r="K159" s="232"/>
      <c r="L159" s="236"/>
      <c r="M159" s="237"/>
      <c r="N159" s="238"/>
      <c r="O159" s="238"/>
      <c r="P159" s="238"/>
      <c r="Q159" s="238"/>
      <c r="R159" s="238"/>
      <c r="S159" s="238"/>
      <c r="T159" s="23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0" t="s">
        <v>165</v>
      </c>
      <c r="AU159" s="240" t="s">
        <v>82</v>
      </c>
      <c r="AV159" s="13" t="s">
        <v>82</v>
      </c>
      <c r="AW159" s="13" t="s">
        <v>35</v>
      </c>
      <c r="AX159" s="13" t="s">
        <v>75</v>
      </c>
      <c r="AY159" s="240" t="s">
        <v>153</v>
      </c>
    </row>
    <row r="160" s="14" customFormat="1">
      <c r="A160" s="14"/>
      <c r="B160" s="241"/>
      <c r="C160" s="242"/>
      <c r="D160" s="226" t="s">
        <v>165</v>
      </c>
      <c r="E160" s="243" t="s">
        <v>19</v>
      </c>
      <c r="F160" s="244" t="s">
        <v>909</v>
      </c>
      <c r="G160" s="242"/>
      <c r="H160" s="245">
        <v>16</v>
      </c>
      <c r="I160" s="246"/>
      <c r="J160" s="242"/>
      <c r="K160" s="242"/>
      <c r="L160" s="247"/>
      <c r="M160" s="248"/>
      <c r="N160" s="249"/>
      <c r="O160" s="249"/>
      <c r="P160" s="249"/>
      <c r="Q160" s="249"/>
      <c r="R160" s="249"/>
      <c r="S160" s="249"/>
      <c r="T160" s="250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1" t="s">
        <v>165</v>
      </c>
      <c r="AU160" s="251" t="s">
        <v>82</v>
      </c>
      <c r="AV160" s="14" t="s">
        <v>84</v>
      </c>
      <c r="AW160" s="14" t="s">
        <v>35</v>
      </c>
      <c r="AX160" s="14" t="s">
        <v>75</v>
      </c>
      <c r="AY160" s="251" t="s">
        <v>153</v>
      </c>
    </row>
    <row r="161" s="15" customFormat="1">
      <c r="A161" s="15"/>
      <c r="B161" s="252"/>
      <c r="C161" s="253"/>
      <c r="D161" s="226" t="s">
        <v>165</v>
      </c>
      <c r="E161" s="254" t="s">
        <v>19</v>
      </c>
      <c r="F161" s="255" t="s">
        <v>168</v>
      </c>
      <c r="G161" s="253"/>
      <c r="H161" s="256">
        <v>16</v>
      </c>
      <c r="I161" s="257"/>
      <c r="J161" s="253"/>
      <c r="K161" s="253"/>
      <c r="L161" s="258"/>
      <c r="M161" s="259"/>
      <c r="N161" s="260"/>
      <c r="O161" s="260"/>
      <c r="P161" s="260"/>
      <c r="Q161" s="260"/>
      <c r="R161" s="260"/>
      <c r="S161" s="260"/>
      <c r="T161" s="261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62" t="s">
        <v>165</v>
      </c>
      <c r="AU161" s="262" t="s">
        <v>82</v>
      </c>
      <c r="AV161" s="15" t="s">
        <v>161</v>
      </c>
      <c r="AW161" s="15" t="s">
        <v>35</v>
      </c>
      <c r="AX161" s="15" t="s">
        <v>82</v>
      </c>
      <c r="AY161" s="262" t="s">
        <v>153</v>
      </c>
    </row>
    <row r="162" s="2" customFormat="1" ht="16.5" customHeight="1">
      <c r="A162" s="39"/>
      <c r="B162" s="40"/>
      <c r="C162" s="213" t="s">
        <v>275</v>
      </c>
      <c r="D162" s="213" t="s">
        <v>156</v>
      </c>
      <c r="E162" s="214" t="s">
        <v>305</v>
      </c>
      <c r="F162" s="215" t="s">
        <v>306</v>
      </c>
      <c r="G162" s="216" t="s">
        <v>172</v>
      </c>
      <c r="H162" s="217">
        <v>16</v>
      </c>
      <c r="I162" s="218"/>
      <c r="J162" s="219">
        <f>ROUND(I162*H162,2)</f>
        <v>0</v>
      </c>
      <c r="K162" s="215" t="s">
        <v>160</v>
      </c>
      <c r="L162" s="45"/>
      <c r="M162" s="220" t="s">
        <v>19</v>
      </c>
      <c r="N162" s="221" t="s">
        <v>46</v>
      </c>
      <c r="O162" s="85"/>
      <c r="P162" s="222">
        <f>O162*H162</f>
        <v>0</v>
      </c>
      <c r="Q162" s="222">
        <v>0</v>
      </c>
      <c r="R162" s="222">
        <f>Q162*H162</f>
        <v>0</v>
      </c>
      <c r="S162" s="222">
        <v>0</v>
      </c>
      <c r="T162" s="223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24" t="s">
        <v>265</v>
      </c>
      <c r="AT162" s="224" t="s">
        <v>156</v>
      </c>
      <c r="AU162" s="224" t="s">
        <v>82</v>
      </c>
      <c r="AY162" s="18" t="s">
        <v>153</v>
      </c>
      <c r="BE162" s="225">
        <f>IF(N162="základní",J162,0)</f>
        <v>0</v>
      </c>
      <c r="BF162" s="225">
        <f>IF(N162="snížená",J162,0)</f>
        <v>0</v>
      </c>
      <c r="BG162" s="225">
        <f>IF(N162="zákl. přenesená",J162,0)</f>
        <v>0</v>
      </c>
      <c r="BH162" s="225">
        <f>IF(N162="sníž. přenesená",J162,0)</f>
        <v>0</v>
      </c>
      <c r="BI162" s="225">
        <f>IF(N162="nulová",J162,0)</f>
        <v>0</v>
      </c>
      <c r="BJ162" s="18" t="s">
        <v>82</v>
      </c>
      <c r="BK162" s="225">
        <f>ROUND(I162*H162,2)</f>
        <v>0</v>
      </c>
      <c r="BL162" s="18" t="s">
        <v>265</v>
      </c>
      <c r="BM162" s="224" t="s">
        <v>1402</v>
      </c>
    </row>
    <row r="163" s="2" customFormat="1">
      <c r="A163" s="39"/>
      <c r="B163" s="40"/>
      <c r="C163" s="41"/>
      <c r="D163" s="226" t="s">
        <v>163</v>
      </c>
      <c r="E163" s="41"/>
      <c r="F163" s="227" t="s">
        <v>308</v>
      </c>
      <c r="G163" s="41"/>
      <c r="H163" s="41"/>
      <c r="I163" s="228"/>
      <c r="J163" s="41"/>
      <c r="K163" s="41"/>
      <c r="L163" s="45"/>
      <c r="M163" s="229"/>
      <c r="N163" s="230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163</v>
      </c>
      <c r="AU163" s="18" t="s">
        <v>82</v>
      </c>
    </row>
    <row r="164" s="13" customFormat="1">
      <c r="A164" s="13"/>
      <c r="B164" s="231"/>
      <c r="C164" s="232"/>
      <c r="D164" s="226" t="s">
        <v>165</v>
      </c>
      <c r="E164" s="233" t="s">
        <v>19</v>
      </c>
      <c r="F164" s="234" t="s">
        <v>1228</v>
      </c>
      <c r="G164" s="232"/>
      <c r="H164" s="233" t="s">
        <v>19</v>
      </c>
      <c r="I164" s="235"/>
      <c r="J164" s="232"/>
      <c r="K164" s="232"/>
      <c r="L164" s="236"/>
      <c r="M164" s="237"/>
      <c r="N164" s="238"/>
      <c r="O164" s="238"/>
      <c r="P164" s="238"/>
      <c r="Q164" s="238"/>
      <c r="R164" s="238"/>
      <c r="S164" s="238"/>
      <c r="T164" s="239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0" t="s">
        <v>165</v>
      </c>
      <c r="AU164" s="240" t="s">
        <v>82</v>
      </c>
      <c r="AV164" s="13" t="s">
        <v>82</v>
      </c>
      <c r="AW164" s="13" t="s">
        <v>35</v>
      </c>
      <c r="AX164" s="13" t="s">
        <v>75</v>
      </c>
      <c r="AY164" s="240" t="s">
        <v>153</v>
      </c>
    </row>
    <row r="165" s="14" customFormat="1">
      <c r="A165" s="14"/>
      <c r="B165" s="241"/>
      <c r="C165" s="242"/>
      <c r="D165" s="226" t="s">
        <v>165</v>
      </c>
      <c r="E165" s="243" t="s">
        <v>19</v>
      </c>
      <c r="F165" s="244" t="s">
        <v>909</v>
      </c>
      <c r="G165" s="242"/>
      <c r="H165" s="245">
        <v>16</v>
      </c>
      <c r="I165" s="246"/>
      <c r="J165" s="242"/>
      <c r="K165" s="242"/>
      <c r="L165" s="247"/>
      <c r="M165" s="248"/>
      <c r="N165" s="249"/>
      <c r="O165" s="249"/>
      <c r="P165" s="249"/>
      <c r="Q165" s="249"/>
      <c r="R165" s="249"/>
      <c r="S165" s="249"/>
      <c r="T165" s="250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1" t="s">
        <v>165</v>
      </c>
      <c r="AU165" s="251" t="s">
        <v>82</v>
      </c>
      <c r="AV165" s="14" t="s">
        <v>84</v>
      </c>
      <c r="AW165" s="14" t="s">
        <v>35</v>
      </c>
      <c r="AX165" s="14" t="s">
        <v>75</v>
      </c>
      <c r="AY165" s="251" t="s">
        <v>153</v>
      </c>
    </row>
    <row r="166" s="15" customFormat="1">
      <c r="A166" s="15"/>
      <c r="B166" s="252"/>
      <c r="C166" s="253"/>
      <c r="D166" s="226" t="s">
        <v>165</v>
      </c>
      <c r="E166" s="254" t="s">
        <v>19</v>
      </c>
      <c r="F166" s="255" t="s">
        <v>168</v>
      </c>
      <c r="G166" s="253"/>
      <c r="H166" s="256">
        <v>16</v>
      </c>
      <c r="I166" s="257"/>
      <c r="J166" s="253"/>
      <c r="K166" s="253"/>
      <c r="L166" s="258"/>
      <c r="M166" s="259"/>
      <c r="N166" s="260"/>
      <c r="O166" s="260"/>
      <c r="P166" s="260"/>
      <c r="Q166" s="260"/>
      <c r="R166" s="260"/>
      <c r="S166" s="260"/>
      <c r="T166" s="261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62" t="s">
        <v>165</v>
      </c>
      <c r="AU166" s="262" t="s">
        <v>82</v>
      </c>
      <c r="AV166" s="15" t="s">
        <v>161</v>
      </c>
      <c r="AW166" s="15" t="s">
        <v>35</v>
      </c>
      <c r="AX166" s="15" t="s">
        <v>82</v>
      </c>
      <c r="AY166" s="262" t="s">
        <v>153</v>
      </c>
    </row>
    <row r="167" s="2" customFormat="1" ht="16.5" customHeight="1">
      <c r="A167" s="39"/>
      <c r="B167" s="40"/>
      <c r="C167" s="213" t="s">
        <v>280</v>
      </c>
      <c r="D167" s="213" t="s">
        <v>156</v>
      </c>
      <c r="E167" s="214" t="s">
        <v>311</v>
      </c>
      <c r="F167" s="215" t="s">
        <v>312</v>
      </c>
      <c r="G167" s="216" t="s">
        <v>172</v>
      </c>
      <c r="H167" s="217">
        <v>0.002</v>
      </c>
      <c r="I167" s="218"/>
      <c r="J167" s="219">
        <f>ROUND(I167*H167,2)</f>
        <v>0</v>
      </c>
      <c r="K167" s="215" t="s">
        <v>160</v>
      </c>
      <c r="L167" s="45"/>
      <c r="M167" s="220" t="s">
        <v>19</v>
      </c>
      <c r="N167" s="221" t="s">
        <v>46</v>
      </c>
      <c r="O167" s="85"/>
      <c r="P167" s="222">
        <f>O167*H167</f>
        <v>0</v>
      </c>
      <c r="Q167" s="222">
        <v>0</v>
      </c>
      <c r="R167" s="222">
        <f>Q167*H167</f>
        <v>0</v>
      </c>
      <c r="S167" s="222">
        <v>0</v>
      </c>
      <c r="T167" s="223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24" t="s">
        <v>265</v>
      </c>
      <c r="AT167" s="224" t="s">
        <v>156</v>
      </c>
      <c r="AU167" s="224" t="s">
        <v>82</v>
      </c>
      <c r="AY167" s="18" t="s">
        <v>153</v>
      </c>
      <c r="BE167" s="225">
        <f>IF(N167="základní",J167,0)</f>
        <v>0</v>
      </c>
      <c r="BF167" s="225">
        <f>IF(N167="snížená",J167,0)</f>
        <v>0</v>
      </c>
      <c r="BG167" s="225">
        <f>IF(N167="zákl. přenesená",J167,0)</f>
        <v>0</v>
      </c>
      <c r="BH167" s="225">
        <f>IF(N167="sníž. přenesená",J167,0)</f>
        <v>0</v>
      </c>
      <c r="BI167" s="225">
        <f>IF(N167="nulová",J167,0)</f>
        <v>0</v>
      </c>
      <c r="BJ167" s="18" t="s">
        <v>82</v>
      </c>
      <c r="BK167" s="225">
        <f>ROUND(I167*H167,2)</f>
        <v>0</v>
      </c>
      <c r="BL167" s="18" t="s">
        <v>265</v>
      </c>
      <c r="BM167" s="224" t="s">
        <v>1403</v>
      </c>
    </row>
    <row r="168" s="2" customFormat="1">
      <c r="A168" s="39"/>
      <c r="B168" s="40"/>
      <c r="C168" s="41"/>
      <c r="D168" s="226" t="s">
        <v>163</v>
      </c>
      <c r="E168" s="41"/>
      <c r="F168" s="227" t="s">
        <v>314</v>
      </c>
      <c r="G168" s="41"/>
      <c r="H168" s="41"/>
      <c r="I168" s="228"/>
      <c r="J168" s="41"/>
      <c r="K168" s="41"/>
      <c r="L168" s="45"/>
      <c r="M168" s="229"/>
      <c r="N168" s="230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163</v>
      </c>
      <c r="AU168" s="18" t="s">
        <v>82</v>
      </c>
    </row>
    <row r="169" s="13" customFormat="1">
      <c r="A169" s="13"/>
      <c r="B169" s="231"/>
      <c r="C169" s="232"/>
      <c r="D169" s="226" t="s">
        <v>165</v>
      </c>
      <c r="E169" s="233" t="s">
        <v>19</v>
      </c>
      <c r="F169" s="234" t="s">
        <v>1353</v>
      </c>
      <c r="G169" s="232"/>
      <c r="H169" s="233" t="s">
        <v>19</v>
      </c>
      <c r="I169" s="235"/>
      <c r="J169" s="232"/>
      <c r="K169" s="232"/>
      <c r="L169" s="236"/>
      <c r="M169" s="237"/>
      <c r="N169" s="238"/>
      <c r="O169" s="238"/>
      <c r="P169" s="238"/>
      <c r="Q169" s="238"/>
      <c r="R169" s="238"/>
      <c r="S169" s="238"/>
      <c r="T169" s="239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0" t="s">
        <v>165</v>
      </c>
      <c r="AU169" s="240" t="s">
        <v>82</v>
      </c>
      <c r="AV169" s="13" t="s">
        <v>82</v>
      </c>
      <c r="AW169" s="13" t="s">
        <v>35</v>
      </c>
      <c r="AX169" s="13" t="s">
        <v>75</v>
      </c>
      <c r="AY169" s="240" t="s">
        <v>153</v>
      </c>
    </row>
    <row r="170" s="14" customFormat="1">
      <c r="A170" s="14"/>
      <c r="B170" s="241"/>
      <c r="C170" s="242"/>
      <c r="D170" s="226" t="s">
        <v>165</v>
      </c>
      <c r="E170" s="243" t="s">
        <v>19</v>
      </c>
      <c r="F170" s="244" t="s">
        <v>1354</v>
      </c>
      <c r="G170" s="242"/>
      <c r="H170" s="245">
        <v>0.002</v>
      </c>
      <c r="I170" s="246"/>
      <c r="J170" s="242"/>
      <c r="K170" s="242"/>
      <c r="L170" s="247"/>
      <c r="M170" s="248"/>
      <c r="N170" s="249"/>
      <c r="O170" s="249"/>
      <c r="P170" s="249"/>
      <c r="Q170" s="249"/>
      <c r="R170" s="249"/>
      <c r="S170" s="249"/>
      <c r="T170" s="250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1" t="s">
        <v>165</v>
      </c>
      <c r="AU170" s="251" t="s">
        <v>82</v>
      </c>
      <c r="AV170" s="14" t="s">
        <v>84</v>
      </c>
      <c r="AW170" s="14" t="s">
        <v>35</v>
      </c>
      <c r="AX170" s="14" t="s">
        <v>75</v>
      </c>
      <c r="AY170" s="251" t="s">
        <v>153</v>
      </c>
    </row>
    <row r="171" s="15" customFormat="1">
      <c r="A171" s="15"/>
      <c r="B171" s="252"/>
      <c r="C171" s="253"/>
      <c r="D171" s="226" t="s">
        <v>165</v>
      </c>
      <c r="E171" s="254" t="s">
        <v>19</v>
      </c>
      <c r="F171" s="255" t="s">
        <v>168</v>
      </c>
      <c r="G171" s="253"/>
      <c r="H171" s="256">
        <v>0.002</v>
      </c>
      <c r="I171" s="257"/>
      <c r="J171" s="253"/>
      <c r="K171" s="253"/>
      <c r="L171" s="258"/>
      <c r="M171" s="274"/>
      <c r="N171" s="275"/>
      <c r="O171" s="275"/>
      <c r="P171" s="275"/>
      <c r="Q171" s="275"/>
      <c r="R171" s="275"/>
      <c r="S171" s="275"/>
      <c r="T171" s="276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62" t="s">
        <v>165</v>
      </c>
      <c r="AU171" s="262" t="s">
        <v>82</v>
      </c>
      <c r="AV171" s="15" t="s">
        <v>161</v>
      </c>
      <c r="AW171" s="15" t="s">
        <v>35</v>
      </c>
      <c r="AX171" s="15" t="s">
        <v>82</v>
      </c>
      <c r="AY171" s="262" t="s">
        <v>153</v>
      </c>
    </row>
    <row r="172" s="2" customFormat="1" ht="6.96" customHeight="1">
      <c r="A172" s="39"/>
      <c r="B172" s="60"/>
      <c r="C172" s="61"/>
      <c r="D172" s="61"/>
      <c r="E172" s="61"/>
      <c r="F172" s="61"/>
      <c r="G172" s="61"/>
      <c r="H172" s="61"/>
      <c r="I172" s="61"/>
      <c r="J172" s="61"/>
      <c r="K172" s="61"/>
      <c r="L172" s="45"/>
      <c r="M172" s="39"/>
      <c r="O172" s="39"/>
      <c r="P172" s="39"/>
      <c r="Q172" s="39"/>
      <c r="R172" s="39"/>
      <c r="S172" s="39"/>
      <c r="T172" s="39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</row>
  </sheetData>
  <sheetProtection sheet="1" autoFilter="0" formatColumns="0" formatRows="0" objects="1" scenarios="1" spinCount="100000" saltValue="oB177IhNaoDhU1wN7YFf91tjhhucgRL6lbZGqNPxhIic5B9okpSnPovA8BLDHGYmYoOJI5QyrOmN1sfb+W80hQ==" hashValue="Np5FevSmAKkNB7MUVIRVy3B6dNaDmt5o61pRc1eABBUFBZ1pMYbV4iABI1ZgRHQ+YPBrReK2u2gG2gvwvBtIKw==" algorithmName="SHA-512" password="CC35"/>
  <autoFilter ref="C87:K17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122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84</v>
      </c>
    </row>
    <row r="4" s="1" customFormat="1" ht="24.96" customHeight="1">
      <c r="B4" s="21"/>
      <c r="D4" s="141" t="s">
        <v>126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 xml:space="preserve">Oprava propustků na trati  Suchdol nad Odrou - Budišov nad Budišovkou 2021</v>
      </c>
      <c r="F7" s="143"/>
      <c r="G7" s="143"/>
      <c r="H7" s="143"/>
      <c r="L7" s="21"/>
    </row>
    <row r="8" s="1" customFormat="1" ht="12" customHeight="1">
      <c r="B8" s="21"/>
      <c r="D8" s="143" t="s">
        <v>127</v>
      </c>
      <c r="L8" s="21"/>
    </row>
    <row r="9" s="2" customFormat="1" ht="16.5" customHeight="1">
      <c r="A9" s="39"/>
      <c r="B9" s="45"/>
      <c r="C9" s="39"/>
      <c r="D9" s="39"/>
      <c r="E9" s="144" t="s">
        <v>1383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129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1404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15. 3. 2021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27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43" t="s">
        <v>29</v>
      </c>
      <c r="J17" s="134" t="s">
        <v>30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31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29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33</v>
      </c>
      <c r="E22" s="39"/>
      <c r="F22" s="39"/>
      <c r="G22" s="39"/>
      <c r="H22" s="39"/>
      <c r="I22" s="143" t="s">
        <v>26</v>
      </c>
      <c r="J22" s="134" t="s">
        <v>19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34</v>
      </c>
      <c r="F23" s="39"/>
      <c r="G23" s="39"/>
      <c r="H23" s="39"/>
      <c r="I23" s="143" t="s">
        <v>29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36</v>
      </c>
      <c r="E25" s="39"/>
      <c r="F25" s="39"/>
      <c r="G25" s="39"/>
      <c r="H25" s="39"/>
      <c r="I25" s="143" t="s">
        <v>26</v>
      </c>
      <c r="J25" s="134" t="s">
        <v>37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38</v>
      </c>
      <c r="F26" s="39"/>
      <c r="G26" s="39"/>
      <c r="H26" s="39"/>
      <c r="I26" s="143" t="s">
        <v>29</v>
      </c>
      <c r="J26" s="134" t="s">
        <v>19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39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41</v>
      </c>
      <c r="E32" s="39"/>
      <c r="F32" s="39"/>
      <c r="G32" s="39"/>
      <c r="H32" s="39"/>
      <c r="I32" s="39"/>
      <c r="J32" s="154">
        <f>ROUND(J92,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43</v>
      </c>
      <c r="G34" s="39"/>
      <c r="H34" s="39"/>
      <c r="I34" s="155" t="s">
        <v>42</v>
      </c>
      <c r="J34" s="155" t="s">
        <v>44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45</v>
      </c>
      <c r="E35" s="143" t="s">
        <v>46</v>
      </c>
      <c r="F35" s="157">
        <f>ROUND((SUM(BE92:BE167)),  2)</f>
        <v>0</v>
      </c>
      <c r="G35" s="39"/>
      <c r="H35" s="39"/>
      <c r="I35" s="158">
        <v>0.20999999999999999</v>
      </c>
      <c r="J35" s="157">
        <f>ROUND(((SUM(BE92:BE167))*I35),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47</v>
      </c>
      <c r="F36" s="157">
        <f>ROUND((SUM(BF92:BF167)),  2)</f>
        <v>0</v>
      </c>
      <c r="G36" s="39"/>
      <c r="H36" s="39"/>
      <c r="I36" s="158">
        <v>0.14999999999999999</v>
      </c>
      <c r="J36" s="157">
        <f>ROUND(((SUM(BF92:BF167))*I36),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48</v>
      </c>
      <c r="F37" s="157">
        <f>ROUND((SUM(BG92:BG167)),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49</v>
      </c>
      <c r="F38" s="157">
        <f>ROUND((SUM(BH92:BH167)),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50</v>
      </c>
      <c r="F39" s="157">
        <f>ROUND((SUM(BI92:BI167)),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51</v>
      </c>
      <c r="E41" s="161"/>
      <c r="F41" s="161"/>
      <c r="G41" s="162" t="s">
        <v>52</v>
      </c>
      <c r="H41" s="163" t="s">
        <v>53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131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 xml:space="preserve">Oprava propustků na trati  Suchdol nad Odrou - Budišov nad Budišovkou 2021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127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1383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129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SO - 05.2 - Žel. spodek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OŘ Ostrava</v>
      </c>
      <c r="G56" s="41"/>
      <c r="H56" s="41"/>
      <c r="I56" s="33" t="s">
        <v>23</v>
      </c>
      <c r="J56" s="73" t="str">
        <f>IF(J14="","",J14)</f>
        <v>15. 3. 2021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 xml:space="preserve"> Správa železnic s.o. OŘ Ostrava</v>
      </c>
      <c r="G58" s="41"/>
      <c r="H58" s="41"/>
      <c r="I58" s="33" t="s">
        <v>33</v>
      </c>
      <c r="J58" s="37" t="str">
        <f>E23</f>
        <v xml:space="preserve"> 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40.05" customHeight="1">
      <c r="A59" s="39"/>
      <c r="B59" s="40"/>
      <c r="C59" s="33" t="s">
        <v>31</v>
      </c>
      <c r="D59" s="41"/>
      <c r="E59" s="41"/>
      <c r="F59" s="28" t="str">
        <f>IF(E20="","",E20)</f>
        <v>Vyplň údaj</v>
      </c>
      <c r="G59" s="41"/>
      <c r="H59" s="41"/>
      <c r="I59" s="33" t="s">
        <v>36</v>
      </c>
      <c r="J59" s="37" t="str">
        <f>E26</f>
        <v>IM-Projekt, inženýrské a mostní konstrukce, s.r.o.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132</v>
      </c>
      <c r="D61" s="172"/>
      <c r="E61" s="172"/>
      <c r="F61" s="172"/>
      <c r="G61" s="172"/>
      <c r="H61" s="172"/>
      <c r="I61" s="172"/>
      <c r="J61" s="173" t="s">
        <v>133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73</v>
      </c>
      <c r="D63" s="41"/>
      <c r="E63" s="41"/>
      <c r="F63" s="41"/>
      <c r="G63" s="41"/>
      <c r="H63" s="41"/>
      <c r="I63" s="41"/>
      <c r="J63" s="103">
        <f>J92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134</v>
      </c>
    </row>
    <row r="64" s="9" customFormat="1" ht="24.96" customHeight="1">
      <c r="A64" s="9"/>
      <c r="B64" s="175"/>
      <c r="C64" s="176"/>
      <c r="D64" s="177" t="s">
        <v>135</v>
      </c>
      <c r="E64" s="178"/>
      <c r="F64" s="178"/>
      <c r="G64" s="178"/>
      <c r="H64" s="178"/>
      <c r="I64" s="178"/>
      <c r="J64" s="179">
        <f>J93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318</v>
      </c>
      <c r="E65" s="183"/>
      <c r="F65" s="183"/>
      <c r="G65" s="183"/>
      <c r="H65" s="183"/>
      <c r="I65" s="183"/>
      <c r="J65" s="184">
        <f>J94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324</v>
      </c>
      <c r="E66" s="183"/>
      <c r="F66" s="183"/>
      <c r="G66" s="183"/>
      <c r="H66" s="183"/>
      <c r="I66" s="183"/>
      <c r="J66" s="184">
        <f>J120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1"/>
      <c r="C67" s="126"/>
      <c r="D67" s="182" t="s">
        <v>325</v>
      </c>
      <c r="E67" s="183"/>
      <c r="F67" s="183"/>
      <c r="G67" s="183"/>
      <c r="H67" s="183"/>
      <c r="I67" s="183"/>
      <c r="J67" s="184">
        <f>J126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1"/>
      <c r="C68" s="126"/>
      <c r="D68" s="182" t="s">
        <v>326</v>
      </c>
      <c r="E68" s="183"/>
      <c r="F68" s="183"/>
      <c r="G68" s="183"/>
      <c r="H68" s="183"/>
      <c r="I68" s="183"/>
      <c r="J68" s="184">
        <f>J156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75"/>
      <c r="C69" s="176"/>
      <c r="D69" s="177" t="s">
        <v>1233</v>
      </c>
      <c r="E69" s="178"/>
      <c r="F69" s="178"/>
      <c r="G69" s="178"/>
      <c r="H69" s="178"/>
      <c r="I69" s="178"/>
      <c r="J69" s="179">
        <f>J159</f>
        <v>0</v>
      </c>
      <c r="K69" s="176"/>
      <c r="L69" s="180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81"/>
      <c r="C70" s="126"/>
      <c r="D70" s="182" t="s">
        <v>1234</v>
      </c>
      <c r="E70" s="183"/>
      <c r="F70" s="183"/>
      <c r="G70" s="183"/>
      <c r="H70" s="183"/>
      <c r="I70" s="183"/>
      <c r="J70" s="184">
        <f>J160</f>
        <v>0</v>
      </c>
      <c r="K70" s="126"/>
      <c r="L70" s="18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60"/>
      <c r="C72" s="61"/>
      <c r="D72" s="61"/>
      <c r="E72" s="61"/>
      <c r="F72" s="61"/>
      <c r="G72" s="61"/>
      <c r="H72" s="61"/>
      <c r="I72" s="61"/>
      <c r="J72" s="61"/>
      <c r="K72" s="6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6" s="2" customFormat="1" ht="6.96" customHeight="1">
      <c r="A76" s="39"/>
      <c r="B76" s="62"/>
      <c r="C76" s="63"/>
      <c r="D76" s="63"/>
      <c r="E76" s="63"/>
      <c r="F76" s="63"/>
      <c r="G76" s="63"/>
      <c r="H76" s="63"/>
      <c r="I76" s="63"/>
      <c r="J76" s="63"/>
      <c r="K76" s="63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24.96" customHeight="1">
      <c r="A77" s="39"/>
      <c r="B77" s="40"/>
      <c r="C77" s="24" t="s">
        <v>138</v>
      </c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16</v>
      </c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170" t="str">
        <f>E7</f>
        <v xml:space="preserve">Oprava propustků na trati  Suchdol nad Odrou - Budišov nad Budišovkou 2021</v>
      </c>
      <c r="F80" s="33"/>
      <c r="G80" s="33"/>
      <c r="H80" s="33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" customFormat="1" ht="12" customHeight="1">
      <c r="B81" s="22"/>
      <c r="C81" s="33" t="s">
        <v>127</v>
      </c>
      <c r="D81" s="23"/>
      <c r="E81" s="23"/>
      <c r="F81" s="23"/>
      <c r="G81" s="23"/>
      <c r="H81" s="23"/>
      <c r="I81" s="23"/>
      <c r="J81" s="23"/>
      <c r="K81" s="23"/>
      <c r="L81" s="21"/>
    </row>
    <row r="82" s="2" customFormat="1" ht="16.5" customHeight="1">
      <c r="A82" s="39"/>
      <c r="B82" s="40"/>
      <c r="C82" s="41"/>
      <c r="D82" s="41"/>
      <c r="E82" s="170" t="s">
        <v>1383</v>
      </c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129</v>
      </c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41"/>
      <c r="D84" s="41"/>
      <c r="E84" s="70" t="str">
        <f>E11</f>
        <v>SO - 05.2 - Žel. spodek</v>
      </c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21</v>
      </c>
      <c r="D86" s="41"/>
      <c r="E86" s="41"/>
      <c r="F86" s="28" t="str">
        <f>F14</f>
        <v xml:space="preserve"> OŘ Ostrava</v>
      </c>
      <c r="G86" s="41"/>
      <c r="H86" s="41"/>
      <c r="I86" s="33" t="s">
        <v>23</v>
      </c>
      <c r="J86" s="73" t="str">
        <f>IF(J14="","",J14)</f>
        <v>15. 3. 2021</v>
      </c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5.15" customHeight="1">
      <c r="A88" s="39"/>
      <c r="B88" s="40"/>
      <c r="C88" s="33" t="s">
        <v>25</v>
      </c>
      <c r="D88" s="41"/>
      <c r="E88" s="41"/>
      <c r="F88" s="28" t="str">
        <f>E17</f>
        <v xml:space="preserve"> Správa železnic s.o. OŘ Ostrava</v>
      </c>
      <c r="G88" s="41"/>
      <c r="H88" s="41"/>
      <c r="I88" s="33" t="s">
        <v>33</v>
      </c>
      <c r="J88" s="37" t="str">
        <f>E23</f>
        <v xml:space="preserve"> </v>
      </c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40.05" customHeight="1">
      <c r="A89" s="39"/>
      <c r="B89" s="40"/>
      <c r="C89" s="33" t="s">
        <v>31</v>
      </c>
      <c r="D89" s="41"/>
      <c r="E89" s="41"/>
      <c r="F89" s="28" t="str">
        <f>IF(E20="","",E20)</f>
        <v>Vyplň údaj</v>
      </c>
      <c r="G89" s="41"/>
      <c r="H89" s="41"/>
      <c r="I89" s="33" t="s">
        <v>36</v>
      </c>
      <c r="J89" s="37" t="str">
        <f>E26</f>
        <v>IM-Projekt, inženýrské a mostní konstrukce, s.r.o.</v>
      </c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0.32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14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11" customFormat="1" ht="29.28" customHeight="1">
      <c r="A91" s="186"/>
      <c r="B91" s="187"/>
      <c r="C91" s="188" t="s">
        <v>139</v>
      </c>
      <c r="D91" s="189" t="s">
        <v>60</v>
      </c>
      <c r="E91" s="189" t="s">
        <v>56</v>
      </c>
      <c r="F91" s="189" t="s">
        <v>57</v>
      </c>
      <c r="G91" s="189" t="s">
        <v>140</v>
      </c>
      <c r="H91" s="189" t="s">
        <v>141</v>
      </c>
      <c r="I91" s="189" t="s">
        <v>142</v>
      </c>
      <c r="J91" s="189" t="s">
        <v>133</v>
      </c>
      <c r="K91" s="190" t="s">
        <v>143</v>
      </c>
      <c r="L91" s="191"/>
      <c r="M91" s="93" t="s">
        <v>19</v>
      </c>
      <c r="N91" s="94" t="s">
        <v>45</v>
      </c>
      <c r="O91" s="94" t="s">
        <v>144</v>
      </c>
      <c r="P91" s="94" t="s">
        <v>145</v>
      </c>
      <c r="Q91" s="94" t="s">
        <v>146</v>
      </c>
      <c r="R91" s="94" t="s">
        <v>147</v>
      </c>
      <c r="S91" s="94" t="s">
        <v>148</v>
      </c>
      <c r="T91" s="95" t="s">
        <v>149</v>
      </c>
      <c r="U91" s="186"/>
      <c r="V91" s="186"/>
      <c r="W91" s="186"/>
      <c r="X91" s="186"/>
      <c r="Y91" s="186"/>
      <c r="Z91" s="186"/>
      <c r="AA91" s="186"/>
      <c r="AB91" s="186"/>
      <c r="AC91" s="186"/>
      <c r="AD91" s="186"/>
      <c r="AE91" s="186"/>
    </row>
    <row r="92" s="2" customFormat="1" ht="22.8" customHeight="1">
      <c r="A92" s="39"/>
      <c r="B92" s="40"/>
      <c r="C92" s="100" t="s">
        <v>150</v>
      </c>
      <c r="D92" s="41"/>
      <c r="E92" s="41"/>
      <c r="F92" s="41"/>
      <c r="G92" s="41"/>
      <c r="H92" s="41"/>
      <c r="I92" s="41"/>
      <c r="J92" s="192">
        <f>BK92</f>
        <v>0</v>
      </c>
      <c r="K92" s="41"/>
      <c r="L92" s="45"/>
      <c r="M92" s="96"/>
      <c r="N92" s="193"/>
      <c r="O92" s="97"/>
      <c r="P92" s="194">
        <f>P93+P159</f>
        <v>0</v>
      </c>
      <c r="Q92" s="97"/>
      <c r="R92" s="194">
        <f>R93+R159</f>
        <v>0.36899999999999999</v>
      </c>
      <c r="S92" s="97"/>
      <c r="T92" s="195">
        <f>T93+T159</f>
        <v>2.5651999999999999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74</v>
      </c>
      <c r="AU92" s="18" t="s">
        <v>134</v>
      </c>
      <c r="BK92" s="196">
        <f>BK93+BK159</f>
        <v>0</v>
      </c>
    </row>
    <row r="93" s="12" customFormat="1" ht="25.92" customHeight="1">
      <c r="A93" s="12"/>
      <c r="B93" s="197"/>
      <c r="C93" s="198"/>
      <c r="D93" s="199" t="s">
        <v>74</v>
      </c>
      <c r="E93" s="200" t="s">
        <v>151</v>
      </c>
      <c r="F93" s="200" t="s">
        <v>152</v>
      </c>
      <c r="G93" s="198"/>
      <c r="H93" s="198"/>
      <c r="I93" s="201"/>
      <c r="J93" s="202">
        <f>BK93</f>
        <v>0</v>
      </c>
      <c r="K93" s="198"/>
      <c r="L93" s="203"/>
      <c r="M93" s="204"/>
      <c r="N93" s="205"/>
      <c r="O93" s="205"/>
      <c r="P93" s="206">
        <f>P94+P120+P126+P156</f>
        <v>0</v>
      </c>
      <c r="Q93" s="205"/>
      <c r="R93" s="206">
        <f>R94+R120+R126+R156</f>
        <v>0.36899999999999999</v>
      </c>
      <c r="S93" s="205"/>
      <c r="T93" s="207">
        <f>T94+T120+T126+T156</f>
        <v>2.5651999999999999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8" t="s">
        <v>82</v>
      </c>
      <c r="AT93" s="209" t="s">
        <v>74</v>
      </c>
      <c r="AU93" s="209" t="s">
        <v>75</v>
      </c>
      <c r="AY93" s="208" t="s">
        <v>153</v>
      </c>
      <c r="BK93" s="210">
        <f>BK94+BK120+BK126+BK156</f>
        <v>0</v>
      </c>
    </row>
    <row r="94" s="12" customFormat="1" ht="22.8" customHeight="1">
      <c r="A94" s="12"/>
      <c r="B94" s="197"/>
      <c r="C94" s="198"/>
      <c r="D94" s="199" t="s">
        <v>74</v>
      </c>
      <c r="E94" s="211" t="s">
        <v>82</v>
      </c>
      <c r="F94" s="211" t="s">
        <v>330</v>
      </c>
      <c r="G94" s="198"/>
      <c r="H94" s="198"/>
      <c r="I94" s="201"/>
      <c r="J94" s="212">
        <f>BK94</f>
        <v>0</v>
      </c>
      <c r="K94" s="198"/>
      <c r="L94" s="203"/>
      <c r="M94" s="204"/>
      <c r="N94" s="205"/>
      <c r="O94" s="205"/>
      <c r="P94" s="206">
        <f>SUM(P95:P119)</f>
        <v>0</v>
      </c>
      <c r="Q94" s="205"/>
      <c r="R94" s="206">
        <f>SUM(R95:R119)</f>
        <v>0.36899999999999999</v>
      </c>
      <c r="S94" s="205"/>
      <c r="T94" s="207">
        <f>SUM(T95:T119)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8" t="s">
        <v>82</v>
      </c>
      <c r="AT94" s="209" t="s">
        <v>74</v>
      </c>
      <c r="AU94" s="209" t="s">
        <v>82</v>
      </c>
      <c r="AY94" s="208" t="s">
        <v>153</v>
      </c>
      <c r="BK94" s="210">
        <f>SUM(BK95:BK119)</f>
        <v>0</v>
      </c>
    </row>
    <row r="95" s="2" customFormat="1" ht="16.5" customHeight="1">
      <c r="A95" s="39"/>
      <c r="B95" s="40"/>
      <c r="C95" s="213" t="s">
        <v>82</v>
      </c>
      <c r="D95" s="213" t="s">
        <v>156</v>
      </c>
      <c r="E95" s="214" t="s">
        <v>360</v>
      </c>
      <c r="F95" s="215" t="s">
        <v>361</v>
      </c>
      <c r="G95" s="216" t="s">
        <v>344</v>
      </c>
      <c r="H95" s="217">
        <v>10</v>
      </c>
      <c r="I95" s="218"/>
      <c r="J95" s="219">
        <f>ROUND(I95*H95,2)</f>
        <v>0</v>
      </c>
      <c r="K95" s="215" t="s">
        <v>333</v>
      </c>
      <c r="L95" s="45"/>
      <c r="M95" s="220" t="s">
        <v>19</v>
      </c>
      <c r="N95" s="221" t="s">
        <v>46</v>
      </c>
      <c r="O95" s="85"/>
      <c r="P95" s="222">
        <f>O95*H95</f>
        <v>0</v>
      </c>
      <c r="Q95" s="222">
        <v>0.036900000000000002</v>
      </c>
      <c r="R95" s="222">
        <f>Q95*H95</f>
        <v>0.36899999999999999</v>
      </c>
      <c r="S95" s="222">
        <v>0</v>
      </c>
      <c r="T95" s="223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24" t="s">
        <v>161</v>
      </c>
      <c r="AT95" s="224" t="s">
        <v>156</v>
      </c>
      <c r="AU95" s="224" t="s">
        <v>84</v>
      </c>
      <c r="AY95" s="18" t="s">
        <v>153</v>
      </c>
      <c r="BE95" s="225">
        <f>IF(N95="základní",J95,0)</f>
        <v>0</v>
      </c>
      <c r="BF95" s="225">
        <f>IF(N95="snížená",J95,0)</f>
        <v>0</v>
      </c>
      <c r="BG95" s="225">
        <f>IF(N95="zákl. přenesená",J95,0)</f>
        <v>0</v>
      </c>
      <c r="BH95" s="225">
        <f>IF(N95="sníž. přenesená",J95,0)</f>
        <v>0</v>
      </c>
      <c r="BI95" s="225">
        <f>IF(N95="nulová",J95,0)</f>
        <v>0</v>
      </c>
      <c r="BJ95" s="18" t="s">
        <v>82</v>
      </c>
      <c r="BK95" s="225">
        <f>ROUND(I95*H95,2)</f>
        <v>0</v>
      </c>
      <c r="BL95" s="18" t="s">
        <v>161</v>
      </c>
      <c r="BM95" s="224" t="s">
        <v>1405</v>
      </c>
    </row>
    <row r="96" s="2" customFormat="1">
      <c r="A96" s="39"/>
      <c r="B96" s="40"/>
      <c r="C96" s="41"/>
      <c r="D96" s="226" t="s">
        <v>163</v>
      </c>
      <c r="E96" s="41"/>
      <c r="F96" s="227" t="s">
        <v>363</v>
      </c>
      <c r="G96" s="41"/>
      <c r="H96" s="41"/>
      <c r="I96" s="228"/>
      <c r="J96" s="41"/>
      <c r="K96" s="41"/>
      <c r="L96" s="45"/>
      <c r="M96" s="229"/>
      <c r="N96" s="230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163</v>
      </c>
      <c r="AU96" s="18" t="s">
        <v>84</v>
      </c>
    </row>
    <row r="97" s="13" customFormat="1">
      <c r="A97" s="13"/>
      <c r="B97" s="231"/>
      <c r="C97" s="232"/>
      <c r="D97" s="226" t="s">
        <v>165</v>
      </c>
      <c r="E97" s="233" t="s">
        <v>19</v>
      </c>
      <c r="F97" s="234" t="s">
        <v>1239</v>
      </c>
      <c r="G97" s="232"/>
      <c r="H97" s="233" t="s">
        <v>19</v>
      </c>
      <c r="I97" s="235"/>
      <c r="J97" s="232"/>
      <c r="K97" s="232"/>
      <c r="L97" s="236"/>
      <c r="M97" s="237"/>
      <c r="N97" s="238"/>
      <c r="O97" s="238"/>
      <c r="P97" s="238"/>
      <c r="Q97" s="238"/>
      <c r="R97" s="238"/>
      <c r="S97" s="238"/>
      <c r="T97" s="239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0" t="s">
        <v>165</v>
      </c>
      <c r="AU97" s="240" t="s">
        <v>84</v>
      </c>
      <c r="AV97" s="13" t="s">
        <v>82</v>
      </c>
      <c r="AW97" s="13" t="s">
        <v>35</v>
      </c>
      <c r="AX97" s="13" t="s">
        <v>75</v>
      </c>
      <c r="AY97" s="240" t="s">
        <v>153</v>
      </c>
    </row>
    <row r="98" s="14" customFormat="1">
      <c r="A98" s="14"/>
      <c r="B98" s="241"/>
      <c r="C98" s="242"/>
      <c r="D98" s="226" t="s">
        <v>165</v>
      </c>
      <c r="E98" s="243" t="s">
        <v>19</v>
      </c>
      <c r="F98" s="244" t="s">
        <v>957</v>
      </c>
      <c r="G98" s="242"/>
      <c r="H98" s="245">
        <v>10</v>
      </c>
      <c r="I98" s="246"/>
      <c r="J98" s="242"/>
      <c r="K98" s="242"/>
      <c r="L98" s="247"/>
      <c r="M98" s="248"/>
      <c r="N98" s="249"/>
      <c r="O98" s="249"/>
      <c r="P98" s="249"/>
      <c r="Q98" s="249"/>
      <c r="R98" s="249"/>
      <c r="S98" s="249"/>
      <c r="T98" s="250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1" t="s">
        <v>165</v>
      </c>
      <c r="AU98" s="251" t="s">
        <v>84</v>
      </c>
      <c r="AV98" s="14" t="s">
        <v>84</v>
      </c>
      <c r="AW98" s="14" t="s">
        <v>35</v>
      </c>
      <c r="AX98" s="14" t="s">
        <v>75</v>
      </c>
      <c r="AY98" s="251" t="s">
        <v>153</v>
      </c>
    </row>
    <row r="99" s="15" customFormat="1">
      <c r="A99" s="15"/>
      <c r="B99" s="252"/>
      <c r="C99" s="253"/>
      <c r="D99" s="226" t="s">
        <v>165</v>
      </c>
      <c r="E99" s="254" t="s">
        <v>19</v>
      </c>
      <c r="F99" s="255" t="s">
        <v>168</v>
      </c>
      <c r="G99" s="253"/>
      <c r="H99" s="256">
        <v>10</v>
      </c>
      <c r="I99" s="257"/>
      <c r="J99" s="253"/>
      <c r="K99" s="253"/>
      <c r="L99" s="258"/>
      <c r="M99" s="259"/>
      <c r="N99" s="260"/>
      <c r="O99" s="260"/>
      <c r="P99" s="260"/>
      <c r="Q99" s="260"/>
      <c r="R99" s="260"/>
      <c r="S99" s="260"/>
      <c r="T99" s="261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T99" s="262" t="s">
        <v>165</v>
      </c>
      <c r="AU99" s="262" t="s">
        <v>84</v>
      </c>
      <c r="AV99" s="15" t="s">
        <v>161</v>
      </c>
      <c r="AW99" s="15" t="s">
        <v>35</v>
      </c>
      <c r="AX99" s="15" t="s">
        <v>82</v>
      </c>
      <c r="AY99" s="262" t="s">
        <v>153</v>
      </c>
    </row>
    <row r="100" s="2" customFormat="1" ht="21.75" customHeight="1">
      <c r="A100" s="39"/>
      <c r="B100" s="40"/>
      <c r="C100" s="213" t="s">
        <v>84</v>
      </c>
      <c r="D100" s="213" t="s">
        <v>156</v>
      </c>
      <c r="E100" s="214" t="s">
        <v>1357</v>
      </c>
      <c r="F100" s="215" t="s">
        <v>1358</v>
      </c>
      <c r="G100" s="216" t="s">
        <v>180</v>
      </c>
      <c r="H100" s="217">
        <v>16.352</v>
      </c>
      <c r="I100" s="218"/>
      <c r="J100" s="219">
        <f>ROUND(I100*H100,2)</f>
        <v>0</v>
      </c>
      <c r="K100" s="215" t="s">
        <v>333</v>
      </c>
      <c r="L100" s="45"/>
      <c r="M100" s="220" t="s">
        <v>19</v>
      </c>
      <c r="N100" s="221" t="s">
        <v>46</v>
      </c>
      <c r="O100" s="85"/>
      <c r="P100" s="222">
        <f>O100*H100</f>
        <v>0</v>
      </c>
      <c r="Q100" s="222">
        <v>0</v>
      </c>
      <c r="R100" s="222">
        <f>Q100*H100</f>
        <v>0</v>
      </c>
      <c r="S100" s="222">
        <v>0</v>
      </c>
      <c r="T100" s="223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24" t="s">
        <v>161</v>
      </c>
      <c r="AT100" s="224" t="s">
        <v>156</v>
      </c>
      <c r="AU100" s="224" t="s">
        <v>84</v>
      </c>
      <c r="AY100" s="18" t="s">
        <v>153</v>
      </c>
      <c r="BE100" s="225">
        <f>IF(N100="základní",J100,0)</f>
        <v>0</v>
      </c>
      <c r="BF100" s="225">
        <f>IF(N100="snížená",J100,0)</f>
        <v>0</v>
      </c>
      <c r="BG100" s="225">
        <f>IF(N100="zákl. přenesená",J100,0)</f>
        <v>0</v>
      </c>
      <c r="BH100" s="225">
        <f>IF(N100="sníž. přenesená",J100,0)</f>
        <v>0</v>
      </c>
      <c r="BI100" s="225">
        <f>IF(N100="nulová",J100,0)</f>
        <v>0</v>
      </c>
      <c r="BJ100" s="18" t="s">
        <v>82</v>
      </c>
      <c r="BK100" s="225">
        <f>ROUND(I100*H100,2)</f>
        <v>0</v>
      </c>
      <c r="BL100" s="18" t="s">
        <v>161</v>
      </c>
      <c r="BM100" s="224" t="s">
        <v>1406</v>
      </c>
    </row>
    <row r="101" s="2" customFormat="1">
      <c r="A101" s="39"/>
      <c r="B101" s="40"/>
      <c r="C101" s="41"/>
      <c r="D101" s="226" t="s">
        <v>163</v>
      </c>
      <c r="E101" s="41"/>
      <c r="F101" s="227" t="s">
        <v>1360</v>
      </c>
      <c r="G101" s="41"/>
      <c r="H101" s="41"/>
      <c r="I101" s="228"/>
      <c r="J101" s="41"/>
      <c r="K101" s="41"/>
      <c r="L101" s="45"/>
      <c r="M101" s="229"/>
      <c r="N101" s="230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163</v>
      </c>
      <c r="AU101" s="18" t="s">
        <v>84</v>
      </c>
    </row>
    <row r="102" s="13" customFormat="1">
      <c r="A102" s="13"/>
      <c r="B102" s="231"/>
      <c r="C102" s="232"/>
      <c r="D102" s="226" t="s">
        <v>165</v>
      </c>
      <c r="E102" s="233" t="s">
        <v>19</v>
      </c>
      <c r="F102" s="234" t="s">
        <v>1407</v>
      </c>
      <c r="G102" s="232"/>
      <c r="H102" s="233" t="s">
        <v>19</v>
      </c>
      <c r="I102" s="235"/>
      <c r="J102" s="232"/>
      <c r="K102" s="232"/>
      <c r="L102" s="236"/>
      <c r="M102" s="237"/>
      <c r="N102" s="238"/>
      <c r="O102" s="238"/>
      <c r="P102" s="238"/>
      <c r="Q102" s="238"/>
      <c r="R102" s="238"/>
      <c r="S102" s="238"/>
      <c r="T102" s="239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0" t="s">
        <v>165</v>
      </c>
      <c r="AU102" s="240" t="s">
        <v>84</v>
      </c>
      <c r="AV102" s="13" t="s">
        <v>82</v>
      </c>
      <c r="AW102" s="13" t="s">
        <v>35</v>
      </c>
      <c r="AX102" s="13" t="s">
        <v>75</v>
      </c>
      <c r="AY102" s="240" t="s">
        <v>153</v>
      </c>
    </row>
    <row r="103" s="14" customFormat="1">
      <c r="A103" s="14"/>
      <c r="B103" s="241"/>
      <c r="C103" s="242"/>
      <c r="D103" s="226" t="s">
        <v>165</v>
      </c>
      <c r="E103" s="243" t="s">
        <v>19</v>
      </c>
      <c r="F103" s="244" t="s">
        <v>1408</v>
      </c>
      <c r="G103" s="242"/>
      <c r="H103" s="245">
        <v>16.352</v>
      </c>
      <c r="I103" s="246"/>
      <c r="J103" s="242"/>
      <c r="K103" s="242"/>
      <c r="L103" s="247"/>
      <c r="M103" s="248"/>
      <c r="N103" s="249"/>
      <c r="O103" s="249"/>
      <c r="P103" s="249"/>
      <c r="Q103" s="249"/>
      <c r="R103" s="249"/>
      <c r="S103" s="249"/>
      <c r="T103" s="250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1" t="s">
        <v>165</v>
      </c>
      <c r="AU103" s="251" t="s">
        <v>84</v>
      </c>
      <c r="AV103" s="14" t="s">
        <v>84</v>
      </c>
      <c r="AW103" s="14" t="s">
        <v>35</v>
      </c>
      <c r="AX103" s="14" t="s">
        <v>75</v>
      </c>
      <c r="AY103" s="251" t="s">
        <v>153</v>
      </c>
    </row>
    <row r="104" s="15" customFormat="1">
      <c r="A104" s="15"/>
      <c r="B104" s="252"/>
      <c r="C104" s="253"/>
      <c r="D104" s="226" t="s">
        <v>165</v>
      </c>
      <c r="E104" s="254" t="s">
        <v>19</v>
      </c>
      <c r="F104" s="255" t="s">
        <v>168</v>
      </c>
      <c r="G104" s="253"/>
      <c r="H104" s="256">
        <v>16.352</v>
      </c>
      <c r="I104" s="257"/>
      <c r="J104" s="253"/>
      <c r="K104" s="253"/>
      <c r="L104" s="258"/>
      <c r="M104" s="259"/>
      <c r="N104" s="260"/>
      <c r="O104" s="260"/>
      <c r="P104" s="260"/>
      <c r="Q104" s="260"/>
      <c r="R104" s="260"/>
      <c r="S104" s="260"/>
      <c r="T104" s="261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T104" s="262" t="s">
        <v>165</v>
      </c>
      <c r="AU104" s="262" t="s">
        <v>84</v>
      </c>
      <c r="AV104" s="15" t="s">
        <v>161</v>
      </c>
      <c r="AW104" s="15" t="s">
        <v>35</v>
      </c>
      <c r="AX104" s="15" t="s">
        <v>82</v>
      </c>
      <c r="AY104" s="262" t="s">
        <v>153</v>
      </c>
    </row>
    <row r="105" s="2" customFormat="1" ht="16.5" customHeight="1">
      <c r="A105" s="39"/>
      <c r="B105" s="40"/>
      <c r="C105" s="213" t="s">
        <v>177</v>
      </c>
      <c r="D105" s="213" t="s">
        <v>156</v>
      </c>
      <c r="E105" s="214" t="s">
        <v>1253</v>
      </c>
      <c r="F105" s="215" t="s">
        <v>1254</v>
      </c>
      <c r="G105" s="216" t="s">
        <v>180</v>
      </c>
      <c r="H105" s="217">
        <v>5.782</v>
      </c>
      <c r="I105" s="218"/>
      <c r="J105" s="219">
        <f>ROUND(I105*H105,2)</f>
        <v>0</v>
      </c>
      <c r="K105" s="215" t="s">
        <v>333</v>
      </c>
      <c r="L105" s="45"/>
      <c r="M105" s="220" t="s">
        <v>19</v>
      </c>
      <c r="N105" s="221" t="s">
        <v>46</v>
      </c>
      <c r="O105" s="85"/>
      <c r="P105" s="222">
        <f>O105*H105</f>
        <v>0</v>
      </c>
      <c r="Q105" s="222">
        <v>0</v>
      </c>
      <c r="R105" s="222">
        <f>Q105*H105</f>
        <v>0</v>
      </c>
      <c r="S105" s="222">
        <v>0</v>
      </c>
      <c r="T105" s="223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4" t="s">
        <v>161</v>
      </c>
      <c r="AT105" s="224" t="s">
        <v>156</v>
      </c>
      <c r="AU105" s="224" t="s">
        <v>84</v>
      </c>
      <c r="AY105" s="18" t="s">
        <v>153</v>
      </c>
      <c r="BE105" s="225">
        <f>IF(N105="základní",J105,0)</f>
        <v>0</v>
      </c>
      <c r="BF105" s="225">
        <f>IF(N105="snížená",J105,0)</f>
        <v>0</v>
      </c>
      <c r="BG105" s="225">
        <f>IF(N105="zákl. přenesená",J105,0)</f>
        <v>0</v>
      </c>
      <c r="BH105" s="225">
        <f>IF(N105="sníž. přenesená",J105,0)</f>
        <v>0</v>
      </c>
      <c r="BI105" s="225">
        <f>IF(N105="nulová",J105,0)</f>
        <v>0</v>
      </c>
      <c r="BJ105" s="18" t="s">
        <v>82</v>
      </c>
      <c r="BK105" s="225">
        <f>ROUND(I105*H105,2)</f>
        <v>0</v>
      </c>
      <c r="BL105" s="18" t="s">
        <v>161</v>
      </c>
      <c r="BM105" s="224" t="s">
        <v>1409</v>
      </c>
    </row>
    <row r="106" s="2" customFormat="1">
      <c r="A106" s="39"/>
      <c r="B106" s="40"/>
      <c r="C106" s="41"/>
      <c r="D106" s="226" t="s">
        <v>163</v>
      </c>
      <c r="E106" s="41"/>
      <c r="F106" s="227" t="s">
        <v>1256</v>
      </c>
      <c r="G106" s="41"/>
      <c r="H106" s="41"/>
      <c r="I106" s="228"/>
      <c r="J106" s="41"/>
      <c r="K106" s="41"/>
      <c r="L106" s="45"/>
      <c r="M106" s="229"/>
      <c r="N106" s="230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163</v>
      </c>
      <c r="AU106" s="18" t="s">
        <v>84</v>
      </c>
    </row>
    <row r="107" s="13" customFormat="1">
      <c r="A107" s="13"/>
      <c r="B107" s="231"/>
      <c r="C107" s="232"/>
      <c r="D107" s="226" t="s">
        <v>165</v>
      </c>
      <c r="E107" s="233" t="s">
        <v>19</v>
      </c>
      <c r="F107" s="234" t="s">
        <v>1410</v>
      </c>
      <c r="G107" s="232"/>
      <c r="H107" s="233" t="s">
        <v>19</v>
      </c>
      <c r="I107" s="235"/>
      <c r="J107" s="232"/>
      <c r="K107" s="232"/>
      <c r="L107" s="236"/>
      <c r="M107" s="237"/>
      <c r="N107" s="238"/>
      <c r="O107" s="238"/>
      <c r="P107" s="238"/>
      <c r="Q107" s="238"/>
      <c r="R107" s="238"/>
      <c r="S107" s="238"/>
      <c r="T107" s="239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0" t="s">
        <v>165</v>
      </c>
      <c r="AU107" s="240" t="s">
        <v>84</v>
      </c>
      <c r="AV107" s="13" t="s">
        <v>82</v>
      </c>
      <c r="AW107" s="13" t="s">
        <v>35</v>
      </c>
      <c r="AX107" s="13" t="s">
        <v>75</v>
      </c>
      <c r="AY107" s="240" t="s">
        <v>153</v>
      </c>
    </row>
    <row r="108" s="14" customFormat="1">
      <c r="A108" s="14"/>
      <c r="B108" s="241"/>
      <c r="C108" s="242"/>
      <c r="D108" s="226" t="s">
        <v>165</v>
      </c>
      <c r="E108" s="243" t="s">
        <v>19</v>
      </c>
      <c r="F108" s="244" t="s">
        <v>1411</v>
      </c>
      <c r="G108" s="242"/>
      <c r="H108" s="245">
        <v>5.782</v>
      </c>
      <c r="I108" s="246"/>
      <c r="J108" s="242"/>
      <c r="K108" s="242"/>
      <c r="L108" s="247"/>
      <c r="M108" s="248"/>
      <c r="N108" s="249"/>
      <c r="O108" s="249"/>
      <c r="P108" s="249"/>
      <c r="Q108" s="249"/>
      <c r="R108" s="249"/>
      <c r="S108" s="249"/>
      <c r="T108" s="250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1" t="s">
        <v>165</v>
      </c>
      <c r="AU108" s="251" t="s">
        <v>84</v>
      </c>
      <c r="AV108" s="14" t="s">
        <v>84</v>
      </c>
      <c r="AW108" s="14" t="s">
        <v>35</v>
      </c>
      <c r="AX108" s="14" t="s">
        <v>75</v>
      </c>
      <c r="AY108" s="251" t="s">
        <v>153</v>
      </c>
    </row>
    <row r="109" s="15" customFormat="1">
      <c r="A109" s="15"/>
      <c r="B109" s="252"/>
      <c r="C109" s="253"/>
      <c r="D109" s="226" t="s">
        <v>165</v>
      </c>
      <c r="E109" s="254" t="s">
        <v>19</v>
      </c>
      <c r="F109" s="255" t="s">
        <v>168</v>
      </c>
      <c r="G109" s="253"/>
      <c r="H109" s="256">
        <v>5.782</v>
      </c>
      <c r="I109" s="257"/>
      <c r="J109" s="253"/>
      <c r="K109" s="253"/>
      <c r="L109" s="258"/>
      <c r="M109" s="259"/>
      <c r="N109" s="260"/>
      <c r="O109" s="260"/>
      <c r="P109" s="260"/>
      <c r="Q109" s="260"/>
      <c r="R109" s="260"/>
      <c r="S109" s="260"/>
      <c r="T109" s="261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62" t="s">
        <v>165</v>
      </c>
      <c r="AU109" s="262" t="s">
        <v>84</v>
      </c>
      <c r="AV109" s="15" t="s">
        <v>161</v>
      </c>
      <c r="AW109" s="15" t="s">
        <v>35</v>
      </c>
      <c r="AX109" s="15" t="s">
        <v>82</v>
      </c>
      <c r="AY109" s="262" t="s">
        <v>153</v>
      </c>
    </row>
    <row r="110" s="2" customFormat="1" ht="16.5" customHeight="1">
      <c r="A110" s="39"/>
      <c r="B110" s="40"/>
      <c r="C110" s="213" t="s">
        <v>161</v>
      </c>
      <c r="D110" s="213" t="s">
        <v>156</v>
      </c>
      <c r="E110" s="214" t="s">
        <v>1259</v>
      </c>
      <c r="F110" s="215" t="s">
        <v>1260</v>
      </c>
      <c r="G110" s="216" t="s">
        <v>180</v>
      </c>
      <c r="H110" s="217">
        <v>10.57</v>
      </c>
      <c r="I110" s="218"/>
      <c r="J110" s="219">
        <f>ROUND(I110*H110,2)</f>
        <v>0</v>
      </c>
      <c r="K110" s="215" t="s">
        <v>333</v>
      </c>
      <c r="L110" s="45"/>
      <c r="M110" s="220" t="s">
        <v>19</v>
      </c>
      <c r="N110" s="221" t="s">
        <v>46</v>
      </c>
      <c r="O110" s="85"/>
      <c r="P110" s="222">
        <f>O110*H110</f>
        <v>0</v>
      </c>
      <c r="Q110" s="222">
        <v>0</v>
      </c>
      <c r="R110" s="222">
        <f>Q110*H110</f>
        <v>0</v>
      </c>
      <c r="S110" s="222">
        <v>0</v>
      </c>
      <c r="T110" s="223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4" t="s">
        <v>161</v>
      </c>
      <c r="AT110" s="224" t="s">
        <v>156</v>
      </c>
      <c r="AU110" s="224" t="s">
        <v>84</v>
      </c>
      <c r="AY110" s="18" t="s">
        <v>153</v>
      </c>
      <c r="BE110" s="225">
        <f>IF(N110="základní",J110,0)</f>
        <v>0</v>
      </c>
      <c r="BF110" s="225">
        <f>IF(N110="snížená",J110,0)</f>
        <v>0</v>
      </c>
      <c r="BG110" s="225">
        <f>IF(N110="zákl. přenesená",J110,0)</f>
        <v>0</v>
      </c>
      <c r="BH110" s="225">
        <f>IF(N110="sníž. přenesená",J110,0)</f>
        <v>0</v>
      </c>
      <c r="BI110" s="225">
        <f>IF(N110="nulová",J110,0)</f>
        <v>0</v>
      </c>
      <c r="BJ110" s="18" t="s">
        <v>82</v>
      </c>
      <c r="BK110" s="225">
        <f>ROUND(I110*H110,2)</f>
        <v>0</v>
      </c>
      <c r="BL110" s="18" t="s">
        <v>161</v>
      </c>
      <c r="BM110" s="224" t="s">
        <v>1412</v>
      </c>
    </row>
    <row r="111" s="2" customFormat="1">
      <c r="A111" s="39"/>
      <c r="B111" s="40"/>
      <c r="C111" s="41"/>
      <c r="D111" s="226" t="s">
        <v>163</v>
      </c>
      <c r="E111" s="41"/>
      <c r="F111" s="227" t="s">
        <v>1262</v>
      </c>
      <c r="G111" s="41"/>
      <c r="H111" s="41"/>
      <c r="I111" s="228"/>
      <c r="J111" s="41"/>
      <c r="K111" s="41"/>
      <c r="L111" s="45"/>
      <c r="M111" s="229"/>
      <c r="N111" s="230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163</v>
      </c>
      <c r="AU111" s="18" t="s">
        <v>84</v>
      </c>
    </row>
    <row r="112" s="13" customFormat="1">
      <c r="A112" s="13"/>
      <c r="B112" s="231"/>
      <c r="C112" s="232"/>
      <c r="D112" s="226" t="s">
        <v>165</v>
      </c>
      <c r="E112" s="233" t="s">
        <v>19</v>
      </c>
      <c r="F112" s="234" t="s">
        <v>1263</v>
      </c>
      <c r="G112" s="232"/>
      <c r="H112" s="233" t="s">
        <v>19</v>
      </c>
      <c r="I112" s="235"/>
      <c r="J112" s="232"/>
      <c r="K112" s="232"/>
      <c r="L112" s="236"/>
      <c r="M112" s="237"/>
      <c r="N112" s="238"/>
      <c r="O112" s="238"/>
      <c r="P112" s="238"/>
      <c r="Q112" s="238"/>
      <c r="R112" s="238"/>
      <c r="S112" s="238"/>
      <c r="T112" s="239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0" t="s">
        <v>165</v>
      </c>
      <c r="AU112" s="240" t="s">
        <v>84</v>
      </c>
      <c r="AV112" s="13" t="s">
        <v>82</v>
      </c>
      <c r="AW112" s="13" t="s">
        <v>35</v>
      </c>
      <c r="AX112" s="13" t="s">
        <v>75</v>
      </c>
      <c r="AY112" s="240" t="s">
        <v>153</v>
      </c>
    </row>
    <row r="113" s="14" customFormat="1">
      <c r="A113" s="14"/>
      <c r="B113" s="241"/>
      <c r="C113" s="242"/>
      <c r="D113" s="226" t="s">
        <v>165</v>
      </c>
      <c r="E113" s="243" t="s">
        <v>19</v>
      </c>
      <c r="F113" s="244" t="s">
        <v>1413</v>
      </c>
      <c r="G113" s="242"/>
      <c r="H113" s="245">
        <v>10.57</v>
      </c>
      <c r="I113" s="246"/>
      <c r="J113" s="242"/>
      <c r="K113" s="242"/>
      <c r="L113" s="247"/>
      <c r="M113" s="248"/>
      <c r="N113" s="249"/>
      <c r="O113" s="249"/>
      <c r="P113" s="249"/>
      <c r="Q113" s="249"/>
      <c r="R113" s="249"/>
      <c r="S113" s="249"/>
      <c r="T113" s="250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1" t="s">
        <v>165</v>
      </c>
      <c r="AU113" s="251" t="s">
        <v>84</v>
      </c>
      <c r="AV113" s="14" t="s">
        <v>84</v>
      </c>
      <c r="AW113" s="14" t="s">
        <v>35</v>
      </c>
      <c r="AX113" s="14" t="s">
        <v>75</v>
      </c>
      <c r="AY113" s="251" t="s">
        <v>153</v>
      </c>
    </row>
    <row r="114" s="15" customFormat="1">
      <c r="A114" s="15"/>
      <c r="B114" s="252"/>
      <c r="C114" s="253"/>
      <c r="D114" s="226" t="s">
        <v>165</v>
      </c>
      <c r="E114" s="254" t="s">
        <v>19</v>
      </c>
      <c r="F114" s="255" t="s">
        <v>168</v>
      </c>
      <c r="G114" s="253"/>
      <c r="H114" s="256">
        <v>10.57</v>
      </c>
      <c r="I114" s="257"/>
      <c r="J114" s="253"/>
      <c r="K114" s="253"/>
      <c r="L114" s="258"/>
      <c r="M114" s="259"/>
      <c r="N114" s="260"/>
      <c r="O114" s="260"/>
      <c r="P114" s="260"/>
      <c r="Q114" s="260"/>
      <c r="R114" s="260"/>
      <c r="S114" s="260"/>
      <c r="T114" s="261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T114" s="262" t="s">
        <v>165</v>
      </c>
      <c r="AU114" s="262" t="s">
        <v>84</v>
      </c>
      <c r="AV114" s="15" t="s">
        <v>161</v>
      </c>
      <c r="AW114" s="15" t="s">
        <v>35</v>
      </c>
      <c r="AX114" s="15" t="s">
        <v>82</v>
      </c>
      <c r="AY114" s="262" t="s">
        <v>153</v>
      </c>
    </row>
    <row r="115" s="2" customFormat="1" ht="16.5" customHeight="1">
      <c r="A115" s="39"/>
      <c r="B115" s="40"/>
      <c r="C115" s="213" t="s">
        <v>154</v>
      </c>
      <c r="D115" s="213" t="s">
        <v>156</v>
      </c>
      <c r="E115" s="214" t="s">
        <v>430</v>
      </c>
      <c r="F115" s="215" t="s">
        <v>431</v>
      </c>
      <c r="G115" s="216" t="s">
        <v>180</v>
      </c>
      <c r="H115" s="217">
        <v>10.57</v>
      </c>
      <c r="I115" s="218"/>
      <c r="J115" s="219">
        <f>ROUND(I115*H115,2)</f>
        <v>0</v>
      </c>
      <c r="K115" s="215" t="s">
        <v>333</v>
      </c>
      <c r="L115" s="45"/>
      <c r="M115" s="220" t="s">
        <v>19</v>
      </c>
      <c r="N115" s="221" t="s">
        <v>46</v>
      </c>
      <c r="O115" s="85"/>
      <c r="P115" s="222">
        <f>O115*H115</f>
        <v>0</v>
      </c>
      <c r="Q115" s="222">
        <v>0</v>
      </c>
      <c r="R115" s="222">
        <f>Q115*H115</f>
        <v>0</v>
      </c>
      <c r="S115" s="222">
        <v>0</v>
      </c>
      <c r="T115" s="223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4" t="s">
        <v>161</v>
      </c>
      <c r="AT115" s="224" t="s">
        <v>156</v>
      </c>
      <c r="AU115" s="224" t="s">
        <v>84</v>
      </c>
      <c r="AY115" s="18" t="s">
        <v>153</v>
      </c>
      <c r="BE115" s="225">
        <f>IF(N115="základní",J115,0)</f>
        <v>0</v>
      </c>
      <c r="BF115" s="225">
        <f>IF(N115="snížená",J115,0)</f>
        <v>0</v>
      </c>
      <c r="BG115" s="225">
        <f>IF(N115="zákl. přenesená",J115,0)</f>
        <v>0</v>
      </c>
      <c r="BH115" s="225">
        <f>IF(N115="sníž. přenesená",J115,0)</f>
        <v>0</v>
      </c>
      <c r="BI115" s="225">
        <f>IF(N115="nulová",J115,0)</f>
        <v>0</v>
      </c>
      <c r="BJ115" s="18" t="s">
        <v>82</v>
      </c>
      <c r="BK115" s="225">
        <f>ROUND(I115*H115,2)</f>
        <v>0</v>
      </c>
      <c r="BL115" s="18" t="s">
        <v>161</v>
      </c>
      <c r="BM115" s="224" t="s">
        <v>1414</v>
      </c>
    </row>
    <row r="116" s="2" customFormat="1">
      <c r="A116" s="39"/>
      <c r="B116" s="40"/>
      <c r="C116" s="41"/>
      <c r="D116" s="226" t="s">
        <v>163</v>
      </c>
      <c r="E116" s="41"/>
      <c r="F116" s="227" t="s">
        <v>433</v>
      </c>
      <c r="G116" s="41"/>
      <c r="H116" s="41"/>
      <c r="I116" s="228"/>
      <c r="J116" s="41"/>
      <c r="K116" s="41"/>
      <c r="L116" s="45"/>
      <c r="M116" s="229"/>
      <c r="N116" s="230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163</v>
      </c>
      <c r="AU116" s="18" t="s">
        <v>84</v>
      </c>
    </row>
    <row r="117" s="13" customFormat="1">
      <c r="A117" s="13"/>
      <c r="B117" s="231"/>
      <c r="C117" s="232"/>
      <c r="D117" s="226" t="s">
        <v>165</v>
      </c>
      <c r="E117" s="233" t="s">
        <v>19</v>
      </c>
      <c r="F117" s="234" t="s">
        <v>1366</v>
      </c>
      <c r="G117" s="232"/>
      <c r="H117" s="233" t="s">
        <v>19</v>
      </c>
      <c r="I117" s="235"/>
      <c r="J117" s="232"/>
      <c r="K117" s="232"/>
      <c r="L117" s="236"/>
      <c r="M117" s="237"/>
      <c r="N117" s="238"/>
      <c r="O117" s="238"/>
      <c r="P117" s="238"/>
      <c r="Q117" s="238"/>
      <c r="R117" s="238"/>
      <c r="S117" s="238"/>
      <c r="T117" s="239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0" t="s">
        <v>165</v>
      </c>
      <c r="AU117" s="240" t="s">
        <v>84</v>
      </c>
      <c r="AV117" s="13" t="s">
        <v>82</v>
      </c>
      <c r="AW117" s="13" t="s">
        <v>35</v>
      </c>
      <c r="AX117" s="13" t="s">
        <v>75</v>
      </c>
      <c r="AY117" s="240" t="s">
        <v>153</v>
      </c>
    </row>
    <row r="118" s="14" customFormat="1">
      <c r="A118" s="14"/>
      <c r="B118" s="241"/>
      <c r="C118" s="242"/>
      <c r="D118" s="226" t="s">
        <v>165</v>
      </c>
      <c r="E118" s="243" t="s">
        <v>19</v>
      </c>
      <c r="F118" s="244" t="s">
        <v>1413</v>
      </c>
      <c r="G118" s="242"/>
      <c r="H118" s="245">
        <v>10.57</v>
      </c>
      <c r="I118" s="246"/>
      <c r="J118" s="242"/>
      <c r="K118" s="242"/>
      <c r="L118" s="247"/>
      <c r="M118" s="248"/>
      <c r="N118" s="249"/>
      <c r="O118" s="249"/>
      <c r="P118" s="249"/>
      <c r="Q118" s="249"/>
      <c r="R118" s="249"/>
      <c r="S118" s="249"/>
      <c r="T118" s="250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1" t="s">
        <v>165</v>
      </c>
      <c r="AU118" s="251" t="s">
        <v>84</v>
      </c>
      <c r="AV118" s="14" t="s">
        <v>84</v>
      </c>
      <c r="AW118" s="14" t="s">
        <v>35</v>
      </c>
      <c r="AX118" s="14" t="s">
        <v>75</v>
      </c>
      <c r="AY118" s="251" t="s">
        <v>153</v>
      </c>
    </row>
    <row r="119" s="15" customFormat="1">
      <c r="A119" s="15"/>
      <c r="B119" s="252"/>
      <c r="C119" s="253"/>
      <c r="D119" s="226" t="s">
        <v>165</v>
      </c>
      <c r="E119" s="254" t="s">
        <v>19</v>
      </c>
      <c r="F119" s="255" t="s">
        <v>168</v>
      </c>
      <c r="G119" s="253"/>
      <c r="H119" s="256">
        <v>10.57</v>
      </c>
      <c r="I119" s="257"/>
      <c r="J119" s="253"/>
      <c r="K119" s="253"/>
      <c r="L119" s="258"/>
      <c r="M119" s="259"/>
      <c r="N119" s="260"/>
      <c r="O119" s="260"/>
      <c r="P119" s="260"/>
      <c r="Q119" s="260"/>
      <c r="R119" s="260"/>
      <c r="S119" s="260"/>
      <c r="T119" s="261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62" t="s">
        <v>165</v>
      </c>
      <c r="AU119" s="262" t="s">
        <v>84</v>
      </c>
      <c r="AV119" s="15" t="s">
        <v>161</v>
      </c>
      <c r="AW119" s="15" t="s">
        <v>35</v>
      </c>
      <c r="AX119" s="15" t="s">
        <v>82</v>
      </c>
      <c r="AY119" s="262" t="s">
        <v>153</v>
      </c>
    </row>
    <row r="120" s="12" customFormat="1" ht="22.8" customHeight="1">
      <c r="A120" s="12"/>
      <c r="B120" s="197"/>
      <c r="C120" s="198"/>
      <c r="D120" s="199" t="s">
        <v>74</v>
      </c>
      <c r="E120" s="211" t="s">
        <v>216</v>
      </c>
      <c r="F120" s="211" t="s">
        <v>677</v>
      </c>
      <c r="G120" s="198"/>
      <c r="H120" s="198"/>
      <c r="I120" s="201"/>
      <c r="J120" s="212">
        <f>BK120</f>
        <v>0</v>
      </c>
      <c r="K120" s="198"/>
      <c r="L120" s="203"/>
      <c r="M120" s="204"/>
      <c r="N120" s="205"/>
      <c r="O120" s="205"/>
      <c r="P120" s="206">
        <f>SUM(P121:P125)</f>
        <v>0</v>
      </c>
      <c r="Q120" s="205"/>
      <c r="R120" s="206">
        <f>SUM(R121:R125)</f>
        <v>0</v>
      </c>
      <c r="S120" s="205"/>
      <c r="T120" s="207">
        <f>SUM(T121:T125)</f>
        <v>2.5651999999999999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08" t="s">
        <v>82</v>
      </c>
      <c r="AT120" s="209" t="s">
        <v>74</v>
      </c>
      <c r="AU120" s="209" t="s">
        <v>82</v>
      </c>
      <c r="AY120" s="208" t="s">
        <v>153</v>
      </c>
      <c r="BK120" s="210">
        <f>SUM(BK121:BK125)</f>
        <v>0</v>
      </c>
    </row>
    <row r="121" s="2" customFormat="1" ht="16.5" customHeight="1">
      <c r="A121" s="39"/>
      <c r="B121" s="40"/>
      <c r="C121" s="213" t="s">
        <v>197</v>
      </c>
      <c r="D121" s="213" t="s">
        <v>156</v>
      </c>
      <c r="E121" s="214" t="s">
        <v>1279</v>
      </c>
      <c r="F121" s="215" t="s">
        <v>1280</v>
      </c>
      <c r="G121" s="216" t="s">
        <v>180</v>
      </c>
      <c r="H121" s="217">
        <v>1.1659999999999999</v>
      </c>
      <c r="I121" s="218"/>
      <c r="J121" s="219">
        <f>ROUND(I121*H121,2)</f>
        <v>0</v>
      </c>
      <c r="K121" s="215" t="s">
        <v>333</v>
      </c>
      <c r="L121" s="45"/>
      <c r="M121" s="220" t="s">
        <v>19</v>
      </c>
      <c r="N121" s="221" t="s">
        <v>46</v>
      </c>
      <c r="O121" s="85"/>
      <c r="P121" s="222">
        <f>O121*H121</f>
        <v>0</v>
      </c>
      <c r="Q121" s="222">
        <v>0</v>
      </c>
      <c r="R121" s="222">
        <f>Q121*H121</f>
        <v>0</v>
      </c>
      <c r="S121" s="222">
        <v>2.2000000000000002</v>
      </c>
      <c r="T121" s="223">
        <f>S121*H121</f>
        <v>2.5651999999999999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4" t="s">
        <v>161</v>
      </c>
      <c r="AT121" s="224" t="s">
        <v>156</v>
      </c>
      <c r="AU121" s="224" t="s">
        <v>84</v>
      </c>
      <c r="AY121" s="18" t="s">
        <v>153</v>
      </c>
      <c r="BE121" s="225">
        <f>IF(N121="základní",J121,0)</f>
        <v>0</v>
      </c>
      <c r="BF121" s="225">
        <f>IF(N121="snížená",J121,0)</f>
        <v>0</v>
      </c>
      <c r="BG121" s="225">
        <f>IF(N121="zákl. přenesená",J121,0)</f>
        <v>0</v>
      </c>
      <c r="BH121" s="225">
        <f>IF(N121="sníž. přenesená",J121,0)</f>
        <v>0</v>
      </c>
      <c r="BI121" s="225">
        <f>IF(N121="nulová",J121,0)</f>
        <v>0</v>
      </c>
      <c r="BJ121" s="18" t="s">
        <v>82</v>
      </c>
      <c r="BK121" s="225">
        <f>ROUND(I121*H121,2)</f>
        <v>0</v>
      </c>
      <c r="BL121" s="18" t="s">
        <v>161</v>
      </c>
      <c r="BM121" s="224" t="s">
        <v>1415</v>
      </c>
    </row>
    <row r="122" s="2" customFormat="1">
      <c r="A122" s="39"/>
      <c r="B122" s="40"/>
      <c r="C122" s="41"/>
      <c r="D122" s="226" t="s">
        <v>163</v>
      </c>
      <c r="E122" s="41"/>
      <c r="F122" s="227" t="s">
        <v>1282</v>
      </c>
      <c r="G122" s="41"/>
      <c r="H122" s="41"/>
      <c r="I122" s="228"/>
      <c r="J122" s="41"/>
      <c r="K122" s="41"/>
      <c r="L122" s="45"/>
      <c r="M122" s="229"/>
      <c r="N122" s="230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163</v>
      </c>
      <c r="AU122" s="18" t="s">
        <v>84</v>
      </c>
    </row>
    <row r="123" s="13" customFormat="1">
      <c r="A123" s="13"/>
      <c r="B123" s="231"/>
      <c r="C123" s="232"/>
      <c r="D123" s="226" t="s">
        <v>165</v>
      </c>
      <c r="E123" s="233" t="s">
        <v>19</v>
      </c>
      <c r="F123" s="234" t="s">
        <v>1283</v>
      </c>
      <c r="G123" s="232"/>
      <c r="H123" s="233" t="s">
        <v>19</v>
      </c>
      <c r="I123" s="235"/>
      <c r="J123" s="232"/>
      <c r="K123" s="232"/>
      <c r="L123" s="236"/>
      <c r="M123" s="237"/>
      <c r="N123" s="238"/>
      <c r="O123" s="238"/>
      <c r="P123" s="238"/>
      <c r="Q123" s="238"/>
      <c r="R123" s="238"/>
      <c r="S123" s="238"/>
      <c r="T123" s="239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0" t="s">
        <v>165</v>
      </c>
      <c r="AU123" s="240" t="s">
        <v>84</v>
      </c>
      <c r="AV123" s="13" t="s">
        <v>82</v>
      </c>
      <c r="AW123" s="13" t="s">
        <v>35</v>
      </c>
      <c r="AX123" s="13" t="s">
        <v>75</v>
      </c>
      <c r="AY123" s="240" t="s">
        <v>153</v>
      </c>
    </row>
    <row r="124" s="14" customFormat="1">
      <c r="A124" s="14"/>
      <c r="B124" s="241"/>
      <c r="C124" s="242"/>
      <c r="D124" s="226" t="s">
        <v>165</v>
      </c>
      <c r="E124" s="243" t="s">
        <v>19</v>
      </c>
      <c r="F124" s="244" t="s">
        <v>1416</v>
      </c>
      <c r="G124" s="242"/>
      <c r="H124" s="245">
        <v>1.1659999999999999</v>
      </c>
      <c r="I124" s="246"/>
      <c r="J124" s="242"/>
      <c r="K124" s="242"/>
      <c r="L124" s="247"/>
      <c r="M124" s="248"/>
      <c r="N124" s="249"/>
      <c r="O124" s="249"/>
      <c r="P124" s="249"/>
      <c r="Q124" s="249"/>
      <c r="R124" s="249"/>
      <c r="S124" s="249"/>
      <c r="T124" s="250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1" t="s">
        <v>165</v>
      </c>
      <c r="AU124" s="251" t="s">
        <v>84</v>
      </c>
      <c r="AV124" s="14" t="s">
        <v>84</v>
      </c>
      <c r="AW124" s="14" t="s">
        <v>35</v>
      </c>
      <c r="AX124" s="14" t="s">
        <v>75</v>
      </c>
      <c r="AY124" s="251" t="s">
        <v>153</v>
      </c>
    </row>
    <row r="125" s="15" customFormat="1">
      <c r="A125" s="15"/>
      <c r="B125" s="252"/>
      <c r="C125" s="253"/>
      <c r="D125" s="226" t="s">
        <v>165</v>
      </c>
      <c r="E125" s="254" t="s">
        <v>19</v>
      </c>
      <c r="F125" s="255" t="s">
        <v>168</v>
      </c>
      <c r="G125" s="253"/>
      <c r="H125" s="256">
        <v>1.1659999999999999</v>
      </c>
      <c r="I125" s="257"/>
      <c r="J125" s="253"/>
      <c r="K125" s="253"/>
      <c r="L125" s="258"/>
      <c r="M125" s="259"/>
      <c r="N125" s="260"/>
      <c r="O125" s="260"/>
      <c r="P125" s="260"/>
      <c r="Q125" s="260"/>
      <c r="R125" s="260"/>
      <c r="S125" s="260"/>
      <c r="T125" s="261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62" t="s">
        <v>165</v>
      </c>
      <c r="AU125" s="262" t="s">
        <v>84</v>
      </c>
      <c r="AV125" s="15" t="s">
        <v>161</v>
      </c>
      <c r="AW125" s="15" t="s">
        <v>35</v>
      </c>
      <c r="AX125" s="15" t="s">
        <v>82</v>
      </c>
      <c r="AY125" s="262" t="s">
        <v>153</v>
      </c>
    </row>
    <row r="126" s="12" customFormat="1" ht="22.8" customHeight="1">
      <c r="A126" s="12"/>
      <c r="B126" s="197"/>
      <c r="C126" s="198"/>
      <c r="D126" s="199" t="s">
        <v>74</v>
      </c>
      <c r="E126" s="211" t="s">
        <v>739</v>
      </c>
      <c r="F126" s="211" t="s">
        <v>740</v>
      </c>
      <c r="G126" s="198"/>
      <c r="H126" s="198"/>
      <c r="I126" s="201"/>
      <c r="J126" s="212">
        <f>BK126</f>
        <v>0</v>
      </c>
      <c r="K126" s="198"/>
      <c r="L126" s="203"/>
      <c r="M126" s="204"/>
      <c r="N126" s="205"/>
      <c r="O126" s="205"/>
      <c r="P126" s="206">
        <f>SUM(P127:P155)</f>
        <v>0</v>
      </c>
      <c r="Q126" s="205"/>
      <c r="R126" s="206">
        <f>SUM(R127:R155)</f>
        <v>0</v>
      </c>
      <c r="S126" s="205"/>
      <c r="T126" s="207">
        <f>SUM(T127:T155)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08" t="s">
        <v>82</v>
      </c>
      <c r="AT126" s="209" t="s">
        <v>74</v>
      </c>
      <c r="AU126" s="209" t="s">
        <v>82</v>
      </c>
      <c r="AY126" s="208" t="s">
        <v>153</v>
      </c>
      <c r="BK126" s="210">
        <f>SUM(BK127:BK155)</f>
        <v>0</v>
      </c>
    </row>
    <row r="127" s="2" customFormat="1" ht="16.5" customHeight="1">
      <c r="A127" s="39"/>
      <c r="B127" s="40"/>
      <c r="C127" s="213" t="s">
        <v>204</v>
      </c>
      <c r="D127" s="213" t="s">
        <v>156</v>
      </c>
      <c r="E127" s="214" t="s">
        <v>1285</v>
      </c>
      <c r="F127" s="215" t="s">
        <v>1286</v>
      </c>
      <c r="G127" s="216" t="s">
        <v>172</v>
      </c>
      <c r="H127" s="217">
        <v>8.3469999999999995</v>
      </c>
      <c r="I127" s="218"/>
      <c r="J127" s="219">
        <f>ROUND(I127*H127,2)</f>
        <v>0</v>
      </c>
      <c r="K127" s="215" t="s">
        <v>333</v>
      </c>
      <c r="L127" s="45"/>
      <c r="M127" s="220" t="s">
        <v>19</v>
      </c>
      <c r="N127" s="221" t="s">
        <v>46</v>
      </c>
      <c r="O127" s="85"/>
      <c r="P127" s="222">
        <f>O127*H127</f>
        <v>0</v>
      </c>
      <c r="Q127" s="222">
        <v>0</v>
      </c>
      <c r="R127" s="222">
        <f>Q127*H127</f>
        <v>0</v>
      </c>
      <c r="S127" s="222">
        <v>0</v>
      </c>
      <c r="T127" s="223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24" t="s">
        <v>161</v>
      </c>
      <c r="AT127" s="224" t="s">
        <v>156</v>
      </c>
      <c r="AU127" s="224" t="s">
        <v>84</v>
      </c>
      <c r="AY127" s="18" t="s">
        <v>153</v>
      </c>
      <c r="BE127" s="225">
        <f>IF(N127="základní",J127,0)</f>
        <v>0</v>
      </c>
      <c r="BF127" s="225">
        <f>IF(N127="snížená",J127,0)</f>
        <v>0</v>
      </c>
      <c r="BG127" s="225">
        <f>IF(N127="zákl. přenesená",J127,0)</f>
        <v>0</v>
      </c>
      <c r="BH127" s="225">
        <f>IF(N127="sníž. přenesená",J127,0)</f>
        <v>0</v>
      </c>
      <c r="BI127" s="225">
        <f>IF(N127="nulová",J127,0)</f>
        <v>0</v>
      </c>
      <c r="BJ127" s="18" t="s">
        <v>82</v>
      </c>
      <c r="BK127" s="225">
        <f>ROUND(I127*H127,2)</f>
        <v>0</v>
      </c>
      <c r="BL127" s="18" t="s">
        <v>161</v>
      </c>
      <c r="BM127" s="224" t="s">
        <v>1417</v>
      </c>
    </row>
    <row r="128" s="2" customFormat="1">
      <c r="A128" s="39"/>
      <c r="B128" s="40"/>
      <c r="C128" s="41"/>
      <c r="D128" s="226" t="s">
        <v>163</v>
      </c>
      <c r="E128" s="41"/>
      <c r="F128" s="227" t="s">
        <v>1288</v>
      </c>
      <c r="G128" s="41"/>
      <c r="H128" s="41"/>
      <c r="I128" s="228"/>
      <c r="J128" s="41"/>
      <c r="K128" s="41"/>
      <c r="L128" s="45"/>
      <c r="M128" s="229"/>
      <c r="N128" s="230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163</v>
      </c>
      <c r="AU128" s="18" t="s">
        <v>84</v>
      </c>
    </row>
    <row r="129" s="13" customFormat="1">
      <c r="A129" s="13"/>
      <c r="B129" s="231"/>
      <c r="C129" s="232"/>
      <c r="D129" s="226" t="s">
        <v>165</v>
      </c>
      <c r="E129" s="233" t="s">
        <v>19</v>
      </c>
      <c r="F129" s="234" t="s">
        <v>1418</v>
      </c>
      <c r="G129" s="232"/>
      <c r="H129" s="233" t="s">
        <v>19</v>
      </c>
      <c r="I129" s="235"/>
      <c r="J129" s="232"/>
      <c r="K129" s="232"/>
      <c r="L129" s="236"/>
      <c r="M129" s="237"/>
      <c r="N129" s="238"/>
      <c r="O129" s="238"/>
      <c r="P129" s="238"/>
      <c r="Q129" s="238"/>
      <c r="R129" s="238"/>
      <c r="S129" s="238"/>
      <c r="T129" s="239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0" t="s">
        <v>165</v>
      </c>
      <c r="AU129" s="240" t="s">
        <v>84</v>
      </c>
      <c r="AV129" s="13" t="s">
        <v>82</v>
      </c>
      <c r="AW129" s="13" t="s">
        <v>35</v>
      </c>
      <c r="AX129" s="13" t="s">
        <v>75</v>
      </c>
      <c r="AY129" s="240" t="s">
        <v>153</v>
      </c>
    </row>
    <row r="130" s="14" customFormat="1">
      <c r="A130" s="14"/>
      <c r="B130" s="241"/>
      <c r="C130" s="242"/>
      <c r="D130" s="226" t="s">
        <v>165</v>
      </c>
      <c r="E130" s="243" t="s">
        <v>19</v>
      </c>
      <c r="F130" s="244" t="s">
        <v>1419</v>
      </c>
      <c r="G130" s="242"/>
      <c r="H130" s="245">
        <v>2.5649999999999999</v>
      </c>
      <c r="I130" s="246"/>
      <c r="J130" s="242"/>
      <c r="K130" s="242"/>
      <c r="L130" s="247"/>
      <c r="M130" s="248"/>
      <c r="N130" s="249"/>
      <c r="O130" s="249"/>
      <c r="P130" s="249"/>
      <c r="Q130" s="249"/>
      <c r="R130" s="249"/>
      <c r="S130" s="249"/>
      <c r="T130" s="250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1" t="s">
        <v>165</v>
      </c>
      <c r="AU130" s="251" t="s">
        <v>84</v>
      </c>
      <c r="AV130" s="14" t="s">
        <v>84</v>
      </c>
      <c r="AW130" s="14" t="s">
        <v>35</v>
      </c>
      <c r="AX130" s="14" t="s">
        <v>75</v>
      </c>
      <c r="AY130" s="251" t="s">
        <v>153</v>
      </c>
    </row>
    <row r="131" s="13" customFormat="1">
      <c r="A131" s="13"/>
      <c r="B131" s="231"/>
      <c r="C131" s="232"/>
      <c r="D131" s="226" t="s">
        <v>165</v>
      </c>
      <c r="E131" s="233" t="s">
        <v>19</v>
      </c>
      <c r="F131" s="234" t="s">
        <v>1420</v>
      </c>
      <c r="G131" s="232"/>
      <c r="H131" s="233" t="s">
        <v>19</v>
      </c>
      <c r="I131" s="235"/>
      <c r="J131" s="232"/>
      <c r="K131" s="232"/>
      <c r="L131" s="236"/>
      <c r="M131" s="237"/>
      <c r="N131" s="238"/>
      <c r="O131" s="238"/>
      <c r="P131" s="238"/>
      <c r="Q131" s="238"/>
      <c r="R131" s="238"/>
      <c r="S131" s="238"/>
      <c r="T131" s="239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0" t="s">
        <v>165</v>
      </c>
      <c r="AU131" s="240" t="s">
        <v>84</v>
      </c>
      <c r="AV131" s="13" t="s">
        <v>82</v>
      </c>
      <c r="AW131" s="13" t="s">
        <v>35</v>
      </c>
      <c r="AX131" s="13" t="s">
        <v>75</v>
      </c>
      <c r="AY131" s="240" t="s">
        <v>153</v>
      </c>
    </row>
    <row r="132" s="14" customFormat="1">
      <c r="A132" s="14"/>
      <c r="B132" s="241"/>
      <c r="C132" s="242"/>
      <c r="D132" s="226" t="s">
        <v>165</v>
      </c>
      <c r="E132" s="243" t="s">
        <v>19</v>
      </c>
      <c r="F132" s="244" t="s">
        <v>1411</v>
      </c>
      <c r="G132" s="242"/>
      <c r="H132" s="245">
        <v>5.782</v>
      </c>
      <c r="I132" s="246"/>
      <c r="J132" s="242"/>
      <c r="K132" s="242"/>
      <c r="L132" s="247"/>
      <c r="M132" s="248"/>
      <c r="N132" s="249"/>
      <c r="O132" s="249"/>
      <c r="P132" s="249"/>
      <c r="Q132" s="249"/>
      <c r="R132" s="249"/>
      <c r="S132" s="249"/>
      <c r="T132" s="250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1" t="s">
        <v>165</v>
      </c>
      <c r="AU132" s="251" t="s">
        <v>84</v>
      </c>
      <c r="AV132" s="14" t="s">
        <v>84</v>
      </c>
      <c r="AW132" s="14" t="s">
        <v>35</v>
      </c>
      <c r="AX132" s="14" t="s">
        <v>75</v>
      </c>
      <c r="AY132" s="251" t="s">
        <v>153</v>
      </c>
    </row>
    <row r="133" s="15" customFormat="1">
      <c r="A133" s="15"/>
      <c r="B133" s="252"/>
      <c r="C133" s="253"/>
      <c r="D133" s="226" t="s">
        <v>165</v>
      </c>
      <c r="E133" s="254" t="s">
        <v>19</v>
      </c>
      <c r="F133" s="255" t="s">
        <v>168</v>
      </c>
      <c r="G133" s="253"/>
      <c r="H133" s="256">
        <v>8.3469999999999995</v>
      </c>
      <c r="I133" s="257"/>
      <c r="J133" s="253"/>
      <c r="K133" s="253"/>
      <c r="L133" s="258"/>
      <c r="M133" s="259"/>
      <c r="N133" s="260"/>
      <c r="O133" s="260"/>
      <c r="P133" s="260"/>
      <c r="Q133" s="260"/>
      <c r="R133" s="260"/>
      <c r="S133" s="260"/>
      <c r="T133" s="261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62" t="s">
        <v>165</v>
      </c>
      <c r="AU133" s="262" t="s">
        <v>84</v>
      </c>
      <c r="AV133" s="15" t="s">
        <v>161</v>
      </c>
      <c r="AW133" s="15" t="s">
        <v>35</v>
      </c>
      <c r="AX133" s="15" t="s">
        <v>82</v>
      </c>
      <c r="AY133" s="262" t="s">
        <v>153</v>
      </c>
    </row>
    <row r="134" s="2" customFormat="1" ht="16.5" customHeight="1">
      <c r="A134" s="39"/>
      <c r="B134" s="40"/>
      <c r="C134" s="213" t="s">
        <v>173</v>
      </c>
      <c r="D134" s="213" t="s">
        <v>156</v>
      </c>
      <c r="E134" s="214" t="s">
        <v>1289</v>
      </c>
      <c r="F134" s="215" t="s">
        <v>1290</v>
      </c>
      <c r="G134" s="216" t="s">
        <v>172</v>
      </c>
      <c r="H134" s="217">
        <v>141.899</v>
      </c>
      <c r="I134" s="218"/>
      <c r="J134" s="219">
        <f>ROUND(I134*H134,2)</f>
        <v>0</v>
      </c>
      <c r="K134" s="215" t="s">
        <v>333</v>
      </c>
      <c r="L134" s="45"/>
      <c r="M134" s="220" t="s">
        <v>19</v>
      </c>
      <c r="N134" s="221" t="s">
        <v>46</v>
      </c>
      <c r="O134" s="85"/>
      <c r="P134" s="222">
        <f>O134*H134</f>
        <v>0</v>
      </c>
      <c r="Q134" s="222">
        <v>0</v>
      </c>
      <c r="R134" s="222">
        <f>Q134*H134</f>
        <v>0</v>
      </c>
      <c r="S134" s="222">
        <v>0</v>
      </c>
      <c r="T134" s="223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4" t="s">
        <v>161</v>
      </c>
      <c r="AT134" s="224" t="s">
        <v>156</v>
      </c>
      <c r="AU134" s="224" t="s">
        <v>84</v>
      </c>
      <c r="AY134" s="18" t="s">
        <v>153</v>
      </c>
      <c r="BE134" s="225">
        <f>IF(N134="základní",J134,0)</f>
        <v>0</v>
      </c>
      <c r="BF134" s="225">
        <f>IF(N134="snížená",J134,0)</f>
        <v>0</v>
      </c>
      <c r="BG134" s="225">
        <f>IF(N134="zákl. přenesená",J134,0)</f>
        <v>0</v>
      </c>
      <c r="BH134" s="225">
        <f>IF(N134="sníž. přenesená",J134,0)</f>
        <v>0</v>
      </c>
      <c r="BI134" s="225">
        <f>IF(N134="nulová",J134,0)</f>
        <v>0</v>
      </c>
      <c r="BJ134" s="18" t="s">
        <v>82</v>
      </c>
      <c r="BK134" s="225">
        <f>ROUND(I134*H134,2)</f>
        <v>0</v>
      </c>
      <c r="BL134" s="18" t="s">
        <v>161</v>
      </c>
      <c r="BM134" s="224" t="s">
        <v>1421</v>
      </c>
    </row>
    <row r="135" s="2" customFormat="1">
      <c r="A135" s="39"/>
      <c r="B135" s="40"/>
      <c r="C135" s="41"/>
      <c r="D135" s="226" t="s">
        <v>163</v>
      </c>
      <c r="E135" s="41"/>
      <c r="F135" s="227" t="s">
        <v>1292</v>
      </c>
      <c r="G135" s="41"/>
      <c r="H135" s="41"/>
      <c r="I135" s="228"/>
      <c r="J135" s="41"/>
      <c r="K135" s="41"/>
      <c r="L135" s="45"/>
      <c r="M135" s="229"/>
      <c r="N135" s="230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163</v>
      </c>
      <c r="AU135" s="18" t="s">
        <v>84</v>
      </c>
    </row>
    <row r="136" s="13" customFormat="1">
      <c r="A136" s="13"/>
      <c r="B136" s="231"/>
      <c r="C136" s="232"/>
      <c r="D136" s="226" t="s">
        <v>165</v>
      </c>
      <c r="E136" s="233" t="s">
        <v>19</v>
      </c>
      <c r="F136" s="234" t="s">
        <v>1372</v>
      </c>
      <c r="G136" s="232"/>
      <c r="H136" s="233" t="s">
        <v>19</v>
      </c>
      <c r="I136" s="235"/>
      <c r="J136" s="232"/>
      <c r="K136" s="232"/>
      <c r="L136" s="236"/>
      <c r="M136" s="237"/>
      <c r="N136" s="238"/>
      <c r="O136" s="238"/>
      <c r="P136" s="238"/>
      <c r="Q136" s="238"/>
      <c r="R136" s="238"/>
      <c r="S136" s="238"/>
      <c r="T136" s="239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0" t="s">
        <v>165</v>
      </c>
      <c r="AU136" s="240" t="s">
        <v>84</v>
      </c>
      <c r="AV136" s="13" t="s">
        <v>82</v>
      </c>
      <c r="AW136" s="13" t="s">
        <v>35</v>
      </c>
      <c r="AX136" s="13" t="s">
        <v>75</v>
      </c>
      <c r="AY136" s="240" t="s">
        <v>153</v>
      </c>
    </row>
    <row r="137" s="14" customFormat="1">
      <c r="A137" s="14"/>
      <c r="B137" s="241"/>
      <c r="C137" s="242"/>
      <c r="D137" s="226" t="s">
        <v>165</v>
      </c>
      <c r="E137" s="243" t="s">
        <v>19</v>
      </c>
      <c r="F137" s="244" t="s">
        <v>1422</v>
      </c>
      <c r="G137" s="242"/>
      <c r="H137" s="245">
        <v>141.899</v>
      </c>
      <c r="I137" s="246"/>
      <c r="J137" s="242"/>
      <c r="K137" s="242"/>
      <c r="L137" s="247"/>
      <c r="M137" s="248"/>
      <c r="N137" s="249"/>
      <c r="O137" s="249"/>
      <c r="P137" s="249"/>
      <c r="Q137" s="249"/>
      <c r="R137" s="249"/>
      <c r="S137" s="249"/>
      <c r="T137" s="250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1" t="s">
        <v>165</v>
      </c>
      <c r="AU137" s="251" t="s">
        <v>84</v>
      </c>
      <c r="AV137" s="14" t="s">
        <v>84</v>
      </c>
      <c r="AW137" s="14" t="s">
        <v>35</v>
      </c>
      <c r="AX137" s="14" t="s">
        <v>75</v>
      </c>
      <c r="AY137" s="251" t="s">
        <v>153</v>
      </c>
    </row>
    <row r="138" s="15" customFormat="1">
      <c r="A138" s="15"/>
      <c r="B138" s="252"/>
      <c r="C138" s="253"/>
      <c r="D138" s="226" t="s">
        <v>165</v>
      </c>
      <c r="E138" s="254" t="s">
        <v>19</v>
      </c>
      <c r="F138" s="255" t="s">
        <v>168</v>
      </c>
      <c r="G138" s="253"/>
      <c r="H138" s="256">
        <v>141.899</v>
      </c>
      <c r="I138" s="257"/>
      <c r="J138" s="253"/>
      <c r="K138" s="253"/>
      <c r="L138" s="258"/>
      <c r="M138" s="259"/>
      <c r="N138" s="260"/>
      <c r="O138" s="260"/>
      <c r="P138" s="260"/>
      <c r="Q138" s="260"/>
      <c r="R138" s="260"/>
      <c r="S138" s="260"/>
      <c r="T138" s="261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62" t="s">
        <v>165</v>
      </c>
      <c r="AU138" s="262" t="s">
        <v>84</v>
      </c>
      <c r="AV138" s="15" t="s">
        <v>161</v>
      </c>
      <c r="AW138" s="15" t="s">
        <v>35</v>
      </c>
      <c r="AX138" s="15" t="s">
        <v>82</v>
      </c>
      <c r="AY138" s="262" t="s">
        <v>153</v>
      </c>
    </row>
    <row r="139" s="2" customFormat="1" ht="21.75" customHeight="1">
      <c r="A139" s="39"/>
      <c r="B139" s="40"/>
      <c r="C139" s="213" t="s">
        <v>216</v>
      </c>
      <c r="D139" s="213" t="s">
        <v>156</v>
      </c>
      <c r="E139" s="214" t="s">
        <v>742</v>
      </c>
      <c r="F139" s="215" t="s">
        <v>743</v>
      </c>
      <c r="G139" s="216" t="s">
        <v>172</v>
      </c>
      <c r="H139" s="217">
        <v>2.5649999999999999</v>
      </c>
      <c r="I139" s="218"/>
      <c r="J139" s="219">
        <f>ROUND(I139*H139,2)</f>
        <v>0</v>
      </c>
      <c r="K139" s="215" t="s">
        <v>333</v>
      </c>
      <c r="L139" s="45"/>
      <c r="M139" s="220" t="s">
        <v>19</v>
      </c>
      <c r="N139" s="221" t="s">
        <v>46</v>
      </c>
      <c r="O139" s="85"/>
      <c r="P139" s="222">
        <f>O139*H139</f>
        <v>0</v>
      </c>
      <c r="Q139" s="222">
        <v>0</v>
      </c>
      <c r="R139" s="222">
        <f>Q139*H139</f>
        <v>0</v>
      </c>
      <c r="S139" s="222">
        <v>0</v>
      </c>
      <c r="T139" s="223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24" t="s">
        <v>161</v>
      </c>
      <c r="AT139" s="224" t="s">
        <v>156</v>
      </c>
      <c r="AU139" s="224" t="s">
        <v>84</v>
      </c>
      <c r="AY139" s="18" t="s">
        <v>153</v>
      </c>
      <c r="BE139" s="225">
        <f>IF(N139="základní",J139,0)</f>
        <v>0</v>
      </c>
      <c r="BF139" s="225">
        <f>IF(N139="snížená",J139,0)</f>
        <v>0</v>
      </c>
      <c r="BG139" s="225">
        <f>IF(N139="zákl. přenesená",J139,0)</f>
        <v>0</v>
      </c>
      <c r="BH139" s="225">
        <f>IF(N139="sníž. přenesená",J139,0)</f>
        <v>0</v>
      </c>
      <c r="BI139" s="225">
        <f>IF(N139="nulová",J139,0)</f>
        <v>0</v>
      </c>
      <c r="BJ139" s="18" t="s">
        <v>82</v>
      </c>
      <c r="BK139" s="225">
        <f>ROUND(I139*H139,2)</f>
        <v>0</v>
      </c>
      <c r="BL139" s="18" t="s">
        <v>161</v>
      </c>
      <c r="BM139" s="224" t="s">
        <v>1423</v>
      </c>
    </row>
    <row r="140" s="2" customFormat="1">
      <c r="A140" s="39"/>
      <c r="B140" s="40"/>
      <c r="C140" s="41"/>
      <c r="D140" s="226" t="s">
        <v>163</v>
      </c>
      <c r="E140" s="41"/>
      <c r="F140" s="227" t="s">
        <v>745</v>
      </c>
      <c r="G140" s="41"/>
      <c r="H140" s="41"/>
      <c r="I140" s="228"/>
      <c r="J140" s="41"/>
      <c r="K140" s="41"/>
      <c r="L140" s="45"/>
      <c r="M140" s="229"/>
      <c r="N140" s="230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163</v>
      </c>
      <c r="AU140" s="18" t="s">
        <v>84</v>
      </c>
    </row>
    <row r="141" s="13" customFormat="1">
      <c r="A141" s="13"/>
      <c r="B141" s="231"/>
      <c r="C141" s="232"/>
      <c r="D141" s="226" t="s">
        <v>165</v>
      </c>
      <c r="E141" s="233" t="s">
        <v>19</v>
      </c>
      <c r="F141" s="234" t="s">
        <v>1296</v>
      </c>
      <c r="G141" s="232"/>
      <c r="H141" s="233" t="s">
        <v>19</v>
      </c>
      <c r="I141" s="235"/>
      <c r="J141" s="232"/>
      <c r="K141" s="232"/>
      <c r="L141" s="236"/>
      <c r="M141" s="237"/>
      <c r="N141" s="238"/>
      <c r="O141" s="238"/>
      <c r="P141" s="238"/>
      <c r="Q141" s="238"/>
      <c r="R141" s="238"/>
      <c r="S141" s="238"/>
      <c r="T141" s="239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0" t="s">
        <v>165</v>
      </c>
      <c r="AU141" s="240" t="s">
        <v>84</v>
      </c>
      <c r="AV141" s="13" t="s">
        <v>82</v>
      </c>
      <c r="AW141" s="13" t="s">
        <v>35</v>
      </c>
      <c r="AX141" s="13" t="s">
        <v>75</v>
      </c>
      <c r="AY141" s="240" t="s">
        <v>153</v>
      </c>
    </row>
    <row r="142" s="14" customFormat="1">
      <c r="A142" s="14"/>
      <c r="B142" s="241"/>
      <c r="C142" s="242"/>
      <c r="D142" s="226" t="s">
        <v>165</v>
      </c>
      <c r="E142" s="243" t="s">
        <v>19</v>
      </c>
      <c r="F142" s="244" t="s">
        <v>1419</v>
      </c>
      <c r="G142" s="242"/>
      <c r="H142" s="245">
        <v>2.5649999999999999</v>
      </c>
      <c r="I142" s="246"/>
      <c r="J142" s="242"/>
      <c r="K142" s="242"/>
      <c r="L142" s="247"/>
      <c r="M142" s="248"/>
      <c r="N142" s="249"/>
      <c r="O142" s="249"/>
      <c r="P142" s="249"/>
      <c r="Q142" s="249"/>
      <c r="R142" s="249"/>
      <c r="S142" s="249"/>
      <c r="T142" s="250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1" t="s">
        <v>165</v>
      </c>
      <c r="AU142" s="251" t="s">
        <v>84</v>
      </c>
      <c r="AV142" s="14" t="s">
        <v>84</v>
      </c>
      <c r="AW142" s="14" t="s">
        <v>35</v>
      </c>
      <c r="AX142" s="14" t="s">
        <v>75</v>
      </c>
      <c r="AY142" s="251" t="s">
        <v>153</v>
      </c>
    </row>
    <row r="143" s="15" customFormat="1">
      <c r="A143" s="15"/>
      <c r="B143" s="252"/>
      <c r="C143" s="253"/>
      <c r="D143" s="226" t="s">
        <v>165</v>
      </c>
      <c r="E143" s="254" t="s">
        <v>19</v>
      </c>
      <c r="F143" s="255" t="s">
        <v>168</v>
      </c>
      <c r="G143" s="253"/>
      <c r="H143" s="256">
        <v>2.5649999999999999</v>
      </c>
      <c r="I143" s="257"/>
      <c r="J143" s="253"/>
      <c r="K143" s="253"/>
      <c r="L143" s="258"/>
      <c r="M143" s="259"/>
      <c r="N143" s="260"/>
      <c r="O143" s="260"/>
      <c r="P143" s="260"/>
      <c r="Q143" s="260"/>
      <c r="R143" s="260"/>
      <c r="S143" s="260"/>
      <c r="T143" s="261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62" t="s">
        <v>165</v>
      </c>
      <c r="AU143" s="262" t="s">
        <v>84</v>
      </c>
      <c r="AV143" s="15" t="s">
        <v>161</v>
      </c>
      <c r="AW143" s="15" t="s">
        <v>35</v>
      </c>
      <c r="AX143" s="15" t="s">
        <v>82</v>
      </c>
      <c r="AY143" s="262" t="s">
        <v>153</v>
      </c>
    </row>
    <row r="144" s="2" customFormat="1" ht="16.5" customHeight="1">
      <c r="A144" s="39"/>
      <c r="B144" s="40"/>
      <c r="C144" s="213" t="s">
        <v>224</v>
      </c>
      <c r="D144" s="213" t="s">
        <v>156</v>
      </c>
      <c r="E144" s="214" t="s">
        <v>750</v>
      </c>
      <c r="F144" s="215" t="s">
        <v>751</v>
      </c>
      <c r="G144" s="216" t="s">
        <v>172</v>
      </c>
      <c r="H144" s="217">
        <v>11.565</v>
      </c>
      <c r="I144" s="218"/>
      <c r="J144" s="219">
        <f>ROUND(I144*H144,2)</f>
        <v>0</v>
      </c>
      <c r="K144" s="215" t="s">
        <v>333</v>
      </c>
      <c r="L144" s="45"/>
      <c r="M144" s="220" t="s">
        <v>19</v>
      </c>
      <c r="N144" s="221" t="s">
        <v>46</v>
      </c>
      <c r="O144" s="85"/>
      <c r="P144" s="222">
        <f>O144*H144</f>
        <v>0</v>
      </c>
      <c r="Q144" s="222">
        <v>0</v>
      </c>
      <c r="R144" s="222">
        <f>Q144*H144</f>
        <v>0</v>
      </c>
      <c r="S144" s="222">
        <v>0</v>
      </c>
      <c r="T144" s="223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24" t="s">
        <v>161</v>
      </c>
      <c r="AT144" s="224" t="s">
        <v>156</v>
      </c>
      <c r="AU144" s="224" t="s">
        <v>84</v>
      </c>
      <c r="AY144" s="18" t="s">
        <v>153</v>
      </c>
      <c r="BE144" s="225">
        <f>IF(N144="základní",J144,0)</f>
        <v>0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18" t="s">
        <v>82</v>
      </c>
      <c r="BK144" s="225">
        <f>ROUND(I144*H144,2)</f>
        <v>0</v>
      </c>
      <c r="BL144" s="18" t="s">
        <v>161</v>
      </c>
      <c r="BM144" s="224" t="s">
        <v>1424</v>
      </c>
    </row>
    <row r="145" s="2" customFormat="1">
      <c r="A145" s="39"/>
      <c r="B145" s="40"/>
      <c r="C145" s="41"/>
      <c r="D145" s="226" t="s">
        <v>163</v>
      </c>
      <c r="E145" s="41"/>
      <c r="F145" s="227" t="s">
        <v>753</v>
      </c>
      <c r="G145" s="41"/>
      <c r="H145" s="41"/>
      <c r="I145" s="228"/>
      <c r="J145" s="41"/>
      <c r="K145" s="41"/>
      <c r="L145" s="45"/>
      <c r="M145" s="229"/>
      <c r="N145" s="230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163</v>
      </c>
      <c r="AU145" s="18" t="s">
        <v>84</v>
      </c>
    </row>
    <row r="146" s="13" customFormat="1">
      <c r="A146" s="13"/>
      <c r="B146" s="231"/>
      <c r="C146" s="232"/>
      <c r="D146" s="226" t="s">
        <v>165</v>
      </c>
      <c r="E146" s="233" t="s">
        <v>19</v>
      </c>
      <c r="F146" s="234" t="s">
        <v>1420</v>
      </c>
      <c r="G146" s="232"/>
      <c r="H146" s="233" t="s">
        <v>19</v>
      </c>
      <c r="I146" s="235"/>
      <c r="J146" s="232"/>
      <c r="K146" s="232"/>
      <c r="L146" s="236"/>
      <c r="M146" s="237"/>
      <c r="N146" s="238"/>
      <c r="O146" s="238"/>
      <c r="P146" s="238"/>
      <c r="Q146" s="238"/>
      <c r="R146" s="238"/>
      <c r="S146" s="238"/>
      <c r="T146" s="23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0" t="s">
        <v>165</v>
      </c>
      <c r="AU146" s="240" t="s">
        <v>84</v>
      </c>
      <c r="AV146" s="13" t="s">
        <v>82</v>
      </c>
      <c r="AW146" s="13" t="s">
        <v>35</v>
      </c>
      <c r="AX146" s="13" t="s">
        <v>75</v>
      </c>
      <c r="AY146" s="240" t="s">
        <v>153</v>
      </c>
    </row>
    <row r="147" s="14" customFormat="1">
      <c r="A147" s="14"/>
      <c r="B147" s="241"/>
      <c r="C147" s="242"/>
      <c r="D147" s="226" t="s">
        <v>165</v>
      </c>
      <c r="E147" s="243" t="s">
        <v>19</v>
      </c>
      <c r="F147" s="244" t="s">
        <v>1425</v>
      </c>
      <c r="G147" s="242"/>
      <c r="H147" s="245">
        <v>11.565</v>
      </c>
      <c r="I147" s="246"/>
      <c r="J147" s="242"/>
      <c r="K147" s="242"/>
      <c r="L147" s="247"/>
      <c r="M147" s="248"/>
      <c r="N147" s="249"/>
      <c r="O147" s="249"/>
      <c r="P147" s="249"/>
      <c r="Q147" s="249"/>
      <c r="R147" s="249"/>
      <c r="S147" s="249"/>
      <c r="T147" s="250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1" t="s">
        <v>165</v>
      </c>
      <c r="AU147" s="251" t="s">
        <v>84</v>
      </c>
      <c r="AV147" s="14" t="s">
        <v>84</v>
      </c>
      <c r="AW147" s="14" t="s">
        <v>35</v>
      </c>
      <c r="AX147" s="14" t="s">
        <v>75</v>
      </c>
      <c r="AY147" s="251" t="s">
        <v>153</v>
      </c>
    </row>
    <row r="148" s="15" customFormat="1">
      <c r="A148" s="15"/>
      <c r="B148" s="252"/>
      <c r="C148" s="253"/>
      <c r="D148" s="226" t="s">
        <v>165</v>
      </c>
      <c r="E148" s="254" t="s">
        <v>19</v>
      </c>
      <c r="F148" s="255" t="s">
        <v>168</v>
      </c>
      <c r="G148" s="253"/>
      <c r="H148" s="256">
        <v>11.565</v>
      </c>
      <c r="I148" s="257"/>
      <c r="J148" s="253"/>
      <c r="K148" s="253"/>
      <c r="L148" s="258"/>
      <c r="M148" s="259"/>
      <c r="N148" s="260"/>
      <c r="O148" s="260"/>
      <c r="P148" s="260"/>
      <c r="Q148" s="260"/>
      <c r="R148" s="260"/>
      <c r="S148" s="260"/>
      <c r="T148" s="261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62" t="s">
        <v>165</v>
      </c>
      <c r="AU148" s="262" t="s">
        <v>84</v>
      </c>
      <c r="AV148" s="15" t="s">
        <v>161</v>
      </c>
      <c r="AW148" s="15" t="s">
        <v>35</v>
      </c>
      <c r="AX148" s="15" t="s">
        <v>82</v>
      </c>
      <c r="AY148" s="262" t="s">
        <v>153</v>
      </c>
    </row>
    <row r="149" s="2" customFormat="1" ht="16.5" customHeight="1">
      <c r="A149" s="39"/>
      <c r="B149" s="40"/>
      <c r="C149" s="213" t="s">
        <v>230</v>
      </c>
      <c r="D149" s="213" t="s">
        <v>156</v>
      </c>
      <c r="E149" s="214" t="s">
        <v>1298</v>
      </c>
      <c r="F149" s="215" t="s">
        <v>1299</v>
      </c>
      <c r="G149" s="216" t="s">
        <v>172</v>
      </c>
      <c r="H149" s="217">
        <v>11.565</v>
      </c>
      <c r="I149" s="218"/>
      <c r="J149" s="219">
        <f>ROUND(I149*H149,2)</f>
        <v>0</v>
      </c>
      <c r="K149" s="215" t="s">
        <v>333</v>
      </c>
      <c r="L149" s="45"/>
      <c r="M149" s="220" t="s">
        <v>19</v>
      </c>
      <c r="N149" s="221" t="s">
        <v>46</v>
      </c>
      <c r="O149" s="85"/>
      <c r="P149" s="222">
        <f>O149*H149</f>
        <v>0</v>
      </c>
      <c r="Q149" s="222">
        <v>0</v>
      </c>
      <c r="R149" s="222">
        <f>Q149*H149</f>
        <v>0</v>
      </c>
      <c r="S149" s="222">
        <v>0</v>
      </c>
      <c r="T149" s="223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24" t="s">
        <v>161</v>
      </c>
      <c r="AT149" s="224" t="s">
        <v>156</v>
      </c>
      <c r="AU149" s="224" t="s">
        <v>84</v>
      </c>
      <c r="AY149" s="18" t="s">
        <v>153</v>
      </c>
      <c r="BE149" s="225">
        <f>IF(N149="základní",J149,0)</f>
        <v>0</v>
      </c>
      <c r="BF149" s="225">
        <f>IF(N149="snížená",J149,0)</f>
        <v>0</v>
      </c>
      <c r="BG149" s="225">
        <f>IF(N149="zákl. přenesená",J149,0)</f>
        <v>0</v>
      </c>
      <c r="BH149" s="225">
        <f>IF(N149="sníž. přenesená",J149,0)</f>
        <v>0</v>
      </c>
      <c r="BI149" s="225">
        <f>IF(N149="nulová",J149,0)</f>
        <v>0</v>
      </c>
      <c r="BJ149" s="18" t="s">
        <v>82</v>
      </c>
      <c r="BK149" s="225">
        <f>ROUND(I149*H149,2)</f>
        <v>0</v>
      </c>
      <c r="BL149" s="18" t="s">
        <v>161</v>
      </c>
      <c r="BM149" s="224" t="s">
        <v>1426</v>
      </c>
    </row>
    <row r="150" s="2" customFormat="1">
      <c r="A150" s="39"/>
      <c r="B150" s="40"/>
      <c r="C150" s="41"/>
      <c r="D150" s="226" t="s">
        <v>163</v>
      </c>
      <c r="E150" s="41"/>
      <c r="F150" s="227" t="s">
        <v>1301</v>
      </c>
      <c r="G150" s="41"/>
      <c r="H150" s="41"/>
      <c r="I150" s="228"/>
      <c r="J150" s="41"/>
      <c r="K150" s="41"/>
      <c r="L150" s="45"/>
      <c r="M150" s="229"/>
      <c r="N150" s="230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163</v>
      </c>
      <c r="AU150" s="18" t="s">
        <v>84</v>
      </c>
    </row>
    <row r="151" s="13" customFormat="1">
      <c r="A151" s="13"/>
      <c r="B151" s="231"/>
      <c r="C151" s="232"/>
      <c r="D151" s="226" t="s">
        <v>165</v>
      </c>
      <c r="E151" s="233" t="s">
        <v>19</v>
      </c>
      <c r="F151" s="234" t="s">
        <v>1427</v>
      </c>
      <c r="G151" s="232"/>
      <c r="H151" s="233" t="s">
        <v>19</v>
      </c>
      <c r="I151" s="235"/>
      <c r="J151" s="232"/>
      <c r="K151" s="232"/>
      <c r="L151" s="236"/>
      <c r="M151" s="237"/>
      <c r="N151" s="238"/>
      <c r="O151" s="238"/>
      <c r="P151" s="238"/>
      <c r="Q151" s="238"/>
      <c r="R151" s="238"/>
      <c r="S151" s="238"/>
      <c r="T151" s="239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0" t="s">
        <v>165</v>
      </c>
      <c r="AU151" s="240" t="s">
        <v>84</v>
      </c>
      <c r="AV151" s="13" t="s">
        <v>82</v>
      </c>
      <c r="AW151" s="13" t="s">
        <v>35</v>
      </c>
      <c r="AX151" s="13" t="s">
        <v>75</v>
      </c>
      <c r="AY151" s="240" t="s">
        <v>153</v>
      </c>
    </row>
    <row r="152" s="14" customFormat="1">
      <c r="A152" s="14"/>
      <c r="B152" s="241"/>
      <c r="C152" s="242"/>
      <c r="D152" s="226" t="s">
        <v>165</v>
      </c>
      <c r="E152" s="243" t="s">
        <v>19</v>
      </c>
      <c r="F152" s="244" t="s">
        <v>1428</v>
      </c>
      <c r="G152" s="242"/>
      <c r="H152" s="245">
        <v>11.565</v>
      </c>
      <c r="I152" s="246"/>
      <c r="J152" s="242"/>
      <c r="K152" s="242"/>
      <c r="L152" s="247"/>
      <c r="M152" s="248"/>
      <c r="N152" s="249"/>
      <c r="O152" s="249"/>
      <c r="P152" s="249"/>
      <c r="Q152" s="249"/>
      <c r="R152" s="249"/>
      <c r="S152" s="249"/>
      <c r="T152" s="250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1" t="s">
        <v>165</v>
      </c>
      <c r="AU152" s="251" t="s">
        <v>84</v>
      </c>
      <c r="AV152" s="14" t="s">
        <v>84</v>
      </c>
      <c r="AW152" s="14" t="s">
        <v>35</v>
      </c>
      <c r="AX152" s="14" t="s">
        <v>75</v>
      </c>
      <c r="AY152" s="251" t="s">
        <v>153</v>
      </c>
    </row>
    <row r="153" s="15" customFormat="1">
      <c r="A153" s="15"/>
      <c r="B153" s="252"/>
      <c r="C153" s="253"/>
      <c r="D153" s="226" t="s">
        <v>165</v>
      </c>
      <c r="E153" s="254" t="s">
        <v>19</v>
      </c>
      <c r="F153" s="255" t="s">
        <v>168</v>
      </c>
      <c r="G153" s="253"/>
      <c r="H153" s="256">
        <v>11.565</v>
      </c>
      <c r="I153" s="257"/>
      <c r="J153" s="253"/>
      <c r="K153" s="253"/>
      <c r="L153" s="258"/>
      <c r="M153" s="259"/>
      <c r="N153" s="260"/>
      <c r="O153" s="260"/>
      <c r="P153" s="260"/>
      <c r="Q153" s="260"/>
      <c r="R153" s="260"/>
      <c r="S153" s="260"/>
      <c r="T153" s="261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62" t="s">
        <v>165</v>
      </c>
      <c r="AU153" s="262" t="s">
        <v>84</v>
      </c>
      <c r="AV153" s="15" t="s">
        <v>161</v>
      </c>
      <c r="AW153" s="15" t="s">
        <v>35</v>
      </c>
      <c r="AX153" s="15" t="s">
        <v>82</v>
      </c>
      <c r="AY153" s="262" t="s">
        <v>153</v>
      </c>
    </row>
    <row r="154" s="2" customFormat="1" ht="16.5" customHeight="1">
      <c r="A154" s="39"/>
      <c r="B154" s="40"/>
      <c r="C154" s="213" t="s">
        <v>235</v>
      </c>
      <c r="D154" s="213" t="s">
        <v>156</v>
      </c>
      <c r="E154" s="214" t="s">
        <v>813</v>
      </c>
      <c r="F154" s="215" t="s">
        <v>814</v>
      </c>
      <c r="G154" s="216" t="s">
        <v>172</v>
      </c>
      <c r="H154" s="217">
        <v>2.5649999999999999</v>
      </c>
      <c r="I154" s="218"/>
      <c r="J154" s="219">
        <f>ROUND(I154*H154,2)</f>
        <v>0</v>
      </c>
      <c r="K154" s="215" t="s">
        <v>333</v>
      </c>
      <c r="L154" s="45"/>
      <c r="M154" s="220" t="s">
        <v>19</v>
      </c>
      <c r="N154" s="221" t="s">
        <v>46</v>
      </c>
      <c r="O154" s="85"/>
      <c r="P154" s="222">
        <f>O154*H154</f>
        <v>0</v>
      </c>
      <c r="Q154" s="222">
        <v>0</v>
      </c>
      <c r="R154" s="222">
        <f>Q154*H154</f>
        <v>0</v>
      </c>
      <c r="S154" s="222">
        <v>0</v>
      </c>
      <c r="T154" s="223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24" t="s">
        <v>161</v>
      </c>
      <c r="AT154" s="224" t="s">
        <v>156</v>
      </c>
      <c r="AU154" s="224" t="s">
        <v>84</v>
      </c>
      <c r="AY154" s="18" t="s">
        <v>153</v>
      </c>
      <c r="BE154" s="225">
        <f>IF(N154="základní",J154,0)</f>
        <v>0</v>
      </c>
      <c r="BF154" s="225">
        <f>IF(N154="snížená",J154,0)</f>
        <v>0</v>
      </c>
      <c r="BG154" s="225">
        <f>IF(N154="zákl. přenesená",J154,0)</f>
        <v>0</v>
      </c>
      <c r="BH154" s="225">
        <f>IF(N154="sníž. přenesená",J154,0)</f>
        <v>0</v>
      </c>
      <c r="BI154" s="225">
        <f>IF(N154="nulová",J154,0)</f>
        <v>0</v>
      </c>
      <c r="BJ154" s="18" t="s">
        <v>82</v>
      </c>
      <c r="BK154" s="225">
        <f>ROUND(I154*H154,2)</f>
        <v>0</v>
      </c>
      <c r="BL154" s="18" t="s">
        <v>161</v>
      </c>
      <c r="BM154" s="224" t="s">
        <v>1429</v>
      </c>
    </row>
    <row r="155" s="2" customFormat="1">
      <c r="A155" s="39"/>
      <c r="B155" s="40"/>
      <c r="C155" s="41"/>
      <c r="D155" s="226" t="s">
        <v>163</v>
      </c>
      <c r="E155" s="41"/>
      <c r="F155" s="227" t="s">
        <v>816</v>
      </c>
      <c r="G155" s="41"/>
      <c r="H155" s="41"/>
      <c r="I155" s="228"/>
      <c r="J155" s="41"/>
      <c r="K155" s="41"/>
      <c r="L155" s="45"/>
      <c r="M155" s="229"/>
      <c r="N155" s="230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163</v>
      </c>
      <c r="AU155" s="18" t="s">
        <v>84</v>
      </c>
    </row>
    <row r="156" s="12" customFormat="1" ht="22.8" customHeight="1">
      <c r="A156" s="12"/>
      <c r="B156" s="197"/>
      <c r="C156" s="198"/>
      <c r="D156" s="199" t="s">
        <v>74</v>
      </c>
      <c r="E156" s="211" t="s">
        <v>831</v>
      </c>
      <c r="F156" s="211" t="s">
        <v>832</v>
      </c>
      <c r="G156" s="198"/>
      <c r="H156" s="198"/>
      <c r="I156" s="201"/>
      <c r="J156" s="212">
        <f>BK156</f>
        <v>0</v>
      </c>
      <c r="K156" s="198"/>
      <c r="L156" s="203"/>
      <c r="M156" s="204"/>
      <c r="N156" s="205"/>
      <c r="O156" s="205"/>
      <c r="P156" s="206">
        <f>SUM(P157:P158)</f>
        <v>0</v>
      </c>
      <c r="Q156" s="205"/>
      <c r="R156" s="206">
        <f>SUM(R157:R158)</f>
        <v>0</v>
      </c>
      <c r="S156" s="205"/>
      <c r="T156" s="207">
        <f>SUM(T157:T158)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08" t="s">
        <v>82</v>
      </c>
      <c r="AT156" s="209" t="s">
        <v>74</v>
      </c>
      <c r="AU156" s="209" t="s">
        <v>82</v>
      </c>
      <c r="AY156" s="208" t="s">
        <v>153</v>
      </c>
      <c r="BK156" s="210">
        <f>SUM(BK157:BK158)</f>
        <v>0</v>
      </c>
    </row>
    <row r="157" s="2" customFormat="1" ht="16.5" customHeight="1">
      <c r="A157" s="39"/>
      <c r="B157" s="40"/>
      <c r="C157" s="213" t="s">
        <v>254</v>
      </c>
      <c r="D157" s="213" t="s">
        <v>156</v>
      </c>
      <c r="E157" s="214" t="s">
        <v>1305</v>
      </c>
      <c r="F157" s="215" t="s">
        <v>1306</v>
      </c>
      <c r="G157" s="216" t="s">
        <v>172</v>
      </c>
      <c r="H157" s="217">
        <v>0.36899999999999999</v>
      </c>
      <c r="I157" s="218"/>
      <c r="J157" s="219">
        <f>ROUND(I157*H157,2)</f>
        <v>0</v>
      </c>
      <c r="K157" s="215" t="s">
        <v>333</v>
      </c>
      <c r="L157" s="45"/>
      <c r="M157" s="220" t="s">
        <v>19</v>
      </c>
      <c r="N157" s="221" t="s">
        <v>46</v>
      </c>
      <c r="O157" s="85"/>
      <c r="P157" s="222">
        <f>O157*H157</f>
        <v>0</v>
      </c>
      <c r="Q157" s="222">
        <v>0</v>
      </c>
      <c r="R157" s="222">
        <f>Q157*H157</f>
        <v>0</v>
      </c>
      <c r="S157" s="222">
        <v>0</v>
      </c>
      <c r="T157" s="223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24" t="s">
        <v>161</v>
      </c>
      <c r="AT157" s="224" t="s">
        <v>156</v>
      </c>
      <c r="AU157" s="224" t="s">
        <v>84</v>
      </c>
      <c r="AY157" s="18" t="s">
        <v>153</v>
      </c>
      <c r="BE157" s="225">
        <f>IF(N157="základní",J157,0)</f>
        <v>0</v>
      </c>
      <c r="BF157" s="225">
        <f>IF(N157="snížená",J157,0)</f>
        <v>0</v>
      </c>
      <c r="BG157" s="225">
        <f>IF(N157="zákl. přenesená",J157,0)</f>
        <v>0</v>
      </c>
      <c r="BH157" s="225">
        <f>IF(N157="sníž. přenesená",J157,0)</f>
        <v>0</v>
      </c>
      <c r="BI157" s="225">
        <f>IF(N157="nulová",J157,0)</f>
        <v>0</v>
      </c>
      <c r="BJ157" s="18" t="s">
        <v>82</v>
      </c>
      <c r="BK157" s="225">
        <f>ROUND(I157*H157,2)</f>
        <v>0</v>
      </c>
      <c r="BL157" s="18" t="s">
        <v>161</v>
      </c>
      <c r="BM157" s="224" t="s">
        <v>1430</v>
      </c>
    </row>
    <row r="158" s="2" customFormat="1">
      <c r="A158" s="39"/>
      <c r="B158" s="40"/>
      <c r="C158" s="41"/>
      <c r="D158" s="226" t="s">
        <v>163</v>
      </c>
      <c r="E158" s="41"/>
      <c r="F158" s="227" t="s">
        <v>1308</v>
      </c>
      <c r="G158" s="41"/>
      <c r="H158" s="41"/>
      <c r="I158" s="228"/>
      <c r="J158" s="41"/>
      <c r="K158" s="41"/>
      <c r="L158" s="45"/>
      <c r="M158" s="229"/>
      <c r="N158" s="230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163</v>
      </c>
      <c r="AU158" s="18" t="s">
        <v>84</v>
      </c>
    </row>
    <row r="159" s="12" customFormat="1" ht="25.92" customHeight="1">
      <c r="A159" s="12"/>
      <c r="B159" s="197"/>
      <c r="C159" s="198"/>
      <c r="D159" s="199" t="s">
        <v>74</v>
      </c>
      <c r="E159" s="200" t="s">
        <v>169</v>
      </c>
      <c r="F159" s="200" t="s">
        <v>1309</v>
      </c>
      <c r="G159" s="198"/>
      <c r="H159" s="198"/>
      <c r="I159" s="201"/>
      <c r="J159" s="202">
        <f>BK159</f>
        <v>0</v>
      </c>
      <c r="K159" s="198"/>
      <c r="L159" s="203"/>
      <c r="M159" s="204"/>
      <c r="N159" s="205"/>
      <c r="O159" s="205"/>
      <c r="P159" s="206">
        <f>P160</f>
        <v>0</v>
      </c>
      <c r="Q159" s="205"/>
      <c r="R159" s="206">
        <f>R160</f>
        <v>0</v>
      </c>
      <c r="S159" s="205"/>
      <c r="T159" s="207">
        <f>T160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08" t="s">
        <v>177</v>
      </c>
      <c r="AT159" s="209" t="s">
        <v>74</v>
      </c>
      <c r="AU159" s="209" t="s">
        <v>75</v>
      </c>
      <c r="AY159" s="208" t="s">
        <v>153</v>
      </c>
      <c r="BK159" s="210">
        <f>BK160</f>
        <v>0</v>
      </c>
    </row>
    <row r="160" s="12" customFormat="1" ht="22.8" customHeight="1">
      <c r="A160" s="12"/>
      <c r="B160" s="197"/>
      <c r="C160" s="198"/>
      <c r="D160" s="199" t="s">
        <v>74</v>
      </c>
      <c r="E160" s="211" t="s">
        <v>1310</v>
      </c>
      <c r="F160" s="211" t="s">
        <v>1311</v>
      </c>
      <c r="G160" s="198"/>
      <c r="H160" s="198"/>
      <c r="I160" s="201"/>
      <c r="J160" s="212">
        <f>BK160</f>
        <v>0</v>
      </c>
      <c r="K160" s="198"/>
      <c r="L160" s="203"/>
      <c r="M160" s="204"/>
      <c r="N160" s="205"/>
      <c r="O160" s="205"/>
      <c r="P160" s="206">
        <f>SUM(P161:P167)</f>
        <v>0</v>
      </c>
      <c r="Q160" s="205"/>
      <c r="R160" s="206">
        <f>SUM(R161:R167)</f>
        <v>0</v>
      </c>
      <c r="S160" s="205"/>
      <c r="T160" s="207">
        <f>SUM(T161:T167)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08" t="s">
        <v>177</v>
      </c>
      <c r="AT160" s="209" t="s">
        <v>74</v>
      </c>
      <c r="AU160" s="209" t="s">
        <v>82</v>
      </c>
      <c r="AY160" s="208" t="s">
        <v>153</v>
      </c>
      <c r="BK160" s="210">
        <f>SUM(BK161:BK167)</f>
        <v>0</v>
      </c>
    </row>
    <row r="161" s="2" customFormat="1" ht="16.5" customHeight="1">
      <c r="A161" s="39"/>
      <c r="B161" s="40"/>
      <c r="C161" s="213" t="s">
        <v>262</v>
      </c>
      <c r="D161" s="213" t="s">
        <v>156</v>
      </c>
      <c r="E161" s="214" t="s">
        <v>1312</v>
      </c>
      <c r="F161" s="215" t="s">
        <v>1313</v>
      </c>
      <c r="G161" s="216" t="s">
        <v>344</v>
      </c>
      <c r="H161" s="217">
        <v>10</v>
      </c>
      <c r="I161" s="218"/>
      <c r="J161" s="219">
        <f>ROUND(I161*H161,2)</f>
        <v>0</v>
      </c>
      <c r="K161" s="215" t="s">
        <v>333</v>
      </c>
      <c r="L161" s="45"/>
      <c r="M161" s="220" t="s">
        <v>19</v>
      </c>
      <c r="N161" s="221" t="s">
        <v>46</v>
      </c>
      <c r="O161" s="85"/>
      <c r="P161" s="222">
        <f>O161*H161</f>
        <v>0</v>
      </c>
      <c r="Q161" s="222">
        <v>0</v>
      </c>
      <c r="R161" s="222">
        <f>Q161*H161</f>
        <v>0</v>
      </c>
      <c r="S161" s="222">
        <v>0</v>
      </c>
      <c r="T161" s="223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24" t="s">
        <v>741</v>
      </c>
      <c r="AT161" s="224" t="s">
        <v>156</v>
      </c>
      <c r="AU161" s="224" t="s">
        <v>84</v>
      </c>
      <c r="AY161" s="18" t="s">
        <v>153</v>
      </c>
      <c r="BE161" s="225">
        <f>IF(N161="základní",J161,0)</f>
        <v>0</v>
      </c>
      <c r="BF161" s="225">
        <f>IF(N161="snížená",J161,0)</f>
        <v>0</v>
      </c>
      <c r="BG161" s="225">
        <f>IF(N161="zákl. přenesená",J161,0)</f>
        <v>0</v>
      </c>
      <c r="BH161" s="225">
        <f>IF(N161="sníž. přenesená",J161,0)</f>
        <v>0</v>
      </c>
      <c r="BI161" s="225">
        <f>IF(N161="nulová",J161,0)</f>
        <v>0</v>
      </c>
      <c r="BJ161" s="18" t="s">
        <v>82</v>
      </c>
      <c r="BK161" s="225">
        <f>ROUND(I161*H161,2)</f>
        <v>0</v>
      </c>
      <c r="BL161" s="18" t="s">
        <v>741</v>
      </c>
      <c r="BM161" s="224" t="s">
        <v>1431</v>
      </c>
    </row>
    <row r="162" s="2" customFormat="1">
      <c r="A162" s="39"/>
      <c r="B162" s="40"/>
      <c r="C162" s="41"/>
      <c r="D162" s="226" t="s">
        <v>163</v>
      </c>
      <c r="E162" s="41"/>
      <c r="F162" s="227" t="s">
        <v>1315</v>
      </c>
      <c r="G162" s="41"/>
      <c r="H162" s="41"/>
      <c r="I162" s="228"/>
      <c r="J162" s="41"/>
      <c r="K162" s="41"/>
      <c r="L162" s="45"/>
      <c r="M162" s="229"/>
      <c r="N162" s="230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163</v>
      </c>
      <c r="AU162" s="18" t="s">
        <v>84</v>
      </c>
    </row>
    <row r="163" s="13" customFormat="1">
      <c r="A163" s="13"/>
      <c r="B163" s="231"/>
      <c r="C163" s="232"/>
      <c r="D163" s="226" t="s">
        <v>165</v>
      </c>
      <c r="E163" s="233" t="s">
        <v>19</v>
      </c>
      <c r="F163" s="234" t="s">
        <v>1432</v>
      </c>
      <c r="G163" s="232"/>
      <c r="H163" s="233" t="s">
        <v>19</v>
      </c>
      <c r="I163" s="235"/>
      <c r="J163" s="232"/>
      <c r="K163" s="232"/>
      <c r="L163" s="236"/>
      <c r="M163" s="237"/>
      <c r="N163" s="238"/>
      <c r="O163" s="238"/>
      <c r="P163" s="238"/>
      <c r="Q163" s="238"/>
      <c r="R163" s="238"/>
      <c r="S163" s="238"/>
      <c r="T163" s="239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0" t="s">
        <v>165</v>
      </c>
      <c r="AU163" s="240" t="s">
        <v>84</v>
      </c>
      <c r="AV163" s="13" t="s">
        <v>82</v>
      </c>
      <c r="AW163" s="13" t="s">
        <v>35</v>
      </c>
      <c r="AX163" s="13" t="s">
        <v>75</v>
      </c>
      <c r="AY163" s="240" t="s">
        <v>153</v>
      </c>
    </row>
    <row r="164" s="14" customFormat="1">
      <c r="A164" s="14"/>
      <c r="B164" s="241"/>
      <c r="C164" s="242"/>
      <c r="D164" s="226" t="s">
        <v>165</v>
      </c>
      <c r="E164" s="243" t="s">
        <v>19</v>
      </c>
      <c r="F164" s="244" t="s">
        <v>1381</v>
      </c>
      <c r="G164" s="242"/>
      <c r="H164" s="245">
        <v>10</v>
      </c>
      <c r="I164" s="246"/>
      <c r="J164" s="242"/>
      <c r="K164" s="242"/>
      <c r="L164" s="247"/>
      <c r="M164" s="248"/>
      <c r="N164" s="249"/>
      <c r="O164" s="249"/>
      <c r="P164" s="249"/>
      <c r="Q164" s="249"/>
      <c r="R164" s="249"/>
      <c r="S164" s="249"/>
      <c r="T164" s="250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1" t="s">
        <v>165</v>
      </c>
      <c r="AU164" s="251" t="s">
        <v>84</v>
      </c>
      <c r="AV164" s="14" t="s">
        <v>84</v>
      </c>
      <c r="AW164" s="14" t="s">
        <v>35</v>
      </c>
      <c r="AX164" s="14" t="s">
        <v>75</v>
      </c>
      <c r="AY164" s="251" t="s">
        <v>153</v>
      </c>
    </row>
    <row r="165" s="15" customFormat="1">
      <c r="A165" s="15"/>
      <c r="B165" s="252"/>
      <c r="C165" s="253"/>
      <c r="D165" s="226" t="s">
        <v>165</v>
      </c>
      <c r="E165" s="254" t="s">
        <v>19</v>
      </c>
      <c r="F165" s="255" t="s">
        <v>168</v>
      </c>
      <c r="G165" s="253"/>
      <c r="H165" s="256">
        <v>10</v>
      </c>
      <c r="I165" s="257"/>
      <c r="J165" s="253"/>
      <c r="K165" s="253"/>
      <c r="L165" s="258"/>
      <c r="M165" s="259"/>
      <c r="N165" s="260"/>
      <c r="O165" s="260"/>
      <c r="P165" s="260"/>
      <c r="Q165" s="260"/>
      <c r="R165" s="260"/>
      <c r="S165" s="260"/>
      <c r="T165" s="261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62" t="s">
        <v>165</v>
      </c>
      <c r="AU165" s="262" t="s">
        <v>84</v>
      </c>
      <c r="AV165" s="15" t="s">
        <v>161</v>
      </c>
      <c r="AW165" s="15" t="s">
        <v>35</v>
      </c>
      <c r="AX165" s="15" t="s">
        <v>82</v>
      </c>
      <c r="AY165" s="262" t="s">
        <v>153</v>
      </c>
    </row>
    <row r="166" s="2" customFormat="1" ht="16.5" customHeight="1">
      <c r="A166" s="39"/>
      <c r="B166" s="40"/>
      <c r="C166" s="213" t="s">
        <v>8</v>
      </c>
      <c r="D166" s="213" t="s">
        <v>156</v>
      </c>
      <c r="E166" s="214" t="s">
        <v>1318</v>
      </c>
      <c r="F166" s="215" t="s">
        <v>1319</v>
      </c>
      <c r="G166" s="216" t="s">
        <v>344</v>
      </c>
      <c r="H166" s="217">
        <v>10</v>
      </c>
      <c r="I166" s="218"/>
      <c r="J166" s="219">
        <f>ROUND(I166*H166,2)</f>
        <v>0</v>
      </c>
      <c r="K166" s="215" t="s">
        <v>333</v>
      </c>
      <c r="L166" s="45"/>
      <c r="M166" s="220" t="s">
        <v>19</v>
      </c>
      <c r="N166" s="221" t="s">
        <v>46</v>
      </c>
      <c r="O166" s="85"/>
      <c r="P166" s="222">
        <f>O166*H166</f>
        <v>0</v>
      </c>
      <c r="Q166" s="222">
        <v>0</v>
      </c>
      <c r="R166" s="222">
        <f>Q166*H166</f>
        <v>0</v>
      </c>
      <c r="S166" s="222">
        <v>0</v>
      </c>
      <c r="T166" s="223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24" t="s">
        <v>741</v>
      </c>
      <c r="AT166" s="224" t="s">
        <v>156</v>
      </c>
      <c r="AU166" s="224" t="s">
        <v>84</v>
      </c>
      <c r="AY166" s="18" t="s">
        <v>153</v>
      </c>
      <c r="BE166" s="225">
        <f>IF(N166="základní",J166,0)</f>
        <v>0</v>
      </c>
      <c r="BF166" s="225">
        <f>IF(N166="snížená",J166,0)</f>
        <v>0</v>
      </c>
      <c r="BG166" s="225">
        <f>IF(N166="zákl. přenesená",J166,0)</f>
        <v>0</v>
      </c>
      <c r="BH166" s="225">
        <f>IF(N166="sníž. přenesená",J166,0)</f>
        <v>0</v>
      </c>
      <c r="BI166" s="225">
        <f>IF(N166="nulová",J166,0)</f>
        <v>0</v>
      </c>
      <c r="BJ166" s="18" t="s">
        <v>82</v>
      </c>
      <c r="BK166" s="225">
        <f>ROUND(I166*H166,2)</f>
        <v>0</v>
      </c>
      <c r="BL166" s="18" t="s">
        <v>741</v>
      </c>
      <c r="BM166" s="224" t="s">
        <v>1433</v>
      </c>
    </row>
    <row r="167" s="2" customFormat="1">
      <c r="A167" s="39"/>
      <c r="B167" s="40"/>
      <c r="C167" s="41"/>
      <c r="D167" s="226" t="s">
        <v>163</v>
      </c>
      <c r="E167" s="41"/>
      <c r="F167" s="227" t="s">
        <v>1321</v>
      </c>
      <c r="G167" s="41"/>
      <c r="H167" s="41"/>
      <c r="I167" s="228"/>
      <c r="J167" s="41"/>
      <c r="K167" s="41"/>
      <c r="L167" s="45"/>
      <c r="M167" s="277"/>
      <c r="N167" s="278"/>
      <c r="O167" s="279"/>
      <c r="P167" s="279"/>
      <c r="Q167" s="279"/>
      <c r="R167" s="279"/>
      <c r="S167" s="279"/>
      <c r="T167" s="280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163</v>
      </c>
      <c r="AU167" s="18" t="s">
        <v>84</v>
      </c>
    </row>
    <row r="168" s="2" customFormat="1" ht="6.96" customHeight="1">
      <c r="A168" s="39"/>
      <c r="B168" s="60"/>
      <c r="C168" s="61"/>
      <c r="D168" s="61"/>
      <c r="E168" s="61"/>
      <c r="F168" s="61"/>
      <c r="G168" s="61"/>
      <c r="H168" s="61"/>
      <c r="I168" s="61"/>
      <c r="J168" s="61"/>
      <c r="K168" s="61"/>
      <c r="L168" s="45"/>
      <c r="M168" s="39"/>
      <c r="O168" s="39"/>
      <c r="P168" s="39"/>
      <c r="Q168" s="39"/>
      <c r="R168" s="39"/>
      <c r="S168" s="39"/>
      <c r="T168" s="39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</row>
  </sheetData>
  <sheetProtection sheet="1" autoFilter="0" formatColumns="0" formatRows="0" objects="1" scenarios="1" spinCount="100000" saltValue="WrLiZs0wFt8E6gLdInhE/V/Q1JHUAiTjvVNySuFec4BkcF4rXVePVD8aBkr0jgoXAW0OzA5UShC27knohKIFow==" hashValue="kt+elWgBgW5LbXG1/xkSL/jWtm3303pzhnzMYNlDHu7rG7rBP+TeofpEDY5QepNPLyO3dw4BbEqgXLHMMaS6PQ==" algorithmName="SHA-512" password="CC35"/>
  <autoFilter ref="C91:K16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0:H80"/>
    <mergeCell ref="E82:H82"/>
    <mergeCell ref="E84:H8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125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84</v>
      </c>
    </row>
    <row r="4" s="1" customFormat="1" ht="24.96" customHeight="1">
      <c r="B4" s="21"/>
      <c r="D4" s="141" t="s">
        <v>126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 xml:space="preserve">Oprava propustků na trati  Suchdol nad Odrou - Budišov nad Budišovkou 2021</v>
      </c>
      <c r="F7" s="143"/>
      <c r="G7" s="143"/>
      <c r="H7" s="143"/>
      <c r="L7" s="21"/>
    </row>
    <row r="8" s="2" customFormat="1" ht="12" customHeight="1">
      <c r="A8" s="39"/>
      <c r="B8" s="45"/>
      <c r="C8" s="39"/>
      <c r="D8" s="143" t="s">
        <v>127</v>
      </c>
      <c r="E8" s="39"/>
      <c r="F8" s="39"/>
      <c r="G8" s="39"/>
      <c r="H8" s="39"/>
      <c r="I8" s="39"/>
      <c r="J8" s="39"/>
      <c r="K8" s="39"/>
      <c r="L8" s="14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1434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34" t="s">
        <v>19</v>
      </c>
      <c r="G11" s="39"/>
      <c r="H11" s="39"/>
      <c r="I11" s="143" t="s">
        <v>20</v>
      </c>
      <c r="J11" s="134" t="s">
        <v>19</v>
      </c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21</v>
      </c>
      <c r="E12" s="39"/>
      <c r="F12" s="134" t="s">
        <v>22</v>
      </c>
      <c r="G12" s="39"/>
      <c r="H12" s="39"/>
      <c r="I12" s="143" t="s">
        <v>23</v>
      </c>
      <c r="J12" s="147" t="str">
        <f>'Rekapitulace stavby'!AN8</f>
        <v>15. 3. 2021</v>
      </c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25</v>
      </c>
      <c r="E14" s="39"/>
      <c r="F14" s="39"/>
      <c r="G14" s="39"/>
      <c r="H14" s="39"/>
      <c r="I14" s="143" t="s">
        <v>26</v>
      </c>
      <c r="J14" s="134" t="s">
        <v>27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4" t="s">
        <v>28</v>
      </c>
      <c r="F15" s="39"/>
      <c r="G15" s="39"/>
      <c r="H15" s="39"/>
      <c r="I15" s="143" t="s">
        <v>29</v>
      </c>
      <c r="J15" s="134" t="s">
        <v>30</v>
      </c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31</v>
      </c>
      <c r="E17" s="39"/>
      <c r="F17" s="39"/>
      <c r="G17" s="39"/>
      <c r="H17" s="39"/>
      <c r="I17" s="143" t="s">
        <v>26</v>
      </c>
      <c r="J17" s="34" t="str">
        <f>'Rekapitulace stavby'!AN13</f>
        <v>Vyplň údaj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4"/>
      <c r="G18" s="134"/>
      <c r="H18" s="134"/>
      <c r="I18" s="143" t="s">
        <v>29</v>
      </c>
      <c r="J18" s="34" t="str">
        <f>'Rekapitulace stavby'!AN14</f>
        <v>Vyplň údaj</v>
      </c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33</v>
      </c>
      <c r="E20" s="39"/>
      <c r="F20" s="39"/>
      <c r="G20" s="39"/>
      <c r="H20" s="39"/>
      <c r="I20" s="143" t="s">
        <v>26</v>
      </c>
      <c r="J20" s="134" t="s">
        <v>19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4" t="s">
        <v>34</v>
      </c>
      <c r="F21" s="39"/>
      <c r="G21" s="39"/>
      <c r="H21" s="39"/>
      <c r="I21" s="143" t="s">
        <v>29</v>
      </c>
      <c r="J21" s="134" t="s">
        <v>19</v>
      </c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36</v>
      </c>
      <c r="E23" s="39"/>
      <c r="F23" s="39"/>
      <c r="G23" s="39"/>
      <c r="H23" s="39"/>
      <c r="I23" s="143" t="s">
        <v>26</v>
      </c>
      <c r="J23" s="134" t="s">
        <v>37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4" t="s">
        <v>38</v>
      </c>
      <c r="F24" s="39"/>
      <c r="G24" s="39"/>
      <c r="H24" s="39"/>
      <c r="I24" s="143" t="s">
        <v>29</v>
      </c>
      <c r="J24" s="134" t="s">
        <v>19</v>
      </c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39</v>
      </c>
      <c r="E26" s="39"/>
      <c r="F26" s="39"/>
      <c r="G26" s="39"/>
      <c r="H26" s="39"/>
      <c r="I26" s="39"/>
      <c r="J26" s="39"/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8"/>
      <c r="B27" s="149"/>
      <c r="C27" s="148"/>
      <c r="D27" s="148"/>
      <c r="E27" s="150" t="s">
        <v>19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2"/>
      <c r="E29" s="152"/>
      <c r="F29" s="152"/>
      <c r="G29" s="152"/>
      <c r="H29" s="152"/>
      <c r="I29" s="152"/>
      <c r="J29" s="152"/>
      <c r="K29" s="152"/>
      <c r="L29" s="14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3" t="s">
        <v>41</v>
      </c>
      <c r="E30" s="39"/>
      <c r="F30" s="39"/>
      <c r="G30" s="39"/>
      <c r="H30" s="39"/>
      <c r="I30" s="39"/>
      <c r="J30" s="154">
        <f>ROUND(J86, 2)</f>
        <v>0</v>
      </c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5" t="s">
        <v>43</v>
      </c>
      <c r="G32" s="39"/>
      <c r="H32" s="39"/>
      <c r="I32" s="155" t="s">
        <v>42</v>
      </c>
      <c r="J32" s="155" t="s">
        <v>44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6" t="s">
        <v>45</v>
      </c>
      <c r="E33" s="143" t="s">
        <v>46</v>
      </c>
      <c r="F33" s="157">
        <f>ROUND((SUM(BE86:BE217)),  2)</f>
        <v>0</v>
      </c>
      <c r="G33" s="39"/>
      <c r="H33" s="39"/>
      <c r="I33" s="158">
        <v>0.20999999999999999</v>
      </c>
      <c r="J33" s="157">
        <f>ROUND(((SUM(BE86:BE217))*I33),  2)</f>
        <v>0</v>
      </c>
      <c r="K33" s="39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47</v>
      </c>
      <c r="F34" s="157">
        <f>ROUND((SUM(BF86:BF217)),  2)</f>
        <v>0</v>
      </c>
      <c r="G34" s="39"/>
      <c r="H34" s="39"/>
      <c r="I34" s="158">
        <v>0.14999999999999999</v>
      </c>
      <c r="J34" s="157">
        <f>ROUND(((SUM(BF86:BF217))*I34),  2)</f>
        <v>0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48</v>
      </c>
      <c r="F35" s="157">
        <f>ROUND((SUM(BG86:BG217)),  2)</f>
        <v>0</v>
      </c>
      <c r="G35" s="39"/>
      <c r="H35" s="39"/>
      <c r="I35" s="158">
        <v>0.20999999999999999</v>
      </c>
      <c r="J35" s="157">
        <f>0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49</v>
      </c>
      <c r="F36" s="157">
        <f>ROUND((SUM(BH86:BH217)),  2)</f>
        <v>0</v>
      </c>
      <c r="G36" s="39"/>
      <c r="H36" s="39"/>
      <c r="I36" s="158">
        <v>0.14999999999999999</v>
      </c>
      <c r="J36" s="157">
        <f>0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50</v>
      </c>
      <c r="F37" s="157">
        <f>ROUND((SUM(BI86:BI217)),  2)</f>
        <v>0</v>
      </c>
      <c r="G37" s="39"/>
      <c r="H37" s="39"/>
      <c r="I37" s="158">
        <v>0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9"/>
      <c r="D39" s="160" t="s">
        <v>51</v>
      </c>
      <c r="E39" s="161"/>
      <c r="F39" s="161"/>
      <c r="G39" s="162" t="s">
        <v>52</v>
      </c>
      <c r="H39" s="163" t="s">
        <v>53</v>
      </c>
      <c r="I39" s="161"/>
      <c r="J39" s="164">
        <f>SUM(J30:J37)</f>
        <v>0</v>
      </c>
      <c r="K39" s="165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6"/>
      <c r="C40" s="167"/>
      <c r="D40" s="167"/>
      <c r="E40" s="167"/>
      <c r="F40" s="167"/>
      <c r="G40" s="167"/>
      <c r="H40" s="167"/>
      <c r="I40" s="167"/>
      <c r="J40" s="167"/>
      <c r="K40" s="167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131</v>
      </c>
      <c r="D45" s="41"/>
      <c r="E45" s="41"/>
      <c r="F45" s="41"/>
      <c r="G45" s="41"/>
      <c r="H45" s="41"/>
      <c r="I45" s="41"/>
      <c r="J45" s="41"/>
      <c r="K45" s="41"/>
      <c r="L45" s="14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70" t="str">
        <f>E7</f>
        <v xml:space="preserve">Oprava propustků na trati  Suchdol nad Odrou - Budišov nad Budišovkou 2021</v>
      </c>
      <c r="F48" s="33"/>
      <c r="G48" s="33"/>
      <c r="H48" s="33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127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VRN - vedlejší rozpočtové náklady</v>
      </c>
      <c r="F50" s="41"/>
      <c r="G50" s="41"/>
      <c r="H50" s="41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4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OŘ Ostrava</v>
      </c>
      <c r="G52" s="41"/>
      <c r="H52" s="41"/>
      <c r="I52" s="33" t="s">
        <v>23</v>
      </c>
      <c r="J52" s="73" t="str">
        <f>IF(J12="","",J12)</f>
        <v>15. 3. 2021</v>
      </c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Správa železnic s.o. OŘ Ostrava</v>
      </c>
      <c r="G54" s="41"/>
      <c r="H54" s="41"/>
      <c r="I54" s="33" t="s">
        <v>33</v>
      </c>
      <c r="J54" s="37" t="str">
        <f>E21</f>
        <v xml:space="preserve"> </v>
      </c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40.05" customHeight="1">
      <c r="A55" s="39"/>
      <c r="B55" s="40"/>
      <c r="C55" s="33" t="s">
        <v>31</v>
      </c>
      <c r="D55" s="41"/>
      <c r="E55" s="41"/>
      <c r="F55" s="28" t="str">
        <f>IF(E18="","",E18)</f>
        <v>Vyplň údaj</v>
      </c>
      <c r="G55" s="41"/>
      <c r="H55" s="41"/>
      <c r="I55" s="33" t="s">
        <v>36</v>
      </c>
      <c r="J55" s="37" t="str">
        <f>E24</f>
        <v>IM-Projekt, inženýrské a mostní konstrukce, s.r.o.</v>
      </c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1" t="s">
        <v>132</v>
      </c>
      <c r="D57" s="172"/>
      <c r="E57" s="172"/>
      <c r="F57" s="172"/>
      <c r="G57" s="172"/>
      <c r="H57" s="172"/>
      <c r="I57" s="172"/>
      <c r="J57" s="173" t="s">
        <v>133</v>
      </c>
      <c r="K57" s="172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4" t="s">
        <v>73</v>
      </c>
      <c r="D59" s="41"/>
      <c r="E59" s="41"/>
      <c r="F59" s="41"/>
      <c r="G59" s="41"/>
      <c r="H59" s="41"/>
      <c r="I59" s="41"/>
      <c r="J59" s="103">
        <f>J86</f>
        <v>0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134</v>
      </c>
    </row>
    <row r="60" s="9" customFormat="1" ht="24.96" customHeight="1">
      <c r="A60" s="9"/>
      <c r="B60" s="175"/>
      <c r="C60" s="176"/>
      <c r="D60" s="177" t="s">
        <v>1435</v>
      </c>
      <c r="E60" s="178"/>
      <c r="F60" s="178"/>
      <c r="G60" s="178"/>
      <c r="H60" s="178"/>
      <c r="I60" s="178"/>
      <c r="J60" s="179">
        <f>J87</f>
        <v>0</v>
      </c>
      <c r="K60" s="176"/>
      <c r="L60" s="18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1"/>
      <c r="C61" s="126"/>
      <c r="D61" s="182" t="s">
        <v>1436</v>
      </c>
      <c r="E61" s="183"/>
      <c r="F61" s="183"/>
      <c r="G61" s="183"/>
      <c r="H61" s="183"/>
      <c r="I61" s="183"/>
      <c r="J61" s="184">
        <f>J98</f>
        <v>0</v>
      </c>
      <c r="K61" s="126"/>
      <c r="L61" s="18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1"/>
      <c r="C62" s="126"/>
      <c r="D62" s="182" t="s">
        <v>1437</v>
      </c>
      <c r="E62" s="183"/>
      <c r="F62" s="183"/>
      <c r="G62" s="183"/>
      <c r="H62" s="183"/>
      <c r="I62" s="183"/>
      <c r="J62" s="184">
        <f>J128</f>
        <v>0</v>
      </c>
      <c r="K62" s="126"/>
      <c r="L62" s="18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1"/>
      <c r="C63" s="126"/>
      <c r="D63" s="182" t="s">
        <v>1438</v>
      </c>
      <c r="E63" s="183"/>
      <c r="F63" s="183"/>
      <c r="G63" s="183"/>
      <c r="H63" s="183"/>
      <c r="I63" s="183"/>
      <c r="J63" s="184">
        <f>J140</f>
        <v>0</v>
      </c>
      <c r="K63" s="126"/>
      <c r="L63" s="18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1"/>
      <c r="C64" s="126"/>
      <c r="D64" s="182" t="s">
        <v>1439</v>
      </c>
      <c r="E64" s="183"/>
      <c r="F64" s="183"/>
      <c r="G64" s="183"/>
      <c r="H64" s="183"/>
      <c r="I64" s="183"/>
      <c r="J64" s="184">
        <f>J158</f>
        <v>0</v>
      </c>
      <c r="K64" s="126"/>
      <c r="L64" s="18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1"/>
      <c r="C65" s="126"/>
      <c r="D65" s="182" t="s">
        <v>1440</v>
      </c>
      <c r="E65" s="183"/>
      <c r="F65" s="183"/>
      <c r="G65" s="183"/>
      <c r="H65" s="183"/>
      <c r="I65" s="183"/>
      <c r="J65" s="184">
        <f>J162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1441</v>
      </c>
      <c r="E66" s="183"/>
      <c r="F66" s="183"/>
      <c r="G66" s="183"/>
      <c r="H66" s="183"/>
      <c r="I66" s="183"/>
      <c r="J66" s="184">
        <f>J169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4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4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138</v>
      </c>
      <c r="D73" s="41"/>
      <c r="E73" s="41"/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170" t="str">
        <f>E7</f>
        <v xml:space="preserve">Oprava propustků na trati  Suchdol nad Odrou - Budišov nad Budišovkou 2021</v>
      </c>
      <c r="F76" s="33"/>
      <c r="G76" s="33"/>
      <c r="H76" s="33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127</v>
      </c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70" t="str">
        <f>E9</f>
        <v>VRN - vedlejší rozpočtové náklady</v>
      </c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21</v>
      </c>
      <c r="D80" s="41"/>
      <c r="E80" s="41"/>
      <c r="F80" s="28" t="str">
        <f>F12</f>
        <v xml:space="preserve"> OŘ Ostrava</v>
      </c>
      <c r="G80" s="41"/>
      <c r="H80" s="41"/>
      <c r="I80" s="33" t="s">
        <v>23</v>
      </c>
      <c r="J80" s="73" t="str">
        <f>IF(J12="","",J12)</f>
        <v>15. 3. 2021</v>
      </c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25</v>
      </c>
      <c r="D82" s="41"/>
      <c r="E82" s="41"/>
      <c r="F82" s="28" t="str">
        <f>E15</f>
        <v xml:space="preserve"> Správa železnic s.o. OŘ Ostrava</v>
      </c>
      <c r="G82" s="41"/>
      <c r="H82" s="41"/>
      <c r="I82" s="33" t="s">
        <v>33</v>
      </c>
      <c r="J82" s="37" t="str">
        <f>E21</f>
        <v xml:space="preserve"> </v>
      </c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40.05" customHeight="1">
      <c r="A83" s="39"/>
      <c r="B83" s="40"/>
      <c r="C83" s="33" t="s">
        <v>31</v>
      </c>
      <c r="D83" s="41"/>
      <c r="E83" s="41"/>
      <c r="F83" s="28" t="str">
        <f>IF(E18="","",E18)</f>
        <v>Vyplň údaj</v>
      </c>
      <c r="G83" s="41"/>
      <c r="H83" s="41"/>
      <c r="I83" s="33" t="s">
        <v>36</v>
      </c>
      <c r="J83" s="37" t="str">
        <f>E24</f>
        <v>IM-Projekt, inženýrské a mostní konstrukce, s.r.o.</v>
      </c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0.32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11" customFormat="1" ht="29.28" customHeight="1">
      <c r="A85" s="186"/>
      <c r="B85" s="187"/>
      <c r="C85" s="188" t="s">
        <v>139</v>
      </c>
      <c r="D85" s="189" t="s">
        <v>60</v>
      </c>
      <c r="E85" s="189" t="s">
        <v>56</v>
      </c>
      <c r="F85" s="189" t="s">
        <v>57</v>
      </c>
      <c r="G85" s="189" t="s">
        <v>140</v>
      </c>
      <c r="H85" s="189" t="s">
        <v>141</v>
      </c>
      <c r="I85" s="189" t="s">
        <v>142</v>
      </c>
      <c r="J85" s="189" t="s">
        <v>133</v>
      </c>
      <c r="K85" s="190" t="s">
        <v>143</v>
      </c>
      <c r="L85" s="191"/>
      <c r="M85" s="93" t="s">
        <v>19</v>
      </c>
      <c r="N85" s="94" t="s">
        <v>45</v>
      </c>
      <c r="O85" s="94" t="s">
        <v>144</v>
      </c>
      <c r="P85" s="94" t="s">
        <v>145</v>
      </c>
      <c r="Q85" s="94" t="s">
        <v>146</v>
      </c>
      <c r="R85" s="94" t="s">
        <v>147</v>
      </c>
      <c r="S85" s="94" t="s">
        <v>148</v>
      </c>
      <c r="T85" s="95" t="s">
        <v>149</v>
      </c>
      <c r="U85" s="186"/>
      <c r="V85" s="186"/>
      <c r="W85" s="186"/>
      <c r="X85" s="186"/>
      <c r="Y85" s="186"/>
      <c r="Z85" s="186"/>
      <c r="AA85" s="186"/>
      <c r="AB85" s="186"/>
      <c r="AC85" s="186"/>
      <c r="AD85" s="186"/>
      <c r="AE85" s="186"/>
    </row>
    <row r="86" s="2" customFormat="1" ht="22.8" customHeight="1">
      <c r="A86" s="39"/>
      <c r="B86" s="40"/>
      <c r="C86" s="100" t="s">
        <v>150</v>
      </c>
      <c r="D86" s="41"/>
      <c r="E86" s="41"/>
      <c r="F86" s="41"/>
      <c r="G86" s="41"/>
      <c r="H86" s="41"/>
      <c r="I86" s="41"/>
      <c r="J86" s="192">
        <f>BK86</f>
        <v>0</v>
      </c>
      <c r="K86" s="41"/>
      <c r="L86" s="45"/>
      <c r="M86" s="96"/>
      <c r="N86" s="193"/>
      <c r="O86" s="97"/>
      <c r="P86" s="194">
        <f>P87</f>
        <v>0</v>
      </c>
      <c r="Q86" s="97"/>
      <c r="R86" s="194">
        <f>R87</f>
        <v>0</v>
      </c>
      <c r="S86" s="97"/>
      <c r="T86" s="195">
        <f>T87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74</v>
      </c>
      <c r="AU86" s="18" t="s">
        <v>134</v>
      </c>
      <c r="BK86" s="196">
        <f>BK87</f>
        <v>0</v>
      </c>
    </row>
    <row r="87" s="12" customFormat="1" ht="25.92" customHeight="1">
      <c r="A87" s="12"/>
      <c r="B87" s="197"/>
      <c r="C87" s="198"/>
      <c r="D87" s="199" t="s">
        <v>74</v>
      </c>
      <c r="E87" s="200" t="s">
        <v>123</v>
      </c>
      <c r="F87" s="200" t="s">
        <v>1442</v>
      </c>
      <c r="G87" s="198"/>
      <c r="H87" s="198"/>
      <c r="I87" s="201"/>
      <c r="J87" s="202">
        <f>BK87</f>
        <v>0</v>
      </c>
      <c r="K87" s="198"/>
      <c r="L87" s="203"/>
      <c r="M87" s="204"/>
      <c r="N87" s="205"/>
      <c r="O87" s="205"/>
      <c r="P87" s="206">
        <f>P88+SUM(P89:P98)+P128+P140+P158+P162+P169</f>
        <v>0</v>
      </c>
      <c r="Q87" s="205"/>
      <c r="R87" s="206">
        <f>R88+SUM(R89:R98)+R128+R140+R158+R162+R169</f>
        <v>0</v>
      </c>
      <c r="S87" s="205"/>
      <c r="T87" s="207">
        <f>T88+SUM(T89:T98)+T128+T140+T158+T162+T169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8" t="s">
        <v>154</v>
      </c>
      <c r="AT87" s="209" t="s">
        <v>74</v>
      </c>
      <c r="AU87" s="209" t="s">
        <v>75</v>
      </c>
      <c r="AY87" s="208" t="s">
        <v>153</v>
      </c>
      <c r="BK87" s="210">
        <f>BK88+SUM(BK89:BK98)+BK128+BK140+BK158+BK162+BK169</f>
        <v>0</v>
      </c>
    </row>
    <row r="88" s="2" customFormat="1" ht="16.5" customHeight="1">
      <c r="A88" s="39"/>
      <c r="B88" s="40"/>
      <c r="C88" s="213" t="s">
        <v>82</v>
      </c>
      <c r="D88" s="213" t="s">
        <v>156</v>
      </c>
      <c r="E88" s="214" t="s">
        <v>1443</v>
      </c>
      <c r="F88" s="215" t="s">
        <v>1444</v>
      </c>
      <c r="G88" s="216" t="s">
        <v>344</v>
      </c>
      <c r="H88" s="217">
        <v>538</v>
      </c>
      <c r="I88" s="218"/>
      <c r="J88" s="219">
        <f>ROUND(I88*H88,2)</f>
        <v>0</v>
      </c>
      <c r="K88" s="215" t="s">
        <v>19</v>
      </c>
      <c r="L88" s="45"/>
      <c r="M88" s="220" t="s">
        <v>19</v>
      </c>
      <c r="N88" s="221" t="s">
        <v>46</v>
      </c>
      <c r="O88" s="85"/>
      <c r="P88" s="222">
        <f>O88*H88</f>
        <v>0</v>
      </c>
      <c r="Q88" s="222">
        <v>0</v>
      </c>
      <c r="R88" s="222">
        <f>Q88*H88</f>
        <v>0</v>
      </c>
      <c r="S88" s="222">
        <v>0</v>
      </c>
      <c r="T88" s="223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24" t="s">
        <v>1445</v>
      </c>
      <c r="AT88" s="224" t="s">
        <v>156</v>
      </c>
      <c r="AU88" s="224" t="s">
        <v>82</v>
      </c>
      <c r="AY88" s="18" t="s">
        <v>153</v>
      </c>
      <c r="BE88" s="225">
        <f>IF(N88="základní",J88,0)</f>
        <v>0</v>
      </c>
      <c r="BF88" s="225">
        <f>IF(N88="snížená",J88,0)</f>
        <v>0</v>
      </c>
      <c r="BG88" s="225">
        <f>IF(N88="zákl. přenesená",J88,0)</f>
        <v>0</v>
      </c>
      <c r="BH88" s="225">
        <f>IF(N88="sníž. přenesená",J88,0)</f>
        <v>0</v>
      </c>
      <c r="BI88" s="225">
        <f>IF(N88="nulová",J88,0)</f>
        <v>0</v>
      </c>
      <c r="BJ88" s="18" t="s">
        <v>82</v>
      </c>
      <c r="BK88" s="225">
        <f>ROUND(I88*H88,2)</f>
        <v>0</v>
      </c>
      <c r="BL88" s="18" t="s">
        <v>1445</v>
      </c>
      <c r="BM88" s="224" t="s">
        <v>1446</v>
      </c>
    </row>
    <row r="89" s="2" customFormat="1">
      <c r="A89" s="39"/>
      <c r="B89" s="40"/>
      <c r="C89" s="41"/>
      <c r="D89" s="226" t="s">
        <v>163</v>
      </c>
      <c r="E89" s="41"/>
      <c r="F89" s="227" t="s">
        <v>1447</v>
      </c>
      <c r="G89" s="41"/>
      <c r="H89" s="41"/>
      <c r="I89" s="228"/>
      <c r="J89" s="41"/>
      <c r="K89" s="41"/>
      <c r="L89" s="45"/>
      <c r="M89" s="229"/>
      <c r="N89" s="230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163</v>
      </c>
      <c r="AU89" s="18" t="s">
        <v>82</v>
      </c>
    </row>
    <row r="90" s="2" customFormat="1">
      <c r="A90" s="39"/>
      <c r="B90" s="40"/>
      <c r="C90" s="41"/>
      <c r="D90" s="226" t="s">
        <v>240</v>
      </c>
      <c r="E90" s="41"/>
      <c r="F90" s="273" t="s">
        <v>1448</v>
      </c>
      <c r="G90" s="41"/>
      <c r="H90" s="41"/>
      <c r="I90" s="228"/>
      <c r="J90" s="41"/>
      <c r="K90" s="41"/>
      <c r="L90" s="45"/>
      <c r="M90" s="229"/>
      <c r="N90" s="230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240</v>
      </c>
      <c r="AU90" s="18" t="s">
        <v>82</v>
      </c>
    </row>
    <row r="91" s="13" customFormat="1">
      <c r="A91" s="13"/>
      <c r="B91" s="231"/>
      <c r="C91" s="232"/>
      <c r="D91" s="226" t="s">
        <v>165</v>
      </c>
      <c r="E91" s="233" t="s">
        <v>19</v>
      </c>
      <c r="F91" s="234" t="s">
        <v>1449</v>
      </c>
      <c r="G91" s="232"/>
      <c r="H91" s="233" t="s">
        <v>19</v>
      </c>
      <c r="I91" s="235"/>
      <c r="J91" s="232"/>
      <c r="K91" s="232"/>
      <c r="L91" s="236"/>
      <c r="M91" s="237"/>
      <c r="N91" s="238"/>
      <c r="O91" s="238"/>
      <c r="P91" s="238"/>
      <c r="Q91" s="238"/>
      <c r="R91" s="238"/>
      <c r="S91" s="238"/>
      <c r="T91" s="239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40" t="s">
        <v>165</v>
      </c>
      <c r="AU91" s="240" t="s">
        <v>82</v>
      </c>
      <c r="AV91" s="13" t="s">
        <v>82</v>
      </c>
      <c r="AW91" s="13" t="s">
        <v>35</v>
      </c>
      <c r="AX91" s="13" t="s">
        <v>75</v>
      </c>
      <c r="AY91" s="240" t="s">
        <v>153</v>
      </c>
    </row>
    <row r="92" s="14" customFormat="1">
      <c r="A92" s="14"/>
      <c r="B92" s="241"/>
      <c r="C92" s="242"/>
      <c r="D92" s="226" t="s">
        <v>165</v>
      </c>
      <c r="E92" s="243" t="s">
        <v>19</v>
      </c>
      <c r="F92" s="244" t="s">
        <v>1450</v>
      </c>
      <c r="G92" s="242"/>
      <c r="H92" s="245">
        <v>158</v>
      </c>
      <c r="I92" s="246"/>
      <c r="J92" s="242"/>
      <c r="K92" s="242"/>
      <c r="L92" s="247"/>
      <c r="M92" s="248"/>
      <c r="N92" s="249"/>
      <c r="O92" s="249"/>
      <c r="P92" s="249"/>
      <c r="Q92" s="249"/>
      <c r="R92" s="249"/>
      <c r="S92" s="249"/>
      <c r="T92" s="250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51" t="s">
        <v>165</v>
      </c>
      <c r="AU92" s="251" t="s">
        <v>82</v>
      </c>
      <c r="AV92" s="14" t="s">
        <v>84</v>
      </c>
      <c r="AW92" s="14" t="s">
        <v>35</v>
      </c>
      <c r="AX92" s="14" t="s">
        <v>75</v>
      </c>
      <c r="AY92" s="251" t="s">
        <v>153</v>
      </c>
    </row>
    <row r="93" s="13" customFormat="1">
      <c r="A93" s="13"/>
      <c r="B93" s="231"/>
      <c r="C93" s="232"/>
      <c r="D93" s="226" t="s">
        <v>165</v>
      </c>
      <c r="E93" s="233" t="s">
        <v>19</v>
      </c>
      <c r="F93" s="234" t="s">
        <v>1451</v>
      </c>
      <c r="G93" s="232"/>
      <c r="H93" s="233" t="s">
        <v>19</v>
      </c>
      <c r="I93" s="235"/>
      <c r="J93" s="232"/>
      <c r="K93" s="232"/>
      <c r="L93" s="236"/>
      <c r="M93" s="237"/>
      <c r="N93" s="238"/>
      <c r="O93" s="238"/>
      <c r="P93" s="238"/>
      <c r="Q93" s="238"/>
      <c r="R93" s="238"/>
      <c r="S93" s="238"/>
      <c r="T93" s="239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40" t="s">
        <v>165</v>
      </c>
      <c r="AU93" s="240" t="s">
        <v>82</v>
      </c>
      <c r="AV93" s="13" t="s">
        <v>82</v>
      </c>
      <c r="AW93" s="13" t="s">
        <v>35</v>
      </c>
      <c r="AX93" s="13" t="s">
        <v>75</v>
      </c>
      <c r="AY93" s="240" t="s">
        <v>153</v>
      </c>
    </row>
    <row r="94" s="14" customFormat="1">
      <c r="A94" s="14"/>
      <c r="B94" s="241"/>
      <c r="C94" s="242"/>
      <c r="D94" s="226" t="s">
        <v>165</v>
      </c>
      <c r="E94" s="243" t="s">
        <v>19</v>
      </c>
      <c r="F94" s="244" t="s">
        <v>878</v>
      </c>
      <c r="G94" s="242"/>
      <c r="H94" s="245">
        <v>85</v>
      </c>
      <c r="I94" s="246"/>
      <c r="J94" s="242"/>
      <c r="K94" s="242"/>
      <c r="L94" s="247"/>
      <c r="M94" s="248"/>
      <c r="N94" s="249"/>
      <c r="O94" s="249"/>
      <c r="P94" s="249"/>
      <c r="Q94" s="249"/>
      <c r="R94" s="249"/>
      <c r="S94" s="249"/>
      <c r="T94" s="250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51" t="s">
        <v>165</v>
      </c>
      <c r="AU94" s="251" t="s">
        <v>82</v>
      </c>
      <c r="AV94" s="14" t="s">
        <v>84</v>
      </c>
      <c r="AW94" s="14" t="s">
        <v>35</v>
      </c>
      <c r="AX94" s="14" t="s">
        <v>75</v>
      </c>
      <c r="AY94" s="251" t="s">
        <v>153</v>
      </c>
    </row>
    <row r="95" s="13" customFormat="1">
      <c r="A95" s="13"/>
      <c r="B95" s="231"/>
      <c r="C95" s="232"/>
      <c r="D95" s="226" t="s">
        <v>165</v>
      </c>
      <c r="E95" s="233" t="s">
        <v>19</v>
      </c>
      <c r="F95" s="234" t="s">
        <v>1452</v>
      </c>
      <c r="G95" s="232"/>
      <c r="H95" s="233" t="s">
        <v>19</v>
      </c>
      <c r="I95" s="235"/>
      <c r="J95" s="232"/>
      <c r="K95" s="232"/>
      <c r="L95" s="236"/>
      <c r="M95" s="237"/>
      <c r="N95" s="238"/>
      <c r="O95" s="238"/>
      <c r="P95" s="238"/>
      <c r="Q95" s="238"/>
      <c r="R95" s="238"/>
      <c r="S95" s="238"/>
      <c r="T95" s="239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0" t="s">
        <v>165</v>
      </c>
      <c r="AU95" s="240" t="s">
        <v>82</v>
      </c>
      <c r="AV95" s="13" t="s">
        <v>82</v>
      </c>
      <c r="AW95" s="13" t="s">
        <v>35</v>
      </c>
      <c r="AX95" s="13" t="s">
        <v>75</v>
      </c>
      <c r="AY95" s="240" t="s">
        <v>153</v>
      </c>
    </row>
    <row r="96" s="14" customFormat="1">
      <c r="A96" s="14"/>
      <c r="B96" s="241"/>
      <c r="C96" s="242"/>
      <c r="D96" s="226" t="s">
        <v>165</v>
      </c>
      <c r="E96" s="243" t="s">
        <v>19</v>
      </c>
      <c r="F96" s="244" t="s">
        <v>1453</v>
      </c>
      <c r="G96" s="242"/>
      <c r="H96" s="245">
        <v>295</v>
      </c>
      <c r="I96" s="246"/>
      <c r="J96" s="242"/>
      <c r="K96" s="242"/>
      <c r="L96" s="247"/>
      <c r="M96" s="248"/>
      <c r="N96" s="249"/>
      <c r="O96" s="249"/>
      <c r="P96" s="249"/>
      <c r="Q96" s="249"/>
      <c r="R96" s="249"/>
      <c r="S96" s="249"/>
      <c r="T96" s="250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51" t="s">
        <v>165</v>
      </c>
      <c r="AU96" s="251" t="s">
        <v>82</v>
      </c>
      <c r="AV96" s="14" t="s">
        <v>84</v>
      </c>
      <c r="AW96" s="14" t="s">
        <v>35</v>
      </c>
      <c r="AX96" s="14" t="s">
        <v>75</v>
      </c>
      <c r="AY96" s="251" t="s">
        <v>153</v>
      </c>
    </row>
    <row r="97" s="15" customFormat="1">
      <c r="A97" s="15"/>
      <c r="B97" s="252"/>
      <c r="C97" s="253"/>
      <c r="D97" s="226" t="s">
        <v>165</v>
      </c>
      <c r="E97" s="254" t="s">
        <v>19</v>
      </c>
      <c r="F97" s="255" t="s">
        <v>168</v>
      </c>
      <c r="G97" s="253"/>
      <c r="H97" s="256">
        <v>538</v>
      </c>
      <c r="I97" s="257"/>
      <c r="J97" s="253"/>
      <c r="K97" s="253"/>
      <c r="L97" s="258"/>
      <c r="M97" s="259"/>
      <c r="N97" s="260"/>
      <c r="O97" s="260"/>
      <c r="P97" s="260"/>
      <c r="Q97" s="260"/>
      <c r="R97" s="260"/>
      <c r="S97" s="260"/>
      <c r="T97" s="261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T97" s="262" t="s">
        <v>165</v>
      </c>
      <c r="AU97" s="262" t="s">
        <v>82</v>
      </c>
      <c r="AV97" s="15" t="s">
        <v>161</v>
      </c>
      <c r="AW97" s="15" t="s">
        <v>35</v>
      </c>
      <c r="AX97" s="15" t="s">
        <v>82</v>
      </c>
      <c r="AY97" s="262" t="s">
        <v>153</v>
      </c>
    </row>
    <row r="98" s="12" customFormat="1" ht="22.8" customHeight="1">
      <c r="A98" s="12"/>
      <c r="B98" s="197"/>
      <c r="C98" s="198"/>
      <c r="D98" s="199" t="s">
        <v>74</v>
      </c>
      <c r="E98" s="211" t="s">
        <v>1454</v>
      </c>
      <c r="F98" s="211" t="s">
        <v>1455</v>
      </c>
      <c r="G98" s="198"/>
      <c r="H98" s="198"/>
      <c r="I98" s="201"/>
      <c r="J98" s="212">
        <f>BK98</f>
        <v>0</v>
      </c>
      <c r="K98" s="198"/>
      <c r="L98" s="203"/>
      <c r="M98" s="204"/>
      <c r="N98" s="205"/>
      <c r="O98" s="205"/>
      <c r="P98" s="206">
        <f>SUM(P99:P127)</f>
        <v>0</v>
      </c>
      <c r="Q98" s="205"/>
      <c r="R98" s="206">
        <f>SUM(R99:R127)</f>
        <v>0</v>
      </c>
      <c r="S98" s="205"/>
      <c r="T98" s="207">
        <f>SUM(T99:T127)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8" t="s">
        <v>154</v>
      </c>
      <c r="AT98" s="209" t="s">
        <v>74</v>
      </c>
      <c r="AU98" s="209" t="s">
        <v>82</v>
      </c>
      <c r="AY98" s="208" t="s">
        <v>153</v>
      </c>
      <c r="BK98" s="210">
        <f>SUM(BK99:BK127)</f>
        <v>0</v>
      </c>
    </row>
    <row r="99" s="2" customFormat="1" ht="16.5" customHeight="1">
      <c r="A99" s="39"/>
      <c r="B99" s="40"/>
      <c r="C99" s="213" t="s">
        <v>84</v>
      </c>
      <c r="D99" s="213" t="s">
        <v>156</v>
      </c>
      <c r="E99" s="214" t="s">
        <v>1456</v>
      </c>
      <c r="F99" s="215" t="s">
        <v>1457</v>
      </c>
      <c r="G99" s="216" t="s">
        <v>1458</v>
      </c>
      <c r="H99" s="217">
        <v>2</v>
      </c>
      <c r="I99" s="218"/>
      <c r="J99" s="219">
        <f>ROUND(I99*H99,2)</f>
        <v>0</v>
      </c>
      <c r="K99" s="215" t="s">
        <v>333</v>
      </c>
      <c r="L99" s="45"/>
      <c r="M99" s="220" t="s">
        <v>19</v>
      </c>
      <c r="N99" s="221" t="s">
        <v>46</v>
      </c>
      <c r="O99" s="85"/>
      <c r="P99" s="222">
        <f>O99*H99</f>
        <v>0</v>
      </c>
      <c r="Q99" s="222">
        <v>0</v>
      </c>
      <c r="R99" s="222">
        <f>Q99*H99</f>
        <v>0</v>
      </c>
      <c r="S99" s="222">
        <v>0</v>
      </c>
      <c r="T99" s="223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4" t="s">
        <v>1445</v>
      </c>
      <c r="AT99" s="224" t="s">
        <v>156</v>
      </c>
      <c r="AU99" s="224" t="s">
        <v>84</v>
      </c>
      <c r="AY99" s="18" t="s">
        <v>153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18" t="s">
        <v>82</v>
      </c>
      <c r="BK99" s="225">
        <f>ROUND(I99*H99,2)</f>
        <v>0</v>
      </c>
      <c r="BL99" s="18" t="s">
        <v>1445</v>
      </c>
      <c r="BM99" s="224" t="s">
        <v>1459</v>
      </c>
    </row>
    <row r="100" s="2" customFormat="1">
      <c r="A100" s="39"/>
      <c r="B100" s="40"/>
      <c r="C100" s="41"/>
      <c r="D100" s="226" t="s">
        <v>163</v>
      </c>
      <c r="E100" s="41"/>
      <c r="F100" s="227" t="s">
        <v>1457</v>
      </c>
      <c r="G100" s="41"/>
      <c r="H100" s="41"/>
      <c r="I100" s="228"/>
      <c r="J100" s="41"/>
      <c r="K100" s="41"/>
      <c r="L100" s="45"/>
      <c r="M100" s="229"/>
      <c r="N100" s="230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163</v>
      </c>
      <c r="AU100" s="18" t="s">
        <v>84</v>
      </c>
    </row>
    <row r="101" s="2" customFormat="1">
      <c r="A101" s="39"/>
      <c r="B101" s="40"/>
      <c r="C101" s="41"/>
      <c r="D101" s="226" t="s">
        <v>240</v>
      </c>
      <c r="E101" s="41"/>
      <c r="F101" s="273" t="s">
        <v>1460</v>
      </c>
      <c r="G101" s="41"/>
      <c r="H101" s="41"/>
      <c r="I101" s="228"/>
      <c r="J101" s="41"/>
      <c r="K101" s="41"/>
      <c r="L101" s="45"/>
      <c r="M101" s="229"/>
      <c r="N101" s="230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240</v>
      </c>
      <c r="AU101" s="18" t="s">
        <v>84</v>
      </c>
    </row>
    <row r="102" s="14" customFormat="1">
      <c r="A102" s="14"/>
      <c r="B102" s="241"/>
      <c r="C102" s="242"/>
      <c r="D102" s="226" t="s">
        <v>165</v>
      </c>
      <c r="E102" s="243" t="s">
        <v>19</v>
      </c>
      <c r="F102" s="244" t="s">
        <v>84</v>
      </c>
      <c r="G102" s="242"/>
      <c r="H102" s="245">
        <v>2</v>
      </c>
      <c r="I102" s="246"/>
      <c r="J102" s="242"/>
      <c r="K102" s="242"/>
      <c r="L102" s="247"/>
      <c r="M102" s="248"/>
      <c r="N102" s="249"/>
      <c r="O102" s="249"/>
      <c r="P102" s="249"/>
      <c r="Q102" s="249"/>
      <c r="R102" s="249"/>
      <c r="S102" s="249"/>
      <c r="T102" s="250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1" t="s">
        <v>165</v>
      </c>
      <c r="AU102" s="251" t="s">
        <v>84</v>
      </c>
      <c r="AV102" s="14" t="s">
        <v>84</v>
      </c>
      <c r="AW102" s="14" t="s">
        <v>35</v>
      </c>
      <c r="AX102" s="14" t="s">
        <v>75</v>
      </c>
      <c r="AY102" s="251" t="s">
        <v>153</v>
      </c>
    </row>
    <row r="103" s="15" customFormat="1">
      <c r="A103" s="15"/>
      <c r="B103" s="252"/>
      <c r="C103" s="253"/>
      <c r="D103" s="226" t="s">
        <v>165</v>
      </c>
      <c r="E103" s="254" t="s">
        <v>19</v>
      </c>
      <c r="F103" s="255" t="s">
        <v>168</v>
      </c>
      <c r="G103" s="253"/>
      <c r="H103" s="256">
        <v>2</v>
      </c>
      <c r="I103" s="257"/>
      <c r="J103" s="253"/>
      <c r="K103" s="253"/>
      <c r="L103" s="258"/>
      <c r="M103" s="259"/>
      <c r="N103" s="260"/>
      <c r="O103" s="260"/>
      <c r="P103" s="260"/>
      <c r="Q103" s="260"/>
      <c r="R103" s="260"/>
      <c r="S103" s="260"/>
      <c r="T103" s="261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T103" s="262" t="s">
        <v>165</v>
      </c>
      <c r="AU103" s="262" t="s">
        <v>84</v>
      </c>
      <c r="AV103" s="15" t="s">
        <v>161</v>
      </c>
      <c r="AW103" s="15" t="s">
        <v>35</v>
      </c>
      <c r="AX103" s="15" t="s">
        <v>82</v>
      </c>
      <c r="AY103" s="262" t="s">
        <v>153</v>
      </c>
    </row>
    <row r="104" s="2" customFormat="1" ht="16.5" customHeight="1">
      <c r="A104" s="39"/>
      <c r="B104" s="40"/>
      <c r="C104" s="213" t="s">
        <v>177</v>
      </c>
      <c r="D104" s="213" t="s">
        <v>156</v>
      </c>
      <c r="E104" s="214" t="s">
        <v>1461</v>
      </c>
      <c r="F104" s="215" t="s">
        <v>1457</v>
      </c>
      <c r="G104" s="216" t="s">
        <v>1458</v>
      </c>
      <c r="H104" s="217">
        <v>9</v>
      </c>
      <c r="I104" s="218"/>
      <c r="J104" s="219">
        <f>ROUND(I104*H104,2)</f>
        <v>0</v>
      </c>
      <c r="K104" s="215" t="s">
        <v>19</v>
      </c>
      <c r="L104" s="45"/>
      <c r="M104" s="220" t="s">
        <v>19</v>
      </c>
      <c r="N104" s="221" t="s">
        <v>46</v>
      </c>
      <c r="O104" s="85"/>
      <c r="P104" s="222">
        <f>O104*H104</f>
        <v>0</v>
      </c>
      <c r="Q104" s="222">
        <v>0</v>
      </c>
      <c r="R104" s="222">
        <f>Q104*H104</f>
        <v>0</v>
      </c>
      <c r="S104" s="222">
        <v>0</v>
      </c>
      <c r="T104" s="223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24" t="s">
        <v>1445</v>
      </c>
      <c r="AT104" s="224" t="s">
        <v>156</v>
      </c>
      <c r="AU104" s="224" t="s">
        <v>84</v>
      </c>
      <c r="AY104" s="18" t="s">
        <v>153</v>
      </c>
      <c r="BE104" s="225">
        <f>IF(N104="základní",J104,0)</f>
        <v>0</v>
      </c>
      <c r="BF104" s="225">
        <f>IF(N104="snížená",J104,0)</f>
        <v>0</v>
      </c>
      <c r="BG104" s="225">
        <f>IF(N104="zákl. přenesená",J104,0)</f>
        <v>0</v>
      </c>
      <c r="BH104" s="225">
        <f>IF(N104="sníž. přenesená",J104,0)</f>
        <v>0</v>
      </c>
      <c r="BI104" s="225">
        <f>IF(N104="nulová",J104,0)</f>
        <v>0</v>
      </c>
      <c r="BJ104" s="18" t="s">
        <v>82</v>
      </c>
      <c r="BK104" s="225">
        <f>ROUND(I104*H104,2)</f>
        <v>0</v>
      </c>
      <c r="BL104" s="18" t="s">
        <v>1445</v>
      </c>
      <c r="BM104" s="224" t="s">
        <v>1462</v>
      </c>
    </row>
    <row r="105" s="2" customFormat="1">
      <c r="A105" s="39"/>
      <c r="B105" s="40"/>
      <c r="C105" s="41"/>
      <c r="D105" s="226" t="s">
        <v>163</v>
      </c>
      <c r="E105" s="41"/>
      <c r="F105" s="227" t="s">
        <v>1457</v>
      </c>
      <c r="G105" s="41"/>
      <c r="H105" s="41"/>
      <c r="I105" s="228"/>
      <c r="J105" s="41"/>
      <c r="K105" s="41"/>
      <c r="L105" s="45"/>
      <c r="M105" s="229"/>
      <c r="N105" s="230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163</v>
      </c>
      <c r="AU105" s="18" t="s">
        <v>84</v>
      </c>
    </row>
    <row r="106" s="2" customFormat="1">
      <c r="A106" s="39"/>
      <c r="B106" s="40"/>
      <c r="C106" s="41"/>
      <c r="D106" s="226" t="s">
        <v>240</v>
      </c>
      <c r="E106" s="41"/>
      <c r="F106" s="273" t="s">
        <v>1463</v>
      </c>
      <c r="G106" s="41"/>
      <c r="H106" s="41"/>
      <c r="I106" s="228"/>
      <c r="J106" s="41"/>
      <c r="K106" s="41"/>
      <c r="L106" s="45"/>
      <c r="M106" s="229"/>
      <c r="N106" s="230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240</v>
      </c>
      <c r="AU106" s="18" t="s">
        <v>84</v>
      </c>
    </row>
    <row r="107" s="13" customFormat="1">
      <c r="A107" s="13"/>
      <c r="B107" s="231"/>
      <c r="C107" s="232"/>
      <c r="D107" s="226" t="s">
        <v>165</v>
      </c>
      <c r="E107" s="233" t="s">
        <v>19</v>
      </c>
      <c r="F107" s="234" t="s">
        <v>1464</v>
      </c>
      <c r="G107" s="232"/>
      <c r="H107" s="233" t="s">
        <v>19</v>
      </c>
      <c r="I107" s="235"/>
      <c r="J107" s="232"/>
      <c r="K107" s="232"/>
      <c r="L107" s="236"/>
      <c r="M107" s="237"/>
      <c r="N107" s="238"/>
      <c r="O107" s="238"/>
      <c r="P107" s="238"/>
      <c r="Q107" s="238"/>
      <c r="R107" s="238"/>
      <c r="S107" s="238"/>
      <c r="T107" s="239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0" t="s">
        <v>165</v>
      </c>
      <c r="AU107" s="240" t="s">
        <v>84</v>
      </c>
      <c r="AV107" s="13" t="s">
        <v>82</v>
      </c>
      <c r="AW107" s="13" t="s">
        <v>35</v>
      </c>
      <c r="AX107" s="13" t="s">
        <v>75</v>
      </c>
      <c r="AY107" s="240" t="s">
        <v>153</v>
      </c>
    </row>
    <row r="108" s="13" customFormat="1">
      <c r="A108" s="13"/>
      <c r="B108" s="231"/>
      <c r="C108" s="232"/>
      <c r="D108" s="226" t="s">
        <v>165</v>
      </c>
      <c r="E108" s="233" t="s">
        <v>19</v>
      </c>
      <c r="F108" s="234" t="s">
        <v>1465</v>
      </c>
      <c r="G108" s="232"/>
      <c r="H108" s="233" t="s">
        <v>19</v>
      </c>
      <c r="I108" s="235"/>
      <c r="J108" s="232"/>
      <c r="K108" s="232"/>
      <c r="L108" s="236"/>
      <c r="M108" s="237"/>
      <c r="N108" s="238"/>
      <c r="O108" s="238"/>
      <c r="P108" s="238"/>
      <c r="Q108" s="238"/>
      <c r="R108" s="238"/>
      <c r="S108" s="238"/>
      <c r="T108" s="239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0" t="s">
        <v>165</v>
      </c>
      <c r="AU108" s="240" t="s">
        <v>84</v>
      </c>
      <c r="AV108" s="13" t="s">
        <v>82</v>
      </c>
      <c r="AW108" s="13" t="s">
        <v>35</v>
      </c>
      <c r="AX108" s="13" t="s">
        <v>75</v>
      </c>
      <c r="AY108" s="240" t="s">
        <v>153</v>
      </c>
    </row>
    <row r="109" s="14" customFormat="1">
      <c r="A109" s="14"/>
      <c r="B109" s="241"/>
      <c r="C109" s="242"/>
      <c r="D109" s="226" t="s">
        <v>165</v>
      </c>
      <c r="E109" s="243" t="s">
        <v>19</v>
      </c>
      <c r="F109" s="244" t="s">
        <v>1466</v>
      </c>
      <c r="G109" s="242"/>
      <c r="H109" s="245">
        <v>5</v>
      </c>
      <c r="I109" s="246"/>
      <c r="J109" s="242"/>
      <c r="K109" s="242"/>
      <c r="L109" s="247"/>
      <c r="M109" s="248"/>
      <c r="N109" s="249"/>
      <c r="O109" s="249"/>
      <c r="P109" s="249"/>
      <c r="Q109" s="249"/>
      <c r="R109" s="249"/>
      <c r="S109" s="249"/>
      <c r="T109" s="250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1" t="s">
        <v>165</v>
      </c>
      <c r="AU109" s="251" t="s">
        <v>84</v>
      </c>
      <c r="AV109" s="14" t="s">
        <v>84</v>
      </c>
      <c r="AW109" s="14" t="s">
        <v>35</v>
      </c>
      <c r="AX109" s="14" t="s">
        <v>75</v>
      </c>
      <c r="AY109" s="251" t="s">
        <v>153</v>
      </c>
    </row>
    <row r="110" s="14" customFormat="1">
      <c r="A110" s="14"/>
      <c r="B110" s="241"/>
      <c r="C110" s="242"/>
      <c r="D110" s="226" t="s">
        <v>165</v>
      </c>
      <c r="E110" s="243" t="s">
        <v>19</v>
      </c>
      <c r="F110" s="244" t="s">
        <v>1467</v>
      </c>
      <c r="G110" s="242"/>
      <c r="H110" s="245">
        <v>1</v>
      </c>
      <c r="I110" s="246"/>
      <c r="J110" s="242"/>
      <c r="K110" s="242"/>
      <c r="L110" s="247"/>
      <c r="M110" s="248"/>
      <c r="N110" s="249"/>
      <c r="O110" s="249"/>
      <c r="P110" s="249"/>
      <c r="Q110" s="249"/>
      <c r="R110" s="249"/>
      <c r="S110" s="249"/>
      <c r="T110" s="250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1" t="s">
        <v>165</v>
      </c>
      <c r="AU110" s="251" t="s">
        <v>84</v>
      </c>
      <c r="AV110" s="14" t="s">
        <v>84</v>
      </c>
      <c r="AW110" s="14" t="s">
        <v>35</v>
      </c>
      <c r="AX110" s="14" t="s">
        <v>75</v>
      </c>
      <c r="AY110" s="251" t="s">
        <v>153</v>
      </c>
    </row>
    <row r="111" s="14" customFormat="1">
      <c r="A111" s="14"/>
      <c r="B111" s="241"/>
      <c r="C111" s="242"/>
      <c r="D111" s="226" t="s">
        <v>165</v>
      </c>
      <c r="E111" s="243" t="s">
        <v>19</v>
      </c>
      <c r="F111" s="244" t="s">
        <v>1468</v>
      </c>
      <c r="G111" s="242"/>
      <c r="H111" s="245">
        <v>3</v>
      </c>
      <c r="I111" s="246"/>
      <c r="J111" s="242"/>
      <c r="K111" s="242"/>
      <c r="L111" s="247"/>
      <c r="M111" s="248"/>
      <c r="N111" s="249"/>
      <c r="O111" s="249"/>
      <c r="P111" s="249"/>
      <c r="Q111" s="249"/>
      <c r="R111" s="249"/>
      <c r="S111" s="249"/>
      <c r="T111" s="250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51" t="s">
        <v>165</v>
      </c>
      <c r="AU111" s="251" t="s">
        <v>84</v>
      </c>
      <c r="AV111" s="14" t="s">
        <v>84</v>
      </c>
      <c r="AW111" s="14" t="s">
        <v>35</v>
      </c>
      <c r="AX111" s="14" t="s">
        <v>75</v>
      </c>
      <c r="AY111" s="251" t="s">
        <v>153</v>
      </c>
    </row>
    <row r="112" s="15" customFormat="1">
      <c r="A112" s="15"/>
      <c r="B112" s="252"/>
      <c r="C112" s="253"/>
      <c r="D112" s="226" t="s">
        <v>165</v>
      </c>
      <c r="E112" s="254" t="s">
        <v>19</v>
      </c>
      <c r="F112" s="255" t="s">
        <v>168</v>
      </c>
      <c r="G112" s="253"/>
      <c r="H112" s="256">
        <v>9</v>
      </c>
      <c r="I112" s="257"/>
      <c r="J112" s="253"/>
      <c r="K112" s="253"/>
      <c r="L112" s="258"/>
      <c r="M112" s="259"/>
      <c r="N112" s="260"/>
      <c r="O112" s="260"/>
      <c r="P112" s="260"/>
      <c r="Q112" s="260"/>
      <c r="R112" s="260"/>
      <c r="S112" s="260"/>
      <c r="T112" s="261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62" t="s">
        <v>165</v>
      </c>
      <c r="AU112" s="262" t="s">
        <v>84</v>
      </c>
      <c r="AV112" s="15" t="s">
        <v>161</v>
      </c>
      <c r="AW112" s="15" t="s">
        <v>35</v>
      </c>
      <c r="AX112" s="15" t="s">
        <v>82</v>
      </c>
      <c r="AY112" s="262" t="s">
        <v>153</v>
      </c>
    </row>
    <row r="113" s="2" customFormat="1" ht="16.5" customHeight="1">
      <c r="A113" s="39"/>
      <c r="B113" s="40"/>
      <c r="C113" s="213" t="s">
        <v>161</v>
      </c>
      <c r="D113" s="213" t="s">
        <v>156</v>
      </c>
      <c r="E113" s="214" t="s">
        <v>1469</v>
      </c>
      <c r="F113" s="215" t="s">
        <v>1470</v>
      </c>
      <c r="G113" s="216" t="s">
        <v>1458</v>
      </c>
      <c r="H113" s="217">
        <v>5</v>
      </c>
      <c r="I113" s="218"/>
      <c r="J113" s="219">
        <f>ROUND(I113*H113,2)</f>
        <v>0</v>
      </c>
      <c r="K113" s="215" t="s">
        <v>333</v>
      </c>
      <c r="L113" s="45"/>
      <c r="M113" s="220" t="s">
        <v>19</v>
      </c>
      <c r="N113" s="221" t="s">
        <v>46</v>
      </c>
      <c r="O113" s="85"/>
      <c r="P113" s="222">
        <f>O113*H113</f>
        <v>0</v>
      </c>
      <c r="Q113" s="222">
        <v>0</v>
      </c>
      <c r="R113" s="222">
        <f>Q113*H113</f>
        <v>0</v>
      </c>
      <c r="S113" s="222">
        <v>0</v>
      </c>
      <c r="T113" s="223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24" t="s">
        <v>1445</v>
      </c>
      <c r="AT113" s="224" t="s">
        <v>156</v>
      </c>
      <c r="AU113" s="224" t="s">
        <v>84</v>
      </c>
      <c r="AY113" s="18" t="s">
        <v>153</v>
      </c>
      <c r="BE113" s="225">
        <f>IF(N113="základní",J113,0)</f>
        <v>0</v>
      </c>
      <c r="BF113" s="225">
        <f>IF(N113="snížená",J113,0)</f>
        <v>0</v>
      </c>
      <c r="BG113" s="225">
        <f>IF(N113="zákl. přenesená",J113,0)</f>
        <v>0</v>
      </c>
      <c r="BH113" s="225">
        <f>IF(N113="sníž. přenesená",J113,0)</f>
        <v>0</v>
      </c>
      <c r="BI113" s="225">
        <f>IF(N113="nulová",J113,0)</f>
        <v>0</v>
      </c>
      <c r="BJ113" s="18" t="s">
        <v>82</v>
      </c>
      <c r="BK113" s="225">
        <f>ROUND(I113*H113,2)</f>
        <v>0</v>
      </c>
      <c r="BL113" s="18" t="s">
        <v>1445</v>
      </c>
      <c r="BM113" s="224" t="s">
        <v>1471</v>
      </c>
    </row>
    <row r="114" s="2" customFormat="1">
      <c r="A114" s="39"/>
      <c r="B114" s="40"/>
      <c r="C114" s="41"/>
      <c r="D114" s="226" t="s">
        <v>163</v>
      </c>
      <c r="E114" s="41"/>
      <c r="F114" s="227" t="s">
        <v>1470</v>
      </c>
      <c r="G114" s="41"/>
      <c r="H114" s="41"/>
      <c r="I114" s="228"/>
      <c r="J114" s="41"/>
      <c r="K114" s="41"/>
      <c r="L114" s="45"/>
      <c r="M114" s="229"/>
      <c r="N114" s="230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163</v>
      </c>
      <c r="AU114" s="18" t="s">
        <v>84</v>
      </c>
    </row>
    <row r="115" s="2" customFormat="1">
      <c r="A115" s="39"/>
      <c r="B115" s="40"/>
      <c r="C115" s="41"/>
      <c r="D115" s="226" t="s">
        <v>240</v>
      </c>
      <c r="E115" s="41"/>
      <c r="F115" s="273" t="s">
        <v>1472</v>
      </c>
      <c r="G115" s="41"/>
      <c r="H115" s="41"/>
      <c r="I115" s="228"/>
      <c r="J115" s="41"/>
      <c r="K115" s="41"/>
      <c r="L115" s="45"/>
      <c r="M115" s="229"/>
      <c r="N115" s="230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240</v>
      </c>
      <c r="AU115" s="18" t="s">
        <v>84</v>
      </c>
    </row>
    <row r="116" s="14" customFormat="1">
      <c r="A116" s="14"/>
      <c r="B116" s="241"/>
      <c r="C116" s="242"/>
      <c r="D116" s="226" t="s">
        <v>165</v>
      </c>
      <c r="E116" s="243" t="s">
        <v>19</v>
      </c>
      <c r="F116" s="244" t="s">
        <v>154</v>
      </c>
      <c r="G116" s="242"/>
      <c r="H116" s="245">
        <v>5</v>
      </c>
      <c r="I116" s="246"/>
      <c r="J116" s="242"/>
      <c r="K116" s="242"/>
      <c r="L116" s="247"/>
      <c r="M116" s="248"/>
      <c r="N116" s="249"/>
      <c r="O116" s="249"/>
      <c r="P116" s="249"/>
      <c r="Q116" s="249"/>
      <c r="R116" s="249"/>
      <c r="S116" s="249"/>
      <c r="T116" s="250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1" t="s">
        <v>165</v>
      </c>
      <c r="AU116" s="251" t="s">
        <v>84</v>
      </c>
      <c r="AV116" s="14" t="s">
        <v>84</v>
      </c>
      <c r="AW116" s="14" t="s">
        <v>35</v>
      </c>
      <c r="AX116" s="14" t="s">
        <v>75</v>
      </c>
      <c r="AY116" s="251" t="s">
        <v>153</v>
      </c>
    </row>
    <row r="117" s="15" customFormat="1">
      <c r="A117" s="15"/>
      <c r="B117" s="252"/>
      <c r="C117" s="253"/>
      <c r="D117" s="226" t="s">
        <v>165</v>
      </c>
      <c r="E117" s="254" t="s">
        <v>19</v>
      </c>
      <c r="F117" s="255" t="s">
        <v>168</v>
      </c>
      <c r="G117" s="253"/>
      <c r="H117" s="256">
        <v>5</v>
      </c>
      <c r="I117" s="257"/>
      <c r="J117" s="253"/>
      <c r="K117" s="253"/>
      <c r="L117" s="258"/>
      <c r="M117" s="259"/>
      <c r="N117" s="260"/>
      <c r="O117" s="260"/>
      <c r="P117" s="260"/>
      <c r="Q117" s="260"/>
      <c r="R117" s="260"/>
      <c r="S117" s="260"/>
      <c r="T117" s="261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62" t="s">
        <v>165</v>
      </c>
      <c r="AU117" s="262" t="s">
        <v>84</v>
      </c>
      <c r="AV117" s="15" t="s">
        <v>161</v>
      </c>
      <c r="AW117" s="15" t="s">
        <v>35</v>
      </c>
      <c r="AX117" s="15" t="s">
        <v>82</v>
      </c>
      <c r="AY117" s="262" t="s">
        <v>153</v>
      </c>
    </row>
    <row r="118" s="2" customFormat="1" ht="16.5" customHeight="1">
      <c r="A118" s="39"/>
      <c r="B118" s="40"/>
      <c r="C118" s="213" t="s">
        <v>154</v>
      </c>
      <c r="D118" s="213" t="s">
        <v>156</v>
      </c>
      <c r="E118" s="214" t="s">
        <v>1473</v>
      </c>
      <c r="F118" s="215" t="s">
        <v>1474</v>
      </c>
      <c r="G118" s="216" t="s">
        <v>1458</v>
      </c>
      <c r="H118" s="217">
        <v>5</v>
      </c>
      <c r="I118" s="218"/>
      <c r="J118" s="219">
        <f>ROUND(I118*H118,2)</f>
        <v>0</v>
      </c>
      <c r="K118" s="215" t="s">
        <v>333</v>
      </c>
      <c r="L118" s="45"/>
      <c r="M118" s="220" t="s">
        <v>19</v>
      </c>
      <c r="N118" s="221" t="s">
        <v>46</v>
      </c>
      <c r="O118" s="85"/>
      <c r="P118" s="222">
        <f>O118*H118</f>
        <v>0</v>
      </c>
      <c r="Q118" s="222">
        <v>0</v>
      </c>
      <c r="R118" s="222">
        <f>Q118*H118</f>
        <v>0</v>
      </c>
      <c r="S118" s="222">
        <v>0</v>
      </c>
      <c r="T118" s="223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24" t="s">
        <v>1445</v>
      </c>
      <c r="AT118" s="224" t="s">
        <v>156</v>
      </c>
      <c r="AU118" s="224" t="s">
        <v>84</v>
      </c>
      <c r="AY118" s="18" t="s">
        <v>153</v>
      </c>
      <c r="BE118" s="225">
        <f>IF(N118="základní",J118,0)</f>
        <v>0</v>
      </c>
      <c r="BF118" s="225">
        <f>IF(N118="snížená",J118,0)</f>
        <v>0</v>
      </c>
      <c r="BG118" s="225">
        <f>IF(N118="zákl. přenesená",J118,0)</f>
        <v>0</v>
      </c>
      <c r="BH118" s="225">
        <f>IF(N118="sníž. přenesená",J118,0)</f>
        <v>0</v>
      </c>
      <c r="BI118" s="225">
        <f>IF(N118="nulová",J118,0)</f>
        <v>0</v>
      </c>
      <c r="BJ118" s="18" t="s">
        <v>82</v>
      </c>
      <c r="BK118" s="225">
        <f>ROUND(I118*H118,2)</f>
        <v>0</v>
      </c>
      <c r="BL118" s="18" t="s">
        <v>1445</v>
      </c>
      <c r="BM118" s="224" t="s">
        <v>1475</v>
      </c>
    </row>
    <row r="119" s="2" customFormat="1">
      <c r="A119" s="39"/>
      <c r="B119" s="40"/>
      <c r="C119" s="41"/>
      <c r="D119" s="226" t="s">
        <v>163</v>
      </c>
      <c r="E119" s="41"/>
      <c r="F119" s="227" t="s">
        <v>1474</v>
      </c>
      <c r="G119" s="41"/>
      <c r="H119" s="41"/>
      <c r="I119" s="228"/>
      <c r="J119" s="41"/>
      <c r="K119" s="41"/>
      <c r="L119" s="45"/>
      <c r="M119" s="229"/>
      <c r="N119" s="230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163</v>
      </c>
      <c r="AU119" s="18" t="s">
        <v>84</v>
      </c>
    </row>
    <row r="120" s="2" customFormat="1">
      <c r="A120" s="39"/>
      <c r="B120" s="40"/>
      <c r="C120" s="41"/>
      <c r="D120" s="226" t="s">
        <v>240</v>
      </c>
      <c r="E120" s="41"/>
      <c r="F120" s="273" t="s">
        <v>1476</v>
      </c>
      <c r="G120" s="41"/>
      <c r="H120" s="41"/>
      <c r="I120" s="228"/>
      <c r="J120" s="41"/>
      <c r="K120" s="41"/>
      <c r="L120" s="45"/>
      <c r="M120" s="229"/>
      <c r="N120" s="230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240</v>
      </c>
      <c r="AU120" s="18" t="s">
        <v>84</v>
      </c>
    </row>
    <row r="121" s="14" customFormat="1">
      <c r="A121" s="14"/>
      <c r="B121" s="241"/>
      <c r="C121" s="242"/>
      <c r="D121" s="226" t="s">
        <v>165</v>
      </c>
      <c r="E121" s="243" t="s">
        <v>19</v>
      </c>
      <c r="F121" s="244" t="s">
        <v>154</v>
      </c>
      <c r="G121" s="242"/>
      <c r="H121" s="245">
        <v>5</v>
      </c>
      <c r="I121" s="246"/>
      <c r="J121" s="242"/>
      <c r="K121" s="242"/>
      <c r="L121" s="247"/>
      <c r="M121" s="248"/>
      <c r="N121" s="249"/>
      <c r="O121" s="249"/>
      <c r="P121" s="249"/>
      <c r="Q121" s="249"/>
      <c r="R121" s="249"/>
      <c r="S121" s="249"/>
      <c r="T121" s="250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1" t="s">
        <v>165</v>
      </c>
      <c r="AU121" s="251" t="s">
        <v>84</v>
      </c>
      <c r="AV121" s="14" t="s">
        <v>84</v>
      </c>
      <c r="AW121" s="14" t="s">
        <v>35</v>
      </c>
      <c r="AX121" s="14" t="s">
        <v>75</v>
      </c>
      <c r="AY121" s="251" t="s">
        <v>153</v>
      </c>
    </row>
    <row r="122" s="15" customFormat="1">
      <c r="A122" s="15"/>
      <c r="B122" s="252"/>
      <c r="C122" s="253"/>
      <c r="D122" s="226" t="s">
        <v>165</v>
      </c>
      <c r="E122" s="254" t="s">
        <v>19</v>
      </c>
      <c r="F122" s="255" t="s">
        <v>168</v>
      </c>
      <c r="G122" s="253"/>
      <c r="H122" s="256">
        <v>5</v>
      </c>
      <c r="I122" s="257"/>
      <c r="J122" s="253"/>
      <c r="K122" s="253"/>
      <c r="L122" s="258"/>
      <c r="M122" s="259"/>
      <c r="N122" s="260"/>
      <c r="O122" s="260"/>
      <c r="P122" s="260"/>
      <c r="Q122" s="260"/>
      <c r="R122" s="260"/>
      <c r="S122" s="260"/>
      <c r="T122" s="261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T122" s="262" t="s">
        <v>165</v>
      </c>
      <c r="AU122" s="262" t="s">
        <v>84</v>
      </c>
      <c r="AV122" s="15" t="s">
        <v>161</v>
      </c>
      <c r="AW122" s="15" t="s">
        <v>35</v>
      </c>
      <c r="AX122" s="15" t="s">
        <v>82</v>
      </c>
      <c r="AY122" s="262" t="s">
        <v>153</v>
      </c>
    </row>
    <row r="123" s="2" customFormat="1" ht="16.5" customHeight="1">
      <c r="A123" s="39"/>
      <c r="B123" s="40"/>
      <c r="C123" s="213" t="s">
        <v>197</v>
      </c>
      <c r="D123" s="213" t="s">
        <v>156</v>
      </c>
      <c r="E123" s="214" t="s">
        <v>1477</v>
      </c>
      <c r="F123" s="215" t="s">
        <v>1478</v>
      </c>
      <c r="G123" s="216" t="s">
        <v>1458</v>
      </c>
      <c r="H123" s="217">
        <v>2</v>
      </c>
      <c r="I123" s="218"/>
      <c r="J123" s="219">
        <f>ROUND(I123*H123,2)</f>
        <v>0</v>
      </c>
      <c r="K123" s="215" t="s">
        <v>333</v>
      </c>
      <c r="L123" s="45"/>
      <c r="M123" s="220" t="s">
        <v>19</v>
      </c>
      <c r="N123" s="221" t="s">
        <v>46</v>
      </c>
      <c r="O123" s="85"/>
      <c r="P123" s="222">
        <f>O123*H123</f>
        <v>0</v>
      </c>
      <c r="Q123" s="222">
        <v>0</v>
      </c>
      <c r="R123" s="222">
        <f>Q123*H123</f>
        <v>0</v>
      </c>
      <c r="S123" s="222">
        <v>0</v>
      </c>
      <c r="T123" s="223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24" t="s">
        <v>1445</v>
      </c>
      <c r="AT123" s="224" t="s">
        <v>156</v>
      </c>
      <c r="AU123" s="224" t="s">
        <v>84</v>
      </c>
      <c r="AY123" s="18" t="s">
        <v>153</v>
      </c>
      <c r="BE123" s="225">
        <f>IF(N123="základní",J123,0)</f>
        <v>0</v>
      </c>
      <c r="BF123" s="225">
        <f>IF(N123="snížená",J123,0)</f>
        <v>0</v>
      </c>
      <c r="BG123" s="225">
        <f>IF(N123="zákl. přenesená",J123,0)</f>
        <v>0</v>
      </c>
      <c r="BH123" s="225">
        <f>IF(N123="sníž. přenesená",J123,0)</f>
        <v>0</v>
      </c>
      <c r="BI123" s="225">
        <f>IF(N123="nulová",J123,0)</f>
        <v>0</v>
      </c>
      <c r="BJ123" s="18" t="s">
        <v>82</v>
      </c>
      <c r="BK123" s="225">
        <f>ROUND(I123*H123,2)</f>
        <v>0</v>
      </c>
      <c r="BL123" s="18" t="s">
        <v>1445</v>
      </c>
      <c r="BM123" s="224" t="s">
        <v>1479</v>
      </c>
    </row>
    <row r="124" s="2" customFormat="1">
      <c r="A124" s="39"/>
      <c r="B124" s="40"/>
      <c r="C124" s="41"/>
      <c r="D124" s="226" t="s">
        <v>163</v>
      </c>
      <c r="E124" s="41"/>
      <c r="F124" s="227" t="s">
        <v>1478</v>
      </c>
      <c r="G124" s="41"/>
      <c r="H124" s="41"/>
      <c r="I124" s="228"/>
      <c r="J124" s="41"/>
      <c r="K124" s="41"/>
      <c r="L124" s="45"/>
      <c r="M124" s="229"/>
      <c r="N124" s="230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163</v>
      </c>
      <c r="AU124" s="18" t="s">
        <v>84</v>
      </c>
    </row>
    <row r="125" s="2" customFormat="1">
      <c r="A125" s="39"/>
      <c r="B125" s="40"/>
      <c r="C125" s="41"/>
      <c r="D125" s="226" t="s">
        <v>240</v>
      </c>
      <c r="E125" s="41"/>
      <c r="F125" s="273" t="s">
        <v>1480</v>
      </c>
      <c r="G125" s="41"/>
      <c r="H125" s="41"/>
      <c r="I125" s="228"/>
      <c r="J125" s="41"/>
      <c r="K125" s="41"/>
      <c r="L125" s="45"/>
      <c r="M125" s="229"/>
      <c r="N125" s="230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240</v>
      </c>
      <c r="AU125" s="18" t="s">
        <v>84</v>
      </c>
    </row>
    <row r="126" s="14" customFormat="1">
      <c r="A126" s="14"/>
      <c r="B126" s="241"/>
      <c r="C126" s="242"/>
      <c r="D126" s="226" t="s">
        <v>165</v>
      </c>
      <c r="E126" s="243" t="s">
        <v>19</v>
      </c>
      <c r="F126" s="244" t="s">
        <v>84</v>
      </c>
      <c r="G126" s="242"/>
      <c r="H126" s="245">
        <v>2</v>
      </c>
      <c r="I126" s="246"/>
      <c r="J126" s="242"/>
      <c r="K126" s="242"/>
      <c r="L126" s="247"/>
      <c r="M126" s="248"/>
      <c r="N126" s="249"/>
      <c r="O126" s="249"/>
      <c r="P126" s="249"/>
      <c r="Q126" s="249"/>
      <c r="R126" s="249"/>
      <c r="S126" s="249"/>
      <c r="T126" s="250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1" t="s">
        <v>165</v>
      </c>
      <c r="AU126" s="251" t="s">
        <v>84</v>
      </c>
      <c r="AV126" s="14" t="s">
        <v>84</v>
      </c>
      <c r="AW126" s="14" t="s">
        <v>35</v>
      </c>
      <c r="AX126" s="14" t="s">
        <v>75</v>
      </c>
      <c r="AY126" s="251" t="s">
        <v>153</v>
      </c>
    </row>
    <row r="127" s="15" customFormat="1">
      <c r="A127" s="15"/>
      <c r="B127" s="252"/>
      <c r="C127" s="253"/>
      <c r="D127" s="226" t="s">
        <v>165</v>
      </c>
      <c r="E127" s="254" t="s">
        <v>19</v>
      </c>
      <c r="F127" s="255" t="s">
        <v>168</v>
      </c>
      <c r="G127" s="253"/>
      <c r="H127" s="256">
        <v>2</v>
      </c>
      <c r="I127" s="257"/>
      <c r="J127" s="253"/>
      <c r="K127" s="253"/>
      <c r="L127" s="258"/>
      <c r="M127" s="259"/>
      <c r="N127" s="260"/>
      <c r="O127" s="260"/>
      <c r="P127" s="260"/>
      <c r="Q127" s="260"/>
      <c r="R127" s="260"/>
      <c r="S127" s="260"/>
      <c r="T127" s="261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62" t="s">
        <v>165</v>
      </c>
      <c r="AU127" s="262" t="s">
        <v>84</v>
      </c>
      <c r="AV127" s="15" t="s">
        <v>161</v>
      </c>
      <c r="AW127" s="15" t="s">
        <v>35</v>
      </c>
      <c r="AX127" s="15" t="s">
        <v>82</v>
      </c>
      <c r="AY127" s="262" t="s">
        <v>153</v>
      </c>
    </row>
    <row r="128" s="12" customFormat="1" ht="22.8" customHeight="1">
      <c r="A128" s="12"/>
      <c r="B128" s="197"/>
      <c r="C128" s="198"/>
      <c r="D128" s="199" t="s">
        <v>74</v>
      </c>
      <c r="E128" s="211" t="s">
        <v>1481</v>
      </c>
      <c r="F128" s="211" t="s">
        <v>1482</v>
      </c>
      <c r="G128" s="198"/>
      <c r="H128" s="198"/>
      <c r="I128" s="201"/>
      <c r="J128" s="212">
        <f>BK128</f>
        <v>0</v>
      </c>
      <c r="K128" s="198"/>
      <c r="L128" s="203"/>
      <c r="M128" s="204"/>
      <c r="N128" s="205"/>
      <c r="O128" s="205"/>
      <c r="P128" s="206">
        <f>SUM(P129:P139)</f>
        <v>0</v>
      </c>
      <c r="Q128" s="205"/>
      <c r="R128" s="206">
        <f>SUM(R129:R139)</f>
        <v>0</v>
      </c>
      <c r="S128" s="205"/>
      <c r="T128" s="207">
        <f>SUM(T129:T139)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8" t="s">
        <v>154</v>
      </c>
      <c r="AT128" s="209" t="s">
        <v>74</v>
      </c>
      <c r="AU128" s="209" t="s">
        <v>82</v>
      </c>
      <c r="AY128" s="208" t="s">
        <v>153</v>
      </c>
      <c r="BK128" s="210">
        <f>SUM(BK129:BK139)</f>
        <v>0</v>
      </c>
    </row>
    <row r="129" s="2" customFormat="1" ht="16.5" customHeight="1">
      <c r="A129" s="39"/>
      <c r="B129" s="40"/>
      <c r="C129" s="213" t="s">
        <v>204</v>
      </c>
      <c r="D129" s="213" t="s">
        <v>156</v>
      </c>
      <c r="E129" s="214" t="s">
        <v>1483</v>
      </c>
      <c r="F129" s="215" t="s">
        <v>1484</v>
      </c>
      <c r="G129" s="216" t="s">
        <v>1458</v>
      </c>
      <c r="H129" s="217">
        <v>1</v>
      </c>
      <c r="I129" s="218"/>
      <c r="J129" s="219">
        <f>ROUND(I129*H129,2)</f>
        <v>0</v>
      </c>
      <c r="K129" s="215" t="s">
        <v>333</v>
      </c>
      <c r="L129" s="45"/>
      <c r="M129" s="220" t="s">
        <v>19</v>
      </c>
      <c r="N129" s="221" t="s">
        <v>46</v>
      </c>
      <c r="O129" s="85"/>
      <c r="P129" s="222">
        <f>O129*H129</f>
        <v>0</v>
      </c>
      <c r="Q129" s="222">
        <v>0</v>
      </c>
      <c r="R129" s="222">
        <f>Q129*H129</f>
        <v>0</v>
      </c>
      <c r="S129" s="222">
        <v>0</v>
      </c>
      <c r="T129" s="223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24" t="s">
        <v>1445</v>
      </c>
      <c r="AT129" s="224" t="s">
        <v>156</v>
      </c>
      <c r="AU129" s="224" t="s">
        <v>84</v>
      </c>
      <c r="AY129" s="18" t="s">
        <v>153</v>
      </c>
      <c r="BE129" s="225">
        <f>IF(N129="základní",J129,0)</f>
        <v>0</v>
      </c>
      <c r="BF129" s="225">
        <f>IF(N129="snížená",J129,0)</f>
        <v>0</v>
      </c>
      <c r="BG129" s="225">
        <f>IF(N129="zákl. přenesená",J129,0)</f>
        <v>0</v>
      </c>
      <c r="BH129" s="225">
        <f>IF(N129="sníž. přenesená",J129,0)</f>
        <v>0</v>
      </c>
      <c r="BI129" s="225">
        <f>IF(N129="nulová",J129,0)</f>
        <v>0</v>
      </c>
      <c r="BJ129" s="18" t="s">
        <v>82</v>
      </c>
      <c r="BK129" s="225">
        <f>ROUND(I129*H129,2)</f>
        <v>0</v>
      </c>
      <c r="BL129" s="18" t="s">
        <v>1445</v>
      </c>
      <c r="BM129" s="224" t="s">
        <v>1485</v>
      </c>
    </row>
    <row r="130" s="2" customFormat="1">
      <c r="A130" s="39"/>
      <c r="B130" s="40"/>
      <c r="C130" s="41"/>
      <c r="D130" s="226" t="s">
        <v>163</v>
      </c>
      <c r="E130" s="41"/>
      <c r="F130" s="227" t="s">
        <v>1484</v>
      </c>
      <c r="G130" s="41"/>
      <c r="H130" s="41"/>
      <c r="I130" s="228"/>
      <c r="J130" s="41"/>
      <c r="K130" s="41"/>
      <c r="L130" s="45"/>
      <c r="M130" s="229"/>
      <c r="N130" s="230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163</v>
      </c>
      <c r="AU130" s="18" t="s">
        <v>84</v>
      </c>
    </row>
    <row r="131" s="2" customFormat="1">
      <c r="A131" s="39"/>
      <c r="B131" s="40"/>
      <c r="C131" s="41"/>
      <c r="D131" s="226" t="s">
        <v>240</v>
      </c>
      <c r="E131" s="41"/>
      <c r="F131" s="273" t="s">
        <v>1486</v>
      </c>
      <c r="G131" s="41"/>
      <c r="H131" s="41"/>
      <c r="I131" s="228"/>
      <c r="J131" s="41"/>
      <c r="K131" s="41"/>
      <c r="L131" s="45"/>
      <c r="M131" s="229"/>
      <c r="N131" s="230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240</v>
      </c>
      <c r="AU131" s="18" t="s">
        <v>84</v>
      </c>
    </row>
    <row r="132" s="13" customFormat="1">
      <c r="A132" s="13"/>
      <c r="B132" s="231"/>
      <c r="C132" s="232"/>
      <c r="D132" s="226" t="s">
        <v>165</v>
      </c>
      <c r="E132" s="233" t="s">
        <v>19</v>
      </c>
      <c r="F132" s="234" t="s">
        <v>1487</v>
      </c>
      <c r="G132" s="232"/>
      <c r="H132" s="233" t="s">
        <v>19</v>
      </c>
      <c r="I132" s="235"/>
      <c r="J132" s="232"/>
      <c r="K132" s="232"/>
      <c r="L132" s="236"/>
      <c r="M132" s="237"/>
      <c r="N132" s="238"/>
      <c r="O132" s="238"/>
      <c r="P132" s="238"/>
      <c r="Q132" s="238"/>
      <c r="R132" s="238"/>
      <c r="S132" s="238"/>
      <c r="T132" s="239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0" t="s">
        <v>165</v>
      </c>
      <c r="AU132" s="240" t="s">
        <v>84</v>
      </c>
      <c r="AV132" s="13" t="s">
        <v>82</v>
      </c>
      <c r="AW132" s="13" t="s">
        <v>35</v>
      </c>
      <c r="AX132" s="13" t="s">
        <v>75</v>
      </c>
      <c r="AY132" s="240" t="s">
        <v>153</v>
      </c>
    </row>
    <row r="133" s="14" customFormat="1">
      <c r="A133" s="14"/>
      <c r="B133" s="241"/>
      <c r="C133" s="242"/>
      <c r="D133" s="226" t="s">
        <v>165</v>
      </c>
      <c r="E133" s="243" t="s">
        <v>19</v>
      </c>
      <c r="F133" s="244" t="s">
        <v>82</v>
      </c>
      <c r="G133" s="242"/>
      <c r="H133" s="245">
        <v>1</v>
      </c>
      <c r="I133" s="246"/>
      <c r="J133" s="242"/>
      <c r="K133" s="242"/>
      <c r="L133" s="247"/>
      <c r="M133" s="248"/>
      <c r="N133" s="249"/>
      <c r="O133" s="249"/>
      <c r="P133" s="249"/>
      <c r="Q133" s="249"/>
      <c r="R133" s="249"/>
      <c r="S133" s="249"/>
      <c r="T133" s="250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1" t="s">
        <v>165</v>
      </c>
      <c r="AU133" s="251" t="s">
        <v>84</v>
      </c>
      <c r="AV133" s="14" t="s">
        <v>84</v>
      </c>
      <c r="AW133" s="14" t="s">
        <v>35</v>
      </c>
      <c r="AX133" s="14" t="s">
        <v>75</v>
      </c>
      <c r="AY133" s="251" t="s">
        <v>153</v>
      </c>
    </row>
    <row r="134" s="15" customFormat="1">
      <c r="A134" s="15"/>
      <c r="B134" s="252"/>
      <c r="C134" s="253"/>
      <c r="D134" s="226" t="s">
        <v>165</v>
      </c>
      <c r="E134" s="254" t="s">
        <v>19</v>
      </c>
      <c r="F134" s="255" t="s">
        <v>168</v>
      </c>
      <c r="G134" s="253"/>
      <c r="H134" s="256">
        <v>1</v>
      </c>
      <c r="I134" s="257"/>
      <c r="J134" s="253"/>
      <c r="K134" s="253"/>
      <c r="L134" s="258"/>
      <c r="M134" s="259"/>
      <c r="N134" s="260"/>
      <c r="O134" s="260"/>
      <c r="P134" s="260"/>
      <c r="Q134" s="260"/>
      <c r="R134" s="260"/>
      <c r="S134" s="260"/>
      <c r="T134" s="261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62" t="s">
        <v>165</v>
      </c>
      <c r="AU134" s="262" t="s">
        <v>84</v>
      </c>
      <c r="AV134" s="15" t="s">
        <v>161</v>
      </c>
      <c r="AW134" s="15" t="s">
        <v>35</v>
      </c>
      <c r="AX134" s="15" t="s">
        <v>82</v>
      </c>
      <c r="AY134" s="262" t="s">
        <v>153</v>
      </c>
    </row>
    <row r="135" s="2" customFormat="1" ht="24.15" customHeight="1">
      <c r="A135" s="39"/>
      <c r="B135" s="40"/>
      <c r="C135" s="213" t="s">
        <v>173</v>
      </c>
      <c r="D135" s="213" t="s">
        <v>156</v>
      </c>
      <c r="E135" s="214" t="s">
        <v>1488</v>
      </c>
      <c r="F135" s="215" t="s">
        <v>1489</v>
      </c>
      <c r="G135" s="216" t="s">
        <v>1490</v>
      </c>
      <c r="H135" s="217">
        <v>420</v>
      </c>
      <c r="I135" s="218"/>
      <c r="J135" s="219">
        <f>ROUND(I135*H135,2)</f>
        <v>0</v>
      </c>
      <c r="K135" s="215" t="s">
        <v>333</v>
      </c>
      <c r="L135" s="45"/>
      <c r="M135" s="220" t="s">
        <v>19</v>
      </c>
      <c r="N135" s="221" t="s">
        <v>46</v>
      </c>
      <c r="O135" s="85"/>
      <c r="P135" s="222">
        <f>O135*H135</f>
        <v>0</v>
      </c>
      <c r="Q135" s="222">
        <v>0</v>
      </c>
      <c r="R135" s="222">
        <f>Q135*H135</f>
        <v>0</v>
      </c>
      <c r="S135" s="222">
        <v>0</v>
      </c>
      <c r="T135" s="223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24" t="s">
        <v>1445</v>
      </c>
      <c r="AT135" s="224" t="s">
        <v>156</v>
      </c>
      <c r="AU135" s="224" t="s">
        <v>84</v>
      </c>
      <c r="AY135" s="18" t="s">
        <v>153</v>
      </c>
      <c r="BE135" s="225">
        <f>IF(N135="základní",J135,0)</f>
        <v>0</v>
      </c>
      <c r="BF135" s="225">
        <f>IF(N135="snížená",J135,0)</f>
        <v>0</v>
      </c>
      <c r="BG135" s="225">
        <f>IF(N135="zákl. přenesená",J135,0)</f>
        <v>0</v>
      </c>
      <c r="BH135" s="225">
        <f>IF(N135="sníž. přenesená",J135,0)</f>
        <v>0</v>
      </c>
      <c r="BI135" s="225">
        <f>IF(N135="nulová",J135,0)</f>
        <v>0</v>
      </c>
      <c r="BJ135" s="18" t="s">
        <v>82</v>
      </c>
      <c r="BK135" s="225">
        <f>ROUND(I135*H135,2)</f>
        <v>0</v>
      </c>
      <c r="BL135" s="18" t="s">
        <v>1445</v>
      </c>
      <c r="BM135" s="224" t="s">
        <v>1491</v>
      </c>
    </row>
    <row r="136" s="2" customFormat="1">
      <c r="A136" s="39"/>
      <c r="B136" s="40"/>
      <c r="C136" s="41"/>
      <c r="D136" s="226" t="s">
        <v>163</v>
      </c>
      <c r="E136" s="41"/>
      <c r="F136" s="227" t="s">
        <v>1489</v>
      </c>
      <c r="G136" s="41"/>
      <c r="H136" s="41"/>
      <c r="I136" s="228"/>
      <c r="J136" s="41"/>
      <c r="K136" s="41"/>
      <c r="L136" s="45"/>
      <c r="M136" s="229"/>
      <c r="N136" s="230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163</v>
      </c>
      <c r="AU136" s="18" t="s">
        <v>84</v>
      </c>
    </row>
    <row r="137" s="13" customFormat="1">
      <c r="A137" s="13"/>
      <c r="B137" s="231"/>
      <c r="C137" s="232"/>
      <c r="D137" s="226" t="s">
        <v>165</v>
      </c>
      <c r="E137" s="233" t="s">
        <v>19</v>
      </c>
      <c r="F137" s="234" t="s">
        <v>1492</v>
      </c>
      <c r="G137" s="232"/>
      <c r="H137" s="233" t="s">
        <v>19</v>
      </c>
      <c r="I137" s="235"/>
      <c r="J137" s="232"/>
      <c r="K137" s="232"/>
      <c r="L137" s="236"/>
      <c r="M137" s="237"/>
      <c r="N137" s="238"/>
      <c r="O137" s="238"/>
      <c r="P137" s="238"/>
      <c r="Q137" s="238"/>
      <c r="R137" s="238"/>
      <c r="S137" s="238"/>
      <c r="T137" s="239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0" t="s">
        <v>165</v>
      </c>
      <c r="AU137" s="240" t="s">
        <v>84</v>
      </c>
      <c r="AV137" s="13" t="s">
        <v>82</v>
      </c>
      <c r="AW137" s="13" t="s">
        <v>35</v>
      </c>
      <c r="AX137" s="13" t="s">
        <v>75</v>
      </c>
      <c r="AY137" s="240" t="s">
        <v>153</v>
      </c>
    </row>
    <row r="138" s="14" customFormat="1">
      <c r="A138" s="14"/>
      <c r="B138" s="241"/>
      <c r="C138" s="242"/>
      <c r="D138" s="226" t="s">
        <v>165</v>
      </c>
      <c r="E138" s="243" t="s">
        <v>19</v>
      </c>
      <c r="F138" s="244" t="s">
        <v>1493</v>
      </c>
      <c r="G138" s="242"/>
      <c r="H138" s="245">
        <v>420</v>
      </c>
      <c r="I138" s="246"/>
      <c r="J138" s="242"/>
      <c r="K138" s="242"/>
      <c r="L138" s="247"/>
      <c r="M138" s="248"/>
      <c r="N138" s="249"/>
      <c r="O138" s="249"/>
      <c r="P138" s="249"/>
      <c r="Q138" s="249"/>
      <c r="R138" s="249"/>
      <c r="S138" s="249"/>
      <c r="T138" s="250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1" t="s">
        <v>165</v>
      </c>
      <c r="AU138" s="251" t="s">
        <v>84</v>
      </c>
      <c r="AV138" s="14" t="s">
        <v>84</v>
      </c>
      <c r="AW138" s="14" t="s">
        <v>35</v>
      </c>
      <c r="AX138" s="14" t="s">
        <v>75</v>
      </c>
      <c r="AY138" s="251" t="s">
        <v>153</v>
      </c>
    </row>
    <row r="139" s="15" customFormat="1">
      <c r="A139" s="15"/>
      <c r="B139" s="252"/>
      <c r="C139" s="253"/>
      <c r="D139" s="226" t="s">
        <v>165</v>
      </c>
      <c r="E139" s="254" t="s">
        <v>19</v>
      </c>
      <c r="F139" s="255" t="s">
        <v>168</v>
      </c>
      <c r="G139" s="253"/>
      <c r="H139" s="256">
        <v>420</v>
      </c>
      <c r="I139" s="257"/>
      <c r="J139" s="253"/>
      <c r="K139" s="253"/>
      <c r="L139" s="258"/>
      <c r="M139" s="259"/>
      <c r="N139" s="260"/>
      <c r="O139" s="260"/>
      <c r="P139" s="260"/>
      <c r="Q139" s="260"/>
      <c r="R139" s="260"/>
      <c r="S139" s="260"/>
      <c r="T139" s="261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62" t="s">
        <v>165</v>
      </c>
      <c r="AU139" s="262" t="s">
        <v>84</v>
      </c>
      <c r="AV139" s="15" t="s">
        <v>161</v>
      </c>
      <c r="AW139" s="15" t="s">
        <v>35</v>
      </c>
      <c r="AX139" s="15" t="s">
        <v>82</v>
      </c>
      <c r="AY139" s="262" t="s">
        <v>153</v>
      </c>
    </row>
    <row r="140" s="12" customFormat="1" ht="22.8" customHeight="1">
      <c r="A140" s="12"/>
      <c r="B140" s="197"/>
      <c r="C140" s="198"/>
      <c r="D140" s="199" t="s">
        <v>74</v>
      </c>
      <c r="E140" s="211" t="s">
        <v>1494</v>
      </c>
      <c r="F140" s="211" t="s">
        <v>1495</v>
      </c>
      <c r="G140" s="198"/>
      <c r="H140" s="198"/>
      <c r="I140" s="201"/>
      <c r="J140" s="212">
        <f>BK140</f>
        <v>0</v>
      </c>
      <c r="K140" s="198"/>
      <c r="L140" s="203"/>
      <c r="M140" s="204"/>
      <c r="N140" s="205"/>
      <c r="O140" s="205"/>
      <c r="P140" s="206">
        <f>SUM(P141:P157)</f>
        <v>0</v>
      </c>
      <c r="Q140" s="205"/>
      <c r="R140" s="206">
        <f>SUM(R141:R157)</f>
        <v>0</v>
      </c>
      <c r="S140" s="205"/>
      <c r="T140" s="207">
        <f>SUM(T141:T157)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08" t="s">
        <v>154</v>
      </c>
      <c r="AT140" s="209" t="s">
        <v>74</v>
      </c>
      <c r="AU140" s="209" t="s">
        <v>82</v>
      </c>
      <c r="AY140" s="208" t="s">
        <v>153</v>
      </c>
      <c r="BK140" s="210">
        <f>SUM(BK141:BK157)</f>
        <v>0</v>
      </c>
    </row>
    <row r="141" s="2" customFormat="1" ht="24.15" customHeight="1">
      <c r="A141" s="39"/>
      <c r="B141" s="40"/>
      <c r="C141" s="213" t="s">
        <v>216</v>
      </c>
      <c r="D141" s="213" t="s">
        <v>156</v>
      </c>
      <c r="E141" s="214" t="s">
        <v>1496</v>
      </c>
      <c r="F141" s="215" t="s">
        <v>1497</v>
      </c>
      <c r="G141" s="216" t="s">
        <v>1498</v>
      </c>
      <c r="H141" s="217">
        <v>9</v>
      </c>
      <c r="I141" s="218"/>
      <c r="J141" s="219">
        <f>ROUND(I141*H141,2)</f>
        <v>0</v>
      </c>
      <c r="K141" s="215" t="s">
        <v>333</v>
      </c>
      <c r="L141" s="45"/>
      <c r="M141" s="220" t="s">
        <v>19</v>
      </c>
      <c r="N141" s="221" t="s">
        <v>46</v>
      </c>
      <c r="O141" s="85"/>
      <c r="P141" s="222">
        <f>O141*H141</f>
        <v>0</v>
      </c>
      <c r="Q141" s="222">
        <v>0</v>
      </c>
      <c r="R141" s="222">
        <f>Q141*H141</f>
        <v>0</v>
      </c>
      <c r="S141" s="222">
        <v>0</v>
      </c>
      <c r="T141" s="223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24" t="s">
        <v>1445</v>
      </c>
      <c r="AT141" s="224" t="s">
        <v>156</v>
      </c>
      <c r="AU141" s="224" t="s">
        <v>84</v>
      </c>
      <c r="AY141" s="18" t="s">
        <v>153</v>
      </c>
      <c r="BE141" s="225">
        <f>IF(N141="základní",J141,0)</f>
        <v>0</v>
      </c>
      <c r="BF141" s="225">
        <f>IF(N141="snížená",J141,0)</f>
        <v>0</v>
      </c>
      <c r="BG141" s="225">
        <f>IF(N141="zákl. přenesená",J141,0)</f>
        <v>0</v>
      </c>
      <c r="BH141" s="225">
        <f>IF(N141="sníž. přenesená",J141,0)</f>
        <v>0</v>
      </c>
      <c r="BI141" s="225">
        <f>IF(N141="nulová",J141,0)</f>
        <v>0</v>
      </c>
      <c r="BJ141" s="18" t="s">
        <v>82</v>
      </c>
      <c r="BK141" s="225">
        <f>ROUND(I141*H141,2)</f>
        <v>0</v>
      </c>
      <c r="BL141" s="18" t="s">
        <v>1445</v>
      </c>
      <c r="BM141" s="224" t="s">
        <v>1499</v>
      </c>
    </row>
    <row r="142" s="2" customFormat="1">
      <c r="A142" s="39"/>
      <c r="B142" s="40"/>
      <c r="C142" s="41"/>
      <c r="D142" s="226" t="s">
        <v>163</v>
      </c>
      <c r="E142" s="41"/>
      <c r="F142" s="227" t="s">
        <v>1497</v>
      </c>
      <c r="G142" s="41"/>
      <c r="H142" s="41"/>
      <c r="I142" s="228"/>
      <c r="J142" s="41"/>
      <c r="K142" s="41"/>
      <c r="L142" s="45"/>
      <c r="M142" s="229"/>
      <c r="N142" s="230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163</v>
      </c>
      <c r="AU142" s="18" t="s">
        <v>84</v>
      </c>
    </row>
    <row r="143" s="13" customFormat="1">
      <c r="A143" s="13"/>
      <c r="B143" s="231"/>
      <c r="C143" s="232"/>
      <c r="D143" s="226" t="s">
        <v>165</v>
      </c>
      <c r="E143" s="233" t="s">
        <v>19</v>
      </c>
      <c r="F143" s="234" t="s">
        <v>1500</v>
      </c>
      <c r="G143" s="232"/>
      <c r="H143" s="233" t="s">
        <v>19</v>
      </c>
      <c r="I143" s="235"/>
      <c r="J143" s="232"/>
      <c r="K143" s="232"/>
      <c r="L143" s="236"/>
      <c r="M143" s="237"/>
      <c r="N143" s="238"/>
      <c r="O143" s="238"/>
      <c r="P143" s="238"/>
      <c r="Q143" s="238"/>
      <c r="R143" s="238"/>
      <c r="S143" s="238"/>
      <c r="T143" s="239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0" t="s">
        <v>165</v>
      </c>
      <c r="AU143" s="240" t="s">
        <v>84</v>
      </c>
      <c r="AV143" s="13" t="s">
        <v>82</v>
      </c>
      <c r="AW143" s="13" t="s">
        <v>35</v>
      </c>
      <c r="AX143" s="13" t="s">
        <v>75</v>
      </c>
      <c r="AY143" s="240" t="s">
        <v>153</v>
      </c>
    </row>
    <row r="144" s="14" customFormat="1">
      <c r="A144" s="14"/>
      <c r="B144" s="241"/>
      <c r="C144" s="242"/>
      <c r="D144" s="226" t="s">
        <v>165</v>
      </c>
      <c r="E144" s="243" t="s">
        <v>19</v>
      </c>
      <c r="F144" s="244" t="s">
        <v>1501</v>
      </c>
      <c r="G144" s="242"/>
      <c r="H144" s="245">
        <v>6</v>
      </c>
      <c r="I144" s="246"/>
      <c r="J144" s="242"/>
      <c r="K144" s="242"/>
      <c r="L144" s="247"/>
      <c r="M144" s="248"/>
      <c r="N144" s="249"/>
      <c r="O144" s="249"/>
      <c r="P144" s="249"/>
      <c r="Q144" s="249"/>
      <c r="R144" s="249"/>
      <c r="S144" s="249"/>
      <c r="T144" s="250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1" t="s">
        <v>165</v>
      </c>
      <c r="AU144" s="251" t="s">
        <v>84</v>
      </c>
      <c r="AV144" s="14" t="s">
        <v>84</v>
      </c>
      <c r="AW144" s="14" t="s">
        <v>35</v>
      </c>
      <c r="AX144" s="14" t="s">
        <v>75</v>
      </c>
      <c r="AY144" s="251" t="s">
        <v>153</v>
      </c>
    </row>
    <row r="145" s="13" customFormat="1">
      <c r="A145" s="13"/>
      <c r="B145" s="231"/>
      <c r="C145" s="232"/>
      <c r="D145" s="226" t="s">
        <v>165</v>
      </c>
      <c r="E145" s="233" t="s">
        <v>19</v>
      </c>
      <c r="F145" s="234" t="s">
        <v>1502</v>
      </c>
      <c r="G145" s="232"/>
      <c r="H145" s="233" t="s">
        <v>19</v>
      </c>
      <c r="I145" s="235"/>
      <c r="J145" s="232"/>
      <c r="K145" s="232"/>
      <c r="L145" s="236"/>
      <c r="M145" s="237"/>
      <c r="N145" s="238"/>
      <c r="O145" s="238"/>
      <c r="P145" s="238"/>
      <c r="Q145" s="238"/>
      <c r="R145" s="238"/>
      <c r="S145" s="238"/>
      <c r="T145" s="23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0" t="s">
        <v>165</v>
      </c>
      <c r="AU145" s="240" t="s">
        <v>84</v>
      </c>
      <c r="AV145" s="13" t="s">
        <v>82</v>
      </c>
      <c r="AW145" s="13" t="s">
        <v>35</v>
      </c>
      <c r="AX145" s="13" t="s">
        <v>75</v>
      </c>
      <c r="AY145" s="240" t="s">
        <v>153</v>
      </c>
    </row>
    <row r="146" s="14" customFormat="1">
      <c r="A146" s="14"/>
      <c r="B146" s="241"/>
      <c r="C146" s="242"/>
      <c r="D146" s="226" t="s">
        <v>165</v>
      </c>
      <c r="E146" s="243" t="s">
        <v>19</v>
      </c>
      <c r="F146" s="244" t="s">
        <v>1503</v>
      </c>
      <c r="G146" s="242"/>
      <c r="H146" s="245">
        <v>3</v>
      </c>
      <c r="I146" s="246"/>
      <c r="J146" s="242"/>
      <c r="K146" s="242"/>
      <c r="L146" s="247"/>
      <c r="M146" s="248"/>
      <c r="N146" s="249"/>
      <c r="O146" s="249"/>
      <c r="P146" s="249"/>
      <c r="Q146" s="249"/>
      <c r="R146" s="249"/>
      <c r="S146" s="249"/>
      <c r="T146" s="250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1" t="s">
        <v>165</v>
      </c>
      <c r="AU146" s="251" t="s">
        <v>84</v>
      </c>
      <c r="AV146" s="14" t="s">
        <v>84</v>
      </c>
      <c r="AW146" s="14" t="s">
        <v>35</v>
      </c>
      <c r="AX146" s="14" t="s">
        <v>75</v>
      </c>
      <c r="AY146" s="251" t="s">
        <v>153</v>
      </c>
    </row>
    <row r="147" s="15" customFormat="1">
      <c r="A147" s="15"/>
      <c r="B147" s="252"/>
      <c r="C147" s="253"/>
      <c r="D147" s="226" t="s">
        <v>165</v>
      </c>
      <c r="E147" s="254" t="s">
        <v>19</v>
      </c>
      <c r="F147" s="255" t="s">
        <v>168</v>
      </c>
      <c r="G147" s="253"/>
      <c r="H147" s="256">
        <v>9</v>
      </c>
      <c r="I147" s="257"/>
      <c r="J147" s="253"/>
      <c r="K147" s="253"/>
      <c r="L147" s="258"/>
      <c r="M147" s="259"/>
      <c r="N147" s="260"/>
      <c r="O147" s="260"/>
      <c r="P147" s="260"/>
      <c r="Q147" s="260"/>
      <c r="R147" s="260"/>
      <c r="S147" s="260"/>
      <c r="T147" s="261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62" t="s">
        <v>165</v>
      </c>
      <c r="AU147" s="262" t="s">
        <v>84</v>
      </c>
      <c r="AV147" s="15" t="s">
        <v>161</v>
      </c>
      <c r="AW147" s="15" t="s">
        <v>35</v>
      </c>
      <c r="AX147" s="15" t="s">
        <v>82</v>
      </c>
      <c r="AY147" s="262" t="s">
        <v>153</v>
      </c>
    </row>
    <row r="148" s="2" customFormat="1" ht="16.5" customHeight="1">
      <c r="A148" s="39"/>
      <c r="B148" s="40"/>
      <c r="C148" s="213" t="s">
        <v>224</v>
      </c>
      <c r="D148" s="213" t="s">
        <v>156</v>
      </c>
      <c r="E148" s="214" t="s">
        <v>1504</v>
      </c>
      <c r="F148" s="215" t="s">
        <v>1505</v>
      </c>
      <c r="G148" s="216" t="s">
        <v>207</v>
      </c>
      <c r="H148" s="217">
        <v>5</v>
      </c>
      <c r="I148" s="218"/>
      <c r="J148" s="219">
        <f>ROUND(I148*H148,2)</f>
        <v>0</v>
      </c>
      <c r="K148" s="215" t="s">
        <v>333</v>
      </c>
      <c r="L148" s="45"/>
      <c r="M148" s="220" t="s">
        <v>19</v>
      </c>
      <c r="N148" s="221" t="s">
        <v>46</v>
      </c>
      <c r="O148" s="85"/>
      <c r="P148" s="222">
        <f>O148*H148</f>
        <v>0</v>
      </c>
      <c r="Q148" s="222">
        <v>0</v>
      </c>
      <c r="R148" s="222">
        <f>Q148*H148</f>
        <v>0</v>
      </c>
      <c r="S148" s="222">
        <v>0</v>
      </c>
      <c r="T148" s="223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24" t="s">
        <v>265</v>
      </c>
      <c r="AT148" s="224" t="s">
        <v>156</v>
      </c>
      <c r="AU148" s="224" t="s">
        <v>84</v>
      </c>
      <c r="AY148" s="18" t="s">
        <v>153</v>
      </c>
      <c r="BE148" s="225">
        <f>IF(N148="základní",J148,0)</f>
        <v>0</v>
      </c>
      <c r="BF148" s="225">
        <f>IF(N148="snížená",J148,0)</f>
        <v>0</v>
      </c>
      <c r="BG148" s="225">
        <f>IF(N148="zákl. přenesená",J148,0)</f>
        <v>0</v>
      </c>
      <c r="BH148" s="225">
        <f>IF(N148="sníž. přenesená",J148,0)</f>
        <v>0</v>
      </c>
      <c r="BI148" s="225">
        <f>IF(N148="nulová",J148,0)</f>
        <v>0</v>
      </c>
      <c r="BJ148" s="18" t="s">
        <v>82</v>
      </c>
      <c r="BK148" s="225">
        <f>ROUND(I148*H148,2)</f>
        <v>0</v>
      </c>
      <c r="BL148" s="18" t="s">
        <v>265</v>
      </c>
      <c r="BM148" s="224" t="s">
        <v>1506</v>
      </c>
    </row>
    <row r="149" s="2" customFormat="1">
      <c r="A149" s="39"/>
      <c r="B149" s="40"/>
      <c r="C149" s="41"/>
      <c r="D149" s="226" t="s">
        <v>163</v>
      </c>
      <c r="E149" s="41"/>
      <c r="F149" s="227" t="s">
        <v>1505</v>
      </c>
      <c r="G149" s="41"/>
      <c r="H149" s="41"/>
      <c r="I149" s="228"/>
      <c r="J149" s="41"/>
      <c r="K149" s="41"/>
      <c r="L149" s="45"/>
      <c r="M149" s="229"/>
      <c r="N149" s="230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163</v>
      </c>
      <c r="AU149" s="18" t="s">
        <v>84</v>
      </c>
    </row>
    <row r="150" s="13" customFormat="1">
      <c r="A150" s="13"/>
      <c r="B150" s="231"/>
      <c r="C150" s="232"/>
      <c r="D150" s="226" t="s">
        <v>165</v>
      </c>
      <c r="E150" s="233" t="s">
        <v>19</v>
      </c>
      <c r="F150" s="234" t="s">
        <v>1507</v>
      </c>
      <c r="G150" s="232"/>
      <c r="H150" s="233" t="s">
        <v>19</v>
      </c>
      <c r="I150" s="235"/>
      <c r="J150" s="232"/>
      <c r="K150" s="232"/>
      <c r="L150" s="236"/>
      <c r="M150" s="237"/>
      <c r="N150" s="238"/>
      <c r="O150" s="238"/>
      <c r="P150" s="238"/>
      <c r="Q150" s="238"/>
      <c r="R150" s="238"/>
      <c r="S150" s="238"/>
      <c r="T150" s="239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0" t="s">
        <v>165</v>
      </c>
      <c r="AU150" s="240" t="s">
        <v>84</v>
      </c>
      <c r="AV150" s="13" t="s">
        <v>82</v>
      </c>
      <c r="AW150" s="13" t="s">
        <v>35</v>
      </c>
      <c r="AX150" s="13" t="s">
        <v>75</v>
      </c>
      <c r="AY150" s="240" t="s">
        <v>153</v>
      </c>
    </row>
    <row r="151" s="13" customFormat="1">
      <c r="A151" s="13"/>
      <c r="B151" s="231"/>
      <c r="C151" s="232"/>
      <c r="D151" s="226" t="s">
        <v>165</v>
      </c>
      <c r="E151" s="233" t="s">
        <v>19</v>
      </c>
      <c r="F151" s="234" t="s">
        <v>1508</v>
      </c>
      <c r="G151" s="232"/>
      <c r="H151" s="233" t="s">
        <v>19</v>
      </c>
      <c r="I151" s="235"/>
      <c r="J151" s="232"/>
      <c r="K151" s="232"/>
      <c r="L151" s="236"/>
      <c r="M151" s="237"/>
      <c r="N151" s="238"/>
      <c r="O151" s="238"/>
      <c r="P151" s="238"/>
      <c r="Q151" s="238"/>
      <c r="R151" s="238"/>
      <c r="S151" s="238"/>
      <c r="T151" s="239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0" t="s">
        <v>165</v>
      </c>
      <c r="AU151" s="240" t="s">
        <v>84</v>
      </c>
      <c r="AV151" s="13" t="s">
        <v>82</v>
      </c>
      <c r="AW151" s="13" t="s">
        <v>35</v>
      </c>
      <c r="AX151" s="13" t="s">
        <v>75</v>
      </c>
      <c r="AY151" s="240" t="s">
        <v>153</v>
      </c>
    </row>
    <row r="152" s="14" customFormat="1">
      <c r="A152" s="14"/>
      <c r="B152" s="241"/>
      <c r="C152" s="242"/>
      <c r="D152" s="226" t="s">
        <v>165</v>
      </c>
      <c r="E152" s="243" t="s">
        <v>19</v>
      </c>
      <c r="F152" s="244" t="s">
        <v>1509</v>
      </c>
      <c r="G152" s="242"/>
      <c r="H152" s="245">
        <v>1</v>
      </c>
      <c r="I152" s="246"/>
      <c r="J152" s="242"/>
      <c r="K152" s="242"/>
      <c r="L152" s="247"/>
      <c r="M152" s="248"/>
      <c r="N152" s="249"/>
      <c r="O152" s="249"/>
      <c r="P152" s="249"/>
      <c r="Q152" s="249"/>
      <c r="R152" s="249"/>
      <c r="S152" s="249"/>
      <c r="T152" s="250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1" t="s">
        <v>165</v>
      </c>
      <c r="AU152" s="251" t="s">
        <v>84</v>
      </c>
      <c r="AV152" s="14" t="s">
        <v>84</v>
      </c>
      <c r="AW152" s="14" t="s">
        <v>35</v>
      </c>
      <c r="AX152" s="14" t="s">
        <v>75</v>
      </c>
      <c r="AY152" s="251" t="s">
        <v>153</v>
      </c>
    </row>
    <row r="153" s="14" customFormat="1">
      <c r="A153" s="14"/>
      <c r="B153" s="241"/>
      <c r="C153" s="242"/>
      <c r="D153" s="226" t="s">
        <v>165</v>
      </c>
      <c r="E153" s="243" t="s">
        <v>19</v>
      </c>
      <c r="F153" s="244" t="s">
        <v>1510</v>
      </c>
      <c r="G153" s="242"/>
      <c r="H153" s="245">
        <v>1</v>
      </c>
      <c r="I153" s="246"/>
      <c r="J153" s="242"/>
      <c r="K153" s="242"/>
      <c r="L153" s="247"/>
      <c r="M153" s="248"/>
      <c r="N153" s="249"/>
      <c r="O153" s="249"/>
      <c r="P153" s="249"/>
      <c r="Q153" s="249"/>
      <c r="R153" s="249"/>
      <c r="S153" s="249"/>
      <c r="T153" s="250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1" t="s">
        <v>165</v>
      </c>
      <c r="AU153" s="251" t="s">
        <v>84</v>
      </c>
      <c r="AV153" s="14" t="s">
        <v>84</v>
      </c>
      <c r="AW153" s="14" t="s">
        <v>35</v>
      </c>
      <c r="AX153" s="14" t="s">
        <v>75</v>
      </c>
      <c r="AY153" s="251" t="s">
        <v>153</v>
      </c>
    </row>
    <row r="154" s="14" customFormat="1">
      <c r="A154" s="14"/>
      <c r="B154" s="241"/>
      <c r="C154" s="242"/>
      <c r="D154" s="226" t="s">
        <v>165</v>
      </c>
      <c r="E154" s="243" t="s">
        <v>19</v>
      </c>
      <c r="F154" s="244" t="s">
        <v>1511</v>
      </c>
      <c r="G154" s="242"/>
      <c r="H154" s="245">
        <v>1</v>
      </c>
      <c r="I154" s="246"/>
      <c r="J154" s="242"/>
      <c r="K154" s="242"/>
      <c r="L154" s="247"/>
      <c r="M154" s="248"/>
      <c r="N154" s="249"/>
      <c r="O154" s="249"/>
      <c r="P154" s="249"/>
      <c r="Q154" s="249"/>
      <c r="R154" s="249"/>
      <c r="S154" s="249"/>
      <c r="T154" s="250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1" t="s">
        <v>165</v>
      </c>
      <c r="AU154" s="251" t="s">
        <v>84</v>
      </c>
      <c r="AV154" s="14" t="s">
        <v>84</v>
      </c>
      <c r="AW154" s="14" t="s">
        <v>35</v>
      </c>
      <c r="AX154" s="14" t="s">
        <v>75</v>
      </c>
      <c r="AY154" s="251" t="s">
        <v>153</v>
      </c>
    </row>
    <row r="155" s="14" customFormat="1">
      <c r="A155" s="14"/>
      <c r="B155" s="241"/>
      <c r="C155" s="242"/>
      <c r="D155" s="226" t="s">
        <v>165</v>
      </c>
      <c r="E155" s="243" t="s">
        <v>19</v>
      </c>
      <c r="F155" s="244" t="s">
        <v>1512</v>
      </c>
      <c r="G155" s="242"/>
      <c r="H155" s="245">
        <v>1</v>
      </c>
      <c r="I155" s="246"/>
      <c r="J155" s="242"/>
      <c r="K155" s="242"/>
      <c r="L155" s="247"/>
      <c r="M155" s="248"/>
      <c r="N155" s="249"/>
      <c r="O155" s="249"/>
      <c r="P155" s="249"/>
      <c r="Q155" s="249"/>
      <c r="R155" s="249"/>
      <c r="S155" s="249"/>
      <c r="T155" s="250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1" t="s">
        <v>165</v>
      </c>
      <c r="AU155" s="251" t="s">
        <v>84</v>
      </c>
      <c r="AV155" s="14" t="s">
        <v>84</v>
      </c>
      <c r="AW155" s="14" t="s">
        <v>35</v>
      </c>
      <c r="AX155" s="14" t="s">
        <v>75</v>
      </c>
      <c r="AY155" s="251" t="s">
        <v>153</v>
      </c>
    </row>
    <row r="156" s="14" customFormat="1">
      <c r="A156" s="14"/>
      <c r="B156" s="241"/>
      <c r="C156" s="242"/>
      <c r="D156" s="226" t="s">
        <v>165</v>
      </c>
      <c r="E156" s="243" t="s">
        <v>19</v>
      </c>
      <c r="F156" s="244" t="s">
        <v>1513</v>
      </c>
      <c r="G156" s="242"/>
      <c r="H156" s="245">
        <v>1</v>
      </c>
      <c r="I156" s="246"/>
      <c r="J156" s="242"/>
      <c r="K156" s="242"/>
      <c r="L156" s="247"/>
      <c r="M156" s="248"/>
      <c r="N156" s="249"/>
      <c r="O156" s="249"/>
      <c r="P156" s="249"/>
      <c r="Q156" s="249"/>
      <c r="R156" s="249"/>
      <c r="S156" s="249"/>
      <c r="T156" s="250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1" t="s">
        <v>165</v>
      </c>
      <c r="AU156" s="251" t="s">
        <v>84</v>
      </c>
      <c r="AV156" s="14" t="s">
        <v>84</v>
      </c>
      <c r="AW156" s="14" t="s">
        <v>35</v>
      </c>
      <c r="AX156" s="14" t="s">
        <v>75</v>
      </c>
      <c r="AY156" s="251" t="s">
        <v>153</v>
      </c>
    </row>
    <row r="157" s="15" customFormat="1">
      <c r="A157" s="15"/>
      <c r="B157" s="252"/>
      <c r="C157" s="253"/>
      <c r="D157" s="226" t="s">
        <v>165</v>
      </c>
      <c r="E157" s="254" t="s">
        <v>19</v>
      </c>
      <c r="F157" s="255" t="s">
        <v>168</v>
      </c>
      <c r="G157" s="253"/>
      <c r="H157" s="256">
        <v>5</v>
      </c>
      <c r="I157" s="257"/>
      <c r="J157" s="253"/>
      <c r="K157" s="253"/>
      <c r="L157" s="258"/>
      <c r="M157" s="259"/>
      <c r="N157" s="260"/>
      <c r="O157" s="260"/>
      <c r="P157" s="260"/>
      <c r="Q157" s="260"/>
      <c r="R157" s="260"/>
      <c r="S157" s="260"/>
      <c r="T157" s="261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62" t="s">
        <v>165</v>
      </c>
      <c r="AU157" s="262" t="s">
        <v>84</v>
      </c>
      <c r="AV157" s="15" t="s">
        <v>161</v>
      </c>
      <c r="AW157" s="15" t="s">
        <v>35</v>
      </c>
      <c r="AX157" s="15" t="s">
        <v>82</v>
      </c>
      <c r="AY157" s="262" t="s">
        <v>153</v>
      </c>
    </row>
    <row r="158" s="12" customFormat="1" ht="22.8" customHeight="1">
      <c r="A158" s="12"/>
      <c r="B158" s="197"/>
      <c r="C158" s="198"/>
      <c r="D158" s="199" t="s">
        <v>74</v>
      </c>
      <c r="E158" s="211" t="s">
        <v>1514</v>
      </c>
      <c r="F158" s="211" t="s">
        <v>1515</v>
      </c>
      <c r="G158" s="198"/>
      <c r="H158" s="198"/>
      <c r="I158" s="201"/>
      <c r="J158" s="212">
        <f>BK158</f>
        <v>0</v>
      </c>
      <c r="K158" s="198"/>
      <c r="L158" s="203"/>
      <c r="M158" s="204"/>
      <c r="N158" s="205"/>
      <c r="O158" s="205"/>
      <c r="P158" s="206">
        <f>SUM(P159:P161)</f>
        <v>0</v>
      </c>
      <c r="Q158" s="205"/>
      <c r="R158" s="206">
        <f>SUM(R159:R161)</f>
        <v>0</v>
      </c>
      <c r="S158" s="205"/>
      <c r="T158" s="207">
        <f>SUM(T159:T161)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08" t="s">
        <v>154</v>
      </c>
      <c r="AT158" s="209" t="s">
        <v>74</v>
      </c>
      <c r="AU158" s="209" t="s">
        <v>82</v>
      </c>
      <c r="AY158" s="208" t="s">
        <v>153</v>
      </c>
      <c r="BK158" s="210">
        <f>SUM(BK159:BK161)</f>
        <v>0</v>
      </c>
    </row>
    <row r="159" s="2" customFormat="1" ht="16.5" customHeight="1">
      <c r="A159" s="39"/>
      <c r="B159" s="40"/>
      <c r="C159" s="213" t="s">
        <v>230</v>
      </c>
      <c r="D159" s="213" t="s">
        <v>156</v>
      </c>
      <c r="E159" s="214" t="s">
        <v>1516</v>
      </c>
      <c r="F159" s="215" t="s">
        <v>1517</v>
      </c>
      <c r="G159" s="216" t="s">
        <v>1518</v>
      </c>
      <c r="H159" s="281"/>
      <c r="I159" s="218"/>
      <c r="J159" s="219">
        <f>ROUND(I159*H159,2)</f>
        <v>0</v>
      </c>
      <c r="K159" s="215" t="s">
        <v>333</v>
      </c>
      <c r="L159" s="45"/>
      <c r="M159" s="220" t="s">
        <v>19</v>
      </c>
      <c r="N159" s="221" t="s">
        <v>46</v>
      </c>
      <c r="O159" s="85"/>
      <c r="P159" s="222">
        <f>O159*H159</f>
        <v>0</v>
      </c>
      <c r="Q159" s="222">
        <v>0</v>
      </c>
      <c r="R159" s="222">
        <f>Q159*H159</f>
        <v>0</v>
      </c>
      <c r="S159" s="222">
        <v>0</v>
      </c>
      <c r="T159" s="223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24" t="s">
        <v>1445</v>
      </c>
      <c r="AT159" s="224" t="s">
        <v>156</v>
      </c>
      <c r="AU159" s="224" t="s">
        <v>84</v>
      </c>
      <c r="AY159" s="18" t="s">
        <v>153</v>
      </c>
      <c r="BE159" s="225">
        <f>IF(N159="základní",J159,0)</f>
        <v>0</v>
      </c>
      <c r="BF159" s="225">
        <f>IF(N159="snížená",J159,0)</f>
        <v>0</v>
      </c>
      <c r="BG159" s="225">
        <f>IF(N159="zákl. přenesená",J159,0)</f>
        <v>0</v>
      </c>
      <c r="BH159" s="225">
        <f>IF(N159="sníž. přenesená",J159,0)</f>
        <v>0</v>
      </c>
      <c r="BI159" s="225">
        <f>IF(N159="nulová",J159,0)</f>
        <v>0</v>
      </c>
      <c r="BJ159" s="18" t="s">
        <v>82</v>
      </c>
      <c r="BK159" s="225">
        <f>ROUND(I159*H159,2)</f>
        <v>0</v>
      </c>
      <c r="BL159" s="18" t="s">
        <v>1445</v>
      </c>
      <c r="BM159" s="224" t="s">
        <v>1519</v>
      </c>
    </row>
    <row r="160" s="2" customFormat="1">
      <c r="A160" s="39"/>
      <c r="B160" s="40"/>
      <c r="C160" s="41"/>
      <c r="D160" s="226" t="s">
        <v>163</v>
      </c>
      <c r="E160" s="41"/>
      <c r="F160" s="227" t="s">
        <v>1517</v>
      </c>
      <c r="G160" s="41"/>
      <c r="H160" s="41"/>
      <c r="I160" s="228"/>
      <c r="J160" s="41"/>
      <c r="K160" s="41"/>
      <c r="L160" s="45"/>
      <c r="M160" s="229"/>
      <c r="N160" s="230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163</v>
      </c>
      <c r="AU160" s="18" t="s">
        <v>84</v>
      </c>
    </row>
    <row r="161" s="2" customFormat="1">
      <c r="A161" s="39"/>
      <c r="B161" s="40"/>
      <c r="C161" s="41"/>
      <c r="D161" s="226" t="s">
        <v>240</v>
      </c>
      <c r="E161" s="41"/>
      <c r="F161" s="273" t="s">
        <v>1520</v>
      </c>
      <c r="G161" s="41"/>
      <c r="H161" s="41"/>
      <c r="I161" s="228"/>
      <c r="J161" s="41"/>
      <c r="K161" s="41"/>
      <c r="L161" s="45"/>
      <c r="M161" s="229"/>
      <c r="N161" s="230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240</v>
      </c>
      <c r="AU161" s="18" t="s">
        <v>84</v>
      </c>
    </row>
    <row r="162" s="12" customFormat="1" ht="22.8" customHeight="1">
      <c r="A162" s="12"/>
      <c r="B162" s="197"/>
      <c r="C162" s="198"/>
      <c r="D162" s="199" t="s">
        <v>74</v>
      </c>
      <c r="E162" s="211" t="s">
        <v>1521</v>
      </c>
      <c r="F162" s="211" t="s">
        <v>1522</v>
      </c>
      <c r="G162" s="198"/>
      <c r="H162" s="198"/>
      <c r="I162" s="201"/>
      <c r="J162" s="212">
        <f>BK162</f>
        <v>0</v>
      </c>
      <c r="K162" s="198"/>
      <c r="L162" s="203"/>
      <c r="M162" s="204"/>
      <c r="N162" s="205"/>
      <c r="O162" s="205"/>
      <c r="P162" s="206">
        <f>SUM(P163:P168)</f>
        <v>0</v>
      </c>
      <c r="Q162" s="205"/>
      <c r="R162" s="206">
        <f>SUM(R163:R168)</f>
        <v>0</v>
      </c>
      <c r="S162" s="205"/>
      <c r="T162" s="207">
        <f>SUM(T163:T168)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08" t="s">
        <v>154</v>
      </c>
      <c r="AT162" s="209" t="s">
        <v>74</v>
      </c>
      <c r="AU162" s="209" t="s">
        <v>82</v>
      </c>
      <c r="AY162" s="208" t="s">
        <v>153</v>
      </c>
      <c r="BK162" s="210">
        <f>SUM(BK163:BK168)</f>
        <v>0</v>
      </c>
    </row>
    <row r="163" s="2" customFormat="1" ht="16.5" customHeight="1">
      <c r="A163" s="39"/>
      <c r="B163" s="40"/>
      <c r="C163" s="213" t="s">
        <v>235</v>
      </c>
      <c r="D163" s="213" t="s">
        <v>156</v>
      </c>
      <c r="E163" s="214" t="s">
        <v>1523</v>
      </c>
      <c r="F163" s="215" t="s">
        <v>1524</v>
      </c>
      <c r="G163" s="216" t="s">
        <v>172</v>
      </c>
      <c r="H163" s="217">
        <v>51.603999999999999</v>
      </c>
      <c r="I163" s="218"/>
      <c r="J163" s="219">
        <f>ROUND(I163*H163,2)</f>
        <v>0</v>
      </c>
      <c r="K163" s="215" t="s">
        <v>19</v>
      </c>
      <c r="L163" s="45"/>
      <c r="M163" s="220" t="s">
        <v>19</v>
      </c>
      <c r="N163" s="221" t="s">
        <v>46</v>
      </c>
      <c r="O163" s="85"/>
      <c r="P163" s="222">
        <f>O163*H163</f>
        <v>0</v>
      </c>
      <c r="Q163" s="222">
        <v>0</v>
      </c>
      <c r="R163" s="222">
        <f>Q163*H163</f>
        <v>0</v>
      </c>
      <c r="S163" s="222">
        <v>0</v>
      </c>
      <c r="T163" s="223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24" t="s">
        <v>1445</v>
      </c>
      <c r="AT163" s="224" t="s">
        <v>156</v>
      </c>
      <c r="AU163" s="224" t="s">
        <v>84</v>
      </c>
      <c r="AY163" s="18" t="s">
        <v>153</v>
      </c>
      <c r="BE163" s="225">
        <f>IF(N163="základní",J163,0)</f>
        <v>0</v>
      </c>
      <c r="BF163" s="225">
        <f>IF(N163="snížená",J163,0)</f>
        <v>0</v>
      </c>
      <c r="BG163" s="225">
        <f>IF(N163="zákl. přenesená",J163,0)</f>
        <v>0</v>
      </c>
      <c r="BH163" s="225">
        <f>IF(N163="sníž. přenesená",J163,0)</f>
        <v>0</v>
      </c>
      <c r="BI163" s="225">
        <f>IF(N163="nulová",J163,0)</f>
        <v>0</v>
      </c>
      <c r="BJ163" s="18" t="s">
        <v>82</v>
      </c>
      <c r="BK163" s="225">
        <f>ROUND(I163*H163,2)</f>
        <v>0</v>
      </c>
      <c r="BL163" s="18" t="s">
        <v>1445</v>
      </c>
      <c r="BM163" s="224" t="s">
        <v>1525</v>
      </c>
    </row>
    <row r="164" s="2" customFormat="1">
      <c r="A164" s="39"/>
      <c r="B164" s="40"/>
      <c r="C164" s="41"/>
      <c r="D164" s="226" t="s">
        <v>163</v>
      </c>
      <c r="E164" s="41"/>
      <c r="F164" s="227" t="s">
        <v>1524</v>
      </c>
      <c r="G164" s="41"/>
      <c r="H164" s="41"/>
      <c r="I164" s="228"/>
      <c r="J164" s="41"/>
      <c r="K164" s="41"/>
      <c r="L164" s="45"/>
      <c r="M164" s="229"/>
      <c r="N164" s="230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163</v>
      </c>
      <c r="AU164" s="18" t="s">
        <v>84</v>
      </c>
    </row>
    <row r="165" s="13" customFormat="1">
      <c r="A165" s="13"/>
      <c r="B165" s="231"/>
      <c r="C165" s="232"/>
      <c r="D165" s="226" t="s">
        <v>165</v>
      </c>
      <c r="E165" s="233" t="s">
        <v>19</v>
      </c>
      <c r="F165" s="234" t="s">
        <v>1526</v>
      </c>
      <c r="G165" s="232"/>
      <c r="H165" s="233" t="s">
        <v>19</v>
      </c>
      <c r="I165" s="235"/>
      <c r="J165" s="232"/>
      <c r="K165" s="232"/>
      <c r="L165" s="236"/>
      <c r="M165" s="237"/>
      <c r="N165" s="238"/>
      <c r="O165" s="238"/>
      <c r="P165" s="238"/>
      <c r="Q165" s="238"/>
      <c r="R165" s="238"/>
      <c r="S165" s="238"/>
      <c r="T165" s="23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0" t="s">
        <v>165</v>
      </c>
      <c r="AU165" s="240" t="s">
        <v>84</v>
      </c>
      <c r="AV165" s="13" t="s">
        <v>82</v>
      </c>
      <c r="AW165" s="13" t="s">
        <v>35</v>
      </c>
      <c r="AX165" s="13" t="s">
        <v>75</v>
      </c>
      <c r="AY165" s="240" t="s">
        <v>153</v>
      </c>
    </row>
    <row r="166" s="14" customFormat="1">
      <c r="A166" s="14"/>
      <c r="B166" s="241"/>
      <c r="C166" s="242"/>
      <c r="D166" s="226" t="s">
        <v>165</v>
      </c>
      <c r="E166" s="243" t="s">
        <v>19</v>
      </c>
      <c r="F166" s="244" t="s">
        <v>1527</v>
      </c>
      <c r="G166" s="242"/>
      <c r="H166" s="245">
        <v>27.613</v>
      </c>
      <c r="I166" s="246"/>
      <c r="J166" s="242"/>
      <c r="K166" s="242"/>
      <c r="L166" s="247"/>
      <c r="M166" s="248"/>
      <c r="N166" s="249"/>
      <c r="O166" s="249"/>
      <c r="P166" s="249"/>
      <c r="Q166" s="249"/>
      <c r="R166" s="249"/>
      <c r="S166" s="249"/>
      <c r="T166" s="250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1" t="s">
        <v>165</v>
      </c>
      <c r="AU166" s="251" t="s">
        <v>84</v>
      </c>
      <c r="AV166" s="14" t="s">
        <v>84</v>
      </c>
      <c r="AW166" s="14" t="s">
        <v>35</v>
      </c>
      <c r="AX166" s="14" t="s">
        <v>75</v>
      </c>
      <c r="AY166" s="251" t="s">
        <v>153</v>
      </c>
    </row>
    <row r="167" s="14" customFormat="1">
      <c r="A167" s="14"/>
      <c r="B167" s="241"/>
      <c r="C167" s="242"/>
      <c r="D167" s="226" t="s">
        <v>165</v>
      </c>
      <c r="E167" s="243" t="s">
        <v>19</v>
      </c>
      <c r="F167" s="244" t="s">
        <v>1528</v>
      </c>
      <c r="G167" s="242"/>
      <c r="H167" s="245">
        <v>23.991</v>
      </c>
      <c r="I167" s="246"/>
      <c r="J167" s="242"/>
      <c r="K167" s="242"/>
      <c r="L167" s="247"/>
      <c r="M167" s="248"/>
      <c r="N167" s="249"/>
      <c r="O167" s="249"/>
      <c r="P167" s="249"/>
      <c r="Q167" s="249"/>
      <c r="R167" s="249"/>
      <c r="S167" s="249"/>
      <c r="T167" s="250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1" t="s">
        <v>165</v>
      </c>
      <c r="AU167" s="251" t="s">
        <v>84</v>
      </c>
      <c r="AV167" s="14" t="s">
        <v>84</v>
      </c>
      <c r="AW167" s="14" t="s">
        <v>35</v>
      </c>
      <c r="AX167" s="14" t="s">
        <v>75</v>
      </c>
      <c r="AY167" s="251" t="s">
        <v>153</v>
      </c>
    </row>
    <row r="168" s="15" customFormat="1">
      <c r="A168" s="15"/>
      <c r="B168" s="252"/>
      <c r="C168" s="253"/>
      <c r="D168" s="226" t="s">
        <v>165</v>
      </c>
      <c r="E168" s="254" t="s">
        <v>19</v>
      </c>
      <c r="F168" s="255" t="s">
        <v>168</v>
      </c>
      <c r="G168" s="253"/>
      <c r="H168" s="256">
        <v>51.603999999999999</v>
      </c>
      <c r="I168" s="257"/>
      <c r="J168" s="253"/>
      <c r="K168" s="253"/>
      <c r="L168" s="258"/>
      <c r="M168" s="259"/>
      <c r="N168" s="260"/>
      <c r="O168" s="260"/>
      <c r="P168" s="260"/>
      <c r="Q168" s="260"/>
      <c r="R168" s="260"/>
      <c r="S168" s="260"/>
      <c r="T168" s="261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62" t="s">
        <v>165</v>
      </c>
      <c r="AU168" s="262" t="s">
        <v>84</v>
      </c>
      <c r="AV168" s="15" t="s">
        <v>161</v>
      </c>
      <c r="AW168" s="15" t="s">
        <v>35</v>
      </c>
      <c r="AX168" s="15" t="s">
        <v>82</v>
      </c>
      <c r="AY168" s="262" t="s">
        <v>153</v>
      </c>
    </row>
    <row r="169" s="12" customFormat="1" ht="22.8" customHeight="1">
      <c r="A169" s="12"/>
      <c r="B169" s="197"/>
      <c r="C169" s="198"/>
      <c r="D169" s="199" t="s">
        <v>74</v>
      </c>
      <c r="E169" s="211" t="s">
        <v>1529</v>
      </c>
      <c r="F169" s="211" t="s">
        <v>1530</v>
      </c>
      <c r="G169" s="198"/>
      <c r="H169" s="198"/>
      <c r="I169" s="201"/>
      <c r="J169" s="212">
        <f>BK169</f>
        <v>0</v>
      </c>
      <c r="K169" s="198"/>
      <c r="L169" s="203"/>
      <c r="M169" s="204"/>
      <c r="N169" s="205"/>
      <c r="O169" s="205"/>
      <c r="P169" s="206">
        <f>SUM(P170:P217)</f>
        <v>0</v>
      </c>
      <c r="Q169" s="205"/>
      <c r="R169" s="206">
        <f>SUM(R170:R217)</f>
        <v>0</v>
      </c>
      <c r="S169" s="205"/>
      <c r="T169" s="207">
        <f>SUM(T170:T217)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08" t="s">
        <v>154</v>
      </c>
      <c r="AT169" s="209" t="s">
        <v>74</v>
      </c>
      <c r="AU169" s="209" t="s">
        <v>82</v>
      </c>
      <c r="AY169" s="208" t="s">
        <v>153</v>
      </c>
      <c r="BK169" s="210">
        <f>SUM(BK170:BK217)</f>
        <v>0</v>
      </c>
    </row>
    <row r="170" s="2" customFormat="1" ht="16.5" customHeight="1">
      <c r="A170" s="39"/>
      <c r="B170" s="40"/>
      <c r="C170" s="213" t="s">
        <v>254</v>
      </c>
      <c r="D170" s="213" t="s">
        <v>156</v>
      </c>
      <c r="E170" s="214" t="s">
        <v>1531</v>
      </c>
      <c r="F170" s="215" t="s">
        <v>1532</v>
      </c>
      <c r="G170" s="216" t="s">
        <v>1533</v>
      </c>
      <c r="H170" s="217">
        <v>200</v>
      </c>
      <c r="I170" s="218"/>
      <c r="J170" s="219">
        <f>ROUND(I170*H170,2)</f>
        <v>0</v>
      </c>
      <c r="K170" s="215" t="s">
        <v>19</v>
      </c>
      <c r="L170" s="45"/>
      <c r="M170" s="220" t="s">
        <v>19</v>
      </c>
      <c r="N170" s="221" t="s">
        <v>46</v>
      </c>
      <c r="O170" s="85"/>
      <c r="P170" s="222">
        <f>O170*H170</f>
        <v>0</v>
      </c>
      <c r="Q170" s="222">
        <v>0</v>
      </c>
      <c r="R170" s="222">
        <f>Q170*H170</f>
        <v>0</v>
      </c>
      <c r="S170" s="222">
        <v>0</v>
      </c>
      <c r="T170" s="223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24" t="s">
        <v>1445</v>
      </c>
      <c r="AT170" s="224" t="s">
        <v>156</v>
      </c>
      <c r="AU170" s="224" t="s">
        <v>84</v>
      </c>
      <c r="AY170" s="18" t="s">
        <v>153</v>
      </c>
      <c r="BE170" s="225">
        <f>IF(N170="základní",J170,0)</f>
        <v>0</v>
      </c>
      <c r="BF170" s="225">
        <f>IF(N170="snížená",J170,0)</f>
        <v>0</v>
      </c>
      <c r="BG170" s="225">
        <f>IF(N170="zákl. přenesená",J170,0)</f>
        <v>0</v>
      </c>
      <c r="BH170" s="225">
        <f>IF(N170="sníž. přenesená",J170,0)</f>
        <v>0</v>
      </c>
      <c r="BI170" s="225">
        <f>IF(N170="nulová",J170,0)</f>
        <v>0</v>
      </c>
      <c r="BJ170" s="18" t="s">
        <v>82</v>
      </c>
      <c r="BK170" s="225">
        <f>ROUND(I170*H170,2)</f>
        <v>0</v>
      </c>
      <c r="BL170" s="18" t="s">
        <v>1445</v>
      </c>
      <c r="BM170" s="224" t="s">
        <v>1534</v>
      </c>
    </row>
    <row r="171" s="2" customFormat="1">
      <c r="A171" s="39"/>
      <c r="B171" s="40"/>
      <c r="C171" s="41"/>
      <c r="D171" s="226" t="s">
        <v>163</v>
      </c>
      <c r="E171" s="41"/>
      <c r="F171" s="227" t="s">
        <v>1532</v>
      </c>
      <c r="G171" s="41"/>
      <c r="H171" s="41"/>
      <c r="I171" s="228"/>
      <c r="J171" s="41"/>
      <c r="K171" s="41"/>
      <c r="L171" s="45"/>
      <c r="M171" s="229"/>
      <c r="N171" s="230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163</v>
      </c>
      <c r="AU171" s="18" t="s">
        <v>84</v>
      </c>
    </row>
    <row r="172" s="14" customFormat="1">
      <c r="A172" s="14"/>
      <c r="B172" s="241"/>
      <c r="C172" s="242"/>
      <c r="D172" s="226" t="s">
        <v>165</v>
      </c>
      <c r="E172" s="243" t="s">
        <v>19</v>
      </c>
      <c r="F172" s="244" t="s">
        <v>1535</v>
      </c>
      <c r="G172" s="242"/>
      <c r="H172" s="245">
        <v>100</v>
      </c>
      <c r="I172" s="246"/>
      <c r="J172" s="242"/>
      <c r="K172" s="242"/>
      <c r="L172" s="247"/>
      <c r="M172" s="248"/>
      <c r="N172" s="249"/>
      <c r="O172" s="249"/>
      <c r="P172" s="249"/>
      <c r="Q172" s="249"/>
      <c r="R172" s="249"/>
      <c r="S172" s="249"/>
      <c r="T172" s="250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1" t="s">
        <v>165</v>
      </c>
      <c r="AU172" s="251" t="s">
        <v>84</v>
      </c>
      <c r="AV172" s="14" t="s">
        <v>84</v>
      </c>
      <c r="AW172" s="14" t="s">
        <v>35</v>
      </c>
      <c r="AX172" s="14" t="s">
        <v>75</v>
      </c>
      <c r="AY172" s="251" t="s">
        <v>153</v>
      </c>
    </row>
    <row r="173" s="14" customFormat="1">
      <c r="A173" s="14"/>
      <c r="B173" s="241"/>
      <c r="C173" s="242"/>
      <c r="D173" s="226" t="s">
        <v>165</v>
      </c>
      <c r="E173" s="243" t="s">
        <v>19</v>
      </c>
      <c r="F173" s="244" t="s">
        <v>1536</v>
      </c>
      <c r="G173" s="242"/>
      <c r="H173" s="245">
        <v>100</v>
      </c>
      <c r="I173" s="246"/>
      <c r="J173" s="242"/>
      <c r="K173" s="242"/>
      <c r="L173" s="247"/>
      <c r="M173" s="248"/>
      <c r="N173" s="249"/>
      <c r="O173" s="249"/>
      <c r="P173" s="249"/>
      <c r="Q173" s="249"/>
      <c r="R173" s="249"/>
      <c r="S173" s="249"/>
      <c r="T173" s="250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1" t="s">
        <v>165</v>
      </c>
      <c r="AU173" s="251" t="s">
        <v>84</v>
      </c>
      <c r="AV173" s="14" t="s">
        <v>84</v>
      </c>
      <c r="AW173" s="14" t="s">
        <v>35</v>
      </c>
      <c r="AX173" s="14" t="s">
        <v>75</v>
      </c>
      <c r="AY173" s="251" t="s">
        <v>153</v>
      </c>
    </row>
    <row r="174" s="15" customFormat="1">
      <c r="A174" s="15"/>
      <c r="B174" s="252"/>
      <c r="C174" s="253"/>
      <c r="D174" s="226" t="s">
        <v>165</v>
      </c>
      <c r="E174" s="254" t="s">
        <v>19</v>
      </c>
      <c r="F174" s="255" t="s">
        <v>168</v>
      </c>
      <c r="G174" s="253"/>
      <c r="H174" s="256">
        <v>200</v>
      </c>
      <c r="I174" s="257"/>
      <c r="J174" s="253"/>
      <c r="K174" s="253"/>
      <c r="L174" s="258"/>
      <c r="M174" s="259"/>
      <c r="N174" s="260"/>
      <c r="O174" s="260"/>
      <c r="P174" s="260"/>
      <c r="Q174" s="260"/>
      <c r="R174" s="260"/>
      <c r="S174" s="260"/>
      <c r="T174" s="261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62" t="s">
        <v>165</v>
      </c>
      <c r="AU174" s="262" t="s">
        <v>84</v>
      </c>
      <c r="AV174" s="15" t="s">
        <v>161</v>
      </c>
      <c r="AW174" s="15" t="s">
        <v>35</v>
      </c>
      <c r="AX174" s="15" t="s">
        <v>82</v>
      </c>
      <c r="AY174" s="262" t="s">
        <v>153</v>
      </c>
    </row>
    <row r="175" s="2" customFormat="1" ht="16.5" customHeight="1">
      <c r="A175" s="39"/>
      <c r="B175" s="40"/>
      <c r="C175" s="213" t="s">
        <v>262</v>
      </c>
      <c r="D175" s="213" t="s">
        <v>156</v>
      </c>
      <c r="E175" s="214" t="s">
        <v>1537</v>
      </c>
      <c r="F175" s="215" t="s">
        <v>1538</v>
      </c>
      <c r="G175" s="216" t="s">
        <v>1533</v>
      </c>
      <c r="H175" s="217">
        <v>380</v>
      </c>
      <c r="I175" s="218"/>
      <c r="J175" s="219">
        <f>ROUND(I175*H175,2)</f>
        <v>0</v>
      </c>
      <c r="K175" s="215" t="s">
        <v>19</v>
      </c>
      <c r="L175" s="45"/>
      <c r="M175" s="220" t="s">
        <v>19</v>
      </c>
      <c r="N175" s="221" t="s">
        <v>46</v>
      </c>
      <c r="O175" s="85"/>
      <c r="P175" s="222">
        <f>O175*H175</f>
        <v>0</v>
      </c>
      <c r="Q175" s="222">
        <v>0</v>
      </c>
      <c r="R175" s="222">
        <f>Q175*H175</f>
        <v>0</v>
      </c>
      <c r="S175" s="222">
        <v>0</v>
      </c>
      <c r="T175" s="223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24" t="s">
        <v>1445</v>
      </c>
      <c r="AT175" s="224" t="s">
        <v>156</v>
      </c>
      <c r="AU175" s="224" t="s">
        <v>84</v>
      </c>
      <c r="AY175" s="18" t="s">
        <v>153</v>
      </c>
      <c r="BE175" s="225">
        <f>IF(N175="základní",J175,0)</f>
        <v>0</v>
      </c>
      <c r="BF175" s="225">
        <f>IF(N175="snížená",J175,0)</f>
        <v>0</v>
      </c>
      <c r="BG175" s="225">
        <f>IF(N175="zákl. přenesená",J175,0)</f>
        <v>0</v>
      </c>
      <c r="BH175" s="225">
        <f>IF(N175="sníž. přenesená",J175,0)</f>
        <v>0</v>
      </c>
      <c r="BI175" s="225">
        <f>IF(N175="nulová",J175,0)</f>
        <v>0</v>
      </c>
      <c r="BJ175" s="18" t="s">
        <v>82</v>
      </c>
      <c r="BK175" s="225">
        <f>ROUND(I175*H175,2)</f>
        <v>0</v>
      </c>
      <c r="BL175" s="18" t="s">
        <v>1445</v>
      </c>
      <c r="BM175" s="224" t="s">
        <v>1539</v>
      </c>
    </row>
    <row r="176" s="2" customFormat="1">
      <c r="A176" s="39"/>
      <c r="B176" s="40"/>
      <c r="C176" s="41"/>
      <c r="D176" s="226" t="s">
        <v>163</v>
      </c>
      <c r="E176" s="41"/>
      <c r="F176" s="227" t="s">
        <v>1538</v>
      </c>
      <c r="G176" s="41"/>
      <c r="H176" s="41"/>
      <c r="I176" s="228"/>
      <c r="J176" s="41"/>
      <c r="K176" s="41"/>
      <c r="L176" s="45"/>
      <c r="M176" s="229"/>
      <c r="N176" s="230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163</v>
      </c>
      <c r="AU176" s="18" t="s">
        <v>84</v>
      </c>
    </row>
    <row r="177" s="13" customFormat="1">
      <c r="A177" s="13"/>
      <c r="B177" s="231"/>
      <c r="C177" s="232"/>
      <c r="D177" s="226" t="s">
        <v>165</v>
      </c>
      <c r="E177" s="233" t="s">
        <v>19</v>
      </c>
      <c r="F177" s="234" t="s">
        <v>1540</v>
      </c>
      <c r="G177" s="232"/>
      <c r="H177" s="233" t="s">
        <v>19</v>
      </c>
      <c r="I177" s="235"/>
      <c r="J177" s="232"/>
      <c r="K177" s="232"/>
      <c r="L177" s="236"/>
      <c r="M177" s="237"/>
      <c r="N177" s="238"/>
      <c r="O177" s="238"/>
      <c r="P177" s="238"/>
      <c r="Q177" s="238"/>
      <c r="R177" s="238"/>
      <c r="S177" s="238"/>
      <c r="T177" s="239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0" t="s">
        <v>165</v>
      </c>
      <c r="AU177" s="240" t="s">
        <v>84</v>
      </c>
      <c r="AV177" s="13" t="s">
        <v>82</v>
      </c>
      <c r="AW177" s="13" t="s">
        <v>35</v>
      </c>
      <c r="AX177" s="13" t="s">
        <v>75</v>
      </c>
      <c r="AY177" s="240" t="s">
        <v>153</v>
      </c>
    </row>
    <row r="178" s="14" customFormat="1">
      <c r="A178" s="14"/>
      <c r="B178" s="241"/>
      <c r="C178" s="242"/>
      <c r="D178" s="226" t="s">
        <v>165</v>
      </c>
      <c r="E178" s="243" t="s">
        <v>19</v>
      </c>
      <c r="F178" s="244" t="s">
        <v>1541</v>
      </c>
      <c r="G178" s="242"/>
      <c r="H178" s="245">
        <v>360</v>
      </c>
      <c r="I178" s="246"/>
      <c r="J178" s="242"/>
      <c r="K178" s="242"/>
      <c r="L178" s="247"/>
      <c r="M178" s="248"/>
      <c r="N178" s="249"/>
      <c r="O178" s="249"/>
      <c r="P178" s="249"/>
      <c r="Q178" s="249"/>
      <c r="R178" s="249"/>
      <c r="S178" s="249"/>
      <c r="T178" s="250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1" t="s">
        <v>165</v>
      </c>
      <c r="AU178" s="251" t="s">
        <v>84</v>
      </c>
      <c r="AV178" s="14" t="s">
        <v>84</v>
      </c>
      <c r="AW178" s="14" t="s">
        <v>35</v>
      </c>
      <c r="AX178" s="14" t="s">
        <v>75</v>
      </c>
      <c r="AY178" s="251" t="s">
        <v>153</v>
      </c>
    </row>
    <row r="179" s="13" customFormat="1">
      <c r="A179" s="13"/>
      <c r="B179" s="231"/>
      <c r="C179" s="232"/>
      <c r="D179" s="226" t="s">
        <v>165</v>
      </c>
      <c r="E179" s="233" t="s">
        <v>19</v>
      </c>
      <c r="F179" s="234" t="s">
        <v>1542</v>
      </c>
      <c r="G179" s="232"/>
      <c r="H179" s="233" t="s">
        <v>19</v>
      </c>
      <c r="I179" s="235"/>
      <c r="J179" s="232"/>
      <c r="K179" s="232"/>
      <c r="L179" s="236"/>
      <c r="M179" s="237"/>
      <c r="N179" s="238"/>
      <c r="O179" s="238"/>
      <c r="P179" s="238"/>
      <c r="Q179" s="238"/>
      <c r="R179" s="238"/>
      <c r="S179" s="238"/>
      <c r="T179" s="239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0" t="s">
        <v>165</v>
      </c>
      <c r="AU179" s="240" t="s">
        <v>84</v>
      </c>
      <c r="AV179" s="13" t="s">
        <v>82</v>
      </c>
      <c r="AW179" s="13" t="s">
        <v>35</v>
      </c>
      <c r="AX179" s="13" t="s">
        <v>75</v>
      </c>
      <c r="AY179" s="240" t="s">
        <v>153</v>
      </c>
    </row>
    <row r="180" s="14" customFormat="1">
      <c r="A180" s="14"/>
      <c r="B180" s="241"/>
      <c r="C180" s="242"/>
      <c r="D180" s="226" t="s">
        <v>165</v>
      </c>
      <c r="E180" s="243" t="s">
        <v>19</v>
      </c>
      <c r="F180" s="244" t="s">
        <v>1543</v>
      </c>
      <c r="G180" s="242"/>
      <c r="H180" s="245">
        <v>20</v>
      </c>
      <c r="I180" s="246"/>
      <c r="J180" s="242"/>
      <c r="K180" s="242"/>
      <c r="L180" s="247"/>
      <c r="M180" s="248"/>
      <c r="N180" s="249"/>
      <c r="O180" s="249"/>
      <c r="P180" s="249"/>
      <c r="Q180" s="249"/>
      <c r="R180" s="249"/>
      <c r="S180" s="249"/>
      <c r="T180" s="250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1" t="s">
        <v>165</v>
      </c>
      <c r="AU180" s="251" t="s">
        <v>84</v>
      </c>
      <c r="AV180" s="14" t="s">
        <v>84</v>
      </c>
      <c r="AW180" s="14" t="s">
        <v>35</v>
      </c>
      <c r="AX180" s="14" t="s">
        <v>75</v>
      </c>
      <c r="AY180" s="251" t="s">
        <v>153</v>
      </c>
    </row>
    <row r="181" s="15" customFormat="1">
      <c r="A181" s="15"/>
      <c r="B181" s="252"/>
      <c r="C181" s="253"/>
      <c r="D181" s="226" t="s">
        <v>165</v>
      </c>
      <c r="E181" s="254" t="s">
        <v>19</v>
      </c>
      <c r="F181" s="255" t="s">
        <v>168</v>
      </c>
      <c r="G181" s="253"/>
      <c r="H181" s="256">
        <v>380</v>
      </c>
      <c r="I181" s="257"/>
      <c r="J181" s="253"/>
      <c r="K181" s="253"/>
      <c r="L181" s="258"/>
      <c r="M181" s="259"/>
      <c r="N181" s="260"/>
      <c r="O181" s="260"/>
      <c r="P181" s="260"/>
      <c r="Q181" s="260"/>
      <c r="R181" s="260"/>
      <c r="S181" s="260"/>
      <c r="T181" s="261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62" t="s">
        <v>165</v>
      </c>
      <c r="AU181" s="262" t="s">
        <v>84</v>
      </c>
      <c r="AV181" s="15" t="s">
        <v>161</v>
      </c>
      <c r="AW181" s="15" t="s">
        <v>35</v>
      </c>
      <c r="AX181" s="15" t="s">
        <v>82</v>
      </c>
      <c r="AY181" s="262" t="s">
        <v>153</v>
      </c>
    </row>
    <row r="182" s="2" customFormat="1" ht="16.5" customHeight="1">
      <c r="A182" s="39"/>
      <c r="B182" s="40"/>
      <c r="C182" s="213" t="s">
        <v>8</v>
      </c>
      <c r="D182" s="213" t="s">
        <v>156</v>
      </c>
      <c r="E182" s="214" t="s">
        <v>1544</v>
      </c>
      <c r="F182" s="215" t="s">
        <v>1545</v>
      </c>
      <c r="G182" s="216" t="s">
        <v>1533</v>
      </c>
      <c r="H182" s="217">
        <v>10</v>
      </c>
      <c r="I182" s="218"/>
      <c r="J182" s="219">
        <f>ROUND(I182*H182,2)</f>
        <v>0</v>
      </c>
      <c r="K182" s="215" t="s">
        <v>19</v>
      </c>
      <c r="L182" s="45"/>
      <c r="M182" s="220" t="s">
        <v>19</v>
      </c>
      <c r="N182" s="221" t="s">
        <v>46</v>
      </c>
      <c r="O182" s="85"/>
      <c r="P182" s="222">
        <f>O182*H182</f>
        <v>0</v>
      </c>
      <c r="Q182" s="222">
        <v>0</v>
      </c>
      <c r="R182" s="222">
        <f>Q182*H182</f>
        <v>0</v>
      </c>
      <c r="S182" s="222">
        <v>0</v>
      </c>
      <c r="T182" s="223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24" t="s">
        <v>1445</v>
      </c>
      <c r="AT182" s="224" t="s">
        <v>156</v>
      </c>
      <c r="AU182" s="224" t="s">
        <v>84</v>
      </c>
      <c r="AY182" s="18" t="s">
        <v>153</v>
      </c>
      <c r="BE182" s="225">
        <f>IF(N182="základní",J182,0)</f>
        <v>0</v>
      </c>
      <c r="BF182" s="225">
        <f>IF(N182="snížená",J182,0)</f>
        <v>0</v>
      </c>
      <c r="BG182" s="225">
        <f>IF(N182="zákl. přenesená",J182,0)</f>
        <v>0</v>
      </c>
      <c r="BH182" s="225">
        <f>IF(N182="sníž. přenesená",J182,0)</f>
        <v>0</v>
      </c>
      <c r="BI182" s="225">
        <f>IF(N182="nulová",J182,0)</f>
        <v>0</v>
      </c>
      <c r="BJ182" s="18" t="s">
        <v>82</v>
      </c>
      <c r="BK182" s="225">
        <f>ROUND(I182*H182,2)</f>
        <v>0</v>
      </c>
      <c r="BL182" s="18" t="s">
        <v>1445</v>
      </c>
      <c r="BM182" s="224" t="s">
        <v>1546</v>
      </c>
    </row>
    <row r="183" s="2" customFormat="1">
      <c r="A183" s="39"/>
      <c r="B183" s="40"/>
      <c r="C183" s="41"/>
      <c r="D183" s="226" t="s">
        <v>163</v>
      </c>
      <c r="E183" s="41"/>
      <c r="F183" s="227" t="s">
        <v>1545</v>
      </c>
      <c r="G183" s="41"/>
      <c r="H183" s="41"/>
      <c r="I183" s="228"/>
      <c r="J183" s="41"/>
      <c r="K183" s="41"/>
      <c r="L183" s="45"/>
      <c r="M183" s="229"/>
      <c r="N183" s="230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163</v>
      </c>
      <c r="AU183" s="18" t="s">
        <v>84</v>
      </c>
    </row>
    <row r="184" s="13" customFormat="1">
      <c r="A184" s="13"/>
      <c r="B184" s="231"/>
      <c r="C184" s="232"/>
      <c r="D184" s="226" t="s">
        <v>165</v>
      </c>
      <c r="E184" s="233" t="s">
        <v>19</v>
      </c>
      <c r="F184" s="234" t="s">
        <v>1547</v>
      </c>
      <c r="G184" s="232"/>
      <c r="H184" s="233" t="s">
        <v>19</v>
      </c>
      <c r="I184" s="235"/>
      <c r="J184" s="232"/>
      <c r="K184" s="232"/>
      <c r="L184" s="236"/>
      <c r="M184" s="237"/>
      <c r="N184" s="238"/>
      <c r="O184" s="238"/>
      <c r="P184" s="238"/>
      <c r="Q184" s="238"/>
      <c r="R184" s="238"/>
      <c r="S184" s="238"/>
      <c r="T184" s="239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0" t="s">
        <v>165</v>
      </c>
      <c r="AU184" s="240" t="s">
        <v>84</v>
      </c>
      <c r="AV184" s="13" t="s">
        <v>82</v>
      </c>
      <c r="AW184" s="13" t="s">
        <v>35</v>
      </c>
      <c r="AX184" s="13" t="s">
        <v>75</v>
      </c>
      <c r="AY184" s="240" t="s">
        <v>153</v>
      </c>
    </row>
    <row r="185" s="14" customFormat="1">
      <c r="A185" s="14"/>
      <c r="B185" s="241"/>
      <c r="C185" s="242"/>
      <c r="D185" s="226" t="s">
        <v>165</v>
      </c>
      <c r="E185" s="243" t="s">
        <v>19</v>
      </c>
      <c r="F185" s="244" t="s">
        <v>1172</v>
      </c>
      <c r="G185" s="242"/>
      <c r="H185" s="245">
        <v>10</v>
      </c>
      <c r="I185" s="246"/>
      <c r="J185" s="242"/>
      <c r="K185" s="242"/>
      <c r="L185" s="247"/>
      <c r="M185" s="248"/>
      <c r="N185" s="249"/>
      <c r="O185" s="249"/>
      <c r="P185" s="249"/>
      <c r="Q185" s="249"/>
      <c r="R185" s="249"/>
      <c r="S185" s="249"/>
      <c r="T185" s="250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1" t="s">
        <v>165</v>
      </c>
      <c r="AU185" s="251" t="s">
        <v>84</v>
      </c>
      <c r="AV185" s="14" t="s">
        <v>84</v>
      </c>
      <c r="AW185" s="14" t="s">
        <v>35</v>
      </c>
      <c r="AX185" s="14" t="s">
        <v>75</v>
      </c>
      <c r="AY185" s="251" t="s">
        <v>153</v>
      </c>
    </row>
    <row r="186" s="15" customFormat="1">
      <c r="A186" s="15"/>
      <c r="B186" s="252"/>
      <c r="C186" s="253"/>
      <c r="D186" s="226" t="s">
        <v>165</v>
      </c>
      <c r="E186" s="254" t="s">
        <v>19</v>
      </c>
      <c r="F186" s="255" t="s">
        <v>168</v>
      </c>
      <c r="G186" s="253"/>
      <c r="H186" s="256">
        <v>10</v>
      </c>
      <c r="I186" s="257"/>
      <c r="J186" s="253"/>
      <c r="K186" s="253"/>
      <c r="L186" s="258"/>
      <c r="M186" s="259"/>
      <c r="N186" s="260"/>
      <c r="O186" s="260"/>
      <c r="P186" s="260"/>
      <c r="Q186" s="260"/>
      <c r="R186" s="260"/>
      <c r="S186" s="260"/>
      <c r="T186" s="261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62" t="s">
        <v>165</v>
      </c>
      <c r="AU186" s="262" t="s">
        <v>84</v>
      </c>
      <c r="AV186" s="15" t="s">
        <v>161</v>
      </c>
      <c r="AW186" s="15" t="s">
        <v>35</v>
      </c>
      <c r="AX186" s="15" t="s">
        <v>82</v>
      </c>
      <c r="AY186" s="262" t="s">
        <v>153</v>
      </c>
    </row>
    <row r="187" s="2" customFormat="1" ht="16.5" customHeight="1">
      <c r="A187" s="39"/>
      <c r="B187" s="40"/>
      <c r="C187" s="213" t="s">
        <v>275</v>
      </c>
      <c r="D187" s="213" t="s">
        <v>156</v>
      </c>
      <c r="E187" s="214" t="s">
        <v>1548</v>
      </c>
      <c r="F187" s="215" t="s">
        <v>1549</v>
      </c>
      <c r="G187" s="216" t="s">
        <v>219</v>
      </c>
      <c r="H187" s="217">
        <v>200</v>
      </c>
      <c r="I187" s="218"/>
      <c r="J187" s="219">
        <f>ROUND(I187*H187,2)</f>
        <v>0</v>
      </c>
      <c r="K187" s="215" t="s">
        <v>19</v>
      </c>
      <c r="L187" s="45"/>
      <c r="M187" s="220" t="s">
        <v>19</v>
      </c>
      <c r="N187" s="221" t="s">
        <v>46</v>
      </c>
      <c r="O187" s="85"/>
      <c r="P187" s="222">
        <f>O187*H187</f>
        <v>0</v>
      </c>
      <c r="Q187" s="222">
        <v>0</v>
      </c>
      <c r="R187" s="222">
        <f>Q187*H187</f>
        <v>0</v>
      </c>
      <c r="S187" s="222">
        <v>0</v>
      </c>
      <c r="T187" s="223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24" t="s">
        <v>1445</v>
      </c>
      <c r="AT187" s="224" t="s">
        <v>156</v>
      </c>
      <c r="AU187" s="224" t="s">
        <v>84</v>
      </c>
      <c r="AY187" s="18" t="s">
        <v>153</v>
      </c>
      <c r="BE187" s="225">
        <f>IF(N187="základní",J187,0)</f>
        <v>0</v>
      </c>
      <c r="BF187" s="225">
        <f>IF(N187="snížená",J187,0)</f>
        <v>0</v>
      </c>
      <c r="BG187" s="225">
        <f>IF(N187="zákl. přenesená",J187,0)</f>
        <v>0</v>
      </c>
      <c r="BH187" s="225">
        <f>IF(N187="sníž. přenesená",J187,0)</f>
        <v>0</v>
      </c>
      <c r="BI187" s="225">
        <f>IF(N187="nulová",J187,0)</f>
        <v>0</v>
      </c>
      <c r="BJ187" s="18" t="s">
        <v>82</v>
      </c>
      <c r="BK187" s="225">
        <f>ROUND(I187*H187,2)</f>
        <v>0</v>
      </c>
      <c r="BL187" s="18" t="s">
        <v>1445</v>
      </c>
      <c r="BM187" s="224" t="s">
        <v>1550</v>
      </c>
    </row>
    <row r="188" s="2" customFormat="1">
      <c r="A188" s="39"/>
      <c r="B188" s="40"/>
      <c r="C188" s="41"/>
      <c r="D188" s="226" t="s">
        <v>163</v>
      </c>
      <c r="E188" s="41"/>
      <c r="F188" s="227" t="s">
        <v>1551</v>
      </c>
      <c r="G188" s="41"/>
      <c r="H188" s="41"/>
      <c r="I188" s="228"/>
      <c r="J188" s="41"/>
      <c r="K188" s="41"/>
      <c r="L188" s="45"/>
      <c r="M188" s="229"/>
      <c r="N188" s="230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163</v>
      </c>
      <c r="AU188" s="18" t="s">
        <v>84</v>
      </c>
    </row>
    <row r="189" s="13" customFormat="1">
      <c r="A189" s="13"/>
      <c r="B189" s="231"/>
      <c r="C189" s="232"/>
      <c r="D189" s="226" t="s">
        <v>165</v>
      </c>
      <c r="E189" s="233" t="s">
        <v>19</v>
      </c>
      <c r="F189" s="234" t="s">
        <v>1552</v>
      </c>
      <c r="G189" s="232"/>
      <c r="H189" s="233" t="s">
        <v>19</v>
      </c>
      <c r="I189" s="235"/>
      <c r="J189" s="232"/>
      <c r="K189" s="232"/>
      <c r="L189" s="236"/>
      <c r="M189" s="237"/>
      <c r="N189" s="238"/>
      <c r="O189" s="238"/>
      <c r="P189" s="238"/>
      <c r="Q189" s="238"/>
      <c r="R189" s="238"/>
      <c r="S189" s="238"/>
      <c r="T189" s="239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0" t="s">
        <v>165</v>
      </c>
      <c r="AU189" s="240" t="s">
        <v>84</v>
      </c>
      <c r="AV189" s="13" t="s">
        <v>82</v>
      </c>
      <c r="AW189" s="13" t="s">
        <v>35</v>
      </c>
      <c r="AX189" s="13" t="s">
        <v>75</v>
      </c>
      <c r="AY189" s="240" t="s">
        <v>153</v>
      </c>
    </row>
    <row r="190" s="14" customFormat="1">
      <c r="A190" s="14"/>
      <c r="B190" s="241"/>
      <c r="C190" s="242"/>
      <c r="D190" s="226" t="s">
        <v>165</v>
      </c>
      <c r="E190" s="243" t="s">
        <v>19</v>
      </c>
      <c r="F190" s="244" t="s">
        <v>1553</v>
      </c>
      <c r="G190" s="242"/>
      <c r="H190" s="245">
        <v>200</v>
      </c>
      <c r="I190" s="246"/>
      <c r="J190" s="242"/>
      <c r="K190" s="242"/>
      <c r="L190" s="247"/>
      <c r="M190" s="248"/>
      <c r="N190" s="249"/>
      <c r="O190" s="249"/>
      <c r="P190" s="249"/>
      <c r="Q190" s="249"/>
      <c r="R190" s="249"/>
      <c r="S190" s="249"/>
      <c r="T190" s="250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1" t="s">
        <v>165</v>
      </c>
      <c r="AU190" s="251" t="s">
        <v>84</v>
      </c>
      <c r="AV190" s="14" t="s">
        <v>84</v>
      </c>
      <c r="AW190" s="14" t="s">
        <v>35</v>
      </c>
      <c r="AX190" s="14" t="s">
        <v>75</v>
      </c>
      <c r="AY190" s="251" t="s">
        <v>153</v>
      </c>
    </row>
    <row r="191" s="15" customFormat="1">
      <c r="A191" s="15"/>
      <c r="B191" s="252"/>
      <c r="C191" s="253"/>
      <c r="D191" s="226" t="s">
        <v>165</v>
      </c>
      <c r="E191" s="254" t="s">
        <v>19</v>
      </c>
      <c r="F191" s="255" t="s">
        <v>168</v>
      </c>
      <c r="G191" s="253"/>
      <c r="H191" s="256">
        <v>200</v>
      </c>
      <c r="I191" s="257"/>
      <c r="J191" s="253"/>
      <c r="K191" s="253"/>
      <c r="L191" s="258"/>
      <c r="M191" s="259"/>
      <c r="N191" s="260"/>
      <c r="O191" s="260"/>
      <c r="P191" s="260"/>
      <c r="Q191" s="260"/>
      <c r="R191" s="260"/>
      <c r="S191" s="260"/>
      <c r="T191" s="261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62" t="s">
        <v>165</v>
      </c>
      <c r="AU191" s="262" t="s">
        <v>84</v>
      </c>
      <c r="AV191" s="15" t="s">
        <v>161</v>
      </c>
      <c r="AW191" s="15" t="s">
        <v>35</v>
      </c>
      <c r="AX191" s="15" t="s">
        <v>82</v>
      </c>
      <c r="AY191" s="262" t="s">
        <v>153</v>
      </c>
    </row>
    <row r="192" s="2" customFormat="1" ht="16.5" customHeight="1">
      <c r="A192" s="39"/>
      <c r="B192" s="40"/>
      <c r="C192" s="213" t="s">
        <v>280</v>
      </c>
      <c r="D192" s="213" t="s">
        <v>156</v>
      </c>
      <c r="E192" s="214" t="s">
        <v>1554</v>
      </c>
      <c r="F192" s="215" t="s">
        <v>1555</v>
      </c>
      <c r="G192" s="216" t="s">
        <v>219</v>
      </c>
      <c r="H192" s="217">
        <v>400</v>
      </c>
      <c r="I192" s="218"/>
      <c r="J192" s="219">
        <f>ROUND(I192*H192,2)</f>
        <v>0</v>
      </c>
      <c r="K192" s="215" t="s">
        <v>19</v>
      </c>
      <c r="L192" s="45"/>
      <c r="M192" s="220" t="s">
        <v>19</v>
      </c>
      <c r="N192" s="221" t="s">
        <v>46</v>
      </c>
      <c r="O192" s="85"/>
      <c r="P192" s="222">
        <f>O192*H192</f>
        <v>0</v>
      </c>
      <c r="Q192" s="222">
        <v>0</v>
      </c>
      <c r="R192" s="222">
        <f>Q192*H192</f>
        <v>0</v>
      </c>
      <c r="S192" s="222">
        <v>0</v>
      </c>
      <c r="T192" s="223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24" t="s">
        <v>1445</v>
      </c>
      <c r="AT192" s="224" t="s">
        <v>156</v>
      </c>
      <c r="AU192" s="224" t="s">
        <v>84</v>
      </c>
      <c r="AY192" s="18" t="s">
        <v>153</v>
      </c>
      <c r="BE192" s="225">
        <f>IF(N192="základní",J192,0)</f>
        <v>0</v>
      </c>
      <c r="BF192" s="225">
        <f>IF(N192="snížená",J192,0)</f>
        <v>0</v>
      </c>
      <c r="BG192" s="225">
        <f>IF(N192="zákl. přenesená",J192,0)</f>
        <v>0</v>
      </c>
      <c r="BH192" s="225">
        <f>IF(N192="sníž. přenesená",J192,0)</f>
        <v>0</v>
      </c>
      <c r="BI192" s="225">
        <f>IF(N192="nulová",J192,0)</f>
        <v>0</v>
      </c>
      <c r="BJ192" s="18" t="s">
        <v>82</v>
      </c>
      <c r="BK192" s="225">
        <f>ROUND(I192*H192,2)</f>
        <v>0</v>
      </c>
      <c r="BL192" s="18" t="s">
        <v>1445</v>
      </c>
      <c r="BM192" s="224" t="s">
        <v>1556</v>
      </c>
    </row>
    <row r="193" s="2" customFormat="1">
      <c r="A193" s="39"/>
      <c r="B193" s="40"/>
      <c r="C193" s="41"/>
      <c r="D193" s="226" t="s">
        <v>163</v>
      </c>
      <c r="E193" s="41"/>
      <c r="F193" s="227" t="s">
        <v>1555</v>
      </c>
      <c r="G193" s="41"/>
      <c r="H193" s="41"/>
      <c r="I193" s="228"/>
      <c r="J193" s="41"/>
      <c r="K193" s="41"/>
      <c r="L193" s="45"/>
      <c r="M193" s="229"/>
      <c r="N193" s="230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163</v>
      </c>
      <c r="AU193" s="18" t="s">
        <v>84</v>
      </c>
    </row>
    <row r="194" s="13" customFormat="1">
      <c r="A194" s="13"/>
      <c r="B194" s="231"/>
      <c r="C194" s="232"/>
      <c r="D194" s="226" t="s">
        <v>165</v>
      </c>
      <c r="E194" s="233" t="s">
        <v>19</v>
      </c>
      <c r="F194" s="234" t="s">
        <v>1552</v>
      </c>
      <c r="G194" s="232"/>
      <c r="H194" s="233" t="s">
        <v>19</v>
      </c>
      <c r="I194" s="235"/>
      <c r="J194" s="232"/>
      <c r="K194" s="232"/>
      <c r="L194" s="236"/>
      <c r="M194" s="237"/>
      <c r="N194" s="238"/>
      <c r="O194" s="238"/>
      <c r="P194" s="238"/>
      <c r="Q194" s="238"/>
      <c r="R194" s="238"/>
      <c r="S194" s="238"/>
      <c r="T194" s="239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0" t="s">
        <v>165</v>
      </c>
      <c r="AU194" s="240" t="s">
        <v>84</v>
      </c>
      <c r="AV194" s="13" t="s">
        <v>82</v>
      </c>
      <c r="AW194" s="13" t="s">
        <v>35</v>
      </c>
      <c r="AX194" s="13" t="s">
        <v>75</v>
      </c>
      <c r="AY194" s="240" t="s">
        <v>153</v>
      </c>
    </row>
    <row r="195" s="14" customFormat="1">
      <c r="A195" s="14"/>
      <c r="B195" s="241"/>
      <c r="C195" s="242"/>
      <c r="D195" s="226" t="s">
        <v>165</v>
      </c>
      <c r="E195" s="243" t="s">
        <v>19</v>
      </c>
      <c r="F195" s="244" t="s">
        <v>1557</v>
      </c>
      <c r="G195" s="242"/>
      <c r="H195" s="245">
        <v>400</v>
      </c>
      <c r="I195" s="246"/>
      <c r="J195" s="242"/>
      <c r="K195" s="242"/>
      <c r="L195" s="247"/>
      <c r="M195" s="248"/>
      <c r="N195" s="249"/>
      <c r="O195" s="249"/>
      <c r="P195" s="249"/>
      <c r="Q195" s="249"/>
      <c r="R195" s="249"/>
      <c r="S195" s="249"/>
      <c r="T195" s="250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1" t="s">
        <v>165</v>
      </c>
      <c r="AU195" s="251" t="s">
        <v>84</v>
      </c>
      <c r="AV195" s="14" t="s">
        <v>84</v>
      </c>
      <c r="AW195" s="14" t="s">
        <v>35</v>
      </c>
      <c r="AX195" s="14" t="s">
        <v>75</v>
      </c>
      <c r="AY195" s="251" t="s">
        <v>153</v>
      </c>
    </row>
    <row r="196" s="15" customFormat="1">
      <c r="A196" s="15"/>
      <c r="B196" s="252"/>
      <c r="C196" s="253"/>
      <c r="D196" s="226" t="s">
        <v>165</v>
      </c>
      <c r="E196" s="254" t="s">
        <v>19</v>
      </c>
      <c r="F196" s="255" t="s">
        <v>168</v>
      </c>
      <c r="G196" s="253"/>
      <c r="H196" s="256">
        <v>400</v>
      </c>
      <c r="I196" s="257"/>
      <c r="J196" s="253"/>
      <c r="K196" s="253"/>
      <c r="L196" s="258"/>
      <c r="M196" s="259"/>
      <c r="N196" s="260"/>
      <c r="O196" s="260"/>
      <c r="P196" s="260"/>
      <c r="Q196" s="260"/>
      <c r="R196" s="260"/>
      <c r="S196" s="260"/>
      <c r="T196" s="261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62" t="s">
        <v>165</v>
      </c>
      <c r="AU196" s="262" t="s">
        <v>84</v>
      </c>
      <c r="AV196" s="15" t="s">
        <v>161</v>
      </c>
      <c r="AW196" s="15" t="s">
        <v>35</v>
      </c>
      <c r="AX196" s="15" t="s">
        <v>82</v>
      </c>
      <c r="AY196" s="262" t="s">
        <v>153</v>
      </c>
    </row>
    <row r="197" s="2" customFormat="1" ht="16.5" customHeight="1">
      <c r="A197" s="39"/>
      <c r="B197" s="40"/>
      <c r="C197" s="213" t="s">
        <v>287</v>
      </c>
      <c r="D197" s="213" t="s">
        <v>156</v>
      </c>
      <c r="E197" s="214" t="s">
        <v>1558</v>
      </c>
      <c r="F197" s="215" t="s">
        <v>1559</v>
      </c>
      <c r="G197" s="216" t="s">
        <v>357</v>
      </c>
      <c r="H197" s="217">
        <v>21</v>
      </c>
      <c r="I197" s="218"/>
      <c r="J197" s="219">
        <f>ROUND(I197*H197,2)</f>
        <v>0</v>
      </c>
      <c r="K197" s="215" t="s">
        <v>19</v>
      </c>
      <c r="L197" s="45"/>
      <c r="M197" s="220" t="s">
        <v>19</v>
      </c>
      <c r="N197" s="221" t="s">
        <v>46</v>
      </c>
      <c r="O197" s="85"/>
      <c r="P197" s="222">
        <f>O197*H197</f>
        <v>0</v>
      </c>
      <c r="Q197" s="222">
        <v>0</v>
      </c>
      <c r="R197" s="222">
        <f>Q197*H197</f>
        <v>0</v>
      </c>
      <c r="S197" s="222">
        <v>0</v>
      </c>
      <c r="T197" s="223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24" t="s">
        <v>1445</v>
      </c>
      <c r="AT197" s="224" t="s">
        <v>156</v>
      </c>
      <c r="AU197" s="224" t="s">
        <v>84</v>
      </c>
      <c r="AY197" s="18" t="s">
        <v>153</v>
      </c>
      <c r="BE197" s="225">
        <f>IF(N197="základní",J197,0)</f>
        <v>0</v>
      </c>
      <c r="BF197" s="225">
        <f>IF(N197="snížená",J197,0)</f>
        <v>0</v>
      </c>
      <c r="BG197" s="225">
        <f>IF(N197="zákl. přenesená",J197,0)</f>
        <v>0</v>
      </c>
      <c r="BH197" s="225">
        <f>IF(N197="sníž. přenesená",J197,0)</f>
        <v>0</v>
      </c>
      <c r="BI197" s="225">
        <f>IF(N197="nulová",J197,0)</f>
        <v>0</v>
      </c>
      <c r="BJ197" s="18" t="s">
        <v>82</v>
      </c>
      <c r="BK197" s="225">
        <f>ROUND(I197*H197,2)</f>
        <v>0</v>
      </c>
      <c r="BL197" s="18" t="s">
        <v>1445</v>
      </c>
      <c r="BM197" s="224" t="s">
        <v>1560</v>
      </c>
    </row>
    <row r="198" s="2" customFormat="1">
      <c r="A198" s="39"/>
      <c r="B198" s="40"/>
      <c r="C198" s="41"/>
      <c r="D198" s="226" t="s">
        <v>163</v>
      </c>
      <c r="E198" s="41"/>
      <c r="F198" s="227" t="s">
        <v>1559</v>
      </c>
      <c r="G198" s="41"/>
      <c r="H198" s="41"/>
      <c r="I198" s="228"/>
      <c r="J198" s="41"/>
      <c r="K198" s="41"/>
      <c r="L198" s="45"/>
      <c r="M198" s="229"/>
      <c r="N198" s="230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163</v>
      </c>
      <c r="AU198" s="18" t="s">
        <v>84</v>
      </c>
    </row>
    <row r="199" s="13" customFormat="1">
      <c r="A199" s="13"/>
      <c r="B199" s="231"/>
      <c r="C199" s="232"/>
      <c r="D199" s="226" t="s">
        <v>165</v>
      </c>
      <c r="E199" s="233" t="s">
        <v>19</v>
      </c>
      <c r="F199" s="234" t="s">
        <v>1561</v>
      </c>
      <c r="G199" s="232"/>
      <c r="H199" s="233" t="s">
        <v>19</v>
      </c>
      <c r="I199" s="235"/>
      <c r="J199" s="232"/>
      <c r="K199" s="232"/>
      <c r="L199" s="236"/>
      <c r="M199" s="237"/>
      <c r="N199" s="238"/>
      <c r="O199" s="238"/>
      <c r="P199" s="238"/>
      <c r="Q199" s="238"/>
      <c r="R199" s="238"/>
      <c r="S199" s="238"/>
      <c r="T199" s="239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0" t="s">
        <v>165</v>
      </c>
      <c r="AU199" s="240" t="s">
        <v>84</v>
      </c>
      <c r="AV199" s="13" t="s">
        <v>82</v>
      </c>
      <c r="AW199" s="13" t="s">
        <v>35</v>
      </c>
      <c r="AX199" s="13" t="s">
        <v>75</v>
      </c>
      <c r="AY199" s="240" t="s">
        <v>153</v>
      </c>
    </row>
    <row r="200" s="14" customFormat="1">
      <c r="A200" s="14"/>
      <c r="B200" s="241"/>
      <c r="C200" s="242"/>
      <c r="D200" s="226" t="s">
        <v>165</v>
      </c>
      <c r="E200" s="243" t="s">
        <v>19</v>
      </c>
      <c r="F200" s="244" t="s">
        <v>1562</v>
      </c>
      <c r="G200" s="242"/>
      <c r="H200" s="245">
        <v>21</v>
      </c>
      <c r="I200" s="246"/>
      <c r="J200" s="242"/>
      <c r="K200" s="242"/>
      <c r="L200" s="247"/>
      <c r="M200" s="248"/>
      <c r="N200" s="249"/>
      <c r="O200" s="249"/>
      <c r="P200" s="249"/>
      <c r="Q200" s="249"/>
      <c r="R200" s="249"/>
      <c r="S200" s="249"/>
      <c r="T200" s="250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1" t="s">
        <v>165</v>
      </c>
      <c r="AU200" s="251" t="s">
        <v>84</v>
      </c>
      <c r="AV200" s="14" t="s">
        <v>84</v>
      </c>
      <c r="AW200" s="14" t="s">
        <v>35</v>
      </c>
      <c r="AX200" s="14" t="s">
        <v>75</v>
      </c>
      <c r="AY200" s="251" t="s">
        <v>153</v>
      </c>
    </row>
    <row r="201" s="15" customFormat="1">
      <c r="A201" s="15"/>
      <c r="B201" s="252"/>
      <c r="C201" s="253"/>
      <c r="D201" s="226" t="s">
        <v>165</v>
      </c>
      <c r="E201" s="254" t="s">
        <v>19</v>
      </c>
      <c r="F201" s="255" t="s">
        <v>168</v>
      </c>
      <c r="G201" s="253"/>
      <c r="H201" s="256">
        <v>21</v>
      </c>
      <c r="I201" s="257"/>
      <c r="J201" s="253"/>
      <c r="K201" s="253"/>
      <c r="L201" s="258"/>
      <c r="M201" s="259"/>
      <c r="N201" s="260"/>
      <c r="O201" s="260"/>
      <c r="P201" s="260"/>
      <c r="Q201" s="260"/>
      <c r="R201" s="260"/>
      <c r="S201" s="260"/>
      <c r="T201" s="261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62" t="s">
        <v>165</v>
      </c>
      <c r="AU201" s="262" t="s">
        <v>84</v>
      </c>
      <c r="AV201" s="15" t="s">
        <v>161</v>
      </c>
      <c r="AW201" s="15" t="s">
        <v>35</v>
      </c>
      <c r="AX201" s="15" t="s">
        <v>82</v>
      </c>
      <c r="AY201" s="262" t="s">
        <v>153</v>
      </c>
    </row>
    <row r="202" s="2" customFormat="1" ht="16.5" customHeight="1">
      <c r="A202" s="39"/>
      <c r="B202" s="40"/>
      <c r="C202" s="213" t="s">
        <v>296</v>
      </c>
      <c r="D202" s="213" t="s">
        <v>156</v>
      </c>
      <c r="E202" s="214" t="s">
        <v>1563</v>
      </c>
      <c r="F202" s="215" t="s">
        <v>1564</v>
      </c>
      <c r="G202" s="216" t="s">
        <v>1533</v>
      </c>
      <c r="H202" s="217">
        <v>40</v>
      </c>
      <c r="I202" s="218"/>
      <c r="J202" s="219">
        <f>ROUND(I202*H202,2)</f>
        <v>0</v>
      </c>
      <c r="K202" s="215" t="s">
        <v>19</v>
      </c>
      <c r="L202" s="45"/>
      <c r="M202" s="220" t="s">
        <v>19</v>
      </c>
      <c r="N202" s="221" t="s">
        <v>46</v>
      </c>
      <c r="O202" s="85"/>
      <c r="P202" s="222">
        <f>O202*H202</f>
        <v>0</v>
      </c>
      <c r="Q202" s="222">
        <v>0</v>
      </c>
      <c r="R202" s="222">
        <f>Q202*H202</f>
        <v>0</v>
      </c>
      <c r="S202" s="222">
        <v>0</v>
      </c>
      <c r="T202" s="223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24" t="s">
        <v>1445</v>
      </c>
      <c r="AT202" s="224" t="s">
        <v>156</v>
      </c>
      <c r="AU202" s="224" t="s">
        <v>84</v>
      </c>
      <c r="AY202" s="18" t="s">
        <v>153</v>
      </c>
      <c r="BE202" s="225">
        <f>IF(N202="základní",J202,0)</f>
        <v>0</v>
      </c>
      <c r="BF202" s="225">
        <f>IF(N202="snížená",J202,0)</f>
        <v>0</v>
      </c>
      <c r="BG202" s="225">
        <f>IF(N202="zákl. přenesená",J202,0)</f>
        <v>0</v>
      </c>
      <c r="BH202" s="225">
        <f>IF(N202="sníž. přenesená",J202,0)</f>
        <v>0</v>
      </c>
      <c r="BI202" s="225">
        <f>IF(N202="nulová",J202,0)</f>
        <v>0</v>
      </c>
      <c r="BJ202" s="18" t="s">
        <v>82</v>
      </c>
      <c r="BK202" s="225">
        <f>ROUND(I202*H202,2)</f>
        <v>0</v>
      </c>
      <c r="BL202" s="18" t="s">
        <v>1445</v>
      </c>
      <c r="BM202" s="224" t="s">
        <v>1565</v>
      </c>
    </row>
    <row r="203" s="2" customFormat="1">
      <c r="A203" s="39"/>
      <c r="B203" s="40"/>
      <c r="C203" s="41"/>
      <c r="D203" s="226" t="s">
        <v>163</v>
      </c>
      <c r="E203" s="41"/>
      <c r="F203" s="227" t="s">
        <v>1564</v>
      </c>
      <c r="G203" s="41"/>
      <c r="H203" s="41"/>
      <c r="I203" s="228"/>
      <c r="J203" s="41"/>
      <c r="K203" s="41"/>
      <c r="L203" s="45"/>
      <c r="M203" s="229"/>
      <c r="N203" s="230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163</v>
      </c>
      <c r="AU203" s="18" t="s">
        <v>84</v>
      </c>
    </row>
    <row r="204" s="13" customFormat="1">
      <c r="A204" s="13"/>
      <c r="B204" s="231"/>
      <c r="C204" s="232"/>
      <c r="D204" s="226" t="s">
        <v>165</v>
      </c>
      <c r="E204" s="233" t="s">
        <v>19</v>
      </c>
      <c r="F204" s="234" t="s">
        <v>1566</v>
      </c>
      <c r="G204" s="232"/>
      <c r="H204" s="233" t="s">
        <v>19</v>
      </c>
      <c r="I204" s="235"/>
      <c r="J204" s="232"/>
      <c r="K204" s="232"/>
      <c r="L204" s="236"/>
      <c r="M204" s="237"/>
      <c r="N204" s="238"/>
      <c r="O204" s="238"/>
      <c r="P204" s="238"/>
      <c r="Q204" s="238"/>
      <c r="R204" s="238"/>
      <c r="S204" s="238"/>
      <c r="T204" s="239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0" t="s">
        <v>165</v>
      </c>
      <c r="AU204" s="240" t="s">
        <v>84</v>
      </c>
      <c r="AV204" s="13" t="s">
        <v>82</v>
      </c>
      <c r="AW204" s="13" t="s">
        <v>35</v>
      </c>
      <c r="AX204" s="13" t="s">
        <v>75</v>
      </c>
      <c r="AY204" s="240" t="s">
        <v>153</v>
      </c>
    </row>
    <row r="205" s="14" customFormat="1">
      <c r="A205" s="14"/>
      <c r="B205" s="241"/>
      <c r="C205" s="242"/>
      <c r="D205" s="226" t="s">
        <v>165</v>
      </c>
      <c r="E205" s="243" t="s">
        <v>19</v>
      </c>
      <c r="F205" s="244" t="s">
        <v>1567</v>
      </c>
      <c r="G205" s="242"/>
      <c r="H205" s="245">
        <v>20</v>
      </c>
      <c r="I205" s="246"/>
      <c r="J205" s="242"/>
      <c r="K205" s="242"/>
      <c r="L205" s="247"/>
      <c r="M205" s="248"/>
      <c r="N205" s="249"/>
      <c r="O205" s="249"/>
      <c r="P205" s="249"/>
      <c r="Q205" s="249"/>
      <c r="R205" s="249"/>
      <c r="S205" s="249"/>
      <c r="T205" s="250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1" t="s">
        <v>165</v>
      </c>
      <c r="AU205" s="251" t="s">
        <v>84</v>
      </c>
      <c r="AV205" s="14" t="s">
        <v>84</v>
      </c>
      <c r="AW205" s="14" t="s">
        <v>35</v>
      </c>
      <c r="AX205" s="14" t="s">
        <v>75</v>
      </c>
      <c r="AY205" s="251" t="s">
        <v>153</v>
      </c>
    </row>
    <row r="206" s="14" customFormat="1">
      <c r="A206" s="14"/>
      <c r="B206" s="241"/>
      <c r="C206" s="242"/>
      <c r="D206" s="226" t="s">
        <v>165</v>
      </c>
      <c r="E206" s="243" t="s">
        <v>19</v>
      </c>
      <c r="F206" s="244" t="s">
        <v>1568</v>
      </c>
      <c r="G206" s="242"/>
      <c r="H206" s="245">
        <v>20</v>
      </c>
      <c r="I206" s="246"/>
      <c r="J206" s="242"/>
      <c r="K206" s="242"/>
      <c r="L206" s="247"/>
      <c r="M206" s="248"/>
      <c r="N206" s="249"/>
      <c r="O206" s="249"/>
      <c r="P206" s="249"/>
      <c r="Q206" s="249"/>
      <c r="R206" s="249"/>
      <c r="S206" s="249"/>
      <c r="T206" s="250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1" t="s">
        <v>165</v>
      </c>
      <c r="AU206" s="251" t="s">
        <v>84</v>
      </c>
      <c r="AV206" s="14" t="s">
        <v>84</v>
      </c>
      <c r="AW206" s="14" t="s">
        <v>35</v>
      </c>
      <c r="AX206" s="14" t="s">
        <v>75</v>
      </c>
      <c r="AY206" s="251" t="s">
        <v>153</v>
      </c>
    </row>
    <row r="207" s="15" customFormat="1">
      <c r="A207" s="15"/>
      <c r="B207" s="252"/>
      <c r="C207" s="253"/>
      <c r="D207" s="226" t="s">
        <v>165</v>
      </c>
      <c r="E207" s="254" t="s">
        <v>19</v>
      </c>
      <c r="F207" s="255" t="s">
        <v>168</v>
      </c>
      <c r="G207" s="253"/>
      <c r="H207" s="256">
        <v>40</v>
      </c>
      <c r="I207" s="257"/>
      <c r="J207" s="253"/>
      <c r="K207" s="253"/>
      <c r="L207" s="258"/>
      <c r="M207" s="259"/>
      <c r="N207" s="260"/>
      <c r="O207" s="260"/>
      <c r="P207" s="260"/>
      <c r="Q207" s="260"/>
      <c r="R207" s="260"/>
      <c r="S207" s="260"/>
      <c r="T207" s="261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62" t="s">
        <v>165</v>
      </c>
      <c r="AU207" s="262" t="s">
        <v>84</v>
      </c>
      <c r="AV207" s="15" t="s">
        <v>161</v>
      </c>
      <c r="AW207" s="15" t="s">
        <v>35</v>
      </c>
      <c r="AX207" s="15" t="s">
        <v>82</v>
      </c>
      <c r="AY207" s="262" t="s">
        <v>153</v>
      </c>
    </row>
    <row r="208" s="2" customFormat="1" ht="16.5" customHeight="1">
      <c r="A208" s="39"/>
      <c r="B208" s="40"/>
      <c r="C208" s="213" t="s">
        <v>304</v>
      </c>
      <c r="D208" s="213" t="s">
        <v>156</v>
      </c>
      <c r="E208" s="214" t="s">
        <v>1569</v>
      </c>
      <c r="F208" s="215" t="s">
        <v>1570</v>
      </c>
      <c r="G208" s="216" t="s">
        <v>219</v>
      </c>
      <c r="H208" s="217">
        <v>200</v>
      </c>
      <c r="I208" s="218"/>
      <c r="J208" s="219">
        <f>ROUND(I208*H208,2)</f>
        <v>0</v>
      </c>
      <c r="K208" s="215" t="s">
        <v>19</v>
      </c>
      <c r="L208" s="45"/>
      <c r="M208" s="220" t="s">
        <v>19</v>
      </c>
      <c r="N208" s="221" t="s">
        <v>46</v>
      </c>
      <c r="O208" s="85"/>
      <c r="P208" s="222">
        <f>O208*H208</f>
        <v>0</v>
      </c>
      <c r="Q208" s="222">
        <v>0</v>
      </c>
      <c r="R208" s="222">
        <f>Q208*H208</f>
        <v>0</v>
      </c>
      <c r="S208" s="222">
        <v>0</v>
      </c>
      <c r="T208" s="223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24" t="s">
        <v>1445</v>
      </c>
      <c r="AT208" s="224" t="s">
        <v>156</v>
      </c>
      <c r="AU208" s="224" t="s">
        <v>84</v>
      </c>
      <c r="AY208" s="18" t="s">
        <v>153</v>
      </c>
      <c r="BE208" s="225">
        <f>IF(N208="základní",J208,0)</f>
        <v>0</v>
      </c>
      <c r="BF208" s="225">
        <f>IF(N208="snížená",J208,0)</f>
        <v>0</v>
      </c>
      <c r="BG208" s="225">
        <f>IF(N208="zákl. přenesená",J208,0)</f>
        <v>0</v>
      </c>
      <c r="BH208" s="225">
        <f>IF(N208="sníž. přenesená",J208,0)</f>
        <v>0</v>
      </c>
      <c r="BI208" s="225">
        <f>IF(N208="nulová",J208,0)</f>
        <v>0</v>
      </c>
      <c r="BJ208" s="18" t="s">
        <v>82</v>
      </c>
      <c r="BK208" s="225">
        <f>ROUND(I208*H208,2)</f>
        <v>0</v>
      </c>
      <c r="BL208" s="18" t="s">
        <v>1445</v>
      </c>
      <c r="BM208" s="224" t="s">
        <v>1571</v>
      </c>
    </row>
    <row r="209" s="2" customFormat="1">
      <c r="A209" s="39"/>
      <c r="B209" s="40"/>
      <c r="C209" s="41"/>
      <c r="D209" s="226" t="s">
        <v>163</v>
      </c>
      <c r="E209" s="41"/>
      <c r="F209" s="227" t="s">
        <v>1570</v>
      </c>
      <c r="G209" s="41"/>
      <c r="H209" s="41"/>
      <c r="I209" s="228"/>
      <c r="J209" s="41"/>
      <c r="K209" s="41"/>
      <c r="L209" s="45"/>
      <c r="M209" s="229"/>
      <c r="N209" s="230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163</v>
      </c>
      <c r="AU209" s="18" t="s">
        <v>84</v>
      </c>
    </row>
    <row r="210" s="13" customFormat="1">
      <c r="A210" s="13"/>
      <c r="B210" s="231"/>
      <c r="C210" s="232"/>
      <c r="D210" s="226" t="s">
        <v>165</v>
      </c>
      <c r="E210" s="233" t="s">
        <v>19</v>
      </c>
      <c r="F210" s="234" t="s">
        <v>1552</v>
      </c>
      <c r="G210" s="232"/>
      <c r="H210" s="233" t="s">
        <v>19</v>
      </c>
      <c r="I210" s="235"/>
      <c r="J210" s="232"/>
      <c r="K210" s="232"/>
      <c r="L210" s="236"/>
      <c r="M210" s="237"/>
      <c r="N210" s="238"/>
      <c r="O210" s="238"/>
      <c r="P210" s="238"/>
      <c r="Q210" s="238"/>
      <c r="R210" s="238"/>
      <c r="S210" s="238"/>
      <c r="T210" s="239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0" t="s">
        <v>165</v>
      </c>
      <c r="AU210" s="240" t="s">
        <v>84</v>
      </c>
      <c r="AV210" s="13" t="s">
        <v>82</v>
      </c>
      <c r="AW210" s="13" t="s">
        <v>35</v>
      </c>
      <c r="AX210" s="13" t="s">
        <v>75</v>
      </c>
      <c r="AY210" s="240" t="s">
        <v>153</v>
      </c>
    </row>
    <row r="211" s="14" customFormat="1">
      <c r="A211" s="14"/>
      <c r="B211" s="241"/>
      <c r="C211" s="242"/>
      <c r="D211" s="226" t="s">
        <v>165</v>
      </c>
      <c r="E211" s="243" t="s">
        <v>19</v>
      </c>
      <c r="F211" s="244" t="s">
        <v>1553</v>
      </c>
      <c r="G211" s="242"/>
      <c r="H211" s="245">
        <v>200</v>
      </c>
      <c r="I211" s="246"/>
      <c r="J211" s="242"/>
      <c r="K211" s="242"/>
      <c r="L211" s="247"/>
      <c r="M211" s="248"/>
      <c r="N211" s="249"/>
      <c r="O211" s="249"/>
      <c r="P211" s="249"/>
      <c r="Q211" s="249"/>
      <c r="R211" s="249"/>
      <c r="S211" s="249"/>
      <c r="T211" s="250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1" t="s">
        <v>165</v>
      </c>
      <c r="AU211" s="251" t="s">
        <v>84</v>
      </c>
      <c r="AV211" s="14" t="s">
        <v>84</v>
      </c>
      <c r="AW211" s="14" t="s">
        <v>35</v>
      </c>
      <c r="AX211" s="14" t="s">
        <v>75</v>
      </c>
      <c r="AY211" s="251" t="s">
        <v>153</v>
      </c>
    </row>
    <row r="212" s="15" customFormat="1">
      <c r="A212" s="15"/>
      <c r="B212" s="252"/>
      <c r="C212" s="253"/>
      <c r="D212" s="226" t="s">
        <v>165</v>
      </c>
      <c r="E212" s="254" t="s">
        <v>19</v>
      </c>
      <c r="F212" s="255" t="s">
        <v>168</v>
      </c>
      <c r="G212" s="253"/>
      <c r="H212" s="256">
        <v>200</v>
      </c>
      <c r="I212" s="257"/>
      <c r="J212" s="253"/>
      <c r="K212" s="253"/>
      <c r="L212" s="258"/>
      <c r="M212" s="259"/>
      <c r="N212" s="260"/>
      <c r="O212" s="260"/>
      <c r="P212" s="260"/>
      <c r="Q212" s="260"/>
      <c r="R212" s="260"/>
      <c r="S212" s="260"/>
      <c r="T212" s="261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62" t="s">
        <v>165</v>
      </c>
      <c r="AU212" s="262" t="s">
        <v>84</v>
      </c>
      <c r="AV212" s="15" t="s">
        <v>161</v>
      </c>
      <c r="AW212" s="15" t="s">
        <v>35</v>
      </c>
      <c r="AX212" s="15" t="s">
        <v>82</v>
      </c>
      <c r="AY212" s="262" t="s">
        <v>153</v>
      </c>
    </row>
    <row r="213" s="2" customFormat="1" ht="16.5" customHeight="1">
      <c r="A213" s="39"/>
      <c r="B213" s="40"/>
      <c r="C213" s="213" t="s">
        <v>7</v>
      </c>
      <c r="D213" s="213" t="s">
        <v>156</v>
      </c>
      <c r="E213" s="214" t="s">
        <v>1572</v>
      </c>
      <c r="F213" s="215" t="s">
        <v>1573</v>
      </c>
      <c r="G213" s="216" t="s">
        <v>219</v>
      </c>
      <c r="H213" s="217">
        <v>200</v>
      </c>
      <c r="I213" s="218"/>
      <c r="J213" s="219">
        <f>ROUND(I213*H213,2)</f>
        <v>0</v>
      </c>
      <c r="K213" s="215" t="s">
        <v>19</v>
      </c>
      <c r="L213" s="45"/>
      <c r="M213" s="220" t="s">
        <v>19</v>
      </c>
      <c r="N213" s="221" t="s">
        <v>46</v>
      </c>
      <c r="O213" s="85"/>
      <c r="P213" s="222">
        <f>O213*H213</f>
        <v>0</v>
      </c>
      <c r="Q213" s="222">
        <v>0</v>
      </c>
      <c r="R213" s="222">
        <f>Q213*H213</f>
        <v>0</v>
      </c>
      <c r="S213" s="222">
        <v>0</v>
      </c>
      <c r="T213" s="223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24" t="s">
        <v>1445</v>
      </c>
      <c r="AT213" s="224" t="s">
        <v>156</v>
      </c>
      <c r="AU213" s="224" t="s">
        <v>84</v>
      </c>
      <c r="AY213" s="18" t="s">
        <v>153</v>
      </c>
      <c r="BE213" s="225">
        <f>IF(N213="základní",J213,0)</f>
        <v>0</v>
      </c>
      <c r="BF213" s="225">
        <f>IF(N213="snížená",J213,0)</f>
        <v>0</v>
      </c>
      <c r="BG213" s="225">
        <f>IF(N213="zákl. přenesená",J213,0)</f>
        <v>0</v>
      </c>
      <c r="BH213" s="225">
        <f>IF(N213="sníž. přenesená",J213,0)</f>
        <v>0</v>
      </c>
      <c r="BI213" s="225">
        <f>IF(N213="nulová",J213,0)</f>
        <v>0</v>
      </c>
      <c r="BJ213" s="18" t="s">
        <v>82</v>
      </c>
      <c r="BK213" s="225">
        <f>ROUND(I213*H213,2)</f>
        <v>0</v>
      </c>
      <c r="BL213" s="18" t="s">
        <v>1445</v>
      </c>
      <c r="BM213" s="224" t="s">
        <v>1574</v>
      </c>
    </row>
    <row r="214" s="2" customFormat="1">
      <c r="A214" s="39"/>
      <c r="B214" s="40"/>
      <c r="C214" s="41"/>
      <c r="D214" s="226" t="s">
        <v>163</v>
      </c>
      <c r="E214" s="41"/>
      <c r="F214" s="227" t="s">
        <v>1573</v>
      </c>
      <c r="G214" s="41"/>
      <c r="H214" s="41"/>
      <c r="I214" s="228"/>
      <c r="J214" s="41"/>
      <c r="K214" s="41"/>
      <c r="L214" s="45"/>
      <c r="M214" s="229"/>
      <c r="N214" s="230"/>
      <c r="O214" s="85"/>
      <c r="P214" s="85"/>
      <c r="Q214" s="85"/>
      <c r="R214" s="85"/>
      <c r="S214" s="85"/>
      <c r="T214" s="86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163</v>
      </c>
      <c r="AU214" s="18" t="s">
        <v>84</v>
      </c>
    </row>
    <row r="215" s="13" customFormat="1">
      <c r="A215" s="13"/>
      <c r="B215" s="231"/>
      <c r="C215" s="232"/>
      <c r="D215" s="226" t="s">
        <v>165</v>
      </c>
      <c r="E215" s="233" t="s">
        <v>19</v>
      </c>
      <c r="F215" s="234" t="s">
        <v>1575</v>
      </c>
      <c r="G215" s="232"/>
      <c r="H215" s="233" t="s">
        <v>19</v>
      </c>
      <c r="I215" s="235"/>
      <c r="J215" s="232"/>
      <c r="K215" s="232"/>
      <c r="L215" s="236"/>
      <c r="M215" s="237"/>
      <c r="N215" s="238"/>
      <c r="O215" s="238"/>
      <c r="P215" s="238"/>
      <c r="Q215" s="238"/>
      <c r="R215" s="238"/>
      <c r="S215" s="238"/>
      <c r="T215" s="239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0" t="s">
        <v>165</v>
      </c>
      <c r="AU215" s="240" t="s">
        <v>84</v>
      </c>
      <c r="AV215" s="13" t="s">
        <v>82</v>
      </c>
      <c r="AW215" s="13" t="s">
        <v>35</v>
      </c>
      <c r="AX215" s="13" t="s">
        <v>75</v>
      </c>
      <c r="AY215" s="240" t="s">
        <v>153</v>
      </c>
    </row>
    <row r="216" s="14" customFormat="1">
      <c r="A216" s="14"/>
      <c r="B216" s="241"/>
      <c r="C216" s="242"/>
      <c r="D216" s="226" t="s">
        <v>165</v>
      </c>
      <c r="E216" s="243" t="s">
        <v>19</v>
      </c>
      <c r="F216" s="244" t="s">
        <v>1576</v>
      </c>
      <c r="G216" s="242"/>
      <c r="H216" s="245">
        <v>200</v>
      </c>
      <c r="I216" s="246"/>
      <c r="J216" s="242"/>
      <c r="K216" s="242"/>
      <c r="L216" s="247"/>
      <c r="M216" s="248"/>
      <c r="N216" s="249"/>
      <c r="O216" s="249"/>
      <c r="P216" s="249"/>
      <c r="Q216" s="249"/>
      <c r="R216" s="249"/>
      <c r="S216" s="249"/>
      <c r="T216" s="250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1" t="s">
        <v>165</v>
      </c>
      <c r="AU216" s="251" t="s">
        <v>84</v>
      </c>
      <c r="AV216" s="14" t="s">
        <v>84</v>
      </c>
      <c r="AW216" s="14" t="s">
        <v>35</v>
      </c>
      <c r="AX216" s="14" t="s">
        <v>75</v>
      </c>
      <c r="AY216" s="251" t="s">
        <v>153</v>
      </c>
    </row>
    <row r="217" s="15" customFormat="1">
      <c r="A217" s="15"/>
      <c r="B217" s="252"/>
      <c r="C217" s="253"/>
      <c r="D217" s="226" t="s">
        <v>165</v>
      </c>
      <c r="E217" s="254" t="s">
        <v>19</v>
      </c>
      <c r="F217" s="255" t="s">
        <v>168</v>
      </c>
      <c r="G217" s="253"/>
      <c r="H217" s="256">
        <v>200</v>
      </c>
      <c r="I217" s="257"/>
      <c r="J217" s="253"/>
      <c r="K217" s="253"/>
      <c r="L217" s="258"/>
      <c r="M217" s="274"/>
      <c r="N217" s="275"/>
      <c r="O217" s="275"/>
      <c r="P217" s="275"/>
      <c r="Q217" s="275"/>
      <c r="R217" s="275"/>
      <c r="S217" s="275"/>
      <c r="T217" s="276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62" t="s">
        <v>165</v>
      </c>
      <c r="AU217" s="262" t="s">
        <v>84</v>
      </c>
      <c r="AV217" s="15" t="s">
        <v>161</v>
      </c>
      <c r="AW217" s="15" t="s">
        <v>35</v>
      </c>
      <c r="AX217" s="15" t="s">
        <v>82</v>
      </c>
      <c r="AY217" s="262" t="s">
        <v>153</v>
      </c>
    </row>
    <row r="218" s="2" customFormat="1" ht="6.96" customHeight="1">
      <c r="A218" s="39"/>
      <c r="B218" s="60"/>
      <c r="C218" s="61"/>
      <c r="D218" s="61"/>
      <c r="E218" s="61"/>
      <c r="F218" s="61"/>
      <c r="G218" s="61"/>
      <c r="H218" s="61"/>
      <c r="I218" s="61"/>
      <c r="J218" s="61"/>
      <c r="K218" s="61"/>
      <c r="L218" s="45"/>
      <c r="M218" s="39"/>
      <c r="O218" s="39"/>
      <c r="P218" s="39"/>
      <c r="Q218" s="39"/>
      <c r="R218" s="39"/>
      <c r="S218" s="39"/>
      <c r="T218" s="39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</row>
  </sheetData>
  <sheetProtection sheet="1" autoFilter="0" formatColumns="0" formatRows="0" objects="1" scenarios="1" spinCount="100000" saltValue="1fFo74OdQXNd+zxHluZt8yLfK2rwB++DVwtP/hujeNolsee4hOr351vmEnc4T9XvNaNHCNYO9RZikmoRhY2jZA==" hashValue="Nk+XqC1Pk1LJnVfRaixSpQPgTpgtjpVV/02ruMQcrFnoEvLvBZs54G7tSm7/45SKw4vjNxENN1jQfeIWRah9WA==" algorithmName="SHA-512" password="CC35"/>
  <autoFilter ref="C85:K217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2" customWidth="1"/>
    <col min="2" max="2" width="1.667969" style="282" customWidth="1"/>
    <col min="3" max="4" width="5" style="282" customWidth="1"/>
    <col min="5" max="5" width="11.66016" style="282" customWidth="1"/>
    <col min="6" max="6" width="9.160156" style="282" customWidth="1"/>
    <col min="7" max="7" width="5" style="282" customWidth="1"/>
    <col min="8" max="8" width="77.83203" style="282" customWidth="1"/>
    <col min="9" max="10" width="20" style="282" customWidth="1"/>
    <col min="11" max="11" width="1.667969" style="282" customWidth="1"/>
  </cols>
  <sheetData>
    <row r="1" s="1" customFormat="1" ht="37.5" customHeight="1"/>
    <row r="2" s="1" customFormat="1" ht="7.5" customHeight="1">
      <c r="B2" s="283"/>
      <c r="C2" s="284"/>
      <c r="D2" s="284"/>
      <c r="E2" s="284"/>
      <c r="F2" s="284"/>
      <c r="G2" s="284"/>
      <c r="H2" s="284"/>
      <c r="I2" s="284"/>
      <c r="J2" s="284"/>
      <c r="K2" s="285"/>
    </row>
    <row r="3" s="16" customFormat="1" ht="45" customHeight="1">
      <c r="B3" s="286"/>
      <c r="C3" s="287" t="s">
        <v>1577</v>
      </c>
      <c r="D3" s="287"/>
      <c r="E3" s="287"/>
      <c r="F3" s="287"/>
      <c r="G3" s="287"/>
      <c r="H3" s="287"/>
      <c r="I3" s="287"/>
      <c r="J3" s="287"/>
      <c r="K3" s="288"/>
    </row>
    <row r="4" s="1" customFormat="1" ht="25.5" customHeight="1">
      <c r="B4" s="289"/>
      <c r="C4" s="290" t="s">
        <v>1578</v>
      </c>
      <c r="D4" s="290"/>
      <c r="E4" s="290"/>
      <c r="F4" s="290"/>
      <c r="G4" s="290"/>
      <c r="H4" s="290"/>
      <c r="I4" s="290"/>
      <c r="J4" s="290"/>
      <c r="K4" s="291"/>
    </row>
    <row r="5" s="1" customFormat="1" ht="5.25" customHeight="1">
      <c r="B5" s="289"/>
      <c r="C5" s="292"/>
      <c r="D5" s="292"/>
      <c r="E5" s="292"/>
      <c r="F5" s="292"/>
      <c r="G5" s="292"/>
      <c r="H5" s="292"/>
      <c r="I5" s="292"/>
      <c r="J5" s="292"/>
      <c r="K5" s="291"/>
    </row>
    <row r="6" s="1" customFormat="1" ht="15" customHeight="1">
      <c r="B6" s="289"/>
      <c r="C6" s="293" t="s">
        <v>1579</v>
      </c>
      <c r="D6" s="293"/>
      <c r="E6" s="293"/>
      <c r="F6" s="293"/>
      <c r="G6" s="293"/>
      <c r="H6" s="293"/>
      <c r="I6" s="293"/>
      <c r="J6" s="293"/>
      <c r="K6" s="291"/>
    </row>
    <row r="7" s="1" customFormat="1" ht="15" customHeight="1">
      <c r="B7" s="294"/>
      <c r="C7" s="293" t="s">
        <v>1580</v>
      </c>
      <c r="D7" s="293"/>
      <c r="E7" s="293"/>
      <c r="F7" s="293"/>
      <c r="G7" s="293"/>
      <c r="H7" s="293"/>
      <c r="I7" s="293"/>
      <c r="J7" s="293"/>
      <c r="K7" s="291"/>
    </row>
    <row r="8" s="1" customFormat="1" ht="12.75" customHeight="1">
      <c r="B8" s="294"/>
      <c r="C8" s="293"/>
      <c r="D8" s="293"/>
      <c r="E8" s="293"/>
      <c r="F8" s="293"/>
      <c r="G8" s="293"/>
      <c r="H8" s="293"/>
      <c r="I8" s="293"/>
      <c r="J8" s="293"/>
      <c r="K8" s="291"/>
    </row>
    <row r="9" s="1" customFormat="1" ht="15" customHeight="1">
      <c r="B9" s="294"/>
      <c r="C9" s="293" t="s">
        <v>1581</v>
      </c>
      <c r="D9" s="293"/>
      <c r="E9" s="293"/>
      <c r="F9" s="293"/>
      <c r="G9" s="293"/>
      <c r="H9" s="293"/>
      <c r="I9" s="293"/>
      <c r="J9" s="293"/>
      <c r="K9" s="291"/>
    </row>
    <row r="10" s="1" customFormat="1" ht="15" customHeight="1">
      <c r="B10" s="294"/>
      <c r="C10" s="293"/>
      <c r="D10" s="293" t="s">
        <v>1582</v>
      </c>
      <c r="E10" s="293"/>
      <c r="F10" s="293"/>
      <c r="G10" s="293"/>
      <c r="H10" s="293"/>
      <c r="I10" s="293"/>
      <c r="J10" s="293"/>
      <c r="K10" s="291"/>
    </row>
    <row r="11" s="1" customFormat="1" ht="15" customHeight="1">
      <c r="B11" s="294"/>
      <c r="C11" s="295"/>
      <c r="D11" s="293" t="s">
        <v>1583</v>
      </c>
      <c r="E11" s="293"/>
      <c r="F11" s="293"/>
      <c r="G11" s="293"/>
      <c r="H11" s="293"/>
      <c r="I11" s="293"/>
      <c r="J11" s="293"/>
      <c r="K11" s="291"/>
    </row>
    <row r="12" s="1" customFormat="1" ht="15" customHeight="1">
      <c r="B12" s="294"/>
      <c r="C12" s="295"/>
      <c r="D12" s="293"/>
      <c r="E12" s="293"/>
      <c r="F12" s="293"/>
      <c r="G12" s="293"/>
      <c r="H12" s="293"/>
      <c r="I12" s="293"/>
      <c r="J12" s="293"/>
      <c r="K12" s="291"/>
    </row>
    <row r="13" s="1" customFormat="1" ht="15" customHeight="1">
      <c r="B13" s="294"/>
      <c r="C13" s="295"/>
      <c r="D13" s="296" t="s">
        <v>1584</v>
      </c>
      <c r="E13" s="293"/>
      <c r="F13" s="293"/>
      <c r="G13" s="293"/>
      <c r="H13" s="293"/>
      <c r="I13" s="293"/>
      <c r="J13" s="293"/>
      <c r="K13" s="291"/>
    </row>
    <row r="14" s="1" customFormat="1" ht="12.75" customHeight="1">
      <c r="B14" s="294"/>
      <c r="C14" s="295"/>
      <c r="D14" s="295"/>
      <c r="E14" s="295"/>
      <c r="F14" s="295"/>
      <c r="G14" s="295"/>
      <c r="H14" s="295"/>
      <c r="I14" s="295"/>
      <c r="J14" s="295"/>
      <c r="K14" s="291"/>
    </row>
    <row r="15" s="1" customFormat="1" ht="15" customHeight="1">
      <c r="B15" s="294"/>
      <c r="C15" s="295"/>
      <c r="D15" s="293" t="s">
        <v>1585</v>
      </c>
      <c r="E15" s="293"/>
      <c r="F15" s="293"/>
      <c r="G15" s="293"/>
      <c r="H15" s="293"/>
      <c r="I15" s="293"/>
      <c r="J15" s="293"/>
      <c r="K15" s="291"/>
    </row>
    <row r="16" s="1" customFormat="1" ht="15" customHeight="1">
      <c r="B16" s="294"/>
      <c r="C16" s="295"/>
      <c r="D16" s="293" t="s">
        <v>1586</v>
      </c>
      <c r="E16" s="293"/>
      <c r="F16" s="293"/>
      <c r="G16" s="293"/>
      <c r="H16" s="293"/>
      <c r="I16" s="293"/>
      <c r="J16" s="293"/>
      <c r="K16" s="291"/>
    </row>
    <row r="17" s="1" customFormat="1" ht="15" customHeight="1">
      <c r="B17" s="294"/>
      <c r="C17" s="295"/>
      <c r="D17" s="293" t="s">
        <v>1587</v>
      </c>
      <c r="E17" s="293"/>
      <c r="F17" s="293"/>
      <c r="G17" s="293"/>
      <c r="H17" s="293"/>
      <c r="I17" s="293"/>
      <c r="J17" s="293"/>
      <c r="K17" s="291"/>
    </row>
    <row r="18" s="1" customFormat="1" ht="15" customHeight="1">
      <c r="B18" s="294"/>
      <c r="C18" s="295"/>
      <c r="D18" s="295"/>
      <c r="E18" s="297" t="s">
        <v>81</v>
      </c>
      <c r="F18" s="293" t="s">
        <v>1588</v>
      </c>
      <c r="G18" s="293"/>
      <c r="H18" s="293"/>
      <c r="I18" s="293"/>
      <c r="J18" s="293"/>
      <c r="K18" s="291"/>
    </row>
    <row r="19" s="1" customFormat="1" ht="15" customHeight="1">
      <c r="B19" s="294"/>
      <c r="C19" s="295"/>
      <c r="D19" s="295"/>
      <c r="E19" s="297" t="s">
        <v>1589</v>
      </c>
      <c r="F19" s="293" t="s">
        <v>1590</v>
      </c>
      <c r="G19" s="293"/>
      <c r="H19" s="293"/>
      <c r="I19" s="293"/>
      <c r="J19" s="293"/>
      <c r="K19" s="291"/>
    </row>
    <row r="20" s="1" customFormat="1" ht="15" customHeight="1">
      <c r="B20" s="294"/>
      <c r="C20" s="295"/>
      <c r="D20" s="295"/>
      <c r="E20" s="297" t="s">
        <v>1591</v>
      </c>
      <c r="F20" s="293" t="s">
        <v>1592</v>
      </c>
      <c r="G20" s="293"/>
      <c r="H20" s="293"/>
      <c r="I20" s="293"/>
      <c r="J20" s="293"/>
      <c r="K20" s="291"/>
    </row>
    <row r="21" s="1" customFormat="1" ht="15" customHeight="1">
      <c r="B21" s="294"/>
      <c r="C21" s="295"/>
      <c r="D21" s="295"/>
      <c r="E21" s="297" t="s">
        <v>1593</v>
      </c>
      <c r="F21" s="293" t="s">
        <v>1594</v>
      </c>
      <c r="G21" s="293"/>
      <c r="H21" s="293"/>
      <c r="I21" s="293"/>
      <c r="J21" s="293"/>
      <c r="K21" s="291"/>
    </row>
    <row r="22" s="1" customFormat="1" ht="15" customHeight="1">
      <c r="B22" s="294"/>
      <c r="C22" s="295"/>
      <c r="D22" s="295"/>
      <c r="E22" s="297" t="s">
        <v>260</v>
      </c>
      <c r="F22" s="293" t="s">
        <v>261</v>
      </c>
      <c r="G22" s="293"/>
      <c r="H22" s="293"/>
      <c r="I22" s="293"/>
      <c r="J22" s="293"/>
      <c r="K22" s="291"/>
    </row>
    <row r="23" s="1" customFormat="1" ht="15" customHeight="1">
      <c r="B23" s="294"/>
      <c r="C23" s="295"/>
      <c r="D23" s="295"/>
      <c r="E23" s="297" t="s">
        <v>88</v>
      </c>
      <c r="F23" s="293" t="s">
        <v>1595</v>
      </c>
      <c r="G23" s="293"/>
      <c r="H23" s="293"/>
      <c r="I23" s="293"/>
      <c r="J23" s="293"/>
      <c r="K23" s="291"/>
    </row>
    <row r="24" s="1" customFormat="1" ht="12.75" customHeight="1">
      <c r="B24" s="294"/>
      <c r="C24" s="295"/>
      <c r="D24" s="295"/>
      <c r="E24" s="295"/>
      <c r="F24" s="295"/>
      <c r="G24" s="295"/>
      <c r="H24" s="295"/>
      <c r="I24" s="295"/>
      <c r="J24" s="295"/>
      <c r="K24" s="291"/>
    </row>
    <row r="25" s="1" customFormat="1" ht="15" customHeight="1">
      <c r="B25" s="294"/>
      <c r="C25" s="293" t="s">
        <v>1596</v>
      </c>
      <c r="D25" s="293"/>
      <c r="E25" s="293"/>
      <c r="F25" s="293"/>
      <c r="G25" s="293"/>
      <c r="H25" s="293"/>
      <c r="I25" s="293"/>
      <c r="J25" s="293"/>
      <c r="K25" s="291"/>
    </row>
    <row r="26" s="1" customFormat="1" ht="15" customHeight="1">
      <c r="B26" s="294"/>
      <c r="C26" s="293" t="s">
        <v>1597</v>
      </c>
      <c r="D26" s="293"/>
      <c r="E26" s="293"/>
      <c r="F26" s="293"/>
      <c r="G26" s="293"/>
      <c r="H26" s="293"/>
      <c r="I26" s="293"/>
      <c r="J26" s="293"/>
      <c r="K26" s="291"/>
    </row>
    <row r="27" s="1" customFormat="1" ht="15" customHeight="1">
      <c r="B27" s="294"/>
      <c r="C27" s="293"/>
      <c r="D27" s="293" t="s">
        <v>1598</v>
      </c>
      <c r="E27" s="293"/>
      <c r="F27" s="293"/>
      <c r="G27" s="293"/>
      <c r="H27" s="293"/>
      <c r="I27" s="293"/>
      <c r="J27" s="293"/>
      <c r="K27" s="291"/>
    </row>
    <row r="28" s="1" customFormat="1" ht="15" customHeight="1">
      <c r="B28" s="294"/>
      <c r="C28" s="295"/>
      <c r="D28" s="293" t="s">
        <v>1599</v>
      </c>
      <c r="E28" s="293"/>
      <c r="F28" s="293"/>
      <c r="G28" s="293"/>
      <c r="H28" s="293"/>
      <c r="I28" s="293"/>
      <c r="J28" s="293"/>
      <c r="K28" s="291"/>
    </row>
    <row r="29" s="1" customFormat="1" ht="12.75" customHeight="1">
      <c r="B29" s="294"/>
      <c r="C29" s="295"/>
      <c r="D29" s="295"/>
      <c r="E29" s="295"/>
      <c r="F29" s="295"/>
      <c r="G29" s="295"/>
      <c r="H29" s="295"/>
      <c r="I29" s="295"/>
      <c r="J29" s="295"/>
      <c r="K29" s="291"/>
    </row>
    <row r="30" s="1" customFormat="1" ht="15" customHeight="1">
      <c r="B30" s="294"/>
      <c r="C30" s="295"/>
      <c r="D30" s="293" t="s">
        <v>1600</v>
      </c>
      <c r="E30" s="293"/>
      <c r="F30" s="293"/>
      <c r="G30" s="293"/>
      <c r="H30" s="293"/>
      <c r="I30" s="293"/>
      <c r="J30" s="293"/>
      <c r="K30" s="291"/>
    </row>
    <row r="31" s="1" customFormat="1" ht="15" customHeight="1">
      <c r="B31" s="294"/>
      <c r="C31" s="295"/>
      <c r="D31" s="293" t="s">
        <v>1601</v>
      </c>
      <c r="E31" s="293"/>
      <c r="F31" s="293"/>
      <c r="G31" s="293"/>
      <c r="H31" s="293"/>
      <c r="I31" s="293"/>
      <c r="J31" s="293"/>
      <c r="K31" s="291"/>
    </row>
    <row r="32" s="1" customFormat="1" ht="12.75" customHeight="1">
      <c r="B32" s="294"/>
      <c r="C32" s="295"/>
      <c r="D32" s="295"/>
      <c r="E32" s="295"/>
      <c r="F32" s="295"/>
      <c r="G32" s="295"/>
      <c r="H32" s="295"/>
      <c r="I32" s="295"/>
      <c r="J32" s="295"/>
      <c r="K32" s="291"/>
    </row>
    <row r="33" s="1" customFormat="1" ht="15" customHeight="1">
      <c r="B33" s="294"/>
      <c r="C33" s="295"/>
      <c r="D33" s="293" t="s">
        <v>1602</v>
      </c>
      <c r="E33" s="293"/>
      <c r="F33" s="293"/>
      <c r="G33" s="293"/>
      <c r="H33" s="293"/>
      <c r="I33" s="293"/>
      <c r="J33" s="293"/>
      <c r="K33" s="291"/>
    </row>
    <row r="34" s="1" customFormat="1" ht="15" customHeight="1">
      <c r="B34" s="294"/>
      <c r="C34" s="295"/>
      <c r="D34" s="293" t="s">
        <v>1603</v>
      </c>
      <c r="E34" s="293"/>
      <c r="F34" s="293"/>
      <c r="G34" s="293"/>
      <c r="H34" s="293"/>
      <c r="I34" s="293"/>
      <c r="J34" s="293"/>
      <c r="K34" s="291"/>
    </row>
    <row r="35" s="1" customFormat="1" ht="15" customHeight="1">
      <c r="B35" s="294"/>
      <c r="C35" s="295"/>
      <c r="D35" s="293" t="s">
        <v>1604</v>
      </c>
      <c r="E35" s="293"/>
      <c r="F35" s="293"/>
      <c r="G35" s="293"/>
      <c r="H35" s="293"/>
      <c r="I35" s="293"/>
      <c r="J35" s="293"/>
      <c r="K35" s="291"/>
    </row>
    <row r="36" s="1" customFormat="1" ht="15" customHeight="1">
      <c r="B36" s="294"/>
      <c r="C36" s="295"/>
      <c r="D36" s="293"/>
      <c r="E36" s="296" t="s">
        <v>139</v>
      </c>
      <c r="F36" s="293"/>
      <c r="G36" s="293" t="s">
        <v>1605</v>
      </c>
      <c r="H36" s="293"/>
      <c r="I36" s="293"/>
      <c r="J36" s="293"/>
      <c r="K36" s="291"/>
    </row>
    <row r="37" s="1" customFormat="1" ht="30.75" customHeight="1">
      <c r="B37" s="294"/>
      <c r="C37" s="295"/>
      <c r="D37" s="293"/>
      <c r="E37" s="296" t="s">
        <v>1606</v>
      </c>
      <c r="F37" s="293"/>
      <c r="G37" s="293" t="s">
        <v>1607</v>
      </c>
      <c r="H37" s="293"/>
      <c r="I37" s="293"/>
      <c r="J37" s="293"/>
      <c r="K37" s="291"/>
    </row>
    <row r="38" s="1" customFormat="1" ht="15" customHeight="1">
      <c r="B38" s="294"/>
      <c r="C38" s="295"/>
      <c r="D38" s="293"/>
      <c r="E38" s="296" t="s">
        <v>56</v>
      </c>
      <c r="F38" s="293"/>
      <c r="G38" s="293" t="s">
        <v>1608</v>
      </c>
      <c r="H38" s="293"/>
      <c r="I38" s="293"/>
      <c r="J38" s="293"/>
      <c r="K38" s="291"/>
    </row>
    <row r="39" s="1" customFormat="1" ht="15" customHeight="1">
      <c r="B39" s="294"/>
      <c r="C39" s="295"/>
      <c r="D39" s="293"/>
      <c r="E39" s="296" t="s">
        <v>57</v>
      </c>
      <c r="F39" s="293"/>
      <c r="G39" s="293" t="s">
        <v>1609</v>
      </c>
      <c r="H39" s="293"/>
      <c r="I39" s="293"/>
      <c r="J39" s="293"/>
      <c r="K39" s="291"/>
    </row>
    <row r="40" s="1" customFormat="1" ht="15" customHeight="1">
      <c r="B40" s="294"/>
      <c r="C40" s="295"/>
      <c r="D40" s="293"/>
      <c r="E40" s="296" t="s">
        <v>140</v>
      </c>
      <c r="F40" s="293"/>
      <c r="G40" s="293" t="s">
        <v>1610</v>
      </c>
      <c r="H40" s="293"/>
      <c r="I40" s="293"/>
      <c r="J40" s="293"/>
      <c r="K40" s="291"/>
    </row>
    <row r="41" s="1" customFormat="1" ht="15" customHeight="1">
      <c r="B41" s="294"/>
      <c r="C41" s="295"/>
      <c r="D41" s="293"/>
      <c r="E41" s="296" t="s">
        <v>141</v>
      </c>
      <c r="F41" s="293"/>
      <c r="G41" s="293" t="s">
        <v>1611</v>
      </c>
      <c r="H41" s="293"/>
      <c r="I41" s="293"/>
      <c r="J41" s="293"/>
      <c r="K41" s="291"/>
    </row>
    <row r="42" s="1" customFormat="1" ht="15" customHeight="1">
      <c r="B42" s="294"/>
      <c r="C42" s="295"/>
      <c r="D42" s="293"/>
      <c r="E42" s="296" t="s">
        <v>1612</v>
      </c>
      <c r="F42" s="293"/>
      <c r="G42" s="293" t="s">
        <v>1613</v>
      </c>
      <c r="H42" s="293"/>
      <c r="I42" s="293"/>
      <c r="J42" s="293"/>
      <c r="K42" s="291"/>
    </row>
    <row r="43" s="1" customFormat="1" ht="15" customHeight="1">
      <c r="B43" s="294"/>
      <c r="C43" s="295"/>
      <c r="D43" s="293"/>
      <c r="E43" s="296"/>
      <c r="F43" s="293"/>
      <c r="G43" s="293" t="s">
        <v>1614</v>
      </c>
      <c r="H43" s="293"/>
      <c r="I43" s="293"/>
      <c r="J43" s="293"/>
      <c r="K43" s="291"/>
    </row>
    <row r="44" s="1" customFormat="1" ht="15" customHeight="1">
      <c r="B44" s="294"/>
      <c r="C44" s="295"/>
      <c r="D44" s="293"/>
      <c r="E44" s="296" t="s">
        <v>1615</v>
      </c>
      <c r="F44" s="293"/>
      <c r="G44" s="293" t="s">
        <v>1616</v>
      </c>
      <c r="H44" s="293"/>
      <c r="I44" s="293"/>
      <c r="J44" s="293"/>
      <c r="K44" s="291"/>
    </row>
    <row r="45" s="1" customFormat="1" ht="15" customHeight="1">
      <c r="B45" s="294"/>
      <c r="C45" s="295"/>
      <c r="D45" s="293"/>
      <c r="E45" s="296" t="s">
        <v>143</v>
      </c>
      <c r="F45" s="293"/>
      <c r="G45" s="293" t="s">
        <v>1617</v>
      </c>
      <c r="H45" s="293"/>
      <c r="I45" s="293"/>
      <c r="J45" s="293"/>
      <c r="K45" s="291"/>
    </row>
    <row r="46" s="1" customFormat="1" ht="12.75" customHeight="1">
      <c r="B46" s="294"/>
      <c r="C46" s="295"/>
      <c r="D46" s="293"/>
      <c r="E46" s="293"/>
      <c r="F46" s="293"/>
      <c r="G46" s="293"/>
      <c r="H46" s="293"/>
      <c r="I46" s="293"/>
      <c r="J46" s="293"/>
      <c r="K46" s="291"/>
    </row>
    <row r="47" s="1" customFormat="1" ht="15" customHeight="1">
      <c r="B47" s="294"/>
      <c r="C47" s="295"/>
      <c r="D47" s="293" t="s">
        <v>1618</v>
      </c>
      <c r="E47" s="293"/>
      <c r="F47" s="293"/>
      <c r="G47" s="293"/>
      <c r="H47" s="293"/>
      <c r="I47" s="293"/>
      <c r="J47" s="293"/>
      <c r="K47" s="291"/>
    </row>
    <row r="48" s="1" customFormat="1" ht="15" customHeight="1">
      <c r="B48" s="294"/>
      <c r="C48" s="295"/>
      <c r="D48" s="295"/>
      <c r="E48" s="293" t="s">
        <v>1619</v>
      </c>
      <c r="F48" s="293"/>
      <c r="G48" s="293"/>
      <c r="H48" s="293"/>
      <c r="I48" s="293"/>
      <c r="J48" s="293"/>
      <c r="K48" s="291"/>
    </row>
    <row r="49" s="1" customFormat="1" ht="15" customHeight="1">
      <c r="B49" s="294"/>
      <c r="C49" s="295"/>
      <c r="D49" s="295"/>
      <c r="E49" s="293" t="s">
        <v>1620</v>
      </c>
      <c r="F49" s="293"/>
      <c r="G49" s="293"/>
      <c r="H49" s="293"/>
      <c r="I49" s="293"/>
      <c r="J49" s="293"/>
      <c r="K49" s="291"/>
    </row>
    <row r="50" s="1" customFormat="1" ht="15" customHeight="1">
      <c r="B50" s="294"/>
      <c r="C50" s="295"/>
      <c r="D50" s="295"/>
      <c r="E50" s="293" t="s">
        <v>1621</v>
      </c>
      <c r="F50" s="293"/>
      <c r="G50" s="293"/>
      <c r="H50" s="293"/>
      <c r="I50" s="293"/>
      <c r="J50" s="293"/>
      <c r="K50" s="291"/>
    </row>
    <row r="51" s="1" customFormat="1" ht="15" customHeight="1">
      <c r="B51" s="294"/>
      <c r="C51" s="295"/>
      <c r="D51" s="293" t="s">
        <v>1622</v>
      </c>
      <c r="E51" s="293"/>
      <c r="F51" s="293"/>
      <c r="G51" s="293"/>
      <c r="H51" s="293"/>
      <c r="I51" s="293"/>
      <c r="J51" s="293"/>
      <c r="K51" s="291"/>
    </row>
    <row r="52" s="1" customFormat="1" ht="25.5" customHeight="1">
      <c r="B52" s="289"/>
      <c r="C52" s="290" t="s">
        <v>1623</v>
      </c>
      <c r="D52" s="290"/>
      <c r="E52" s="290"/>
      <c r="F52" s="290"/>
      <c r="G52" s="290"/>
      <c r="H52" s="290"/>
      <c r="I52" s="290"/>
      <c r="J52" s="290"/>
      <c r="K52" s="291"/>
    </row>
    <row r="53" s="1" customFormat="1" ht="5.25" customHeight="1">
      <c r="B53" s="289"/>
      <c r="C53" s="292"/>
      <c r="D53" s="292"/>
      <c r="E53" s="292"/>
      <c r="F53" s="292"/>
      <c r="G53" s="292"/>
      <c r="H53" s="292"/>
      <c r="I53" s="292"/>
      <c r="J53" s="292"/>
      <c r="K53" s="291"/>
    </row>
    <row r="54" s="1" customFormat="1" ht="15" customHeight="1">
      <c r="B54" s="289"/>
      <c r="C54" s="293" t="s">
        <v>1624</v>
      </c>
      <c r="D54" s="293"/>
      <c r="E54" s="293"/>
      <c r="F54" s="293"/>
      <c r="G54" s="293"/>
      <c r="H54" s="293"/>
      <c r="I54" s="293"/>
      <c r="J54" s="293"/>
      <c r="K54" s="291"/>
    </row>
    <row r="55" s="1" customFormat="1" ht="15" customHeight="1">
      <c r="B55" s="289"/>
      <c r="C55" s="293" t="s">
        <v>1625</v>
      </c>
      <c r="D55" s="293"/>
      <c r="E55" s="293"/>
      <c r="F55" s="293"/>
      <c r="G55" s="293"/>
      <c r="H55" s="293"/>
      <c r="I55" s="293"/>
      <c r="J55" s="293"/>
      <c r="K55" s="291"/>
    </row>
    <row r="56" s="1" customFormat="1" ht="12.75" customHeight="1">
      <c r="B56" s="289"/>
      <c r="C56" s="293"/>
      <c r="D56" s="293"/>
      <c r="E56" s="293"/>
      <c r="F56" s="293"/>
      <c r="G56" s="293"/>
      <c r="H56" s="293"/>
      <c r="I56" s="293"/>
      <c r="J56" s="293"/>
      <c r="K56" s="291"/>
    </row>
    <row r="57" s="1" customFormat="1" ht="15" customHeight="1">
      <c r="B57" s="289"/>
      <c r="C57" s="293" t="s">
        <v>1626</v>
      </c>
      <c r="D57" s="293"/>
      <c r="E57" s="293"/>
      <c r="F57" s="293"/>
      <c r="G57" s="293"/>
      <c r="H57" s="293"/>
      <c r="I57" s="293"/>
      <c r="J57" s="293"/>
      <c r="K57" s="291"/>
    </row>
    <row r="58" s="1" customFormat="1" ht="15" customHeight="1">
      <c r="B58" s="289"/>
      <c r="C58" s="295"/>
      <c r="D58" s="293" t="s">
        <v>1627</v>
      </c>
      <c r="E58" s="293"/>
      <c r="F58" s="293"/>
      <c r="G58" s="293"/>
      <c r="H58" s="293"/>
      <c r="I58" s="293"/>
      <c r="J58" s="293"/>
      <c r="K58" s="291"/>
    </row>
    <row r="59" s="1" customFormat="1" ht="15" customHeight="1">
      <c r="B59" s="289"/>
      <c r="C59" s="295"/>
      <c r="D59" s="293" t="s">
        <v>1628</v>
      </c>
      <c r="E59" s="293"/>
      <c r="F59" s="293"/>
      <c r="G59" s="293"/>
      <c r="H59" s="293"/>
      <c r="I59" s="293"/>
      <c r="J59" s="293"/>
      <c r="K59" s="291"/>
    </row>
    <row r="60" s="1" customFormat="1" ht="15" customHeight="1">
      <c r="B60" s="289"/>
      <c r="C60" s="295"/>
      <c r="D60" s="293" t="s">
        <v>1629</v>
      </c>
      <c r="E60" s="293"/>
      <c r="F60" s="293"/>
      <c r="G60" s="293"/>
      <c r="H60" s="293"/>
      <c r="I60" s="293"/>
      <c r="J60" s="293"/>
      <c r="K60" s="291"/>
    </row>
    <row r="61" s="1" customFormat="1" ht="15" customHeight="1">
      <c r="B61" s="289"/>
      <c r="C61" s="295"/>
      <c r="D61" s="293" t="s">
        <v>1630</v>
      </c>
      <c r="E61" s="293"/>
      <c r="F61" s="293"/>
      <c r="G61" s="293"/>
      <c r="H61" s="293"/>
      <c r="I61" s="293"/>
      <c r="J61" s="293"/>
      <c r="K61" s="291"/>
    </row>
    <row r="62" s="1" customFormat="1" ht="15" customHeight="1">
      <c r="B62" s="289"/>
      <c r="C62" s="295"/>
      <c r="D62" s="298" t="s">
        <v>1631</v>
      </c>
      <c r="E62" s="298"/>
      <c r="F62" s="298"/>
      <c r="G62" s="298"/>
      <c r="H62" s="298"/>
      <c r="I62" s="298"/>
      <c r="J62" s="298"/>
      <c r="K62" s="291"/>
    </row>
    <row r="63" s="1" customFormat="1" ht="15" customHeight="1">
      <c r="B63" s="289"/>
      <c r="C63" s="295"/>
      <c r="D63" s="293" t="s">
        <v>1632</v>
      </c>
      <c r="E63" s="293"/>
      <c r="F63" s="293"/>
      <c r="G63" s="293"/>
      <c r="H63" s="293"/>
      <c r="I63" s="293"/>
      <c r="J63" s="293"/>
      <c r="K63" s="291"/>
    </row>
    <row r="64" s="1" customFormat="1" ht="12.75" customHeight="1">
      <c r="B64" s="289"/>
      <c r="C64" s="295"/>
      <c r="D64" s="295"/>
      <c r="E64" s="299"/>
      <c r="F64" s="295"/>
      <c r="G64" s="295"/>
      <c r="H64" s="295"/>
      <c r="I64" s="295"/>
      <c r="J64" s="295"/>
      <c r="K64" s="291"/>
    </row>
    <row r="65" s="1" customFormat="1" ht="15" customHeight="1">
      <c r="B65" s="289"/>
      <c r="C65" s="295"/>
      <c r="D65" s="293" t="s">
        <v>1633</v>
      </c>
      <c r="E65" s="293"/>
      <c r="F65" s="293"/>
      <c r="G65" s="293"/>
      <c r="H65" s="293"/>
      <c r="I65" s="293"/>
      <c r="J65" s="293"/>
      <c r="K65" s="291"/>
    </row>
    <row r="66" s="1" customFormat="1" ht="15" customHeight="1">
      <c r="B66" s="289"/>
      <c r="C66" s="295"/>
      <c r="D66" s="298" t="s">
        <v>1634</v>
      </c>
      <c r="E66" s="298"/>
      <c r="F66" s="298"/>
      <c r="G66" s="298"/>
      <c r="H66" s="298"/>
      <c r="I66" s="298"/>
      <c r="J66" s="298"/>
      <c r="K66" s="291"/>
    </row>
    <row r="67" s="1" customFormat="1" ht="15" customHeight="1">
      <c r="B67" s="289"/>
      <c r="C67" s="295"/>
      <c r="D67" s="293" t="s">
        <v>1635</v>
      </c>
      <c r="E67" s="293"/>
      <c r="F67" s="293"/>
      <c r="G67" s="293"/>
      <c r="H67" s="293"/>
      <c r="I67" s="293"/>
      <c r="J67" s="293"/>
      <c r="K67" s="291"/>
    </row>
    <row r="68" s="1" customFormat="1" ht="15" customHeight="1">
      <c r="B68" s="289"/>
      <c r="C68" s="295"/>
      <c r="D68" s="293" t="s">
        <v>1636</v>
      </c>
      <c r="E68" s="293"/>
      <c r="F68" s="293"/>
      <c r="G68" s="293"/>
      <c r="H68" s="293"/>
      <c r="I68" s="293"/>
      <c r="J68" s="293"/>
      <c r="K68" s="291"/>
    </row>
    <row r="69" s="1" customFormat="1" ht="15" customHeight="1">
      <c r="B69" s="289"/>
      <c r="C69" s="295"/>
      <c r="D69" s="293" t="s">
        <v>1637</v>
      </c>
      <c r="E69" s="293"/>
      <c r="F69" s="293"/>
      <c r="G69" s="293"/>
      <c r="H69" s="293"/>
      <c r="I69" s="293"/>
      <c r="J69" s="293"/>
      <c r="K69" s="291"/>
    </row>
    <row r="70" s="1" customFormat="1" ht="15" customHeight="1">
      <c r="B70" s="289"/>
      <c r="C70" s="295"/>
      <c r="D70" s="293" t="s">
        <v>1638</v>
      </c>
      <c r="E70" s="293"/>
      <c r="F70" s="293"/>
      <c r="G70" s="293"/>
      <c r="H70" s="293"/>
      <c r="I70" s="293"/>
      <c r="J70" s="293"/>
      <c r="K70" s="291"/>
    </row>
    <row r="71" s="1" customFormat="1" ht="12.75" customHeight="1">
      <c r="B71" s="300"/>
      <c r="C71" s="301"/>
      <c r="D71" s="301"/>
      <c r="E71" s="301"/>
      <c r="F71" s="301"/>
      <c r="G71" s="301"/>
      <c r="H71" s="301"/>
      <c r="I71" s="301"/>
      <c r="J71" s="301"/>
      <c r="K71" s="302"/>
    </row>
    <row r="72" s="1" customFormat="1" ht="18.75" customHeight="1">
      <c r="B72" s="303"/>
      <c r="C72" s="303"/>
      <c r="D72" s="303"/>
      <c r="E72" s="303"/>
      <c r="F72" s="303"/>
      <c r="G72" s="303"/>
      <c r="H72" s="303"/>
      <c r="I72" s="303"/>
      <c r="J72" s="303"/>
      <c r="K72" s="304"/>
    </row>
    <row r="73" s="1" customFormat="1" ht="18.75" customHeight="1">
      <c r="B73" s="304"/>
      <c r="C73" s="304"/>
      <c r="D73" s="304"/>
      <c r="E73" s="304"/>
      <c r="F73" s="304"/>
      <c r="G73" s="304"/>
      <c r="H73" s="304"/>
      <c r="I73" s="304"/>
      <c r="J73" s="304"/>
      <c r="K73" s="304"/>
    </row>
    <row r="74" s="1" customFormat="1" ht="7.5" customHeight="1">
      <c r="B74" s="305"/>
      <c r="C74" s="306"/>
      <c r="D74" s="306"/>
      <c r="E74" s="306"/>
      <c r="F74" s="306"/>
      <c r="G74" s="306"/>
      <c r="H74" s="306"/>
      <c r="I74" s="306"/>
      <c r="J74" s="306"/>
      <c r="K74" s="307"/>
    </row>
    <row r="75" s="1" customFormat="1" ht="45" customHeight="1">
      <c r="B75" s="308"/>
      <c r="C75" s="309" t="s">
        <v>1639</v>
      </c>
      <c r="D75" s="309"/>
      <c r="E75" s="309"/>
      <c r="F75" s="309"/>
      <c r="G75" s="309"/>
      <c r="H75" s="309"/>
      <c r="I75" s="309"/>
      <c r="J75" s="309"/>
      <c r="K75" s="310"/>
    </row>
    <row r="76" s="1" customFormat="1" ht="17.25" customHeight="1">
      <c r="B76" s="308"/>
      <c r="C76" s="311" t="s">
        <v>1640</v>
      </c>
      <c r="D76" s="311"/>
      <c r="E76" s="311"/>
      <c r="F76" s="311" t="s">
        <v>1641</v>
      </c>
      <c r="G76" s="312"/>
      <c r="H76" s="311" t="s">
        <v>57</v>
      </c>
      <c r="I76" s="311" t="s">
        <v>60</v>
      </c>
      <c r="J76" s="311" t="s">
        <v>1642</v>
      </c>
      <c r="K76" s="310"/>
    </row>
    <row r="77" s="1" customFormat="1" ht="17.25" customHeight="1">
      <c r="B77" s="308"/>
      <c r="C77" s="313" t="s">
        <v>1643</v>
      </c>
      <c r="D77" s="313"/>
      <c r="E77" s="313"/>
      <c r="F77" s="314" t="s">
        <v>1644</v>
      </c>
      <c r="G77" s="315"/>
      <c r="H77" s="313"/>
      <c r="I77" s="313"/>
      <c r="J77" s="313" t="s">
        <v>1645</v>
      </c>
      <c r="K77" s="310"/>
    </row>
    <row r="78" s="1" customFormat="1" ht="5.25" customHeight="1">
      <c r="B78" s="308"/>
      <c r="C78" s="316"/>
      <c r="D78" s="316"/>
      <c r="E78" s="316"/>
      <c r="F78" s="316"/>
      <c r="G78" s="317"/>
      <c r="H78" s="316"/>
      <c r="I78" s="316"/>
      <c r="J78" s="316"/>
      <c r="K78" s="310"/>
    </row>
    <row r="79" s="1" customFormat="1" ht="15" customHeight="1">
      <c r="B79" s="308"/>
      <c r="C79" s="296" t="s">
        <v>56</v>
      </c>
      <c r="D79" s="318"/>
      <c r="E79" s="318"/>
      <c r="F79" s="319" t="s">
        <v>1646</v>
      </c>
      <c r="G79" s="320"/>
      <c r="H79" s="296" t="s">
        <v>1647</v>
      </c>
      <c r="I79" s="296" t="s">
        <v>1648</v>
      </c>
      <c r="J79" s="296">
        <v>20</v>
      </c>
      <c r="K79" s="310"/>
    </row>
    <row r="80" s="1" customFormat="1" ht="15" customHeight="1">
      <c r="B80" s="308"/>
      <c r="C80" s="296" t="s">
        <v>1649</v>
      </c>
      <c r="D80" s="296"/>
      <c r="E80" s="296"/>
      <c r="F80" s="319" t="s">
        <v>1646</v>
      </c>
      <c r="G80" s="320"/>
      <c r="H80" s="296" t="s">
        <v>1650</v>
      </c>
      <c r="I80" s="296" t="s">
        <v>1648</v>
      </c>
      <c r="J80" s="296">
        <v>120</v>
      </c>
      <c r="K80" s="310"/>
    </row>
    <row r="81" s="1" customFormat="1" ht="15" customHeight="1">
      <c r="B81" s="321"/>
      <c r="C81" s="296" t="s">
        <v>1651</v>
      </c>
      <c r="D81" s="296"/>
      <c r="E81" s="296"/>
      <c r="F81" s="319" t="s">
        <v>1652</v>
      </c>
      <c r="G81" s="320"/>
      <c r="H81" s="296" t="s">
        <v>1653</v>
      </c>
      <c r="I81" s="296" t="s">
        <v>1648</v>
      </c>
      <c r="J81" s="296">
        <v>50</v>
      </c>
      <c r="K81" s="310"/>
    </row>
    <row r="82" s="1" customFormat="1" ht="15" customHeight="1">
      <c r="B82" s="321"/>
      <c r="C82" s="296" t="s">
        <v>1654</v>
      </c>
      <c r="D82" s="296"/>
      <c r="E82" s="296"/>
      <c r="F82" s="319" t="s">
        <v>1646</v>
      </c>
      <c r="G82" s="320"/>
      <c r="H82" s="296" t="s">
        <v>1655</v>
      </c>
      <c r="I82" s="296" t="s">
        <v>1656</v>
      </c>
      <c r="J82" s="296"/>
      <c r="K82" s="310"/>
    </row>
    <row r="83" s="1" customFormat="1" ht="15" customHeight="1">
      <c r="B83" s="321"/>
      <c r="C83" s="322" t="s">
        <v>1657</v>
      </c>
      <c r="D83" s="322"/>
      <c r="E83" s="322"/>
      <c r="F83" s="323" t="s">
        <v>1652</v>
      </c>
      <c r="G83" s="322"/>
      <c r="H83" s="322" t="s">
        <v>1658</v>
      </c>
      <c r="I83" s="322" t="s">
        <v>1648</v>
      </c>
      <c r="J83" s="322">
        <v>15</v>
      </c>
      <c r="K83" s="310"/>
    </row>
    <row r="84" s="1" customFormat="1" ht="15" customHeight="1">
      <c r="B84" s="321"/>
      <c r="C84" s="322" t="s">
        <v>1659</v>
      </c>
      <c r="D84" s="322"/>
      <c r="E84" s="322"/>
      <c r="F84" s="323" t="s">
        <v>1652</v>
      </c>
      <c r="G84" s="322"/>
      <c r="H84" s="322" t="s">
        <v>1660</v>
      </c>
      <c r="I84" s="322" t="s">
        <v>1648</v>
      </c>
      <c r="J84" s="322">
        <v>15</v>
      </c>
      <c r="K84" s="310"/>
    </row>
    <row r="85" s="1" customFormat="1" ht="15" customHeight="1">
      <c r="B85" s="321"/>
      <c r="C85" s="322" t="s">
        <v>1661</v>
      </c>
      <c r="D85" s="322"/>
      <c r="E85" s="322"/>
      <c r="F85" s="323" t="s">
        <v>1652</v>
      </c>
      <c r="G85" s="322"/>
      <c r="H85" s="322" t="s">
        <v>1662</v>
      </c>
      <c r="I85" s="322" t="s">
        <v>1648</v>
      </c>
      <c r="J85" s="322">
        <v>20</v>
      </c>
      <c r="K85" s="310"/>
    </row>
    <row r="86" s="1" customFormat="1" ht="15" customHeight="1">
      <c r="B86" s="321"/>
      <c r="C86" s="322" t="s">
        <v>1663</v>
      </c>
      <c r="D86" s="322"/>
      <c r="E86" s="322"/>
      <c r="F86" s="323" t="s">
        <v>1652</v>
      </c>
      <c r="G86" s="322"/>
      <c r="H86" s="322" t="s">
        <v>1664</v>
      </c>
      <c r="I86" s="322" t="s">
        <v>1648</v>
      </c>
      <c r="J86" s="322">
        <v>20</v>
      </c>
      <c r="K86" s="310"/>
    </row>
    <row r="87" s="1" customFormat="1" ht="15" customHeight="1">
      <c r="B87" s="321"/>
      <c r="C87" s="296" t="s">
        <v>1665</v>
      </c>
      <c r="D87" s="296"/>
      <c r="E87" s="296"/>
      <c r="F87" s="319" t="s">
        <v>1652</v>
      </c>
      <c r="G87" s="320"/>
      <c r="H87" s="296" t="s">
        <v>1666</v>
      </c>
      <c r="I87" s="296" t="s">
        <v>1648</v>
      </c>
      <c r="J87" s="296">
        <v>50</v>
      </c>
      <c r="K87" s="310"/>
    </row>
    <row r="88" s="1" customFormat="1" ht="15" customHeight="1">
      <c r="B88" s="321"/>
      <c r="C88" s="296" t="s">
        <v>1667</v>
      </c>
      <c r="D88" s="296"/>
      <c r="E88" s="296"/>
      <c r="F88" s="319" t="s">
        <v>1652</v>
      </c>
      <c r="G88" s="320"/>
      <c r="H88" s="296" t="s">
        <v>1668</v>
      </c>
      <c r="I88" s="296" t="s">
        <v>1648</v>
      </c>
      <c r="J88" s="296">
        <v>20</v>
      </c>
      <c r="K88" s="310"/>
    </row>
    <row r="89" s="1" customFormat="1" ht="15" customHeight="1">
      <c r="B89" s="321"/>
      <c r="C89" s="296" t="s">
        <v>1669</v>
      </c>
      <c r="D89" s="296"/>
      <c r="E89" s="296"/>
      <c r="F89" s="319" t="s">
        <v>1652</v>
      </c>
      <c r="G89" s="320"/>
      <c r="H89" s="296" t="s">
        <v>1670</v>
      </c>
      <c r="I89" s="296" t="s">
        <v>1648</v>
      </c>
      <c r="J89" s="296">
        <v>20</v>
      </c>
      <c r="K89" s="310"/>
    </row>
    <row r="90" s="1" customFormat="1" ht="15" customHeight="1">
      <c r="B90" s="321"/>
      <c r="C90" s="296" t="s">
        <v>1671</v>
      </c>
      <c r="D90" s="296"/>
      <c r="E90" s="296"/>
      <c r="F90" s="319" t="s">
        <v>1652</v>
      </c>
      <c r="G90" s="320"/>
      <c r="H90" s="296" t="s">
        <v>1672</v>
      </c>
      <c r="I90" s="296" t="s">
        <v>1648</v>
      </c>
      <c r="J90" s="296">
        <v>50</v>
      </c>
      <c r="K90" s="310"/>
    </row>
    <row r="91" s="1" customFormat="1" ht="15" customHeight="1">
      <c r="B91" s="321"/>
      <c r="C91" s="296" t="s">
        <v>1673</v>
      </c>
      <c r="D91" s="296"/>
      <c r="E91" s="296"/>
      <c r="F91" s="319" t="s">
        <v>1652</v>
      </c>
      <c r="G91" s="320"/>
      <c r="H91" s="296" t="s">
        <v>1673</v>
      </c>
      <c r="I91" s="296" t="s">
        <v>1648</v>
      </c>
      <c r="J91" s="296">
        <v>50</v>
      </c>
      <c r="K91" s="310"/>
    </row>
    <row r="92" s="1" customFormat="1" ht="15" customHeight="1">
      <c r="B92" s="321"/>
      <c r="C92" s="296" t="s">
        <v>1674</v>
      </c>
      <c r="D92" s="296"/>
      <c r="E92" s="296"/>
      <c r="F92" s="319" t="s">
        <v>1652</v>
      </c>
      <c r="G92" s="320"/>
      <c r="H92" s="296" t="s">
        <v>1675</v>
      </c>
      <c r="I92" s="296" t="s">
        <v>1648</v>
      </c>
      <c r="J92" s="296">
        <v>255</v>
      </c>
      <c r="K92" s="310"/>
    </row>
    <row r="93" s="1" customFormat="1" ht="15" customHeight="1">
      <c r="B93" s="321"/>
      <c r="C93" s="296" t="s">
        <v>1676</v>
      </c>
      <c r="D93" s="296"/>
      <c r="E93" s="296"/>
      <c r="F93" s="319" t="s">
        <v>1646</v>
      </c>
      <c r="G93" s="320"/>
      <c r="H93" s="296" t="s">
        <v>1677</v>
      </c>
      <c r="I93" s="296" t="s">
        <v>1678</v>
      </c>
      <c r="J93" s="296"/>
      <c r="K93" s="310"/>
    </row>
    <row r="94" s="1" customFormat="1" ht="15" customHeight="1">
      <c r="B94" s="321"/>
      <c r="C94" s="296" t="s">
        <v>1679</v>
      </c>
      <c r="D94" s="296"/>
      <c r="E94" s="296"/>
      <c r="F94" s="319" t="s">
        <v>1646</v>
      </c>
      <c r="G94" s="320"/>
      <c r="H94" s="296" t="s">
        <v>1680</v>
      </c>
      <c r="I94" s="296" t="s">
        <v>1681</v>
      </c>
      <c r="J94" s="296"/>
      <c r="K94" s="310"/>
    </row>
    <row r="95" s="1" customFormat="1" ht="15" customHeight="1">
      <c r="B95" s="321"/>
      <c r="C95" s="296" t="s">
        <v>1682</v>
      </c>
      <c r="D95" s="296"/>
      <c r="E95" s="296"/>
      <c r="F95" s="319" t="s">
        <v>1646</v>
      </c>
      <c r="G95" s="320"/>
      <c r="H95" s="296" t="s">
        <v>1682</v>
      </c>
      <c r="I95" s="296" t="s">
        <v>1681</v>
      </c>
      <c r="J95" s="296"/>
      <c r="K95" s="310"/>
    </row>
    <row r="96" s="1" customFormat="1" ht="15" customHeight="1">
      <c r="B96" s="321"/>
      <c r="C96" s="296" t="s">
        <v>41</v>
      </c>
      <c r="D96" s="296"/>
      <c r="E96" s="296"/>
      <c r="F96" s="319" t="s">
        <v>1646</v>
      </c>
      <c r="G96" s="320"/>
      <c r="H96" s="296" t="s">
        <v>1683</v>
      </c>
      <c r="I96" s="296" t="s">
        <v>1681</v>
      </c>
      <c r="J96" s="296"/>
      <c r="K96" s="310"/>
    </row>
    <row r="97" s="1" customFormat="1" ht="15" customHeight="1">
      <c r="B97" s="321"/>
      <c r="C97" s="296" t="s">
        <v>51</v>
      </c>
      <c r="D97" s="296"/>
      <c r="E97" s="296"/>
      <c r="F97" s="319" t="s">
        <v>1646</v>
      </c>
      <c r="G97" s="320"/>
      <c r="H97" s="296" t="s">
        <v>1684</v>
      </c>
      <c r="I97" s="296" t="s">
        <v>1681</v>
      </c>
      <c r="J97" s="296"/>
      <c r="K97" s="310"/>
    </row>
    <row r="98" s="1" customFormat="1" ht="15" customHeight="1">
      <c r="B98" s="324"/>
      <c r="C98" s="325"/>
      <c r="D98" s="325"/>
      <c r="E98" s="325"/>
      <c r="F98" s="325"/>
      <c r="G98" s="325"/>
      <c r="H98" s="325"/>
      <c r="I98" s="325"/>
      <c r="J98" s="325"/>
      <c r="K98" s="326"/>
    </row>
    <row r="99" s="1" customFormat="1" ht="18.75" customHeight="1">
      <c r="B99" s="327"/>
      <c r="C99" s="328"/>
      <c r="D99" s="328"/>
      <c r="E99" s="328"/>
      <c r="F99" s="328"/>
      <c r="G99" s="328"/>
      <c r="H99" s="328"/>
      <c r="I99" s="328"/>
      <c r="J99" s="328"/>
      <c r="K99" s="327"/>
    </row>
    <row r="100" s="1" customFormat="1" ht="18.75" customHeight="1">
      <c r="B100" s="304"/>
      <c r="C100" s="304"/>
      <c r="D100" s="304"/>
      <c r="E100" s="304"/>
      <c r="F100" s="304"/>
      <c r="G100" s="304"/>
      <c r="H100" s="304"/>
      <c r="I100" s="304"/>
      <c r="J100" s="304"/>
      <c r="K100" s="304"/>
    </row>
    <row r="101" s="1" customFormat="1" ht="7.5" customHeight="1">
      <c r="B101" s="305"/>
      <c r="C101" s="306"/>
      <c r="D101" s="306"/>
      <c r="E101" s="306"/>
      <c r="F101" s="306"/>
      <c r="G101" s="306"/>
      <c r="H101" s="306"/>
      <c r="I101" s="306"/>
      <c r="J101" s="306"/>
      <c r="K101" s="307"/>
    </row>
    <row r="102" s="1" customFormat="1" ht="45" customHeight="1">
      <c r="B102" s="308"/>
      <c r="C102" s="309" t="s">
        <v>1685</v>
      </c>
      <c r="D102" s="309"/>
      <c r="E102" s="309"/>
      <c r="F102" s="309"/>
      <c r="G102" s="309"/>
      <c r="H102" s="309"/>
      <c r="I102" s="309"/>
      <c r="J102" s="309"/>
      <c r="K102" s="310"/>
    </row>
    <row r="103" s="1" customFormat="1" ht="17.25" customHeight="1">
      <c r="B103" s="308"/>
      <c r="C103" s="311" t="s">
        <v>1640</v>
      </c>
      <c r="D103" s="311"/>
      <c r="E103" s="311"/>
      <c r="F103" s="311" t="s">
        <v>1641</v>
      </c>
      <c r="G103" s="312"/>
      <c r="H103" s="311" t="s">
        <v>57</v>
      </c>
      <c r="I103" s="311" t="s">
        <v>60</v>
      </c>
      <c r="J103" s="311" t="s">
        <v>1642</v>
      </c>
      <c r="K103" s="310"/>
    </row>
    <row r="104" s="1" customFormat="1" ht="17.25" customHeight="1">
      <c r="B104" s="308"/>
      <c r="C104" s="313" t="s">
        <v>1643</v>
      </c>
      <c r="D104" s="313"/>
      <c r="E104" s="313"/>
      <c r="F104" s="314" t="s">
        <v>1644</v>
      </c>
      <c r="G104" s="315"/>
      <c r="H104" s="313"/>
      <c r="I104" s="313"/>
      <c r="J104" s="313" t="s">
        <v>1645</v>
      </c>
      <c r="K104" s="310"/>
    </row>
    <row r="105" s="1" customFormat="1" ht="5.25" customHeight="1">
      <c r="B105" s="308"/>
      <c r="C105" s="311"/>
      <c r="D105" s="311"/>
      <c r="E105" s="311"/>
      <c r="F105" s="311"/>
      <c r="G105" s="329"/>
      <c r="H105" s="311"/>
      <c r="I105" s="311"/>
      <c r="J105" s="311"/>
      <c r="K105" s="310"/>
    </row>
    <row r="106" s="1" customFormat="1" ht="15" customHeight="1">
      <c r="B106" s="308"/>
      <c r="C106" s="296" t="s">
        <v>56</v>
      </c>
      <c r="D106" s="318"/>
      <c r="E106" s="318"/>
      <c r="F106" s="319" t="s">
        <v>1646</v>
      </c>
      <c r="G106" s="296"/>
      <c r="H106" s="296" t="s">
        <v>1686</v>
      </c>
      <c r="I106" s="296" t="s">
        <v>1648</v>
      </c>
      <c r="J106" s="296">
        <v>20</v>
      </c>
      <c r="K106" s="310"/>
    </row>
    <row r="107" s="1" customFormat="1" ht="15" customHeight="1">
      <c r="B107" s="308"/>
      <c r="C107" s="296" t="s">
        <v>1649</v>
      </c>
      <c r="D107" s="296"/>
      <c r="E107" s="296"/>
      <c r="F107" s="319" t="s">
        <v>1646</v>
      </c>
      <c r="G107" s="296"/>
      <c r="H107" s="296" t="s">
        <v>1686</v>
      </c>
      <c r="I107" s="296" t="s">
        <v>1648</v>
      </c>
      <c r="J107" s="296">
        <v>120</v>
      </c>
      <c r="K107" s="310"/>
    </row>
    <row r="108" s="1" customFormat="1" ht="15" customHeight="1">
      <c r="B108" s="321"/>
      <c r="C108" s="296" t="s">
        <v>1651</v>
      </c>
      <c r="D108" s="296"/>
      <c r="E108" s="296"/>
      <c r="F108" s="319" t="s">
        <v>1652</v>
      </c>
      <c r="G108" s="296"/>
      <c r="H108" s="296" t="s">
        <v>1686</v>
      </c>
      <c r="I108" s="296" t="s">
        <v>1648</v>
      </c>
      <c r="J108" s="296">
        <v>50</v>
      </c>
      <c r="K108" s="310"/>
    </row>
    <row r="109" s="1" customFormat="1" ht="15" customHeight="1">
      <c r="B109" s="321"/>
      <c r="C109" s="296" t="s">
        <v>1654</v>
      </c>
      <c r="D109" s="296"/>
      <c r="E109" s="296"/>
      <c r="F109" s="319" t="s">
        <v>1646</v>
      </c>
      <c r="G109" s="296"/>
      <c r="H109" s="296" t="s">
        <v>1686</v>
      </c>
      <c r="I109" s="296" t="s">
        <v>1656</v>
      </c>
      <c r="J109" s="296"/>
      <c r="K109" s="310"/>
    </row>
    <row r="110" s="1" customFormat="1" ht="15" customHeight="1">
      <c r="B110" s="321"/>
      <c r="C110" s="296" t="s">
        <v>1665</v>
      </c>
      <c r="D110" s="296"/>
      <c r="E110" s="296"/>
      <c r="F110" s="319" t="s">
        <v>1652</v>
      </c>
      <c r="G110" s="296"/>
      <c r="H110" s="296" t="s">
        <v>1686</v>
      </c>
      <c r="I110" s="296" t="s">
        <v>1648</v>
      </c>
      <c r="J110" s="296">
        <v>50</v>
      </c>
      <c r="K110" s="310"/>
    </row>
    <row r="111" s="1" customFormat="1" ht="15" customHeight="1">
      <c r="B111" s="321"/>
      <c r="C111" s="296" t="s">
        <v>1673</v>
      </c>
      <c r="D111" s="296"/>
      <c r="E111" s="296"/>
      <c r="F111" s="319" t="s">
        <v>1652</v>
      </c>
      <c r="G111" s="296"/>
      <c r="H111" s="296" t="s">
        <v>1686</v>
      </c>
      <c r="I111" s="296" t="s">
        <v>1648</v>
      </c>
      <c r="J111" s="296">
        <v>50</v>
      </c>
      <c r="K111" s="310"/>
    </row>
    <row r="112" s="1" customFormat="1" ht="15" customHeight="1">
      <c r="B112" s="321"/>
      <c r="C112" s="296" t="s">
        <v>1671</v>
      </c>
      <c r="D112" s="296"/>
      <c r="E112" s="296"/>
      <c r="F112" s="319" t="s">
        <v>1652</v>
      </c>
      <c r="G112" s="296"/>
      <c r="H112" s="296" t="s">
        <v>1686</v>
      </c>
      <c r="I112" s="296" t="s">
        <v>1648</v>
      </c>
      <c r="J112" s="296">
        <v>50</v>
      </c>
      <c r="K112" s="310"/>
    </row>
    <row r="113" s="1" customFormat="1" ht="15" customHeight="1">
      <c r="B113" s="321"/>
      <c r="C113" s="296" t="s">
        <v>56</v>
      </c>
      <c r="D113" s="296"/>
      <c r="E113" s="296"/>
      <c r="F113" s="319" t="s">
        <v>1646</v>
      </c>
      <c r="G113" s="296"/>
      <c r="H113" s="296" t="s">
        <v>1687</v>
      </c>
      <c r="I113" s="296" t="s">
        <v>1648</v>
      </c>
      <c r="J113" s="296">
        <v>20</v>
      </c>
      <c r="K113" s="310"/>
    </row>
    <row r="114" s="1" customFormat="1" ht="15" customHeight="1">
      <c r="B114" s="321"/>
      <c r="C114" s="296" t="s">
        <v>1688</v>
      </c>
      <c r="D114" s="296"/>
      <c r="E114" s="296"/>
      <c r="F114" s="319" t="s">
        <v>1646</v>
      </c>
      <c r="G114" s="296"/>
      <c r="H114" s="296" t="s">
        <v>1689</v>
      </c>
      <c r="I114" s="296" t="s">
        <v>1648</v>
      </c>
      <c r="J114" s="296">
        <v>120</v>
      </c>
      <c r="K114" s="310"/>
    </row>
    <row r="115" s="1" customFormat="1" ht="15" customHeight="1">
      <c r="B115" s="321"/>
      <c r="C115" s="296" t="s">
        <v>41</v>
      </c>
      <c r="D115" s="296"/>
      <c r="E115" s="296"/>
      <c r="F115" s="319" t="s">
        <v>1646</v>
      </c>
      <c r="G115" s="296"/>
      <c r="H115" s="296" t="s">
        <v>1690</v>
      </c>
      <c r="I115" s="296" t="s">
        <v>1681</v>
      </c>
      <c r="J115" s="296"/>
      <c r="K115" s="310"/>
    </row>
    <row r="116" s="1" customFormat="1" ht="15" customHeight="1">
      <c r="B116" s="321"/>
      <c r="C116" s="296" t="s">
        <v>51</v>
      </c>
      <c r="D116" s="296"/>
      <c r="E116" s="296"/>
      <c r="F116" s="319" t="s">
        <v>1646</v>
      </c>
      <c r="G116" s="296"/>
      <c r="H116" s="296" t="s">
        <v>1691</v>
      </c>
      <c r="I116" s="296" t="s">
        <v>1681</v>
      </c>
      <c r="J116" s="296"/>
      <c r="K116" s="310"/>
    </row>
    <row r="117" s="1" customFormat="1" ht="15" customHeight="1">
      <c r="B117" s="321"/>
      <c r="C117" s="296" t="s">
        <v>60</v>
      </c>
      <c r="D117" s="296"/>
      <c r="E117" s="296"/>
      <c r="F117" s="319" t="s">
        <v>1646</v>
      </c>
      <c r="G117" s="296"/>
      <c r="H117" s="296" t="s">
        <v>1692</v>
      </c>
      <c r="I117" s="296" t="s">
        <v>1693</v>
      </c>
      <c r="J117" s="296"/>
      <c r="K117" s="310"/>
    </row>
    <row r="118" s="1" customFormat="1" ht="15" customHeight="1">
      <c r="B118" s="324"/>
      <c r="C118" s="330"/>
      <c r="D118" s="330"/>
      <c r="E118" s="330"/>
      <c r="F118" s="330"/>
      <c r="G118" s="330"/>
      <c r="H118" s="330"/>
      <c r="I118" s="330"/>
      <c r="J118" s="330"/>
      <c r="K118" s="326"/>
    </row>
    <row r="119" s="1" customFormat="1" ht="18.75" customHeight="1">
      <c r="B119" s="331"/>
      <c r="C119" s="332"/>
      <c r="D119" s="332"/>
      <c r="E119" s="332"/>
      <c r="F119" s="333"/>
      <c r="G119" s="332"/>
      <c r="H119" s="332"/>
      <c r="I119" s="332"/>
      <c r="J119" s="332"/>
      <c r="K119" s="331"/>
    </row>
    <row r="120" s="1" customFormat="1" ht="18.75" customHeight="1">
      <c r="B120" s="304"/>
      <c r="C120" s="304"/>
      <c r="D120" s="304"/>
      <c r="E120" s="304"/>
      <c r="F120" s="304"/>
      <c r="G120" s="304"/>
      <c r="H120" s="304"/>
      <c r="I120" s="304"/>
      <c r="J120" s="304"/>
      <c r="K120" s="304"/>
    </row>
    <row r="121" s="1" customFormat="1" ht="7.5" customHeight="1">
      <c r="B121" s="334"/>
      <c r="C121" s="335"/>
      <c r="D121" s="335"/>
      <c r="E121" s="335"/>
      <c r="F121" s="335"/>
      <c r="G121" s="335"/>
      <c r="H121" s="335"/>
      <c r="I121" s="335"/>
      <c r="J121" s="335"/>
      <c r="K121" s="336"/>
    </row>
    <row r="122" s="1" customFormat="1" ht="45" customHeight="1">
      <c r="B122" s="337"/>
      <c r="C122" s="287" t="s">
        <v>1694</v>
      </c>
      <c r="D122" s="287"/>
      <c r="E122" s="287"/>
      <c r="F122" s="287"/>
      <c r="G122" s="287"/>
      <c r="H122" s="287"/>
      <c r="I122" s="287"/>
      <c r="J122" s="287"/>
      <c r="K122" s="338"/>
    </row>
    <row r="123" s="1" customFormat="1" ht="17.25" customHeight="1">
      <c r="B123" s="339"/>
      <c r="C123" s="311" t="s">
        <v>1640</v>
      </c>
      <c r="D123" s="311"/>
      <c r="E123" s="311"/>
      <c r="F123" s="311" t="s">
        <v>1641</v>
      </c>
      <c r="G123" s="312"/>
      <c r="H123" s="311" t="s">
        <v>57</v>
      </c>
      <c r="I123" s="311" t="s">
        <v>60</v>
      </c>
      <c r="J123" s="311" t="s">
        <v>1642</v>
      </c>
      <c r="K123" s="340"/>
    </row>
    <row r="124" s="1" customFormat="1" ht="17.25" customHeight="1">
      <c r="B124" s="339"/>
      <c r="C124" s="313" t="s">
        <v>1643</v>
      </c>
      <c r="D124" s="313"/>
      <c r="E124" s="313"/>
      <c r="F124" s="314" t="s">
        <v>1644</v>
      </c>
      <c r="G124" s="315"/>
      <c r="H124" s="313"/>
      <c r="I124" s="313"/>
      <c r="J124" s="313" t="s">
        <v>1645</v>
      </c>
      <c r="K124" s="340"/>
    </row>
    <row r="125" s="1" customFormat="1" ht="5.25" customHeight="1">
      <c r="B125" s="341"/>
      <c r="C125" s="316"/>
      <c r="D125" s="316"/>
      <c r="E125" s="316"/>
      <c r="F125" s="316"/>
      <c r="G125" s="342"/>
      <c r="H125" s="316"/>
      <c r="I125" s="316"/>
      <c r="J125" s="316"/>
      <c r="K125" s="343"/>
    </row>
    <row r="126" s="1" customFormat="1" ht="15" customHeight="1">
      <c r="B126" s="341"/>
      <c r="C126" s="296" t="s">
        <v>1649</v>
      </c>
      <c r="D126" s="318"/>
      <c r="E126" s="318"/>
      <c r="F126" s="319" t="s">
        <v>1646</v>
      </c>
      <c r="G126" s="296"/>
      <c r="H126" s="296" t="s">
        <v>1686</v>
      </c>
      <c r="I126" s="296" t="s">
        <v>1648</v>
      </c>
      <c r="J126" s="296">
        <v>120</v>
      </c>
      <c r="K126" s="344"/>
    </row>
    <row r="127" s="1" customFormat="1" ht="15" customHeight="1">
      <c r="B127" s="341"/>
      <c r="C127" s="296" t="s">
        <v>1695</v>
      </c>
      <c r="D127" s="296"/>
      <c r="E127" s="296"/>
      <c r="F127" s="319" t="s">
        <v>1646</v>
      </c>
      <c r="G127" s="296"/>
      <c r="H127" s="296" t="s">
        <v>1696</v>
      </c>
      <c r="I127" s="296" t="s">
        <v>1648</v>
      </c>
      <c r="J127" s="296" t="s">
        <v>1697</v>
      </c>
      <c r="K127" s="344"/>
    </row>
    <row r="128" s="1" customFormat="1" ht="15" customHeight="1">
      <c r="B128" s="341"/>
      <c r="C128" s="296" t="s">
        <v>88</v>
      </c>
      <c r="D128" s="296"/>
      <c r="E128" s="296"/>
      <c r="F128" s="319" t="s">
        <v>1646</v>
      </c>
      <c r="G128" s="296"/>
      <c r="H128" s="296" t="s">
        <v>1698</v>
      </c>
      <c r="I128" s="296" t="s">
        <v>1648</v>
      </c>
      <c r="J128" s="296" t="s">
        <v>1697</v>
      </c>
      <c r="K128" s="344"/>
    </row>
    <row r="129" s="1" customFormat="1" ht="15" customHeight="1">
      <c r="B129" s="341"/>
      <c r="C129" s="296" t="s">
        <v>1657</v>
      </c>
      <c r="D129" s="296"/>
      <c r="E129" s="296"/>
      <c r="F129" s="319" t="s">
        <v>1652</v>
      </c>
      <c r="G129" s="296"/>
      <c r="H129" s="296" t="s">
        <v>1658</v>
      </c>
      <c r="I129" s="296" t="s">
        <v>1648</v>
      </c>
      <c r="J129" s="296">
        <v>15</v>
      </c>
      <c r="K129" s="344"/>
    </row>
    <row r="130" s="1" customFormat="1" ht="15" customHeight="1">
      <c r="B130" s="341"/>
      <c r="C130" s="322" t="s">
        <v>1659</v>
      </c>
      <c r="D130" s="322"/>
      <c r="E130" s="322"/>
      <c r="F130" s="323" t="s">
        <v>1652</v>
      </c>
      <c r="G130" s="322"/>
      <c r="H130" s="322" t="s">
        <v>1660</v>
      </c>
      <c r="I130" s="322" t="s">
        <v>1648</v>
      </c>
      <c r="J130" s="322">
        <v>15</v>
      </c>
      <c r="K130" s="344"/>
    </row>
    <row r="131" s="1" customFormat="1" ht="15" customHeight="1">
      <c r="B131" s="341"/>
      <c r="C131" s="322" t="s">
        <v>1661</v>
      </c>
      <c r="D131" s="322"/>
      <c r="E131" s="322"/>
      <c r="F131" s="323" t="s">
        <v>1652</v>
      </c>
      <c r="G131" s="322"/>
      <c r="H131" s="322" t="s">
        <v>1662</v>
      </c>
      <c r="I131" s="322" t="s">
        <v>1648</v>
      </c>
      <c r="J131" s="322">
        <v>20</v>
      </c>
      <c r="K131" s="344"/>
    </row>
    <row r="132" s="1" customFormat="1" ht="15" customHeight="1">
      <c r="B132" s="341"/>
      <c r="C132" s="322" t="s">
        <v>1663</v>
      </c>
      <c r="D132" s="322"/>
      <c r="E132" s="322"/>
      <c r="F132" s="323" t="s">
        <v>1652</v>
      </c>
      <c r="G132" s="322"/>
      <c r="H132" s="322" t="s">
        <v>1664</v>
      </c>
      <c r="I132" s="322" t="s">
        <v>1648</v>
      </c>
      <c r="J132" s="322">
        <v>20</v>
      </c>
      <c r="K132" s="344"/>
    </row>
    <row r="133" s="1" customFormat="1" ht="15" customHeight="1">
      <c r="B133" s="341"/>
      <c r="C133" s="296" t="s">
        <v>1651</v>
      </c>
      <c r="D133" s="296"/>
      <c r="E133" s="296"/>
      <c r="F133" s="319" t="s">
        <v>1652</v>
      </c>
      <c r="G133" s="296"/>
      <c r="H133" s="296" t="s">
        <v>1686</v>
      </c>
      <c r="I133" s="296" t="s">
        <v>1648</v>
      </c>
      <c r="J133" s="296">
        <v>50</v>
      </c>
      <c r="K133" s="344"/>
    </row>
    <row r="134" s="1" customFormat="1" ht="15" customHeight="1">
      <c r="B134" s="341"/>
      <c r="C134" s="296" t="s">
        <v>1665</v>
      </c>
      <c r="D134" s="296"/>
      <c r="E134" s="296"/>
      <c r="F134" s="319" t="s">
        <v>1652</v>
      </c>
      <c r="G134" s="296"/>
      <c r="H134" s="296" t="s">
        <v>1686</v>
      </c>
      <c r="I134" s="296" t="s">
        <v>1648</v>
      </c>
      <c r="J134" s="296">
        <v>50</v>
      </c>
      <c r="K134" s="344"/>
    </row>
    <row r="135" s="1" customFormat="1" ht="15" customHeight="1">
      <c r="B135" s="341"/>
      <c r="C135" s="296" t="s">
        <v>1671</v>
      </c>
      <c r="D135" s="296"/>
      <c r="E135" s="296"/>
      <c r="F135" s="319" t="s">
        <v>1652</v>
      </c>
      <c r="G135" s="296"/>
      <c r="H135" s="296" t="s">
        <v>1686</v>
      </c>
      <c r="I135" s="296" t="s">
        <v>1648</v>
      </c>
      <c r="J135" s="296">
        <v>50</v>
      </c>
      <c r="K135" s="344"/>
    </row>
    <row r="136" s="1" customFormat="1" ht="15" customHeight="1">
      <c r="B136" s="341"/>
      <c r="C136" s="296" t="s">
        <v>1673</v>
      </c>
      <c r="D136" s="296"/>
      <c r="E136" s="296"/>
      <c r="F136" s="319" t="s">
        <v>1652</v>
      </c>
      <c r="G136" s="296"/>
      <c r="H136" s="296" t="s">
        <v>1686</v>
      </c>
      <c r="I136" s="296" t="s">
        <v>1648</v>
      </c>
      <c r="J136" s="296">
        <v>50</v>
      </c>
      <c r="K136" s="344"/>
    </row>
    <row r="137" s="1" customFormat="1" ht="15" customHeight="1">
      <c r="B137" s="341"/>
      <c r="C137" s="296" t="s">
        <v>1674</v>
      </c>
      <c r="D137" s="296"/>
      <c r="E137" s="296"/>
      <c r="F137" s="319" t="s">
        <v>1652</v>
      </c>
      <c r="G137" s="296"/>
      <c r="H137" s="296" t="s">
        <v>1699</v>
      </c>
      <c r="I137" s="296" t="s">
        <v>1648</v>
      </c>
      <c r="J137" s="296">
        <v>255</v>
      </c>
      <c r="K137" s="344"/>
    </row>
    <row r="138" s="1" customFormat="1" ht="15" customHeight="1">
      <c r="B138" s="341"/>
      <c r="C138" s="296" t="s">
        <v>1676</v>
      </c>
      <c r="D138" s="296"/>
      <c r="E138" s="296"/>
      <c r="F138" s="319" t="s">
        <v>1646</v>
      </c>
      <c r="G138" s="296"/>
      <c r="H138" s="296" t="s">
        <v>1700</v>
      </c>
      <c r="I138" s="296" t="s">
        <v>1678</v>
      </c>
      <c r="J138" s="296"/>
      <c r="K138" s="344"/>
    </row>
    <row r="139" s="1" customFormat="1" ht="15" customHeight="1">
      <c r="B139" s="341"/>
      <c r="C139" s="296" t="s">
        <v>1679</v>
      </c>
      <c r="D139" s="296"/>
      <c r="E139" s="296"/>
      <c r="F139" s="319" t="s">
        <v>1646</v>
      </c>
      <c r="G139" s="296"/>
      <c r="H139" s="296" t="s">
        <v>1701</v>
      </c>
      <c r="I139" s="296" t="s">
        <v>1681</v>
      </c>
      <c r="J139" s="296"/>
      <c r="K139" s="344"/>
    </row>
    <row r="140" s="1" customFormat="1" ht="15" customHeight="1">
      <c r="B140" s="341"/>
      <c r="C140" s="296" t="s">
        <v>1682</v>
      </c>
      <c r="D140" s="296"/>
      <c r="E140" s="296"/>
      <c r="F140" s="319" t="s">
        <v>1646</v>
      </c>
      <c r="G140" s="296"/>
      <c r="H140" s="296" t="s">
        <v>1682</v>
      </c>
      <c r="I140" s="296" t="s">
        <v>1681</v>
      </c>
      <c r="J140" s="296"/>
      <c r="K140" s="344"/>
    </row>
    <row r="141" s="1" customFormat="1" ht="15" customHeight="1">
      <c r="B141" s="341"/>
      <c r="C141" s="296" t="s">
        <v>41</v>
      </c>
      <c r="D141" s="296"/>
      <c r="E141" s="296"/>
      <c r="F141" s="319" t="s">
        <v>1646</v>
      </c>
      <c r="G141" s="296"/>
      <c r="H141" s="296" t="s">
        <v>1702</v>
      </c>
      <c r="I141" s="296" t="s">
        <v>1681</v>
      </c>
      <c r="J141" s="296"/>
      <c r="K141" s="344"/>
    </row>
    <row r="142" s="1" customFormat="1" ht="15" customHeight="1">
      <c r="B142" s="341"/>
      <c r="C142" s="296" t="s">
        <v>1703</v>
      </c>
      <c r="D142" s="296"/>
      <c r="E142" s="296"/>
      <c r="F142" s="319" t="s">
        <v>1646</v>
      </c>
      <c r="G142" s="296"/>
      <c r="H142" s="296" t="s">
        <v>1704</v>
      </c>
      <c r="I142" s="296" t="s">
        <v>1681</v>
      </c>
      <c r="J142" s="296"/>
      <c r="K142" s="344"/>
    </row>
    <row r="143" s="1" customFormat="1" ht="15" customHeight="1">
      <c r="B143" s="345"/>
      <c r="C143" s="346"/>
      <c r="D143" s="346"/>
      <c r="E143" s="346"/>
      <c r="F143" s="346"/>
      <c r="G143" s="346"/>
      <c r="H143" s="346"/>
      <c r="I143" s="346"/>
      <c r="J143" s="346"/>
      <c r="K143" s="347"/>
    </row>
    <row r="144" s="1" customFormat="1" ht="18.75" customHeight="1">
      <c r="B144" s="332"/>
      <c r="C144" s="332"/>
      <c r="D144" s="332"/>
      <c r="E144" s="332"/>
      <c r="F144" s="333"/>
      <c r="G144" s="332"/>
      <c r="H144" s="332"/>
      <c r="I144" s="332"/>
      <c r="J144" s="332"/>
      <c r="K144" s="332"/>
    </row>
    <row r="145" s="1" customFormat="1" ht="18.75" customHeight="1">
      <c r="B145" s="304"/>
      <c r="C145" s="304"/>
      <c r="D145" s="304"/>
      <c r="E145" s="304"/>
      <c r="F145" s="304"/>
      <c r="G145" s="304"/>
      <c r="H145" s="304"/>
      <c r="I145" s="304"/>
      <c r="J145" s="304"/>
      <c r="K145" s="304"/>
    </row>
    <row r="146" s="1" customFormat="1" ht="7.5" customHeight="1">
      <c r="B146" s="305"/>
      <c r="C146" s="306"/>
      <c r="D146" s="306"/>
      <c r="E146" s="306"/>
      <c r="F146" s="306"/>
      <c r="G146" s="306"/>
      <c r="H146" s="306"/>
      <c r="I146" s="306"/>
      <c r="J146" s="306"/>
      <c r="K146" s="307"/>
    </row>
    <row r="147" s="1" customFormat="1" ht="45" customHeight="1">
      <c r="B147" s="308"/>
      <c r="C147" s="309" t="s">
        <v>1705</v>
      </c>
      <c r="D147" s="309"/>
      <c r="E147" s="309"/>
      <c r="F147" s="309"/>
      <c r="G147" s="309"/>
      <c r="H147" s="309"/>
      <c r="I147" s="309"/>
      <c r="J147" s="309"/>
      <c r="K147" s="310"/>
    </row>
    <row r="148" s="1" customFormat="1" ht="17.25" customHeight="1">
      <c r="B148" s="308"/>
      <c r="C148" s="311" t="s">
        <v>1640</v>
      </c>
      <c r="D148" s="311"/>
      <c r="E148" s="311"/>
      <c r="F148" s="311" t="s">
        <v>1641</v>
      </c>
      <c r="G148" s="312"/>
      <c r="H148" s="311" t="s">
        <v>57</v>
      </c>
      <c r="I148" s="311" t="s">
        <v>60</v>
      </c>
      <c r="J148" s="311" t="s">
        <v>1642</v>
      </c>
      <c r="K148" s="310"/>
    </row>
    <row r="149" s="1" customFormat="1" ht="17.25" customHeight="1">
      <c r="B149" s="308"/>
      <c r="C149" s="313" t="s">
        <v>1643</v>
      </c>
      <c r="D149" s="313"/>
      <c r="E149" s="313"/>
      <c r="F149" s="314" t="s">
        <v>1644</v>
      </c>
      <c r="G149" s="315"/>
      <c r="H149" s="313"/>
      <c r="I149" s="313"/>
      <c r="J149" s="313" t="s">
        <v>1645</v>
      </c>
      <c r="K149" s="310"/>
    </row>
    <row r="150" s="1" customFormat="1" ht="5.25" customHeight="1">
      <c r="B150" s="321"/>
      <c r="C150" s="316"/>
      <c r="D150" s="316"/>
      <c r="E150" s="316"/>
      <c r="F150" s="316"/>
      <c r="G150" s="317"/>
      <c r="H150" s="316"/>
      <c r="I150" s="316"/>
      <c r="J150" s="316"/>
      <c r="K150" s="344"/>
    </row>
    <row r="151" s="1" customFormat="1" ht="15" customHeight="1">
      <c r="B151" s="321"/>
      <c r="C151" s="348" t="s">
        <v>1649</v>
      </c>
      <c r="D151" s="296"/>
      <c r="E151" s="296"/>
      <c r="F151" s="349" t="s">
        <v>1646</v>
      </c>
      <c r="G151" s="296"/>
      <c r="H151" s="348" t="s">
        <v>1686</v>
      </c>
      <c r="I151" s="348" t="s">
        <v>1648</v>
      </c>
      <c r="J151" s="348">
        <v>120</v>
      </c>
      <c r="K151" s="344"/>
    </row>
    <row r="152" s="1" customFormat="1" ht="15" customHeight="1">
      <c r="B152" s="321"/>
      <c r="C152" s="348" t="s">
        <v>1695</v>
      </c>
      <c r="D152" s="296"/>
      <c r="E152" s="296"/>
      <c r="F152" s="349" t="s">
        <v>1646</v>
      </c>
      <c r="G152" s="296"/>
      <c r="H152" s="348" t="s">
        <v>1706</v>
      </c>
      <c r="I152" s="348" t="s">
        <v>1648</v>
      </c>
      <c r="J152" s="348" t="s">
        <v>1697</v>
      </c>
      <c r="K152" s="344"/>
    </row>
    <row r="153" s="1" customFormat="1" ht="15" customHeight="1">
      <c r="B153" s="321"/>
      <c r="C153" s="348" t="s">
        <v>88</v>
      </c>
      <c r="D153" s="296"/>
      <c r="E153" s="296"/>
      <c r="F153" s="349" t="s">
        <v>1646</v>
      </c>
      <c r="G153" s="296"/>
      <c r="H153" s="348" t="s">
        <v>1707</v>
      </c>
      <c r="I153" s="348" t="s">
        <v>1648</v>
      </c>
      <c r="J153" s="348" t="s">
        <v>1697</v>
      </c>
      <c r="K153" s="344"/>
    </row>
    <row r="154" s="1" customFormat="1" ht="15" customHeight="1">
      <c r="B154" s="321"/>
      <c r="C154" s="348" t="s">
        <v>1651</v>
      </c>
      <c r="D154" s="296"/>
      <c r="E154" s="296"/>
      <c r="F154" s="349" t="s">
        <v>1652</v>
      </c>
      <c r="G154" s="296"/>
      <c r="H154" s="348" t="s">
        <v>1686</v>
      </c>
      <c r="I154" s="348" t="s">
        <v>1648</v>
      </c>
      <c r="J154" s="348">
        <v>50</v>
      </c>
      <c r="K154" s="344"/>
    </row>
    <row r="155" s="1" customFormat="1" ht="15" customHeight="1">
      <c r="B155" s="321"/>
      <c r="C155" s="348" t="s">
        <v>1654</v>
      </c>
      <c r="D155" s="296"/>
      <c r="E155" s="296"/>
      <c r="F155" s="349" t="s">
        <v>1646</v>
      </c>
      <c r="G155" s="296"/>
      <c r="H155" s="348" t="s">
        <v>1686</v>
      </c>
      <c r="I155" s="348" t="s">
        <v>1656</v>
      </c>
      <c r="J155" s="348"/>
      <c r="K155" s="344"/>
    </row>
    <row r="156" s="1" customFormat="1" ht="15" customHeight="1">
      <c r="B156" s="321"/>
      <c r="C156" s="348" t="s">
        <v>1665</v>
      </c>
      <c r="D156" s="296"/>
      <c r="E156" s="296"/>
      <c r="F156" s="349" t="s">
        <v>1652</v>
      </c>
      <c r="G156" s="296"/>
      <c r="H156" s="348" t="s">
        <v>1686</v>
      </c>
      <c r="I156" s="348" t="s">
        <v>1648</v>
      </c>
      <c r="J156" s="348">
        <v>50</v>
      </c>
      <c r="K156" s="344"/>
    </row>
    <row r="157" s="1" customFormat="1" ht="15" customHeight="1">
      <c r="B157" s="321"/>
      <c r="C157" s="348" t="s">
        <v>1673</v>
      </c>
      <c r="D157" s="296"/>
      <c r="E157" s="296"/>
      <c r="F157" s="349" t="s">
        <v>1652</v>
      </c>
      <c r="G157" s="296"/>
      <c r="H157" s="348" t="s">
        <v>1686</v>
      </c>
      <c r="I157" s="348" t="s">
        <v>1648</v>
      </c>
      <c r="J157" s="348">
        <v>50</v>
      </c>
      <c r="K157" s="344"/>
    </row>
    <row r="158" s="1" customFormat="1" ht="15" customHeight="1">
      <c r="B158" s="321"/>
      <c r="C158" s="348" t="s">
        <v>1671</v>
      </c>
      <c r="D158" s="296"/>
      <c r="E158" s="296"/>
      <c r="F158" s="349" t="s">
        <v>1652</v>
      </c>
      <c r="G158" s="296"/>
      <c r="H158" s="348" t="s">
        <v>1686</v>
      </c>
      <c r="I158" s="348" t="s">
        <v>1648</v>
      </c>
      <c r="J158" s="348">
        <v>50</v>
      </c>
      <c r="K158" s="344"/>
    </row>
    <row r="159" s="1" customFormat="1" ht="15" customHeight="1">
      <c r="B159" s="321"/>
      <c r="C159" s="348" t="s">
        <v>132</v>
      </c>
      <c r="D159" s="296"/>
      <c r="E159" s="296"/>
      <c r="F159" s="349" t="s">
        <v>1646</v>
      </c>
      <c r="G159" s="296"/>
      <c r="H159" s="348" t="s">
        <v>1708</v>
      </c>
      <c r="I159" s="348" t="s">
        <v>1648</v>
      </c>
      <c r="J159" s="348" t="s">
        <v>1709</v>
      </c>
      <c r="K159" s="344"/>
    </row>
    <row r="160" s="1" customFormat="1" ht="15" customHeight="1">
      <c r="B160" s="321"/>
      <c r="C160" s="348" t="s">
        <v>1710</v>
      </c>
      <c r="D160" s="296"/>
      <c r="E160" s="296"/>
      <c r="F160" s="349" t="s">
        <v>1646</v>
      </c>
      <c r="G160" s="296"/>
      <c r="H160" s="348" t="s">
        <v>1711</v>
      </c>
      <c r="I160" s="348" t="s">
        <v>1681</v>
      </c>
      <c r="J160" s="348"/>
      <c r="K160" s="344"/>
    </row>
    <row r="161" s="1" customFormat="1" ht="15" customHeight="1">
      <c r="B161" s="350"/>
      <c r="C161" s="330"/>
      <c r="D161" s="330"/>
      <c r="E161" s="330"/>
      <c r="F161" s="330"/>
      <c r="G161" s="330"/>
      <c r="H161" s="330"/>
      <c r="I161" s="330"/>
      <c r="J161" s="330"/>
      <c r="K161" s="351"/>
    </row>
    <row r="162" s="1" customFormat="1" ht="18.75" customHeight="1">
      <c r="B162" s="332"/>
      <c r="C162" s="342"/>
      <c r="D162" s="342"/>
      <c r="E162" s="342"/>
      <c r="F162" s="352"/>
      <c r="G162" s="342"/>
      <c r="H162" s="342"/>
      <c r="I162" s="342"/>
      <c r="J162" s="342"/>
      <c r="K162" s="332"/>
    </row>
    <row r="163" s="1" customFormat="1" ht="18.75" customHeight="1">
      <c r="B163" s="304"/>
      <c r="C163" s="304"/>
      <c r="D163" s="304"/>
      <c r="E163" s="304"/>
      <c r="F163" s="304"/>
      <c r="G163" s="304"/>
      <c r="H163" s="304"/>
      <c r="I163" s="304"/>
      <c r="J163" s="304"/>
      <c r="K163" s="304"/>
    </row>
    <row r="164" s="1" customFormat="1" ht="7.5" customHeight="1">
      <c r="B164" s="283"/>
      <c r="C164" s="284"/>
      <c r="D164" s="284"/>
      <c r="E164" s="284"/>
      <c r="F164" s="284"/>
      <c r="G164" s="284"/>
      <c r="H164" s="284"/>
      <c r="I164" s="284"/>
      <c r="J164" s="284"/>
      <c r="K164" s="285"/>
    </row>
    <row r="165" s="1" customFormat="1" ht="45" customHeight="1">
      <c r="B165" s="286"/>
      <c r="C165" s="287" t="s">
        <v>1712</v>
      </c>
      <c r="D165" s="287"/>
      <c r="E165" s="287"/>
      <c r="F165" s="287"/>
      <c r="G165" s="287"/>
      <c r="H165" s="287"/>
      <c r="I165" s="287"/>
      <c r="J165" s="287"/>
      <c r="K165" s="288"/>
    </row>
    <row r="166" s="1" customFormat="1" ht="17.25" customHeight="1">
      <c r="B166" s="286"/>
      <c r="C166" s="311" t="s">
        <v>1640</v>
      </c>
      <c r="D166" s="311"/>
      <c r="E166" s="311"/>
      <c r="F166" s="311" t="s">
        <v>1641</v>
      </c>
      <c r="G166" s="353"/>
      <c r="H166" s="354" t="s">
        <v>57</v>
      </c>
      <c r="I166" s="354" t="s">
        <v>60</v>
      </c>
      <c r="J166" s="311" t="s">
        <v>1642</v>
      </c>
      <c r="K166" s="288"/>
    </row>
    <row r="167" s="1" customFormat="1" ht="17.25" customHeight="1">
      <c r="B167" s="289"/>
      <c r="C167" s="313" t="s">
        <v>1643</v>
      </c>
      <c r="D167" s="313"/>
      <c r="E167" s="313"/>
      <c r="F167" s="314" t="s">
        <v>1644</v>
      </c>
      <c r="G167" s="355"/>
      <c r="H167" s="356"/>
      <c r="I167" s="356"/>
      <c r="J167" s="313" t="s">
        <v>1645</v>
      </c>
      <c r="K167" s="291"/>
    </row>
    <row r="168" s="1" customFormat="1" ht="5.25" customHeight="1">
      <c r="B168" s="321"/>
      <c r="C168" s="316"/>
      <c r="D168" s="316"/>
      <c r="E168" s="316"/>
      <c r="F168" s="316"/>
      <c r="G168" s="317"/>
      <c r="H168" s="316"/>
      <c r="I168" s="316"/>
      <c r="J168" s="316"/>
      <c r="K168" s="344"/>
    </row>
    <row r="169" s="1" customFormat="1" ht="15" customHeight="1">
      <c r="B169" s="321"/>
      <c r="C169" s="296" t="s">
        <v>1649</v>
      </c>
      <c r="D169" s="296"/>
      <c r="E169" s="296"/>
      <c r="F169" s="319" t="s">
        <v>1646</v>
      </c>
      <c r="G169" s="296"/>
      <c r="H169" s="296" t="s">
        <v>1686</v>
      </c>
      <c r="I169" s="296" t="s">
        <v>1648</v>
      </c>
      <c r="J169" s="296">
        <v>120</v>
      </c>
      <c r="K169" s="344"/>
    </row>
    <row r="170" s="1" customFormat="1" ht="15" customHeight="1">
      <c r="B170" s="321"/>
      <c r="C170" s="296" t="s">
        <v>1695</v>
      </c>
      <c r="D170" s="296"/>
      <c r="E170" s="296"/>
      <c r="F170" s="319" t="s">
        <v>1646</v>
      </c>
      <c r="G170" s="296"/>
      <c r="H170" s="296" t="s">
        <v>1696</v>
      </c>
      <c r="I170" s="296" t="s">
        <v>1648</v>
      </c>
      <c r="J170" s="296" t="s">
        <v>1697</v>
      </c>
      <c r="K170" s="344"/>
    </row>
    <row r="171" s="1" customFormat="1" ht="15" customHeight="1">
      <c r="B171" s="321"/>
      <c r="C171" s="296" t="s">
        <v>88</v>
      </c>
      <c r="D171" s="296"/>
      <c r="E171" s="296"/>
      <c r="F171" s="319" t="s">
        <v>1646</v>
      </c>
      <c r="G171" s="296"/>
      <c r="H171" s="296" t="s">
        <v>1713</v>
      </c>
      <c r="I171" s="296" t="s">
        <v>1648</v>
      </c>
      <c r="J171" s="296" t="s">
        <v>1697</v>
      </c>
      <c r="K171" s="344"/>
    </row>
    <row r="172" s="1" customFormat="1" ht="15" customHeight="1">
      <c r="B172" s="321"/>
      <c r="C172" s="296" t="s">
        <v>1651</v>
      </c>
      <c r="D172" s="296"/>
      <c r="E172" s="296"/>
      <c r="F172" s="319" t="s">
        <v>1652</v>
      </c>
      <c r="G172" s="296"/>
      <c r="H172" s="296" t="s">
        <v>1713</v>
      </c>
      <c r="I172" s="296" t="s">
        <v>1648</v>
      </c>
      <c r="J172" s="296">
        <v>50</v>
      </c>
      <c r="K172" s="344"/>
    </row>
    <row r="173" s="1" customFormat="1" ht="15" customHeight="1">
      <c r="B173" s="321"/>
      <c r="C173" s="296" t="s">
        <v>1654</v>
      </c>
      <c r="D173" s="296"/>
      <c r="E173" s="296"/>
      <c r="F173" s="319" t="s">
        <v>1646</v>
      </c>
      <c r="G173" s="296"/>
      <c r="H173" s="296" t="s">
        <v>1713</v>
      </c>
      <c r="I173" s="296" t="s">
        <v>1656</v>
      </c>
      <c r="J173" s="296"/>
      <c r="K173" s="344"/>
    </row>
    <row r="174" s="1" customFormat="1" ht="15" customHeight="1">
      <c r="B174" s="321"/>
      <c r="C174" s="296" t="s">
        <v>1665</v>
      </c>
      <c r="D174" s="296"/>
      <c r="E174" s="296"/>
      <c r="F174" s="319" t="s">
        <v>1652</v>
      </c>
      <c r="G174" s="296"/>
      <c r="H174" s="296" t="s">
        <v>1713</v>
      </c>
      <c r="I174" s="296" t="s">
        <v>1648</v>
      </c>
      <c r="J174" s="296">
        <v>50</v>
      </c>
      <c r="K174" s="344"/>
    </row>
    <row r="175" s="1" customFormat="1" ht="15" customHeight="1">
      <c r="B175" s="321"/>
      <c r="C175" s="296" t="s">
        <v>1673</v>
      </c>
      <c r="D175" s="296"/>
      <c r="E175" s="296"/>
      <c r="F175" s="319" t="s">
        <v>1652</v>
      </c>
      <c r="G175" s="296"/>
      <c r="H175" s="296" t="s">
        <v>1713</v>
      </c>
      <c r="I175" s="296" t="s">
        <v>1648</v>
      </c>
      <c r="J175" s="296">
        <v>50</v>
      </c>
      <c r="K175" s="344"/>
    </row>
    <row r="176" s="1" customFormat="1" ht="15" customHeight="1">
      <c r="B176" s="321"/>
      <c r="C176" s="296" t="s">
        <v>1671</v>
      </c>
      <c r="D176" s="296"/>
      <c r="E176" s="296"/>
      <c r="F176" s="319" t="s">
        <v>1652</v>
      </c>
      <c r="G176" s="296"/>
      <c r="H176" s="296" t="s">
        <v>1713</v>
      </c>
      <c r="I176" s="296" t="s">
        <v>1648</v>
      </c>
      <c r="J176" s="296">
        <v>50</v>
      </c>
      <c r="K176" s="344"/>
    </row>
    <row r="177" s="1" customFormat="1" ht="15" customHeight="1">
      <c r="B177" s="321"/>
      <c r="C177" s="296" t="s">
        <v>139</v>
      </c>
      <c r="D177" s="296"/>
      <c r="E177" s="296"/>
      <c r="F177" s="319" t="s">
        <v>1646</v>
      </c>
      <c r="G177" s="296"/>
      <c r="H177" s="296" t="s">
        <v>1714</v>
      </c>
      <c r="I177" s="296" t="s">
        <v>1715</v>
      </c>
      <c r="J177" s="296"/>
      <c r="K177" s="344"/>
    </row>
    <row r="178" s="1" customFormat="1" ht="15" customHeight="1">
      <c r="B178" s="321"/>
      <c r="C178" s="296" t="s">
        <v>60</v>
      </c>
      <c r="D178" s="296"/>
      <c r="E178" s="296"/>
      <c r="F178" s="319" t="s">
        <v>1646</v>
      </c>
      <c r="G178" s="296"/>
      <c r="H178" s="296" t="s">
        <v>1716</v>
      </c>
      <c r="I178" s="296" t="s">
        <v>1717</v>
      </c>
      <c r="J178" s="296">
        <v>1</v>
      </c>
      <c r="K178" s="344"/>
    </row>
    <row r="179" s="1" customFormat="1" ht="15" customHeight="1">
      <c r="B179" s="321"/>
      <c r="C179" s="296" t="s">
        <v>56</v>
      </c>
      <c r="D179" s="296"/>
      <c r="E179" s="296"/>
      <c r="F179" s="319" t="s">
        <v>1646</v>
      </c>
      <c r="G179" s="296"/>
      <c r="H179" s="296" t="s">
        <v>1718</v>
      </c>
      <c r="I179" s="296" t="s">
        <v>1648</v>
      </c>
      <c r="J179" s="296">
        <v>20</v>
      </c>
      <c r="K179" s="344"/>
    </row>
    <row r="180" s="1" customFormat="1" ht="15" customHeight="1">
      <c r="B180" s="321"/>
      <c r="C180" s="296" t="s">
        <v>57</v>
      </c>
      <c r="D180" s="296"/>
      <c r="E180" s="296"/>
      <c r="F180" s="319" t="s">
        <v>1646</v>
      </c>
      <c r="G180" s="296"/>
      <c r="H180" s="296" t="s">
        <v>1719</v>
      </c>
      <c r="I180" s="296" t="s">
        <v>1648</v>
      </c>
      <c r="J180" s="296">
        <v>255</v>
      </c>
      <c r="K180" s="344"/>
    </row>
    <row r="181" s="1" customFormat="1" ht="15" customHeight="1">
      <c r="B181" s="321"/>
      <c r="C181" s="296" t="s">
        <v>140</v>
      </c>
      <c r="D181" s="296"/>
      <c r="E181" s="296"/>
      <c r="F181" s="319" t="s">
        <v>1646</v>
      </c>
      <c r="G181" s="296"/>
      <c r="H181" s="296" t="s">
        <v>1610</v>
      </c>
      <c r="I181" s="296" t="s">
        <v>1648</v>
      </c>
      <c r="J181" s="296">
        <v>10</v>
      </c>
      <c r="K181" s="344"/>
    </row>
    <row r="182" s="1" customFormat="1" ht="15" customHeight="1">
      <c r="B182" s="321"/>
      <c r="C182" s="296" t="s">
        <v>141</v>
      </c>
      <c r="D182" s="296"/>
      <c r="E182" s="296"/>
      <c r="F182" s="319" t="s">
        <v>1646</v>
      </c>
      <c r="G182" s="296"/>
      <c r="H182" s="296" t="s">
        <v>1720</v>
      </c>
      <c r="I182" s="296" t="s">
        <v>1681</v>
      </c>
      <c r="J182" s="296"/>
      <c r="K182" s="344"/>
    </row>
    <row r="183" s="1" customFormat="1" ht="15" customHeight="1">
      <c r="B183" s="321"/>
      <c r="C183" s="296" t="s">
        <v>1721</v>
      </c>
      <c r="D183" s="296"/>
      <c r="E183" s="296"/>
      <c r="F183" s="319" t="s">
        <v>1646</v>
      </c>
      <c r="G183" s="296"/>
      <c r="H183" s="296" t="s">
        <v>1722</v>
      </c>
      <c r="I183" s="296" t="s">
        <v>1681</v>
      </c>
      <c r="J183" s="296"/>
      <c r="K183" s="344"/>
    </row>
    <row r="184" s="1" customFormat="1" ht="15" customHeight="1">
      <c r="B184" s="321"/>
      <c r="C184" s="296" t="s">
        <v>1710</v>
      </c>
      <c r="D184" s="296"/>
      <c r="E184" s="296"/>
      <c r="F184" s="319" t="s">
        <v>1646</v>
      </c>
      <c r="G184" s="296"/>
      <c r="H184" s="296" t="s">
        <v>1723</v>
      </c>
      <c r="I184" s="296" t="s">
        <v>1681</v>
      </c>
      <c r="J184" s="296"/>
      <c r="K184" s="344"/>
    </row>
    <row r="185" s="1" customFormat="1" ht="15" customHeight="1">
      <c r="B185" s="321"/>
      <c r="C185" s="296" t="s">
        <v>143</v>
      </c>
      <c r="D185" s="296"/>
      <c r="E185" s="296"/>
      <c r="F185" s="319" t="s">
        <v>1652</v>
      </c>
      <c r="G185" s="296"/>
      <c r="H185" s="296" t="s">
        <v>1724</v>
      </c>
      <c r="I185" s="296" t="s">
        <v>1648</v>
      </c>
      <c r="J185" s="296">
        <v>50</v>
      </c>
      <c r="K185" s="344"/>
    </row>
    <row r="186" s="1" customFormat="1" ht="15" customHeight="1">
      <c r="B186" s="321"/>
      <c r="C186" s="296" t="s">
        <v>1725</v>
      </c>
      <c r="D186" s="296"/>
      <c r="E186" s="296"/>
      <c r="F186" s="319" t="s">
        <v>1652</v>
      </c>
      <c r="G186" s="296"/>
      <c r="H186" s="296" t="s">
        <v>1726</v>
      </c>
      <c r="I186" s="296" t="s">
        <v>1727</v>
      </c>
      <c r="J186" s="296"/>
      <c r="K186" s="344"/>
    </row>
    <row r="187" s="1" customFormat="1" ht="15" customHeight="1">
      <c r="B187" s="321"/>
      <c r="C187" s="296" t="s">
        <v>1728</v>
      </c>
      <c r="D187" s="296"/>
      <c r="E187" s="296"/>
      <c r="F187" s="319" t="s">
        <v>1652</v>
      </c>
      <c r="G187" s="296"/>
      <c r="H187" s="296" t="s">
        <v>1729</v>
      </c>
      <c r="I187" s="296" t="s">
        <v>1727</v>
      </c>
      <c r="J187" s="296"/>
      <c r="K187" s="344"/>
    </row>
    <row r="188" s="1" customFormat="1" ht="15" customHeight="1">
      <c r="B188" s="321"/>
      <c r="C188" s="296" t="s">
        <v>1730</v>
      </c>
      <c r="D188" s="296"/>
      <c r="E188" s="296"/>
      <c r="F188" s="319" t="s">
        <v>1652</v>
      </c>
      <c r="G188" s="296"/>
      <c r="H188" s="296" t="s">
        <v>1731</v>
      </c>
      <c r="I188" s="296" t="s">
        <v>1727</v>
      </c>
      <c r="J188" s="296"/>
      <c r="K188" s="344"/>
    </row>
    <row r="189" s="1" customFormat="1" ht="15" customHeight="1">
      <c r="B189" s="321"/>
      <c r="C189" s="357" t="s">
        <v>1732</v>
      </c>
      <c r="D189" s="296"/>
      <c r="E189" s="296"/>
      <c r="F189" s="319" t="s">
        <v>1652</v>
      </c>
      <c r="G189" s="296"/>
      <c r="H189" s="296" t="s">
        <v>1733</v>
      </c>
      <c r="I189" s="296" t="s">
        <v>1734</v>
      </c>
      <c r="J189" s="358" t="s">
        <v>1735</v>
      </c>
      <c r="K189" s="344"/>
    </row>
    <row r="190" s="1" customFormat="1" ht="15" customHeight="1">
      <c r="B190" s="321"/>
      <c r="C190" s="357" t="s">
        <v>45</v>
      </c>
      <c r="D190" s="296"/>
      <c r="E190" s="296"/>
      <c r="F190" s="319" t="s">
        <v>1646</v>
      </c>
      <c r="G190" s="296"/>
      <c r="H190" s="293" t="s">
        <v>1736</v>
      </c>
      <c r="I190" s="296" t="s">
        <v>1737</v>
      </c>
      <c r="J190" s="296"/>
      <c r="K190" s="344"/>
    </row>
    <row r="191" s="1" customFormat="1" ht="15" customHeight="1">
      <c r="B191" s="321"/>
      <c r="C191" s="357" t="s">
        <v>1738</v>
      </c>
      <c r="D191" s="296"/>
      <c r="E191" s="296"/>
      <c r="F191" s="319" t="s">
        <v>1646</v>
      </c>
      <c r="G191" s="296"/>
      <c r="H191" s="296" t="s">
        <v>1739</v>
      </c>
      <c r="I191" s="296" t="s">
        <v>1681</v>
      </c>
      <c r="J191" s="296"/>
      <c r="K191" s="344"/>
    </row>
    <row r="192" s="1" customFormat="1" ht="15" customHeight="1">
      <c r="B192" s="321"/>
      <c r="C192" s="357" t="s">
        <v>1740</v>
      </c>
      <c r="D192" s="296"/>
      <c r="E192" s="296"/>
      <c r="F192" s="319" t="s">
        <v>1646</v>
      </c>
      <c r="G192" s="296"/>
      <c r="H192" s="296" t="s">
        <v>1741</v>
      </c>
      <c r="I192" s="296" t="s">
        <v>1681</v>
      </c>
      <c r="J192" s="296"/>
      <c r="K192" s="344"/>
    </row>
    <row r="193" s="1" customFormat="1" ht="15" customHeight="1">
      <c r="B193" s="321"/>
      <c r="C193" s="357" t="s">
        <v>1742</v>
      </c>
      <c r="D193" s="296"/>
      <c r="E193" s="296"/>
      <c r="F193" s="319" t="s">
        <v>1652</v>
      </c>
      <c r="G193" s="296"/>
      <c r="H193" s="296" t="s">
        <v>1743</v>
      </c>
      <c r="I193" s="296" t="s">
        <v>1681</v>
      </c>
      <c r="J193" s="296"/>
      <c r="K193" s="344"/>
    </row>
    <row r="194" s="1" customFormat="1" ht="15" customHeight="1">
      <c r="B194" s="350"/>
      <c r="C194" s="359"/>
      <c r="D194" s="330"/>
      <c r="E194" s="330"/>
      <c r="F194" s="330"/>
      <c r="G194" s="330"/>
      <c r="H194" s="330"/>
      <c r="I194" s="330"/>
      <c r="J194" s="330"/>
      <c r="K194" s="351"/>
    </row>
    <row r="195" s="1" customFormat="1" ht="18.75" customHeight="1">
      <c r="B195" s="332"/>
      <c r="C195" s="342"/>
      <c r="D195" s="342"/>
      <c r="E195" s="342"/>
      <c r="F195" s="352"/>
      <c r="G195" s="342"/>
      <c r="H195" s="342"/>
      <c r="I195" s="342"/>
      <c r="J195" s="342"/>
      <c r="K195" s="332"/>
    </row>
    <row r="196" s="1" customFormat="1" ht="18.75" customHeight="1">
      <c r="B196" s="332"/>
      <c r="C196" s="342"/>
      <c r="D196" s="342"/>
      <c r="E196" s="342"/>
      <c r="F196" s="352"/>
      <c r="G196" s="342"/>
      <c r="H196" s="342"/>
      <c r="I196" s="342"/>
      <c r="J196" s="342"/>
      <c r="K196" s="332"/>
    </row>
    <row r="197" s="1" customFormat="1" ht="18.75" customHeight="1">
      <c r="B197" s="304"/>
      <c r="C197" s="304"/>
      <c r="D197" s="304"/>
      <c r="E197" s="304"/>
      <c r="F197" s="304"/>
      <c r="G197" s="304"/>
      <c r="H197" s="304"/>
      <c r="I197" s="304"/>
      <c r="J197" s="304"/>
      <c r="K197" s="304"/>
    </row>
    <row r="198" s="1" customFormat="1" ht="13.5">
      <c r="B198" s="283"/>
      <c r="C198" s="284"/>
      <c r="D198" s="284"/>
      <c r="E198" s="284"/>
      <c r="F198" s="284"/>
      <c r="G198" s="284"/>
      <c r="H198" s="284"/>
      <c r="I198" s="284"/>
      <c r="J198" s="284"/>
      <c r="K198" s="285"/>
    </row>
    <row r="199" s="1" customFormat="1" ht="21">
      <c r="B199" s="286"/>
      <c r="C199" s="287" t="s">
        <v>1744</v>
      </c>
      <c r="D199" s="287"/>
      <c r="E199" s="287"/>
      <c r="F199" s="287"/>
      <c r="G199" s="287"/>
      <c r="H199" s="287"/>
      <c r="I199" s="287"/>
      <c r="J199" s="287"/>
      <c r="K199" s="288"/>
    </row>
    <row r="200" s="1" customFormat="1" ht="25.5" customHeight="1">
      <c r="B200" s="286"/>
      <c r="C200" s="360" t="s">
        <v>1745</v>
      </c>
      <c r="D200" s="360"/>
      <c r="E200" s="360"/>
      <c r="F200" s="360" t="s">
        <v>1746</v>
      </c>
      <c r="G200" s="361"/>
      <c r="H200" s="360" t="s">
        <v>1747</v>
      </c>
      <c r="I200" s="360"/>
      <c r="J200" s="360"/>
      <c r="K200" s="288"/>
    </row>
    <row r="201" s="1" customFormat="1" ht="5.25" customHeight="1">
      <c r="B201" s="321"/>
      <c r="C201" s="316"/>
      <c r="D201" s="316"/>
      <c r="E201" s="316"/>
      <c r="F201" s="316"/>
      <c r="G201" s="342"/>
      <c r="H201" s="316"/>
      <c r="I201" s="316"/>
      <c r="J201" s="316"/>
      <c r="K201" s="344"/>
    </row>
    <row r="202" s="1" customFormat="1" ht="15" customHeight="1">
      <c r="B202" s="321"/>
      <c r="C202" s="296" t="s">
        <v>1737</v>
      </c>
      <c r="D202" s="296"/>
      <c r="E202" s="296"/>
      <c r="F202" s="319" t="s">
        <v>46</v>
      </c>
      <c r="G202" s="296"/>
      <c r="H202" s="296" t="s">
        <v>1748</v>
      </c>
      <c r="I202" s="296"/>
      <c r="J202" s="296"/>
      <c r="K202" s="344"/>
    </row>
    <row r="203" s="1" customFormat="1" ht="15" customHeight="1">
      <c r="B203" s="321"/>
      <c r="C203" s="296"/>
      <c r="D203" s="296"/>
      <c r="E203" s="296"/>
      <c r="F203" s="319" t="s">
        <v>47</v>
      </c>
      <c r="G203" s="296"/>
      <c r="H203" s="296" t="s">
        <v>1749</v>
      </c>
      <c r="I203" s="296"/>
      <c r="J203" s="296"/>
      <c r="K203" s="344"/>
    </row>
    <row r="204" s="1" customFormat="1" ht="15" customHeight="1">
      <c r="B204" s="321"/>
      <c r="C204" s="296"/>
      <c r="D204" s="296"/>
      <c r="E204" s="296"/>
      <c r="F204" s="319" t="s">
        <v>50</v>
      </c>
      <c r="G204" s="296"/>
      <c r="H204" s="296" t="s">
        <v>1750</v>
      </c>
      <c r="I204" s="296"/>
      <c r="J204" s="296"/>
      <c r="K204" s="344"/>
    </row>
    <row r="205" s="1" customFormat="1" ht="15" customHeight="1">
      <c r="B205" s="321"/>
      <c r="C205" s="296"/>
      <c r="D205" s="296"/>
      <c r="E205" s="296"/>
      <c r="F205" s="319" t="s">
        <v>48</v>
      </c>
      <c r="G205" s="296"/>
      <c r="H205" s="296" t="s">
        <v>1751</v>
      </c>
      <c r="I205" s="296"/>
      <c r="J205" s="296"/>
      <c r="K205" s="344"/>
    </row>
    <row r="206" s="1" customFormat="1" ht="15" customHeight="1">
      <c r="B206" s="321"/>
      <c r="C206" s="296"/>
      <c r="D206" s="296"/>
      <c r="E206" s="296"/>
      <c r="F206" s="319" t="s">
        <v>49</v>
      </c>
      <c r="G206" s="296"/>
      <c r="H206" s="296" t="s">
        <v>1752</v>
      </c>
      <c r="I206" s="296"/>
      <c r="J206" s="296"/>
      <c r="K206" s="344"/>
    </row>
    <row r="207" s="1" customFormat="1" ht="15" customHeight="1">
      <c r="B207" s="321"/>
      <c r="C207" s="296"/>
      <c r="D207" s="296"/>
      <c r="E207" s="296"/>
      <c r="F207" s="319"/>
      <c r="G207" s="296"/>
      <c r="H207" s="296"/>
      <c r="I207" s="296"/>
      <c r="J207" s="296"/>
      <c r="K207" s="344"/>
    </row>
    <row r="208" s="1" customFormat="1" ht="15" customHeight="1">
      <c r="B208" s="321"/>
      <c r="C208" s="296" t="s">
        <v>1693</v>
      </c>
      <c r="D208" s="296"/>
      <c r="E208" s="296"/>
      <c r="F208" s="319" t="s">
        <v>81</v>
      </c>
      <c r="G208" s="296"/>
      <c r="H208" s="296" t="s">
        <v>1753</v>
      </c>
      <c r="I208" s="296"/>
      <c r="J208" s="296"/>
      <c r="K208" s="344"/>
    </row>
    <row r="209" s="1" customFormat="1" ht="15" customHeight="1">
      <c r="B209" s="321"/>
      <c r="C209" s="296"/>
      <c r="D209" s="296"/>
      <c r="E209" s="296"/>
      <c r="F209" s="319" t="s">
        <v>1591</v>
      </c>
      <c r="G209" s="296"/>
      <c r="H209" s="296" t="s">
        <v>1592</v>
      </c>
      <c r="I209" s="296"/>
      <c r="J209" s="296"/>
      <c r="K209" s="344"/>
    </row>
    <row r="210" s="1" customFormat="1" ht="15" customHeight="1">
      <c r="B210" s="321"/>
      <c r="C210" s="296"/>
      <c r="D210" s="296"/>
      <c r="E210" s="296"/>
      <c r="F210" s="319" t="s">
        <v>1589</v>
      </c>
      <c r="G210" s="296"/>
      <c r="H210" s="296" t="s">
        <v>1754</v>
      </c>
      <c r="I210" s="296"/>
      <c r="J210" s="296"/>
      <c r="K210" s="344"/>
    </row>
    <row r="211" s="1" customFormat="1" ht="15" customHeight="1">
      <c r="B211" s="362"/>
      <c r="C211" s="296"/>
      <c r="D211" s="296"/>
      <c r="E211" s="296"/>
      <c r="F211" s="319" t="s">
        <v>1593</v>
      </c>
      <c r="G211" s="357"/>
      <c r="H211" s="348" t="s">
        <v>1594</v>
      </c>
      <c r="I211" s="348"/>
      <c r="J211" s="348"/>
      <c r="K211" s="363"/>
    </row>
    <row r="212" s="1" customFormat="1" ht="15" customHeight="1">
      <c r="B212" s="362"/>
      <c r="C212" s="296"/>
      <c r="D212" s="296"/>
      <c r="E212" s="296"/>
      <c r="F212" s="319" t="s">
        <v>260</v>
      </c>
      <c r="G212" s="357"/>
      <c r="H212" s="348" t="s">
        <v>1530</v>
      </c>
      <c r="I212" s="348"/>
      <c r="J212" s="348"/>
      <c r="K212" s="363"/>
    </row>
    <row r="213" s="1" customFormat="1" ht="15" customHeight="1">
      <c r="B213" s="362"/>
      <c r="C213" s="296"/>
      <c r="D213" s="296"/>
      <c r="E213" s="296"/>
      <c r="F213" s="319"/>
      <c r="G213" s="357"/>
      <c r="H213" s="348"/>
      <c r="I213" s="348"/>
      <c r="J213" s="348"/>
      <c r="K213" s="363"/>
    </row>
    <row r="214" s="1" customFormat="1" ht="15" customHeight="1">
      <c r="B214" s="362"/>
      <c r="C214" s="296" t="s">
        <v>1717</v>
      </c>
      <c r="D214" s="296"/>
      <c r="E214" s="296"/>
      <c r="F214" s="319">
        <v>1</v>
      </c>
      <c r="G214" s="357"/>
      <c r="H214" s="348" t="s">
        <v>1755</v>
      </c>
      <c r="I214" s="348"/>
      <c r="J214" s="348"/>
      <c r="K214" s="363"/>
    </row>
    <row r="215" s="1" customFormat="1" ht="15" customHeight="1">
      <c r="B215" s="362"/>
      <c r="C215" s="296"/>
      <c r="D215" s="296"/>
      <c r="E215" s="296"/>
      <c r="F215" s="319">
        <v>2</v>
      </c>
      <c r="G215" s="357"/>
      <c r="H215" s="348" t="s">
        <v>1756</v>
      </c>
      <c r="I215" s="348"/>
      <c r="J215" s="348"/>
      <c r="K215" s="363"/>
    </row>
    <row r="216" s="1" customFormat="1" ht="15" customHeight="1">
      <c r="B216" s="362"/>
      <c r="C216" s="296"/>
      <c r="D216" s="296"/>
      <c r="E216" s="296"/>
      <c r="F216" s="319">
        <v>3</v>
      </c>
      <c r="G216" s="357"/>
      <c r="H216" s="348" t="s">
        <v>1757</v>
      </c>
      <c r="I216" s="348"/>
      <c r="J216" s="348"/>
      <c r="K216" s="363"/>
    </row>
    <row r="217" s="1" customFormat="1" ht="15" customHeight="1">
      <c r="B217" s="362"/>
      <c r="C217" s="296"/>
      <c r="D217" s="296"/>
      <c r="E217" s="296"/>
      <c r="F217" s="319">
        <v>4</v>
      </c>
      <c r="G217" s="357"/>
      <c r="H217" s="348" t="s">
        <v>1758</v>
      </c>
      <c r="I217" s="348"/>
      <c r="J217" s="348"/>
      <c r="K217" s="363"/>
    </row>
    <row r="218" s="1" customFormat="1" ht="12.75" customHeight="1">
      <c r="B218" s="364"/>
      <c r="C218" s="365"/>
      <c r="D218" s="365"/>
      <c r="E218" s="365"/>
      <c r="F218" s="365"/>
      <c r="G218" s="365"/>
      <c r="H218" s="365"/>
      <c r="I218" s="365"/>
      <c r="J218" s="365"/>
      <c r="K218" s="366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84</v>
      </c>
    </row>
    <row r="4" s="1" customFormat="1" ht="24.96" customHeight="1">
      <c r="B4" s="21"/>
      <c r="D4" s="141" t="s">
        <v>126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 xml:space="preserve">Oprava propustků na trati  Suchdol nad Odrou - Budišov nad Budišovkou 2021</v>
      </c>
      <c r="F7" s="143"/>
      <c r="G7" s="143"/>
      <c r="H7" s="143"/>
      <c r="L7" s="21"/>
    </row>
    <row r="8" s="1" customFormat="1" ht="12" customHeight="1">
      <c r="B8" s="21"/>
      <c r="D8" s="143" t="s">
        <v>127</v>
      </c>
      <c r="L8" s="21"/>
    </row>
    <row r="9" s="2" customFormat="1" ht="16.5" customHeight="1">
      <c r="A9" s="39"/>
      <c r="B9" s="45"/>
      <c r="C9" s="39"/>
      <c r="D9" s="39"/>
      <c r="E9" s="144" t="s">
        <v>128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129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130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15. 3. 2021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27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43" t="s">
        <v>29</v>
      </c>
      <c r="J17" s="134" t="s">
        <v>30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31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29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33</v>
      </c>
      <c r="E22" s="39"/>
      <c r="F22" s="39"/>
      <c r="G22" s="39"/>
      <c r="H22" s="39"/>
      <c r="I22" s="143" t="s">
        <v>26</v>
      </c>
      <c r="J22" s="134" t="s">
        <v>19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34</v>
      </c>
      <c r="F23" s="39"/>
      <c r="G23" s="39"/>
      <c r="H23" s="39"/>
      <c r="I23" s="143" t="s">
        <v>29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36</v>
      </c>
      <c r="E25" s="39"/>
      <c r="F25" s="39"/>
      <c r="G25" s="39"/>
      <c r="H25" s="39"/>
      <c r="I25" s="143" t="s">
        <v>26</v>
      </c>
      <c r="J25" s="134" t="s">
        <v>37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38</v>
      </c>
      <c r="F26" s="39"/>
      <c r="G26" s="39"/>
      <c r="H26" s="39"/>
      <c r="I26" s="143" t="s">
        <v>29</v>
      </c>
      <c r="J26" s="134" t="s">
        <v>19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39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41</v>
      </c>
      <c r="E32" s="39"/>
      <c r="F32" s="39"/>
      <c r="G32" s="39"/>
      <c r="H32" s="39"/>
      <c r="I32" s="39"/>
      <c r="J32" s="154">
        <f>ROUND(J88,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43</v>
      </c>
      <c r="G34" s="39"/>
      <c r="H34" s="39"/>
      <c r="I34" s="155" t="s">
        <v>42</v>
      </c>
      <c r="J34" s="155" t="s">
        <v>44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45</v>
      </c>
      <c r="E35" s="143" t="s">
        <v>46</v>
      </c>
      <c r="F35" s="157">
        <f>ROUND((SUM(BE88:BE217)),  2)</f>
        <v>0</v>
      </c>
      <c r="G35" s="39"/>
      <c r="H35" s="39"/>
      <c r="I35" s="158">
        <v>0.20999999999999999</v>
      </c>
      <c r="J35" s="157">
        <f>ROUND(((SUM(BE88:BE217))*I35),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47</v>
      </c>
      <c r="F36" s="157">
        <f>ROUND((SUM(BF88:BF217)),  2)</f>
        <v>0</v>
      </c>
      <c r="G36" s="39"/>
      <c r="H36" s="39"/>
      <c r="I36" s="158">
        <v>0.14999999999999999</v>
      </c>
      <c r="J36" s="157">
        <f>ROUND(((SUM(BF88:BF217))*I36),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48</v>
      </c>
      <c r="F37" s="157">
        <f>ROUND((SUM(BG88:BG217)),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49</v>
      </c>
      <c r="F38" s="157">
        <f>ROUND((SUM(BH88:BH217)),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50</v>
      </c>
      <c r="F39" s="157">
        <f>ROUND((SUM(BI88:BI217)),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51</v>
      </c>
      <c r="E41" s="161"/>
      <c r="F41" s="161"/>
      <c r="G41" s="162" t="s">
        <v>52</v>
      </c>
      <c r="H41" s="163" t="s">
        <v>53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131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 xml:space="preserve">Oprava propustků na trati  Suchdol nad Odrou - Budišov nad Budišovkou 2021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127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128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129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SO - 01.1 - svršek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OŘ Ostrava</v>
      </c>
      <c r="G56" s="41"/>
      <c r="H56" s="41"/>
      <c r="I56" s="33" t="s">
        <v>23</v>
      </c>
      <c r="J56" s="73" t="str">
        <f>IF(J14="","",J14)</f>
        <v>15. 3. 2021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 xml:space="preserve"> Správa železnic s.o. OŘ Ostrava</v>
      </c>
      <c r="G58" s="41"/>
      <c r="H58" s="41"/>
      <c r="I58" s="33" t="s">
        <v>33</v>
      </c>
      <c r="J58" s="37" t="str">
        <f>E23</f>
        <v xml:space="preserve"> 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40.05" customHeight="1">
      <c r="A59" s="39"/>
      <c r="B59" s="40"/>
      <c r="C59" s="33" t="s">
        <v>31</v>
      </c>
      <c r="D59" s="41"/>
      <c r="E59" s="41"/>
      <c r="F59" s="28" t="str">
        <f>IF(E20="","",E20)</f>
        <v>Vyplň údaj</v>
      </c>
      <c r="G59" s="41"/>
      <c r="H59" s="41"/>
      <c r="I59" s="33" t="s">
        <v>36</v>
      </c>
      <c r="J59" s="37" t="str">
        <f>E26</f>
        <v>IM-Projekt, inženýrské a mostní konstrukce, s.r.o.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132</v>
      </c>
      <c r="D61" s="172"/>
      <c r="E61" s="172"/>
      <c r="F61" s="172"/>
      <c r="G61" s="172"/>
      <c r="H61" s="172"/>
      <c r="I61" s="172"/>
      <c r="J61" s="173" t="s">
        <v>133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73</v>
      </c>
      <c r="D63" s="41"/>
      <c r="E63" s="41"/>
      <c r="F63" s="41"/>
      <c r="G63" s="41"/>
      <c r="H63" s="41"/>
      <c r="I63" s="41"/>
      <c r="J63" s="103">
        <f>J88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134</v>
      </c>
    </row>
    <row r="64" s="9" customFormat="1" ht="24.96" customHeight="1">
      <c r="A64" s="9"/>
      <c r="B64" s="175"/>
      <c r="C64" s="176"/>
      <c r="D64" s="177" t="s">
        <v>135</v>
      </c>
      <c r="E64" s="178"/>
      <c r="F64" s="178"/>
      <c r="G64" s="178"/>
      <c r="H64" s="178"/>
      <c r="I64" s="178"/>
      <c r="J64" s="179">
        <f>J89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136</v>
      </c>
      <c r="E65" s="183"/>
      <c r="F65" s="183"/>
      <c r="G65" s="183"/>
      <c r="H65" s="183"/>
      <c r="I65" s="183"/>
      <c r="J65" s="184">
        <f>J90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75"/>
      <c r="C66" s="176"/>
      <c r="D66" s="177" t="s">
        <v>137</v>
      </c>
      <c r="E66" s="178"/>
      <c r="F66" s="178"/>
      <c r="G66" s="178"/>
      <c r="H66" s="178"/>
      <c r="I66" s="178"/>
      <c r="J66" s="179">
        <f>J163</f>
        <v>0</v>
      </c>
      <c r="K66" s="176"/>
      <c r="L66" s="180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4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4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138</v>
      </c>
      <c r="D73" s="41"/>
      <c r="E73" s="41"/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170" t="str">
        <f>E7</f>
        <v xml:space="preserve">Oprava propustků na trati  Suchdol nad Odrou - Budišov nad Budišovkou 2021</v>
      </c>
      <c r="F76" s="33"/>
      <c r="G76" s="33"/>
      <c r="H76" s="33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1" customFormat="1" ht="12" customHeight="1">
      <c r="B77" s="22"/>
      <c r="C77" s="33" t="s">
        <v>127</v>
      </c>
      <c r="D77" s="23"/>
      <c r="E77" s="23"/>
      <c r="F77" s="23"/>
      <c r="G77" s="23"/>
      <c r="H77" s="23"/>
      <c r="I77" s="23"/>
      <c r="J77" s="23"/>
      <c r="K77" s="23"/>
      <c r="L77" s="21"/>
    </row>
    <row r="78" s="2" customFormat="1" ht="16.5" customHeight="1">
      <c r="A78" s="39"/>
      <c r="B78" s="40"/>
      <c r="C78" s="41"/>
      <c r="D78" s="41"/>
      <c r="E78" s="170" t="s">
        <v>128</v>
      </c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129</v>
      </c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70" t="str">
        <f>E11</f>
        <v>SO - 01.1 - svršek</v>
      </c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21</v>
      </c>
      <c r="D82" s="41"/>
      <c r="E82" s="41"/>
      <c r="F82" s="28" t="str">
        <f>F14</f>
        <v xml:space="preserve"> OŘ Ostrava</v>
      </c>
      <c r="G82" s="41"/>
      <c r="H82" s="41"/>
      <c r="I82" s="33" t="s">
        <v>23</v>
      </c>
      <c r="J82" s="73" t="str">
        <f>IF(J14="","",J14)</f>
        <v>15. 3. 2021</v>
      </c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25</v>
      </c>
      <c r="D84" s="41"/>
      <c r="E84" s="41"/>
      <c r="F84" s="28" t="str">
        <f>E17</f>
        <v xml:space="preserve"> Správa železnic s.o. OŘ Ostrava</v>
      </c>
      <c r="G84" s="41"/>
      <c r="H84" s="41"/>
      <c r="I84" s="33" t="s">
        <v>33</v>
      </c>
      <c r="J84" s="37" t="str">
        <f>E23</f>
        <v xml:space="preserve"> </v>
      </c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40.05" customHeight="1">
      <c r="A85" s="39"/>
      <c r="B85" s="40"/>
      <c r="C85" s="33" t="s">
        <v>31</v>
      </c>
      <c r="D85" s="41"/>
      <c r="E85" s="41"/>
      <c r="F85" s="28" t="str">
        <f>IF(E20="","",E20)</f>
        <v>Vyplň údaj</v>
      </c>
      <c r="G85" s="41"/>
      <c r="H85" s="41"/>
      <c r="I85" s="33" t="s">
        <v>36</v>
      </c>
      <c r="J85" s="37" t="str">
        <f>E26</f>
        <v>IM-Projekt, inženýrské a mostní konstrukce, s.r.o.</v>
      </c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0.32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11" customFormat="1" ht="29.28" customHeight="1">
      <c r="A87" s="186"/>
      <c r="B87" s="187"/>
      <c r="C87" s="188" t="s">
        <v>139</v>
      </c>
      <c r="D87" s="189" t="s">
        <v>60</v>
      </c>
      <c r="E87" s="189" t="s">
        <v>56</v>
      </c>
      <c r="F87" s="189" t="s">
        <v>57</v>
      </c>
      <c r="G87" s="189" t="s">
        <v>140</v>
      </c>
      <c r="H87" s="189" t="s">
        <v>141</v>
      </c>
      <c r="I87" s="189" t="s">
        <v>142</v>
      </c>
      <c r="J87" s="189" t="s">
        <v>133</v>
      </c>
      <c r="K87" s="190" t="s">
        <v>143</v>
      </c>
      <c r="L87" s="191"/>
      <c r="M87" s="93" t="s">
        <v>19</v>
      </c>
      <c r="N87" s="94" t="s">
        <v>45</v>
      </c>
      <c r="O87" s="94" t="s">
        <v>144</v>
      </c>
      <c r="P87" s="94" t="s">
        <v>145</v>
      </c>
      <c r="Q87" s="94" t="s">
        <v>146</v>
      </c>
      <c r="R87" s="94" t="s">
        <v>147</v>
      </c>
      <c r="S87" s="94" t="s">
        <v>148</v>
      </c>
      <c r="T87" s="95" t="s">
        <v>149</v>
      </c>
      <c r="U87" s="186"/>
      <c r="V87" s="186"/>
      <c r="W87" s="186"/>
      <c r="X87" s="186"/>
      <c r="Y87" s="186"/>
      <c r="Z87" s="186"/>
      <c r="AA87" s="186"/>
      <c r="AB87" s="186"/>
      <c r="AC87" s="186"/>
      <c r="AD87" s="186"/>
      <c r="AE87" s="186"/>
    </row>
    <row r="88" s="2" customFormat="1" ht="22.8" customHeight="1">
      <c r="A88" s="39"/>
      <c r="B88" s="40"/>
      <c r="C88" s="100" t="s">
        <v>150</v>
      </c>
      <c r="D88" s="41"/>
      <c r="E88" s="41"/>
      <c r="F88" s="41"/>
      <c r="G88" s="41"/>
      <c r="H88" s="41"/>
      <c r="I88" s="41"/>
      <c r="J88" s="192">
        <f>BK88</f>
        <v>0</v>
      </c>
      <c r="K88" s="41"/>
      <c r="L88" s="45"/>
      <c r="M88" s="96"/>
      <c r="N88" s="193"/>
      <c r="O88" s="97"/>
      <c r="P88" s="194">
        <f>P89+P163</f>
        <v>0</v>
      </c>
      <c r="Q88" s="97"/>
      <c r="R88" s="194">
        <f>R89+R163</f>
        <v>81.738</v>
      </c>
      <c r="S88" s="97"/>
      <c r="T88" s="195">
        <f>T89+T163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74</v>
      </c>
      <c r="AU88" s="18" t="s">
        <v>134</v>
      </c>
      <c r="BK88" s="196">
        <f>BK89+BK163</f>
        <v>0</v>
      </c>
    </row>
    <row r="89" s="12" customFormat="1" ht="25.92" customHeight="1">
      <c r="A89" s="12"/>
      <c r="B89" s="197"/>
      <c r="C89" s="198"/>
      <c r="D89" s="199" t="s">
        <v>74</v>
      </c>
      <c r="E89" s="200" t="s">
        <v>151</v>
      </c>
      <c r="F89" s="200" t="s">
        <v>152</v>
      </c>
      <c r="G89" s="198"/>
      <c r="H89" s="198"/>
      <c r="I89" s="201"/>
      <c r="J89" s="202">
        <f>BK89</f>
        <v>0</v>
      </c>
      <c r="K89" s="198"/>
      <c r="L89" s="203"/>
      <c r="M89" s="204"/>
      <c r="N89" s="205"/>
      <c r="O89" s="205"/>
      <c r="P89" s="206">
        <f>P90</f>
        <v>0</v>
      </c>
      <c r="Q89" s="205"/>
      <c r="R89" s="206">
        <f>R90</f>
        <v>81.738</v>
      </c>
      <c r="S89" s="205"/>
      <c r="T89" s="207">
        <f>T90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8" t="s">
        <v>82</v>
      </c>
      <c r="AT89" s="209" t="s">
        <v>74</v>
      </c>
      <c r="AU89" s="209" t="s">
        <v>75</v>
      </c>
      <c r="AY89" s="208" t="s">
        <v>153</v>
      </c>
      <c r="BK89" s="210">
        <f>BK90</f>
        <v>0</v>
      </c>
    </row>
    <row r="90" s="12" customFormat="1" ht="22.8" customHeight="1">
      <c r="A90" s="12"/>
      <c r="B90" s="197"/>
      <c r="C90" s="198"/>
      <c r="D90" s="199" t="s">
        <v>74</v>
      </c>
      <c r="E90" s="211" t="s">
        <v>154</v>
      </c>
      <c r="F90" s="211" t="s">
        <v>155</v>
      </c>
      <c r="G90" s="198"/>
      <c r="H90" s="198"/>
      <c r="I90" s="201"/>
      <c r="J90" s="212">
        <f>BK90</f>
        <v>0</v>
      </c>
      <c r="K90" s="198"/>
      <c r="L90" s="203"/>
      <c r="M90" s="204"/>
      <c r="N90" s="205"/>
      <c r="O90" s="205"/>
      <c r="P90" s="206">
        <f>SUM(P91:P162)</f>
        <v>0</v>
      </c>
      <c r="Q90" s="205"/>
      <c r="R90" s="206">
        <f>SUM(R91:R162)</f>
        <v>81.738</v>
      </c>
      <c r="S90" s="205"/>
      <c r="T90" s="207">
        <f>SUM(T91:T162)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8" t="s">
        <v>82</v>
      </c>
      <c r="AT90" s="209" t="s">
        <v>74</v>
      </c>
      <c r="AU90" s="209" t="s">
        <v>82</v>
      </c>
      <c r="AY90" s="208" t="s">
        <v>153</v>
      </c>
      <c r="BK90" s="210">
        <f>SUM(BK91:BK162)</f>
        <v>0</v>
      </c>
    </row>
    <row r="91" s="2" customFormat="1" ht="16.5" customHeight="1">
      <c r="A91" s="39"/>
      <c r="B91" s="40"/>
      <c r="C91" s="213" t="s">
        <v>82</v>
      </c>
      <c r="D91" s="213" t="s">
        <v>156</v>
      </c>
      <c r="E91" s="214" t="s">
        <v>157</v>
      </c>
      <c r="F91" s="215" t="s">
        <v>158</v>
      </c>
      <c r="G91" s="216" t="s">
        <v>159</v>
      </c>
      <c r="H91" s="217">
        <v>13.125</v>
      </c>
      <c r="I91" s="218"/>
      <c r="J91" s="219">
        <f>ROUND(I91*H91,2)</f>
        <v>0</v>
      </c>
      <c r="K91" s="215" t="s">
        <v>160</v>
      </c>
      <c r="L91" s="45"/>
      <c r="M91" s="220" t="s">
        <v>19</v>
      </c>
      <c r="N91" s="221" t="s">
        <v>46</v>
      </c>
      <c r="O91" s="85"/>
      <c r="P91" s="222">
        <f>O91*H91</f>
        <v>0</v>
      </c>
      <c r="Q91" s="222">
        <v>0</v>
      </c>
      <c r="R91" s="222">
        <f>Q91*H91</f>
        <v>0</v>
      </c>
      <c r="S91" s="222">
        <v>0</v>
      </c>
      <c r="T91" s="223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24" t="s">
        <v>161</v>
      </c>
      <c r="AT91" s="224" t="s">
        <v>156</v>
      </c>
      <c r="AU91" s="224" t="s">
        <v>84</v>
      </c>
      <c r="AY91" s="18" t="s">
        <v>153</v>
      </c>
      <c r="BE91" s="225">
        <f>IF(N91="základní",J91,0)</f>
        <v>0</v>
      </c>
      <c r="BF91" s="225">
        <f>IF(N91="snížená",J91,0)</f>
        <v>0</v>
      </c>
      <c r="BG91" s="225">
        <f>IF(N91="zákl. přenesená",J91,0)</f>
        <v>0</v>
      </c>
      <c r="BH91" s="225">
        <f>IF(N91="sníž. přenesená",J91,0)</f>
        <v>0</v>
      </c>
      <c r="BI91" s="225">
        <f>IF(N91="nulová",J91,0)</f>
        <v>0</v>
      </c>
      <c r="BJ91" s="18" t="s">
        <v>82</v>
      </c>
      <c r="BK91" s="225">
        <f>ROUND(I91*H91,2)</f>
        <v>0</v>
      </c>
      <c r="BL91" s="18" t="s">
        <v>161</v>
      </c>
      <c r="BM91" s="224" t="s">
        <v>162</v>
      </c>
    </row>
    <row r="92" s="2" customFormat="1">
      <c r="A92" s="39"/>
      <c r="B92" s="40"/>
      <c r="C92" s="41"/>
      <c r="D92" s="226" t="s">
        <v>163</v>
      </c>
      <c r="E92" s="41"/>
      <c r="F92" s="227" t="s">
        <v>164</v>
      </c>
      <c r="G92" s="41"/>
      <c r="H92" s="41"/>
      <c r="I92" s="228"/>
      <c r="J92" s="41"/>
      <c r="K92" s="41"/>
      <c r="L92" s="45"/>
      <c r="M92" s="229"/>
      <c r="N92" s="230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163</v>
      </c>
      <c r="AU92" s="18" t="s">
        <v>84</v>
      </c>
    </row>
    <row r="93" s="13" customFormat="1">
      <c r="A93" s="13"/>
      <c r="B93" s="231"/>
      <c r="C93" s="232"/>
      <c r="D93" s="226" t="s">
        <v>165</v>
      </c>
      <c r="E93" s="233" t="s">
        <v>19</v>
      </c>
      <c r="F93" s="234" t="s">
        <v>166</v>
      </c>
      <c r="G93" s="232"/>
      <c r="H93" s="233" t="s">
        <v>19</v>
      </c>
      <c r="I93" s="235"/>
      <c r="J93" s="232"/>
      <c r="K93" s="232"/>
      <c r="L93" s="236"/>
      <c r="M93" s="237"/>
      <c r="N93" s="238"/>
      <c r="O93" s="238"/>
      <c r="P93" s="238"/>
      <c r="Q93" s="238"/>
      <c r="R93" s="238"/>
      <c r="S93" s="238"/>
      <c r="T93" s="239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40" t="s">
        <v>165</v>
      </c>
      <c r="AU93" s="240" t="s">
        <v>84</v>
      </c>
      <c r="AV93" s="13" t="s">
        <v>82</v>
      </c>
      <c r="AW93" s="13" t="s">
        <v>35</v>
      </c>
      <c r="AX93" s="13" t="s">
        <v>75</v>
      </c>
      <c r="AY93" s="240" t="s">
        <v>153</v>
      </c>
    </row>
    <row r="94" s="14" customFormat="1">
      <c r="A94" s="14"/>
      <c r="B94" s="241"/>
      <c r="C94" s="242"/>
      <c r="D94" s="226" t="s">
        <v>165</v>
      </c>
      <c r="E94" s="243" t="s">
        <v>19</v>
      </c>
      <c r="F94" s="244" t="s">
        <v>167</v>
      </c>
      <c r="G94" s="242"/>
      <c r="H94" s="245">
        <v>13.125</v>
      </c>
      <c r="I94" s="246"/>
      <c r="J94" s="242"/>
      <c r="K94" s="242"/>
      <c r="L94" s="247"/>
      <c r="M94" s="248"/>
      <c r="N94" s="249"/>
      <c r="O94" s="249"/>
      <c r="P94" s="249"/>
      <c r="Q94" s="249"/>
      <c r="R94" s="249"/>
      <c r="S94" s="249"/>
      <c r="T94" s="250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51" t="s">
        <v>165</v>
      </c>
      <c r="AU94" s="251" t="s">
        <v>84</v>
      </c>
      <c r="AV94" s="14" t="s">
        <v>84</v>
      </c>
      <c r="AW94" s="14" t="s">
        <v>35</v>
      </c>
      <c r="AX94" s="14" t="s">
        <v>75</v>
      </c>
      <c r="AY94" s="251" t="s">
        <v>153</v>
      </c>
    </row>
    <row r="95" s="15" customFormat="1">
      <c r="A95" s="15"/>
      <c r="B95" s="252"/>
      <c r="C95" s="253"/>
      <c r="D95" s="226" t="s">
        <v>165</v>
      </c>
      <c r="E95" s="254" t="s">
        <v>19</v>
      </c>
      <c r="F95" s="255" t="s">
        <v>168</v>
      </c>
      <c r="G95" s="253"/>
      <c r="H95" s="256">
        <v>13.125</v>
      </c>
      <c r="I95" s="257"/>
      <c r="J95" s="253"/>
      <c r="K95" s="253"/>
      <c r="L95" s="258"/>
      <c r="M95" s="259"/>
      <c r="N95" s="260"/>
      <c r="O95" s="260"/>
      <c r="P95" s="260"/>
      <c r="Q95" s="260"/>
      <c r="R95" s="260"/>
      <c r="S95" s="260"/>
      <c r="T95" s="261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T95" s="262" t="s">
        <v>165</v>
      </c>
      <c r="AU95" s="262" t="s">
        <v>84</v>
      </c>
      <c r="AV95" s="15" t="s">
        <v>161</v>
      </c>
      <c r="AW95" s="15" t="s">
        <v>35</v>
      </c>
      <c r="AX95" s="15" t="s">
        <v>82</v>
      </c>
      <c r="AY95" s="262" t="s">
        <v>153</v>
      </c>
    </row>
    <row r="96" s="2" customFormat="1" ht="16.5" customHeight="1">
      <c r="A96" s="39"/>
      <c r="B96" s="40"/>
      <c r="C96" s="263" t="s">
        <v>84</v>
      </c>
      <c r="D96" s="263" t="s">
        <v>169</v>
      </c>
      <c r="E96" s="264" t="s">
        <v>170</v>
      </c>
      <c r="F96" s="265" t="s">
        <v>171</v>
      </c>
      <c r="G96" s="266" t="s">
        <v>172</v>
      </c>
      <c r="H96" s="267">
        <v>1.8380000000000001</v>
      </c>
      <c r="I96" s="268"/>
      <c r="J96" s="269">
        <f>ROUND(I96*H96,2)</f>
        <v>0</v>
      </c>
      <c r="K96" s="265" t="s">
        <v>160</v>
      </c>
      <c r="L96" s="270"/>
      <c r="M96" s="271" t="s">
        <v>19</v>
      </c>
      <c r="N96" s="272" t="s">
        <v>46</v>
      </c>
      <c r="O96" s="85"/>
      <c r="P96" s="222">
        <f>O96*H96</f>
        <v>0</v>
      </c>
      <c r="Q96" s="222">
        <v>1</v>
      </c>
      <c r="R96" s="222">
        <f>Q96*H96</f>
        <v>1.8380000000000001</v>
      </c>
      <c r="S96" s="222">
        <v>0</v>
      </c>
      <c r="T96" s="223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4" t="s">
        <v>173</v>
      </c>
      <c r="AT96" s="224" t="s">
        <v>169</v>
      </c>
      <c r="AU96" s="224" t="s">
        <v>84</v>
      </c>
      <c r="AY96" s="18" t="s">
        <v>153</v>
      </c>
      <c r="BE96" s="225">
        <f>IF(N96="základní",J96,0)</f>
        <v>0</v>
      </c>
      <c r="BF96" s="225">
        <f>IF(N96="snížená",J96,0)</f>
        <v>0</v>
      </c>
      <c r="BG96" s="225">
        <f>IF(N96="zákl. přenesená",J96,0)</f>
        <v>0</v>
      </c>
      <c r="BH96" s="225">
        <f>IF(N96="sníž. přenesená",J96,0)</f>
        <v>0</v>
      </c>
      <c r="BI96" s="225">
        <f>IF(N96="nulová",J96,0)</f>
        <v>0</v>
      </c>
      <c r="BJ96" s="18" t="s">
        <v>82</v>
      </c>
      <c r="BK96" s="225">
        <f>ROUND(I96*H96,2)</f>
        <v>0</v>
      </c>
      <c r="BL96" s="18" t="s">
        <v>161</v>
      </c>
      <c r="BM96" s="224" t="s">
        <v>174</v>
      </c>
    </row>
    <row r="97" s="2" customFormat="1">
      <c r="A97" s="39"/>
      <c r="B97" s="40"/>
      <c r="C97" s="41"/>
      <c r="D97" s="226" t="s">
        <v>163</v>
      </c>
      <c r="E97" s="41"/>
      <c r="F97" s="227" t="s">
        <v>171</v>
      </c>
      <c r="G97" s="41"/>
      <c r="H97" s="41"/>
      <c r="I97" s="228"/>
      <c r="J97" s="41"/>
      <c r="K97" s="41"/>
      <c r="L97" s="45"/>
      <c r="M97" s="229"/>
      <c r="N97" s="230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163</v>
      </c>
      <c r="AU97" s="18" t="s">
        <v>84</v>
      </c>
    </row>
    <row r="98" s="13" customFormat="1">
      <c r="A98" s="13"/>
      <c r="B98" s="231"/>
      <c r="C98" s="232"/>
      <c r="D98" s="226" t="s">
        <v>165</v>
      </c>
      <c r="E98" s="233" t="s">
        <v>19</v>
      </c>
      <c r="F98" s="234" t="s">
        <v>175</v>
      </c>
      <c r="G98" s="232"/>
      <c r="H98" s="233" t="s">
        <v>19</v>
      </c>
      <c r="I98" s="235"/>
      <c r="J98" s="232"/>
      <c r="K98" s="232"/>
      <c r="L98" s="236"/>
      <c r="M98" s="237"/>
      <c r="N98" s="238"/>
      <c r="O98" s="238"/>
      <c r="P98" s="238"/>
      <c r="Q98" s="238"/>
      <c r="R98" s="238"/>
      <c r="S98" s="238"/>
      <c r="T98" s="239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0" t="s">
        <v>165</v>
      </c>
      <c r="AU98" s="240" t="s">
        <v>84</v>
      </c>
      <c r="AV98" s="13" t="s">
        <v>82</v>
      </c>
      <c r="AW98" s="13" t="s">
        <v>35</v>
      </c>
      <c r="AX98" s="13" t="s">
        <v>75</v>
      </c>
      <c r="AY98" s="240" t="s">
        <v>153</v>
      </c>
    </row>
    <row r="99" s="14" customFormat="1">
      <c r="A99" s="14"/>
      <c r="B99" s="241"/>
      <c r="C99" s="242"/>
      <c r="D99" s="226" t="s">
        <v>165</v>
      </c>
      <c r="E99" s="243" t="s">
        <v>19</v>
      </c>
      <c r="F99" s="244" t="s">
        <v>176</v>
      </c>
      <c r="G99" s="242"/>
      <c r="H99" s="245">
        <v>1.8380000000000001</v>
      </c>
      <c r="I99" s="246"/>
      <c r="J99" s="242"/>
      <c r="K99" s="242"/>
      <c r="L99" s="247"/>
      <c r="M99" s="248"/>
      <c r="N99" s="249"/>
      <c r="O99" s="249"/>
      <c r="P99" s="249"/>
      <c r="Q99" s="249"/>
      <c r="R99" s="249"/>
      <c r="S99" s="249"/>
      <c r="T99" s="250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1" t="s">
        <v>165</v>
      </c>
      <c r="AU99" s="251" t="s">
        <v>84</v>
      </c>
      <c r="AV99" s="14" t="s">
        <v>84</v>
      </c>
      <c r="AW99" s="14" t="s">
        <v>35</v>
      </c>
      <c r="AX99" s="14" t="s">
        <v>75</v>
      </c>
      <c r="AY99" s="251" t="s">
        <v>153</v>
      </c>
    </row>
    <row r="100" s="15" customFormat="1">
      <c r="A100" s="15"/>
      <c r="B100" s="252"/>
      <c r="C100" s="253"/>
      <c r="D100" s="226" t="s">
        <v>165</v>
      </c>
      <c r="E100" s="254" t="s">
        <v>19</v>
      </c>
      <c r="F100" s="255" t="s">
        <v>168</v>
      </c>
      <c r="G100" s="253"/>
      <c r="H100" s="256">
        <v>1.8380000000000001</v>
      </c>
      <c r="I100" s="257"/>
      <c r="J100" s="253"/>
      <c r="K100" s="253"/>
      <c r="L100" s="258"/>
      <c r="M100" s="259"/>
      <c r="N100" s="260"/>
      <c r="O100" s="260"/>
      <c r="P100" s="260"/>
      <c r="Q100" s="260"/>
      <c r="R100" s="260"/>
      <c r="S100" s="260"/>
      <c r="T100" s="261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T100" s="262" t="s">
        <v>165</v>
      </c>
      <c r="AU100" s="262" t="s">
        <v>84</v>
      </c>
      <c r="AV100" s="15" t="s">
        <v>161</v>
      </c>
      <c r="AW100" s="15" t="s">
        <v>35</v>
      </c>
      <c r="AX100" s="15" t="s">
        <v>82</v>
      </c>
      <c r="AY100" s="262" t="s">
        <v>153</v>
      </c>
    </row>
    <row r="101" s="2" customFormat="1" ht="16.5" customHeight="1">
      <c r="A101" s="39"/>
      <c r="B101" s="40"/>
      <c r="C101" s="213" t="s">
        <v>177</v>
      </c>
      <c r="D101" s="213" t="s">
        <v>156</v>
      </c>
      <c r="E101" s="214" t="s">
        <v>178</v>
      </c>
      <c r="F101" s="215" t="s">
        <v>179</v>
      </c>
      <c r="G101" s="216" t="s">
        <v>180</v>
      </c>
      <c r="H101" s="217">
        <v>17</v>
      </c>
      <c r="I101" s="218"/>
      <c r="J101" s="219">
        <f>ROUND(I101*H101,2)</f>
        <v>0</v>
      </c>
      <c r="K101" s="215" t="s">
        <v>160</v>
      </c>
      <c r="L101" s="45"/>
      <c r="M101" s="220" t="s">
        <v>19</v>
      </c>
      <c r="N101" s="221" t="s">
        <v>46</v>
      </c>
      <c r="O101" s="85"/>
      <c r="P101" s="222">
        <f>O101*H101</f>
        <v>0</v>
      </c>
      <c r="Q101" s="222">
        <v>0</v>
      </c>
      <c r="R101" s="222">
        <f>Q101*H101</f>
        <v>0</v>
      </c>
      <c r="S101" s="222">
        <v>0</v>
      </c>
      <c r="T101" s="223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4" t="s">
        <v>161</v>
      </c>
      <c r="AT101" s="224" t="s">
        <v>156</v>
      </c>
      <c r="AU101" s="224" t="s">
        <v>84</v>
      </c>
      <c r="AY101" s="18" t="s">
        <v>153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18" t="s">
        <v>82</v>
      </c>
      <c r="BK101" s="225">
        <f>ROUND(I101*H101,2)</f>
        <v>0</v>
      </c>
      <c r="BL101" s="18" t="s">
        <v>161</v>
      </c>
      <c r="BM101" s="224" t="s">
        <v>181</v>
      </c>
    </row>
    <row r="102" s="2" customFormat="1">
      <c r="A102" s="39"/>
      <c r="B102" s="40"/>
      <c r="C102" s="41"/>
      <c r="D102" s="226" t="s">
        <v>163</v>
      </c>
      <c r="E102" s="41"/>
      <c r="F102" s="227" t="s">
        <v>182</v>
      </c>
      <c r="G102" s="41"/>
      <c r="H102" s="41"/>
      <c r="I102" s="228"/>
      <c r="J102" s="41"/>
      <c r="K102" s="41"/>
      <c r="L102" s="45"/>
      <c r="M102" s="229"/>
      <c r="N102" s="230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163</v>
      </c>
      <c r="AU102" s="18" t="s">
        <v>84</v>
      </c>
    </row>
    <row r="103" s="13" customFormat="1">
      <c r="A103" s="13"/>
      <c r="B103" s="231"/>
      <c r="C103" s="232"/>
      <c r="D103" s="226" t="s">
        <v>165</v>
      </c>
      <c r="E103" s="233" t="s">
        <v>19</v>
      </c>
      <c r="F103" s="234" t="s">
        <v>183</v>
      </c>
      <c r="G103" s="232"/>
      <c r="H103" s="233" t="s">
        <v>19</v>
      </c>
      <c r="I103" s="235"/>
      <c r="J103" s="232"/>
      <c r="K103" s="232"/>
      <c r="L103" s="236"/>
      <c r="M103" s="237"/>
      <c r="N103" s="238"/>
      <c r="O103" s="238"/>
      <c r="P103" s="238"/>
      <c r="Q103" s="238"/>
      <c r="R103" s="238"/>
      <c r="S103" s="238"/>
      <c r="T103" s="239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0" t="s">
        <v>165</v>
      </c>
      <c r="AU103" s="240" t="s">
        <v>84</v>
      </c>
      <c r="AV103" s="13" t="s">
        <v>82</v>
      </c>
      <c r="AW103" s="13" t="s">
        <v>35</v>
      </c>
      <c r="AX103" s="13" t="s">
        <v>75</v>
      </c>
      <c r="AY103" s="240" t="s">
        <v>153</v>
      </c>
    </row>
    <row r="104" s="14" customFormat="1">
      <c r="A104" s="14"/>
      <c r="B104" s="241"/>
      <c r="C104" s="242"/>
      <c r="D104" s="226" t="s">
        <v>165</v>
      </c>
      <c r="E104" s="243" t="s">
        <v>19</v>
      </c>
      <c r="F104" s="244" t="s">
        <v>184</v>
      </c>
      <c r="G104" s="242"/>
      <c r="H104" s="245">
        <v>17</v>
      </c>
      <c r="I104" s="246"/>
      <c r="J104" s="242"/>
      <c r="K104" s="242"/>
      <c r="L104" s="247"/>
      <c r="M104" s="248"/>
      <c r="N104" s="249"/>
      <c r="O104" s="249"/>
      <c r="P104" s="249"/>
      <c r="Q104" s="249"/>
      <c r="R104" s="249"/>
      <c r="S104" s="249"/>
      <c r="T104" s="250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1" t="s">
        <v>165</v>
      </c>
      <c r="AU104" s="251" t="s">
        <v>84</v>
      </c>
      <c r="AV104" s="14" t="s">
        <v>84</v>
      </c>
      <c r="AW104" s="14" t="s">
        <v>35</v>
      </c>
      <c r="AX104" s="14" t="s">
        <v>75</v>
      </c>
      <c r="AY104" s="251" t="s">
        <v>153</v>
      </c>
    </row>
    <row r="105" s="15" customFormat="1">
      <c r="A105" s="15"/>
      <c r="B105" s="252"/>
      <c r="C105" s="253"/>
      <c r="D105" s="226" t="s">
        <v>165</v>
      </c>
      <c r="E105" s="254" t="s">
        <v>19</v>
      </c>
      <c r="F105" s="255" t="s">
        <v>168</v>
      </c>
      <c r="G105" s="253"/>
      <c r="H105" s="256">
        <v>17</v>
      </c>
      <c r="I105" s="257"/>
      <c r="J105" s="253"/>
      <c r="K105" s="253"/>
      <c r="L105" s="258"/>
      <c r="M105" s="259"/>
      <c r="N105" s="260"/>
      <c r="O105" s="260"/>
      <c r="P105" s="260"/>
      <c r="Q105" s="260"/>
      <c r="R105" s="260"/>
      <c r="S105" s="260"/>
      <c r="T105" s="261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T105" s="262" t="s">
        <v>165</v>
      </c>
      <c r="AU105" s="262" t="s">
        <v>84</v>
      </c>
      <c r="AV105" s="15" t="s">
        <v>161</v>
      </c>
      <c r="AW105" s="15" t="s">
        <v>35</v>
      </c>
      <c r="AX105" s="15" t="s">
        <v>82</v>
      </c>
      <c r="AY105" s="262" t="s">
        <v>153</v>
      </c>
    </row>
    <row r="106" s="2" customFormat="1" ht="16.5" customHeight="1">
      <c r="A106" s="39"/>
      <c r="B106" s="40"/>
      <c r="C106" s="263" t="s">
        <v>161</v>
      </c>
      <c r="D106" s="263" t="s">
        <v>169</v>
      </c>
      <c r="E106" s="264" t="s">
        <v>185</v>
      </c>
      <c r="F106" s="265" t="s">
        <v>186</v>
      </c>
      <c r="G106" s="266" t="s">
        <v>172</v>
      </c>
      <c r="H106" s="267">
        <v>79.900000000000006</v>
      </c>
      <c r="I106" s="268"/>
      <c r="J106" s="269">
        <f>ROUND(I106*H106,2)</f>
        <v>0</v>
      </c>
      <c r="K106" s="265" t="s">
        <v>160</v>
      </c>
      <c r="L106" s="270"/>
      <c r="M106" s="271" t="s">
        <v>19</v>
      </c>
      <c r="N106" s="272" t="s">
        <v>46</v>
      </c>
      <c r="O106" s="85"/>
      <c r="P106" s="222">
        <f>O106*H106</f>
        <v>0</v>
      </c>
      <c r="Q106" s="222">
        <v>1</v>
      </c>
      <c r="R106" s="222">
        <f>Q106*H106</f>
        <v>79.900000000000006</v>
      </c>
      <c r="S106" s="222">
        <v>0</v>
      </c>
      <c r="T106" s="223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4" t="s">
        <v>173</v>
      </c>
      <c r="AT106" s="224" t="s">
        <v>169</v>
      </c>
      <c r="AU106" s="224" t="s">
        <v>84</v>
      </c>
      <c r="AY106" s="18" t="s">
        <v>153</v>
      </c>
      <c r="BE106" s="225">
        <f>IF(N106="základní",J106,0)</f>
        <v>0</v>
      </c>
      <c r="BF106" s="225">
        <f>IF(N106="snížená",J106,0)</f>
        <v>0</v>
      </c>
      <c r="BG106" s="225">
        <f>IF(N106="zákl. přenesená",J106,0)</f>
        <v>0</v>
      </c>
      <c r="BH106" s="225">
        <f>IF(N106="sníž. přenesená",J106,0)</f>
        <v>0</v>
      </c>
      <c r="BI106" s="225">
        <f>IF(N106="nulová",J106,0)</f>
        <v>0</v>
      </c>
      <c r="BJ106" s="18" t="s">
        <v>82</v>
      </c>
      <c r="BK106" s="225">
        <f>ROUND(I106*H106,2)</f>
        <v>0</v>
      </c>
      <c r="BL106" s="18" t="s">
        <v>161</v>
      </c>
      <c r="BM106" s="224" t="s">
        <v>187</v>
      </c>
    </row>
    <row r="107" s="2" customFormat="1">
      <c r="A107" s="39"/>
      <c r="B107" s="40"/>
      <c r="C107" s="41"/>
      <c r="D107" s="226" t="s">
        <v>163</v>
      </c>
      <c r="E107" s="41"/>
      <c r="F107" s="227" t="s">
        <v>186</v>
      </c>
      <c r="G107" s="41"/>
      <c r="H107" s="41"/>
      <c r="I107" s="228"/>
      <c r="J107" s="41"/>
      <c r="K107" s="41"/>
      <c r="L107" s="45"/>
      <c r="M107" s="229"/>
      <c r="N107" s="230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163</v>
      </c>
      <c r="AU107" s="18" t="s">
        <v>84</v>
      </c>
    </row>
    <row r="108" s="13" customFormat="1">
      <c r="A108" s="13"/>
      <c r="B108" s="231"/>
      <c r="C108" s="232"/>
      <c r="D108" s="226" t="s">
        <v>165</v>
      </c>
      <c r="E108" s="233" t="s">
        <v>19</v>
      </c>
      <c r="F108" s="234" t="s">
        <v>188</v>
      </c>
      <c r="G108" s="232"/>
      <c r="H108" s="233" t="s">
        <v>19</v>
      </c>
      <c r="I108" s="235"/>
      <c r="J108" s="232"/>
      <c r="K108" s="232"/>
      <c r="L108" s="236"/>
      <c r="M108" s="237"/>
      <c r="N108" s="238"/>
      <c r="O108" s="238"/>
      <c r="P108" s="238"/>
      <c r="Q108" s="238"/>
      <c r="R108" s="238"/>
      <c r="S108" s="238"/>
      <c r="T108" s="239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0" t="s">
        <v>165</v>
      </c>
      <c r="AU108" s="240" t="s">
        <v>84</v>
      </c>
      <c r="AV108" s="13" t="s">
        <v>82</v>
      </c>
      <c r="AW108" s="13" t="s">
        <v>35</v>
      </c>
      <c r="AX108" s="13" t="s">
        <v>75</v>
      </c>
      <c r="AY108" s="240" t="s">
        <v>153</v>
      </c>
    </row>
    <row r="109" s="14" customFormat="1">
      <c r="A109" s="14"/>
      <c r="B109" s="241"/>
      <c r="C109" s="242"/>
      <c r="D109" s="226" t="s">
        <v>165</v>
      </c>
      <c r="E109" s="243" t="s">
        <v>19</v>
      </c>
      <c r="F109" s="244" t="s">
        <v>189</v>
      </c>
      <c r="G109" s="242"/>
      <c r="H109" s="245">
        <v>28.899999999999999</v>
      </c>
      <c r="I109" s="246"/>
      <c r="J109" s="242"/>
      <c r="K109" s="242"/>
      <c r="L109" s="247"/>
      <c r="M109" s="248"/>
      <c r="N109" s="249"/>
      <c r="O109" s="249"/>
      <c r="P109" s="249"/>
      <c r="Q109" s="249"/>
      <c r="R109" s="249"/>
      <c r="S109" s="249"/>
      <c r="T109" s="250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1" t="s">
        <v>165</v>
      </c>
      <c r="AU109" s="251" t="s">
        <v>84</v>
      </c>
      <c r="AV109" s="14" t="s">
        <v>84</v>
      </c>
      <c r="AW109" s="14" t="s">
        <v>35</v>
      </c>
      <c r="AX109" s="14" t="s">
        <v>75</v>
      </c>
      <c r="AY109" s="251" t="s">
        <v>153</v>
      </c>
    </row>
    <row r="110" s="13" customFormat="1">
      <c r="A110" s="13"/>
      <c r="B110" s="231"/>
      <c r="C110" s="232"/>
      <c r="D110" s="226" t="s">
        <v>165</v>
      </c>
      <c r="E110" s="233" t="s">
        <v>19</v>
      </c>
      <c r="F110" s="234" t="s">
        <v>190</v>
      </c>
      <c r="G110" s="232"/>
      <c r="H110" s="233" t="s">
        <v>19</v>
      </c>
      <c r="I110" s="235"/>
      <c r="J110" s="232"/>
      <c r="K110" s="232"/>
      <c r="L110" s="236"/>
      <c r="M110" s="237"/>
      <c r="N110" s="238"/>
      <c r="O110" s="238"/>
      <c r="P110" s="238"/>
      <c r="Q110" s="238"/>
      <c r="R110" s="238"/>
      <c r="S110" s="238"/>
      <c r="T110" s="239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0" t="s">
        <v>165</v>
      </c>
      <c r="AU110" s="240" t="s">
        <v>84</v>
      </c>
      <c r="AV110" s="13" t="s">
        <v>82</v>
      </c>
      <c r="AW110" s="13" t="s">
        <v>35</v>
      </c>
      <c r="AX110" s="13" t="s">
        <v>75</v>
      </c>
      <c r="AY110" s="240" t="s">
        <v>153</v>
      </c>
    </row>
    <row r="111" s="14" customFormat="1">
      <c r="A111" s="14"/>
      <c r="B111" s="241"/>
      <c r="C111" s="242"/>
      <c r="D111" s="226" t="s">
        <v>165</v>
      </c>
      <c r="E111" s="243" t="s">
        <v>19</v>
      </c>
      <c r="F111" s="244" t="s">
        <v>191</v>
      </c>
      <c r="G111" s="242"/>
      <c r="H111" s="245">
        <v>51</v>
      </c>
      <c r="I111" s="246"/>
      <c r="J111" s="242"/>
      <c r="K111" s="242"/>
      <c r="L111" s="247"/>
      <c r="M111" s="248"/>
      <c r="N111" s="249"/>
      <c r="O111" s="249"/>
      <c r="P111" s="249"/>
      <c r="Q111" s="249"/>
      <c r="R111" s="249"/>
      <c r="S111" s="249"/>
      <c r="T111" s="250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51" t="s">
        <v>165</v>
      </c>
      <c r="AU111" s="251" t="s">
        <v>84</v>
      </c>
      <c r="AV111" s="14" t="s">
        <v>84</v>
      </c>
      <c r="AW111" s="14" t="s">
        <v>35</v>
      </c>
      <c r="AX111" s="14" t="s">
        <v>75</v>
      </c>
      <c r="AY111" s="251" t="s">
        <v>153</v>
      </c>
    </row>
    <row r="112" s="15" customFormat="1">
      <c r="A112" s="15"/>
      <c r="B112" s="252"/>
      <c r="C112" s="253"/>
      <c r="D112" s="226" t="s">
        <v>165</v>
      </c>
      <c r="E112" s="254" t="s">
        <v>19</v>
      </c>
      <c r="F112" s="255" t="s">
        <v>168</v>
      </c>
      <c r="G112" s="253"/>
      <c r="H112" s="256">
        <v>79.900000000000006</v>
      </c>
      <c r="I112" s="257"/>
      <c r="J112" s="253"/>
      <c r="K112" s="253"/>
      <c r="L112" s="258"/>
      <c r="M112" s="259"/>
      <c r="N112" s="260"/>
      <c r="O112" s="260"/>
      <c r="P112" s="260"/>
      <c r="Q112" s="260"/>
      <c r="R112" s="260"/>
      <c r="S112" s="260"/>
      <c r="T112" s="261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62" t="s">
        <v>165</v>
      </c>
      <c r="AU112" s="262" t="s">
        <v>84</v>
      </c>
      <c r="AV112" s="15" t="s">
        <v>161</v>
      </c>
      <c r="AW112" s="15" t="s">
        <v>35</v>
      </c>
      <c r="AX112" s="15" t="s">
        <v>82</v>
      </c>
      <c r="AY112" s="262" t="s">
        <v>153</v>
      </c>
    </row>
    <row r="113" s="2" customFormat="1" ht="16.5" customHeight="1">
      <c r="A113" s="39"/>
      <c r="B113" s="40"/>
      <c r="C113" s="213" t="s">
        <v>154</v>
      </c>
      <c r="D113" s="213" t="s">
        <v>156</v>
      </c>
      <c r="E113" s="214" t="s">
        <v>192</v>
      </c>
      <c r="F113" s="215" t="s">
        <v>193</v>
      </c>
      <c r="G113" s="216" t="s">
        <v>159</v>
      </c>
      <c r="H113" s="217">
        <v>22.100000000000001</v>
      </c>
      <c r="I113" s="218"/>
      <c r="J113" s="219">
        <f>ROUND(I113*H113,2)</f>
        <v>0</v>
      </c>
      <c r="K113" s="215" t="s">
        <v>160</v>
      </c>
      <c r="L113" s="45"/>
      <c r="M113" s="220" t="s">
        <v>19</v>
      </c>
      <c r="N113" s="221" t="s">
        <v>46</v>
      </c>
      <c r="O113" s="85"/>
      <c r="P113" s="222">
        <f>O113*H113</f>
        <v>0</v>
      </c>
      <c r="Q113" s="222">
        <v>0</v>
      </c>
      <c r="R113" s="222">
        <f>Q113*H113</f>
        <v>0</v>
      </c>
      <c r="S113" s="222">
        <v>0</v>
      </c>
      <c r="T113" s="223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24" t="s">
        <v>161</v>
      </c>
      <c r="AT113" s="224" t="s">
        <v>156</v>
      </c>
      <c r="AU113" s="224" t="s">
        <v>84</v>
      </c>
      <c r="AY113" s="18" t="s">
        <v>153</v>
      </c>
      <c r="BE113" s="225">
        <f>IF(N113="základní",J113,0)</f>
        <v>0</v>
      </c>
      <c r="BF113" s="225">
        <f>IF(N113="snížená",J113,0)</f>
        <v>0</v>
      </c>
      <c r="BG113" s="225">
        <f>IF(N113="zákl. přenesená",J113,0)</f>
        <v>0</v>
      </c>
      <c r="BH113" s="225">
        <f>IF(N113="sníž. přenesená",J113,0)</f>
        <v>0</v>
      </c>
      <c r="BI113" s="225">
        <f>IF(N113="nulová",J113,0)</f>
        <v>0</v>
      </c>
      <c r="BJ113" s="18" t="s">
        <v>82</v>
      </c>
      <c r="BK113" s="225">
        <f>ROUND(I113*H113,2)</f>
        <v>0</v>
      </c>
      <c r="BL113" s="18" t="s">
        <v>161</v>
      </c>
      <c r="BM113" s="224" t="s">
        <v>194</v>
      </c>
    </row>
    <row r="114" s="2" customFormat="1">
      <c r="A114" s="39"/>
      <c r="B114" s="40"/>
      <c r="C114" s="41"/>
      <c r="D114" s="226" t="s">
        <v>163</v>
      </c>
      <c r="E114" s="41"/>
      <c r="F114" s="227" t="s">
        <v>195</v>
      </c>
      <c r="G114" s="41"/>
      <c r="H114" s="41"/>
      <c r="I114" s="228"/>
      <c r="J114" s="41"/>
      <c r="K114" s="41"/>
      <c r="L114" s="45"/>
      <c r="M114" s="229"/>
      <c r="N114" s="230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163</v>
      </c>
      <c r="AU114" s="18" t="s">
        <v>84</v>
      </c>
    </row>
    <row r="115" s="14" customFormat="1">
      <c r="A115" s="14"/>
      <c r="B115" s="241"/>
      <c r="C115" s="242"/>
      <c r="D115" s="226" t="s">
        <v>165</v>
      </c>
      <c r="E115" s="243" t="s">
        <v>19</v>
      </c>
      <c r="F115" s="244" t="s">
        <v>196</v>
      </c>
      <c r="G115" s="242"/>
      <c r="H115" s="245">
        <v>22.100000000000001</v>
      </c>
      <c r="I115" s="246"/>
      <c r="J115" s="242"/>
      <c r="K115" s="242"/>
      <c r="L115" s="247"/>
      <c r="M115" s="248"/>
      <c r="N115" s="249"/>
      <c r="O115" s="249"/>
      <c r="P115" s="249"/>
      <c r="Q115" s="249"/>
      <c r="R115" s="249"/>
      <c r="S115" s="249"/>
      <c r="T115" s="250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1" t="s">
        <v>165</v>
      </c>
      <c r="AU115" s="251" t="s">
        <v>84</v>
      </c>
      <c r="AV115" s="14" t="s">
        <v>84</v>
      </c>
      <c r="AW115" s="14" t="s">
        <v>35</v>
      </c>
      <c r="AX115" s="14" t="s">
        <v>75</v>
      </c>
      <c r="AY115" s="251" t="s">
        <v>153</v>
      </c>
    </row>
    <row r="116" s="15" customFormat="1">
      <c r="A116" s="15"/>
      <c r="B116" s="252"/>
      <c r="C116" s="253"/>
      <c r="D116" s="226" t="s">
        <v>165</v>
      </c>
      <c r="E116" s="254" t="s">
        <v>19</v>
      </c>
      <c r="F116" s="255" t="s">
        <v>168</v>
      </c>
      <c r="G116" s="253"/>
      <c r="H116" s="256">
        <v>22.100000000000001</v>
      </c>
      <c r="I116" s="257"/>
      <c r="J116" s="253"/>
      <c r="K116" s="253"/>
      <c r="L116" s="258"/>
      <c r="M116" s="259"/>
      <c r="N116" s="260"/>
      <c r="O116" s="260"/>
      <c r="P116" s="260"/>
      <c r="Q116" s="260"/>
      <c r="R116" s="260"/>
      <c r="S116" s="260"/>
      <c r="T116" s="261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62" t="s">
        <v>165</v>
      </c>
      <c r="AU116" s="262" t="s">
        <v>84</v>
      </c>
      <c r="AV116" s="15" t="s">
        <v>161</v>
      </c>
      <c r="AW116" s="15" t="s">
        <v>35</v>
      </c>
      <c r="AX116" s="15" t="s">
        <v>82</v>
      </c>
      <c r="AY116" s="262" t="s">
        <v>153</v>
      </c>
    </row>
    <row r="117" s="2" customFormat="1" ht="16.5" customHeight="1">
      <c r="A117" s="39"/>
      <c r="B117" s="40"/>
      <c r="C117" s="213" t="s">
        <v>197</v>
      </c>
      <c r="D117" s="213" t="s">
        <v>156</v>
      </c>
      <c r="E117" s="214" t="s">
        <v>198</v>
      </c>
      <c r="F117" s="215" t="s">
        <v>199</v>
      </c>
      <c r="G117" s="216" t="s">
        <v>180</v>
      </c>
      <c r="H117" s="217">
        <v>30</v>
      </c>
      <c r="I117" s="218"/>
      <c r="J117" s="219">
        <f>ROUND(I117*H117,2)</f>
        <v>0</v>
      </c>
      <c r="K117" s="215" t="s">
        <v>160</v>
      </c>
      <c r="L117" s="45"/>
      <c r="M117" s="220" t="s">
        <v>19</v>
      </c>
      <c r="N117" s="221" t="s">
        <v>46</v>
      </c>
      <c r="O117" s="85"/>
      <c r="P117" s="222">
        <f>O117*H117</f>
        <v>0</v>
      </c>
      <c r="Q117" s="222">
        <v>0</v>
      </c>
      <c r="R117" s="222">
        <f>Q117*H117</f>
        <v>0</v>
      </c>
      <c r="S117" s="222">
        <v>0</v>
      </c>
      <c r="T117" s="223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4" t="s">
        <v>161</v>
      </c>
      <c r="AT117" s="224" t="s">
        <v>156</v>
      </c>
      <c r="AU117" s="224" t="s">
        <v>84</v>
      </c>
      <c r="AY117" s="18" t="s">
        <v>153</v>
      </c>
      <c r="BE117" s="225">
        <f>IF(N117="základní",J117,0)</f>
        <v>0</v>
      </c>
      <c r="BF117" s="225">
        <f>IF(N117="snížená",J117,0)</f>
        <v>0</v>
      </c>
      <c r="BG117" s="225">
        <f>IF(N117="zákl. přenesená",J117,0)</f>
        <v>0</v>
      </c>
      <c r="BH117" s="225">
        <f>IF(N117="sníž. přenesená",J117,0)</f>
        <v>0</v>
      </c>
      <c r="BI117" s="225">
        <f>IF(N117="nulová",J117,0)</f>
        <v>0</v>
      </c>
      <c r="BJ117" s="18" t="s">
        <v>82</v>
      </c>
      <c r="BK117" s="225">
        <f>ROUND(I117*H117,2)</f>
        <v>0</v>
      </c>
      <c r="BL117" s="18" t="s">
        <v>161</v>
      </c>
      <c r="BM117" s="224" t="s">
        <v>200</v>
      </c>
    </row>
    <row r="118" s="2" customFormat="1">
      <c r="A118" s="39"/>
      <c r="B118" s="40"/>
      <c r="C118" s="41"/>
      <c r="D118" s="226" t="s">
        <v>163</v>
      </c>
      <c r="E118" s="41"/>
      <c r="F118" s="227" t="s">
        <v>201</v>
      </c>
      <c r="G118" s="41"/>
      <c r="H118" s="41"/>
      <c r="I118" s="228"/>
      <c r="J118" s="41"/>
      <c r="K118" s="41"/>
      <c r="L118" s="45"/>
      <c r="M118" s="229"/>
      <c r="N118" s="230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163</v>
      </c>
      <c r="AU118" s="18" t="s">
        <v>84</v>
      </c>
    </row>
    <row r="119" s="13" customFormat="1">
      <c r="A119" s="13"/>
      <c r="B119" s="231"/>
      <c r="C119" s="232"/>
      <c r="D119" s="226" t="s">
        <v>165</v>
      </c>
      <c r="E119" s="233" t="s">
        <v>19</v>
      </c>
      <c r="F119" s="234" t="s">
        <v>202</v>
      </c>
      <c r="G119" s="232"/>
      <c r="H119" s="233" t="s">
        <v>19</v>
      </c>
      <c r="I119" s="235"/>
      <c r="J119" s="232"/>
      <c r="K119" s="232"/>
      <c r="L119" s="236"/>
      <c r="M119" s="237"/>
      <c r="N119" s="238"/>
      <c r="O119" s="238"/>
      <c r="P119" s="238"/>
      <c r="Q119" s="238"/>
      <c r="R119" s="238"/>
      <c r="S119" s="238"/>
      <c r="T119" s="239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0" t="s">
        <v>165</v>
      </c>
      <c r="AU119" s="240" t="s">
        <v>84</v>
      </c>
      <c r="AV119" s="13" t="s">
        <v>82</v>
      </c>
      <c r="AW119" s="13" t="s">
        <v>35</v>
      </c>
      <c r="AX119" s="13" t="s">
        <v>75</v>
      </c>
      <c r="AY119" s="240" t="s">
        <v>153</v>
      </c>
    </row>
    <row r="120" s="14" customFormat="1">
      <c r="A120" s="14"/>
      <c r="B120" s="241"/>
      <c r="C120" s="242"/>
      <c r="D120" s="226" t="s">
        <v>165</v>
      </c>
      <c r="E120" s="243" t="s">
        <v>19</v>
      </c>
      <c r="F120" s="244" t="s">
        <v>203</v>
      </c>
      <c r="G120" s="242"/>
      <c r="H120" s="245">
        <v>30</v>
      </c>
      <c r="I120" s="246"/>
      <c r="J120" s="242"/>
      <c r="K120" s="242"/>
      <c r="L120" s="247"/>
      <c r="M120" s="248"/>
      <c r="N120" s="249"/>
      <c r="O120" s="249"/>
      <c r="P120" s="249"/>
      <c r="Q120" s="249"/>
      <c r="R120" s="249"/>
      <c r="S120" s="249"/>
      <c r="T120" s="250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1" t="s">
        <v>165</v>
      </c>
      <c r="AU120" s="251" t="s">
        <v>84</v>
      </c>
      <c r="AV120" s="14" t="s">
        <v>84</v>
      </c>
      <c r="AW120" s="14" t="s">
        <v>35</v>
      </c>
      <c r="AX120" s="14" t="s">
        <v>75</v>
      </c>
      <c r="AY120" s="251" t="s">
        <v>153</v>
      </c>
    </row>
    <row r="121" s="15" customFormat="1">
      <c r="A121" s="15"/>
      <c r="B121" s="252"/>
      <c r="C121" s="253"/>
      <c r="D121" s="226" t="s">
        <v>165</v>
      </c>
      <c r="E121" s="254" t="s">
        <v>19</v>
      </c>
      <c r="F121" s="255" t="s">
        <v>168</v>
      </c>
      <c r="G121" s="253"/>
      <c r="H121" s="256">
        <v>30</v>
      </c>
      <c r="I121" s="257"/>
      <c r="J121" s="253"/>
      <c r="K121" s="253"/>
      <c r="L121" s="258"/>
      <c r="M121" s="259"/>
      <c r="N121" s="260"/>
      <c r="O121" s="260"/>
      <c r="P121" s="260"/>
      <c r="Q121" s="260"/>
      <c r="R121" s="260"/>
      <c r="S121" s="260"/>
      <c r="T121" s="261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62" t="s">
        <v>165</v>
      </c>
      <c r="AU121" s="262" t="s">
        <v>84</v>
      </c>
      <c r="AV121" s="15" t="s">
        <v>161</v>
      </c>
      <c r="AW121" s="15" t="s">
        <v>35</v>
      </c>
      <c r="AX121" s="15" t="s">
        <v>82</v>
      </c>
      <c r="AY121" s="262" t="s">
        <v>153</v>
      </c>
    </row>
    <row r="122" s="2" customFormat="1" ht="16.5" customHeight="1">
      <c r="A122" s="39"/>
      <c r="B122" s="40"/>
      <c r="C122" s="213" t="s">
        <v>204</v>
      </c>
      <c r="D122" s="213" t="s">
        <v>156</v>
      </c>
      <c r="E122" s="214" t="s">
        <v>205</v>
      </c>
      <c r="F122" s="215" t="s">
        <v>206</v>
      </c>
      <c r="G122" s="216" t="s">
        <v>207</v>
      </c>
      <c r="H122" s="217">
        <v>4</v>
      </c>
      <c r="I122" s="218"/>
      <c r="J122" s="219">
        <f>ROUND(I122*H122,2)</f>
        <v>0</v>
      </c>
      <c r="K122" s="215" t="s">
        <v>160</v>
      </c>
      <c r="L122" s="45"/>
      <c r="M122" s="220" t="s">
        <v>19</v>
      </c>
      <c r="N122" s="221" t="s">
        <v>46</v>
      </c>
      <c r="O122" s="85"/>
      <c r="P122" s="222">
        <f>O122*H122</f>
        <v>0</v>
      </c>
      <c r="Q122" s="222">
        <v>0</v>
      </c>
      <c r="R122" s="222">
        <f>Q122*H122</f>
        <v>0</v>
      </c>
      <c r="S122" s="222">
        <v>0</v>
      </c>
      <c r="T122" s="223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4" t="s">
        <v>161</v>
      </c>
      <c r="AT122" s="224" t="s">
        <v>156</v>
      </c>
      <c r="AU122" s="224" t="s">
        <v>84</v>
      </c>
      <c r="AY122" s="18" t="s">
        <v>153</v>
      </c>
      <c r="BE122" s="225">
        <f>IF(N122="základní",J122,0)</f>
        <v>0</v>
      </c>
      <c r="BF122" s="225">
        <f>IF(N122="snížená",J122,0)</f>
        <v>0</v>
      </c>
      <c r="BG122" s="225">
        <f>IF(N122="zákl. přenesená",J122,0)</f>
        <v>0</v>
      </c>
      <c r="BH122" s="225">
        <f>IF(N122="sníž. přenesená",J122,0)</f>
        <v>0</v>
      </c>
      <c r="BI122" s="225">
        <f>IF(N122="nulová",J122,0)</f>
        <v>0</v>
      </c>
      <c r="BJ122" s="18" t="s">
        <v>82</v>
      </c>
      <c r="BK122" s="225">
        <f>ROUND(I122*H122,2)</f>
        <v>0</v>
      </c>
      <c r="BL122" s="18" t="s">
        <v>161</v>
      </c>
      <c r="BM122" s="224" t="s">
        <v>208</v>
      </c>
    </row>
    <row r="123" s="2" customFormat="1">
      <c r="A123" s="39"/>
      <c r="B123" s="40"/>
      <c r="C123" s="41"/>
      <c r="D123" s="226" t="s">
        <v>163</v>
      </c>
      <c r="E123" s="41"/>
      <c r="F123" s="227" t="s">
        <v>209</v>
      </c>
      <c r="G123" s="41"/>
      <c r="H123" s="41"/>
      <c r="I123" s="228"/>
      <c r="J123" s="41"/>
      <c r="K123" s="41"/>
      <c r="L123" s="45"/>
      <c r="M123" s="229"/>
      <c r="N123" s="230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163</v>
      </c>
      <c r="AU123" s="18" t="s">
        <v>84</v>
      </c>
    </row>
    <row r="124" s="13" customFormat="1">
      <c r="A124" s="13"/>
      <c r="B124" s="231"/>
      <c r="C124" s="232"/>
      <c r="D124" s="226" t="s">
        <v>165</v>
      </c>
      <c r="E124" s="233" t="s">
        <v>19</v>
      </c>
      <c r="F124" s="234" t="s">
        <v>210</v>
      </c>
      <c r="G124" s="232"/>
      <c r="H124" s="233" t="s">
        <v>19</v>
      </c>
      <c r="I124" s="235"/>
      <c r="J124" s="232"/>
      <c r="K124" s="232"/>
      <c r="L124" s="236"/>
      <c r="M124" s="237"/>
      <c r="N124" s="238"/>
      <c r="O124" s="238"/>
      <c r="P124" s="238"/>
      <c r="Q124" s="238"/>
      <c r="R124" s="238"/>
      <c r="S124" s="238"/>
      <c r="T124" s="239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0" t="s">
        <v>165</v>
      </c>
      <c r="AU124" s="240" t="s">
        <v>84</v>
      </c>
      <c r="AV124" s="13" t="s">
        <v>82</v>
      </c>
      <c r="AW124" s="13" t="s">
        <v>35</v>
      </c>
      <c r="AX124" s="13" t="s">
        <v>75</v>
      </c>
      <c r="AY124" s="240" t="s">
        <v>153</v>
      </c>
    </row>
    <row r="125" s="14" customFormat="1">
      <c r="A125" s="14"/>
      <c r="B125" s="241"/>
      <c r="C125" s="242"/>
      <c r="D125" s="226" t="s">
        <v>165</v>
      </c>
      <c r="E125" s="243" t="s">
        <v>19</v>
      </c>
      <c r="F125" s="244" t="s">
        <v>161</v>
      </c>
      <c r="G125" s="242"/>
      <c r="H125" s="245">
        <v>4</v>
      </c>
      <c r="I125" s="246"/>
      <c r="J125" s="242"/>
      <c r="K125" s="242"/>
      <c r="L125" s="247"/>
      <c r="M125" s="248"/>
      <c r="N125" s="249"/>
      <c r="O125" s="249"/>
      <c r="P125" s="249"/>
      <c r="Q125" s="249"/>
      <c r="R125" s="249"/>
      <c r="S125" s="249"/>
      <c r="T125" s="250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1" t="s">
        <v>165</v>
      </c>
      <c r="AU125" s="251" t="s">
        <v>84</v>
      </c>
      <c r="AV125" s="14" t="s">
        <v>84</v>
      </c>
      <c r="AW125" s="14" t="s">
        <v>35</v>
      </c>
      <c r="AX125" s="14" t="s">
        <v>75</v>
      </c>
      <c r="AY125" s="251" t="s">
        <v>153</v>
      </c>
    </row>
    <row r="126" s="15" customFormat="1">
      <c r="A126" s="15"/>
      <c r="B126" s="252"/>
      <c r="C126" s="253"/>
      <c r="D126" s="226" t="s">
        <v>165</v>
      </c>
      <c r="E126" s="254" t="s">
        <v>19</v>
      </c>
      <c r="F126" s="255" t="s">
        <v>168</v>
      </c>
      <c r="G126" s="253"/>
      <c r="H126" s="256">
        <v>4</v>
      </c>
      <c r="I126" s="257"/>
      <c r="J126" s="253"/>
      <c r="K126" s="253"/>
      <c r="L126" s="258"/>
      <c r="M126" s="259"/>
      <c r="N126" s="260"/>
      <c r="O126" s="260"/>
      <c r="P126" s="260"/>
      <c r="Q126" s="260"/>
      <c r="R126" s="260"/>
      <c r="S126" s="260"/>
      <c r="T126" s="261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62" t="s">
        <v>165</v>
      </c>
      <c r="AU126" s="262" t="s">
        <v>84</v>
      </c>
      <c r="AV126" s="15" t="s">
        <v>161</v>
      </c>
      <c r="AW126" s="15" t="s">
        <v>35</v>
      </c>
      <c r="AX126" s="15" t="s">
        <v>82</v>
      </c>
      <c r="AY126" s="262" t="s">
        <v>153</v>
      </c>
    </row>
    <row r="127" s="2" customFormat="1" ht="16.5" customHeight="1">
      <c r="A127" s="39"/>
      <c r="B127" s="40"/>
      <c r="C127" s="213" t="s">
        <v>173</v>
      </c>
      <c r="D127" s="213" t="s">
        <v>156</v>
      </c>
      <c r="E127" s="214" t="s">
        <v>211</v>
      </c>
      <c r="F127" s="215" t="s">
        <v>212</v>
      </c>
      <c r="G127" s="216" t="s">
        <v>207</v>
      </c>
      <c r="H127" s="217">
        <v>32</v>
      </c>
      <c r="I127" s="218"/>
      <c r="J127" s="219">
        <f>ROUND(I127*H127,2)</f>
        <v>0</v>
      </c>
      <c r="K127" s="215" t="s">
        <v>160</v>
      </c>
      <c r="L127" s="45"/>
      <c r="M127" s="220" t="s">
        <v>19</v>
      </c>
      <c r="N127" s="221" t="s">
        <v>46</v>
      </c>
      <c r="O127" s="85"/>
      <c r="P127" s="222">
        <f>O127*H127</f>
        <v>0</v>
      </c>
      <c r="Q127" s="222">
        <v>0</v>
      </c>
      <c r="R127" s="222">
        <f>Q127*H127</f>
        <v>0</v>
      </c>
      <c r="S127" s="222">
        <v>0</v>
      </c>
      <c r="T127" s="223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24" t="s">
        <v>161</v>
      </c>
      <c r="AT127" s="224" t="s">
        <v>156</v>
      </c>
      <c r="AU127" s="224" t="s">
        <v>84</v>
      </c>
      <c r="AY127" s="18" t="s">
        <v>153</v>
      </c>
      <c r="BE127" s="225">
        <f>IF(N127="základní",J127,0)</f>
        <v>0</v>
      </c>
      <c r="BF127" s="225">
        <f>IF(N127="snížená",J127,0)</f>
        <v>0</v>
      </c>
      <c r="BG127" s="225">
        <f>IF(N127="zákl. přenesená",J127,0)</f>
        <v>0</v>
      </c>
      <c r="BH127" s="225">
        <f>IF(N127="sníž. přenesená",J127,0)</f>
        <v>0</v>
      </c>
      <c r="BI127" s="225">
        <f>IF(N127="nulová",J127,0)</f>
        <v>0</v>
      </c>
      <c r="BJ127" s="18" t="s">
        <v>82</v>
      </c>
      <c r="BK127" s="225">
        <f>ROUND(I127*H127,2)</f>
        <v>0</v>
      </c>
      <c r="BL127" s="18" t="s">
        <v>161</v>
      </c>
      <c r="BM127" s="224" t="s">
        <v>213</v>
      </c>
    </row>
    <row r="128" s="2" customFormat="1">
      <c r="A128" s="39"/>
      <c r="B128" s="40"/>
      <c r="C128" s="41"/>
      <c r="D128" s="226" t="s">
        <v>163</v>
      </c>
      <c r="E128" s="41"/>
      <c r="F128" s="227" t="s">
        <v>214</v>
      </c>
      <c r="G128" s="41"/>
      <c r="H128" s="41"/>
      <c r="I128" s="228"/>
      <c r="J128" s="41"/>
      <c r="K128" s="41"/>
      <c r="L128" s="45"/>
      <c r="M128" s="229"/>
      <c r="N128" s="230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163</v>
      </c>
      <c r="AU128" s="18" t="s">
        <v>84</v>
      </c>
    </row>
    <row r="129" s="14" customFormat="1">
      <c r="A129" s="14"/>
      <c r="B129" s="241"/>
      <c r="C129" s="242"/>
      <c r="D129" s="226" t="s">
        <v>165</v>
      </c>
      <c r="E129" s="243" t="s">
        <v>19</v>
      </c>
      <c r="F129" s="244" t="s">
        <v>215</v>
      </c>
      <c r="G129" s="242"/>
      <c r="H129" s="245">
        <v>32</v>
      </c>
      <c r="I129" s="246"/>
      <c r="J129" s="242"/>
      <c r="K129" s="242"/>
      <c r="L129" s="247"/>
      <c r="M129" s="248"/>
      <c r="N129" s="249"/>
      <c r="O129" s="249"/>
      <c r="P129" s="249"/>
      <c r="Q129" s="249"/>
      <c r="R129" s="249"/>
      <c r="S129" s="249"/>
      <c r="T129" s="250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1" t="s">
        <v>165</v>
      </c>
      <c r="AU129" s="251" t="s">
        <v>84</v>
      </c>
      <c r="AV129" s="14" t="s">
        <v>84</v>
      </c>
      <c r="AW129" s="14" t="s">
        <v>35</v>
      </c>
      <c r="AX129" s="14" t="s">
        <v>75</v>
      </c>
      <c r="AY129" s="251" t="s">
        <v>153</v>
      </c>
    </row>
    <row r="130" s="15" customFormat="1">
      <c r="A130" s="15"/>
      <c r="B130" s="252"/>
      <c r="C130" s="253"/>
      <c r="D130" s="226" t="s">
        <v>165</v>
      </c>
      <c r="E130" s="254" t="s">
        <v>19</v>
      </c>
      <c r="F130" s="255" t="s">
        <v>168</v>
      </c>
      <c r="G130" s="253"/>
      <c r="H130" s="256">
        <v>32</v>
      </c>
      <c r="I130" s="257"/>
      <c r="J130" s="253"/>
      <c r="K130" s="253"/>
      <c r="L130" s="258"/>
      <c r="M130" s="259"/>
      <c r="N130" s="260"/>
      <c r="O130" s="260"/>
      <c r="P130" s="260"/>
      <c r="Q130" s="260"/>
      <c r="R130" s="260"/>
      <c r="S130" s="260"/>
      <c r="T130" s="261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62" t="s">
        <v>165</v>
      </c>
      <c r="AU130" s="262" t="s">
        <v>84</v>
      </c>
      <c r="AV130" s="15" t="s">
        <v>161</v>
      </c>
      <c r="AW130" s="15" t="s">
        <v>35</v>
      </c>
      <c r="AX130" s="15" t="s">
        <v>82</v>
      </c>
      <c r="AY130" s="262" t="s">
        <v>153</v>
      </c>
    </row>
    <row r="131" s="2" customFormat="1" ht="16.5" customHeight="1">
      <c r="A131" s="39"/>
      <c r="B131" s="40"/>
      <c r="C131" s="213" t="s">
        <v>216</v>
      </c>
      <c r="D131" s="213" t="s">
        <v>156</v>
      </c>
      <c r="E131" s="214" t="s">
        <v>217</v>
      </c>
      <c r="F131" s="215" t="s">
        <v>218</v>
      </c>
      <c r="G131" s="216" t="s">
        <v>219</v>
      </c>
      <c r="H131" s="217">
        <v>0.0089999999999999993</v>
      </c>
      <c r="I131" s="218"/>
      <c r="J131" s="219">
        <f>ROUND(I131*H131,2)</f>
        <v>0</v>
      </c>
      <c r="K131" s="215" t="s">
        <v>160</v>
      </c>
      <c r="L131" s="45"/>
      <c r="M131" s="220" t="s">
        <v>19</v>
      </c>
      <c r="N131" s="221" t="s">
        <v>46</v>
      </c>
      <c r="O131" s="85"/>
      <c r="P131" s="222">
        <f>O131*H131</f>
        <v>0</v>
      </c>
      <c r="Q131" s="222">
        <v>0</v>
      </c>
      <c r="R131" s="222">
        <f>Q131*H131</f>
        <v>0</v>
      </c>
      <c r="S131" s="222">
        <v>0</v>
      </c>
      <c r="T131" s="223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24" t="s">
        <v>161</v>
      </c>
      <c r="AT131" s="224" t="s">
        <v>156</v>
      </c>
      <c r="AU131" s="224" t="s">
        <v>84</v>
      </c>
      <c r="AY131" s="18" t="s">
        <v>153</v>
      </c>
      <c r="BE131" s="225">
        <f>IF(N131="základní",J131,0)</f>
        <v>0</v>
      </c>
      <c r="BF131" s="225">
        <f>IF(N131="snížená",J131,0)</f>
        <v>0</v>
      </c>
      <c r="BG131" s="225">
        <f>IF(N131="zákl. přenesená",J131,0)</f>
        <v>0</v>
      </c>
      <c r="BH131" s="225">
        <f>IF(N131="sníž. přenesená",J131,0)</f>
        <v>0</v>
      </c>
      <c r="BI131" s="225">
        <f>IF(N131="nulová",J131,0)</f>
        <v>0</v>
      </c>
      <c r="BJ131" s="18" t="s">
        <v>82</v>
      </c>
      <c r="BK131" s="225">
        <f>ROUND(I131*H131,2)</f>
        <v>0</v>
      </c>
      <c r="BL131" s="18" t="s">
        <v>161</v>
      </c>
      <c r="BM131" s="224" t="s">
        <v>220</v>
      </c>
    </row>
    <row r="132" s="2" customFormat="1">
      <c r="A132" s="39"/>
      <c r="B132" s="40"/>
      <c r="C132" s="41"/>
      <c r="D132" s="226" t="s">
        <v>163</v>
      </c>
      <c r="E132" s="41"/>
      <c r="F132" s="227" t="s">
        <v>221</v>
      </c>
      <c r="G132" s="41"/>
      <c r="H132" s="41"/>
      <c r="I132" s="228"/>
      <c r="J132" s="41"/>
      <c r="K132" s="41"/>
      <c r="L132" s="45"/>
      <c r="M132" s="229"/>
      <c r="N132" s="230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163</v>
      </c>
      <c r="AU132" s="18" t="s">
        <v>84</v>
      </c>
    </row>
    <row r="133" s="13" customFormat="1">
      <c r="A133" s="13"/>
      <c r="B133" s="231"/>
      <c r="C133" s="232"/>
      <c r="D133" s="226" t="s">
        <v>165</v>
      </c>
      <c r="E133" s="233" t="s">
        <v>19</v>
      </c>
      <c r="F133" s="234" t="s">
        <v>222</v>
      </c>
      <c r="G133" s="232"/>
      <c r="H133" s="233" t="s">
        <v>19</v>
      </c>
      <c r="I133" s="235"/>
      <c r="J133" s="232"/>
      <c r="K133" s="232"/>
      <c r="L133" s="236"/>
      <c r="M133" s="237"/>
      <c r="N133" s="238"/>
      <c r="O133" s="238"/>
      <c r="P133" s="238"/>
      <c r="Q133" s="238"/>
      <c r="R133" s="238"/>
      <c r="S133" s="238"/>
      <c r="T133" s="239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0" t="s">
        <v>165</v>
      </c>
      <c r="AU133" s="240" t="s">
        <v>84</v>
      </c>
      <c r="AV133" s="13" t="s">
        <v>82</v>
      </c>
      <c r="AW133" s="13" t="s">
        <v>35</v>
      </c>
      <c r="AX133" s="13" t="s">
        <v>75</v>
      </c>
      <c r="AY133" s="240" t="s">
        <v>153</v>
      </c>
    </row>
    <row r="134" s="14" customFormat="1">
      <c r="A134" s="14"/>
      <c r="B134" s="241"/>
      <c r="C134" s="242"/>
      <c r="D134" s="226" t="s">
        <v>165</v>
      </c>
      <c r="E134" s="243" t="s">
        <v>19</v>
      </c>
      <c r="F134" s="244" t="s">
        <v>223</v>
      </c>
      <c r="G134" s="242"/>
      <c r="H134" s="245">
        <v>0.0089999999999999993</v>
      </c>
      <c r="I134" s="246"/>
      <c r="J134" s="242"/>
      <c r="K134" s="242"/>
      <c r="L134" s="247"/>
      <c r="M134" s="248"/>
      <c r="N134" s="249"/>
      <c r="O134" s="249"/>
      <c r="P134" s="249"/>
      <c r="Q134" s="249"/>
      <c r="R134" s="249"/>
      <c r="S134" s="249"/>
      <c r="T134" s="250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1" t="s">
        <v>165</v>
      </c>
      <c r="AU134" s="251" t="s">
        <v>84</v>
      </c>
      <c r="AV134" s="14" t="s">
        <v>84</v>
      </c>
      <c r="AW134" s="14" t="s">
        <v>35</v>
      </c>
      <c r="AX134" s="14" t="s">
        <v>75</v>
      </c>
      <c r="AY134" s="251" t="s">
        <v>153</v>
      </c>
    </row>
    <row r="135" s="15" customFormat="1">
      <c r="A135" s="15"/>
      <c r="B135" s="252"/>
      <c r="C135" s="253"/>
      <c r="D135" s="226" t="s">
        <v>165</v>
      </c>
      <c r="E135" s="254" t="s">
        <v>19</v>
      </c>
      <c r="F135" s="255" t="s">
        <v>168</v>
      </c>
      <c r="G135" s="253"/>
      <c r="H135" s="256">
        <v>0.0089999999999999993</v>
      </c>
      <c r="I135" s="257"/>
      <c r="J135" s="253"/>
      <c r="K135" s="253"/>
      <c r="L135" s="258"/>
      <c r="M135" s="259"/>
      <c r="N135" s="260"/>
      <c r="O135" s="260"/>
      <c r="P135" s="260"/>
      <c r="Q135" s="260"/>
      <c r="R135" s="260"/>
      <c r="S135" s="260"/>
      <c r="T135" s="261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62" t="s">
        <v>165</v>
      </c>
      <c r="AU135" s="262" t="s">
        <v>84</v>
      </c>
      <c r="AV135" s="15" t="s">
        <v>161</v>
      </c>
      <c r="AW135" s="15" t="s">
        <v>35</v>
      </c>
      <c r="AX135" s="15" t="s">
        <v>82</v>
      </c>
      <c r="AY135" s="262" t="s">
        <v>153</v>
      </c>
    </row>
    <row r="136" s="2" customFormat="1" ht="16.5" customHeight="1">
      <c r="A136" s="39"/>
      <c r="B136" s="40"/>
      <c r="C136" s="213" t="s">
        <v>224</v>
      </c>
      <c r="D136" s="213" t="s">
        <v>156</v>
      </c>
      <c r="E136" s="214" t="s">
        <v>225</v>
      </c>
      <c r="F136" s="215" t="s">
        <v>226</v>
      </c>
      <c r="G136" s="216" t="s">
        <v>219</v>
      </c>
      <c r="H136" s="217">
        <v>0.0089999999999999993</v>
      </c>
      <c r="I136" s="218"/>
      <c r="J136" s="219">
        <f>ROUND(I136*H136,2)</f>
        <v>0</v>
      </c>
      <c r="K136" s="215" t="s">
        <v>160</v>
      </c>
      <c r="L136" s="45"/>
      <c r="M136" s="220" t="s">
        <v>19</v>
      </c>
      <c r="N136" s="221" t="s">
        <v>46</v>
      </c>
      <c r="O136" s="85"/>
      <c r="P136" s="222">
        <f>O136*H136</f>
        <v>0</v>
      </c>
      <c r="Q136" s="222">
        <v>0</v>
      </c>
      <c r="R136" s="222">
        <f>Q136*H136</f>
        <v>0</v>
      </c>
      <c r="S136" s="222">
        <v>0</v>
      </c>
      <c r="T136" s="223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24" t="s">
        <v>161</v>
      </c>
      <c r="AT136" s="224" t="s">
        <v>156</v>
      </c>
      <c r="AU136" s="224" t="s">
        <v>84</v>
      </c>
      <c r="AY136" s="18" t="s">
        <v>153</v>
      </c>
      <c r="BE136" s="225">
        <f>IF(N136="základní",J136,0)</f>
        <v>0</v>
      </c>
      <c r="BF136" s="225">
        <f>IF(N136="snížená",J136,0)</f>
        <v>0</v>
      </c>
      <c r="BG136" s="225">
        <f>IF(N136="zákl. přenesená",J136,0)</f>
        <v>0</v>
      </c>
      <c r="BH136" s="225">
        <f>IF(N136="sníž. přenesená",J136,0)</f>
        <v>0</v>
      </c>
      <c r="BI136" s="225">
        <f>IF(N136="nulová",J136,0)</f>
        <v>0</v>
      </c>
      <c r="BJ136" s="18" t="s">
        <v>82</v>
      </c>
      <c r="BK136" s="225">
        <f>ROUND(I136*H136,2)</f>
        <v>0</v>
      </c>
      <c r="BL136" s="18" t="s">
        <v>161</v>
      </c>
      <c r="BM136" s="224" t="s">
        <v>227</v>
      </c>
    </row>
    <row r="137" s="2" customFormat="1">
      <c r="A137" s="39"/>
      <c r="B137" s="40"/>
      <c r="C137" s="41"/>
      <c r="D137" s="226" t="s">
        <v>163</v>
      </c>
      <c r="E137" s="41"/>
      <c r="F137" s="227" t="s">
        <v>228</v>
      </c>
      <c r="G137" s="41"/>
      <c r="H137" s="41"/>
      <c r="I137" s="228"/>
      <c r="J137" s="41"/>
      <c r="K137" s="41"/>
      <c r="L137" s="45"/>
      <c r="M137" s="229"/>
      <c r="N137" s="230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163</v>
      </c>
      <c r="AU137" s="18" t="s">
        <v>84</v>
      </c>
    </row>
    <row r="138" s="13" customFormat="1">
      <c r="A138" s="13"/>
      <c r="B138" s="231"/>
      <c r="C138" s="232"/>
      <c r="D138" s="226" t="s">
        <v>165</v>
      </c>
      <c r="E138" s="233" t="s">
        <v>19</v>
      </c>
      <c r="F138" s="234" t="s">
        <v>229</v>
      </c>
      <c r="G138" s="232"/>
      <c r="H138" s="233" t="s">
        <v>19</v>
      </c>
      <c r="I138" s="235"/>
      <c r="J138" s="232"/>
      <c r="K138" s="232"/>
      <c r="L138" s="236"/>
      <c r="M138" s="237"/>
      <c r="N138" s="238"/>
      <c r="O138" s="238"/>
      <c r="P138" s="238"/>
      <c r="Q138" s="238"/>
      <c r="R138" s="238"/>
      <c r="S138" s="238"/>
      <c r="T138" s="239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0" t="s">
        <v>165</v>
      </c>
      <c r="AU138" s="240" t="s">
        <v>84</v>
      </c>
      <c r="AV138" s="13" t="s">
        <v>82</v>
      </c>
      <c r="AW138" s="13" t="s">
        <v>35</v>
      </c>
      <c r="AX138" s="13" t="s">
        <v>75</v>
      </c>
      <c r="AY138" s="240" t="s">
        <v>153</v>
      </c>
    </row>
    <row r="139" s="14" customFormat="1">
      <c r="A139" s="14"/>
      <c r="B139" s="241"/>
      <c r="C139" s="242"/>
      <c r="D139" s="226" t="s">
        <v>165</v>
      </c>
      <c r="E139" s="243" t="s">
        <v>19</v>
      </c>
      <c r="F139" s="244" t="s">
        <v>223</v>
      </c>
      <c r="G139" s="242"/>
      <c r="H139" s="245">
        <v>0.0089999999999999993</v>
      </c>
      <c r="I139" s="246"/>
      <c r="J139" s="242"/>
      <c r="K139" s="242"/>
      <c r="L139" s="247"/>
      <c r="M139" s="248"/>
      <c r="N139" s="249"/>
      <c r="O139" s="249"/>
      <c r="P139" s="249"/>
      <c r="Q139" s="249"/>
      <c r="R139" s="249"/>
      <c r="S139" s="249"/>
      <c r="T139" s="250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1" t="s">
        <v>165</v>
      </c>
      <c r="AU139" s="251" t="s">
        <v>84</v>
      </c>
      <c r="AV139" s="14" t="s">
        <v>84</v>
      </c>
      <c r="AW139" s="14" t="s">
        <v>35</v>
      </c>
      <c r="AX139" s="14" t="s">
        <v>75</v>
      </c>
      <c r="AY139" s="251" t="s">
        <v>153</v>
      </c>
    </row>
    <row r="140" s="15" customFormat="1">
      <c r="A140" s="15"/>
      <c r="B140" s="252"/>
      <c r="C140" s="253"/>
      <c r="D140" s="226" t="s">
        <v>165</v>
      </c>
      <c r="E140" s="254" t="s">
        <v>19</v>
      </c>
      <c r="F140" s="255" t="s">
        <v>168</v>
      </c>
      <c r="G140" s="253"/>
      <c r="H140" s="256">
        <v>0.0089999999999999993</v>
      </c>
      <c r="I140" s="257"/>
      <c r="J140" s="253"/>
      <c r="K140" s="253"/>
      <c r="L140" s="258"/>
      <c r="M140" s="259"/>
      <c r="N140" s="260"/>
      <c r="O140" s="260"/>
      <c r="P140" s="260"/>
      <c r="Q140" s="260"/>
      <c r="R140" s="260"/>
      <c r="S140" s="260"/>
      <c r="T140" s="261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62" t="s">
        <v>165</v>
      </c>
      <c r="AU140" s="262" t="s">
        <v>84</v>
      </c>
      <c r="AV140" s="15" t="s">
        <v>161</v>
      </c>
      <c r="AW140" s="15" t="s">
        <v>35</v>
      </c>
      <c r="AX140" s="15" t="s">
        <v>82</v>
      </c>
      <c r="AY140" s="262" t="s">
        <v>153</v>
      </c>
    </row>
    <row r="141" s="2" customFormat="1" ht="16.5" customHeight="1">
      <c r="A141" s="39"/>
      <c r="B141" s="40"/>
      <c r="C141" s="213" t="s">
        <v>230</v>
      </c>
      <c r="D141" s="213" t="s">
        <v>156</v>
      </c>
      <c r="E141" s="214" t="s">
        <v>231</v>
      </c>
      <c r="F141" s="215" t="s">
        <v>232</v>
      </c>
      <c r="G141" s="216" t="s">
        <v>207</v>
      </c>
      <c r="H141" s="217">
        <v>4</v>
      </c>
      <c r="I141" s="218"/>
      <c r="J141" s="219">
        <f>ROUND(I141*H141,2)</f>
        <v>0</v>
      </c>
      <c r="K141" s="215" t="s">
        <v>160</v>
      </c>
      <c r="L141" s="45"/>
      <c r="M141" s="220" t="s">
        <v>19</v>
      </c>
      <c r="N141" s="221" t="s">
        <v>46</v>
      </c>
      <c r="O141" s="85"/>
      <c r="P141" s="222">
        <f>O141*H141</f>
        <v>0</v>
      </c>
      <c r="Q141" s="222">
        <v>0</v>
      </c>
      <c r="R141" s="222">
        <f>Q141*H141</f>
        <v>0</v>
      </c>
      <c r="S141" s="222">
        <v>0</v>
      </c>
      <c r="T141" s="223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24" t="s">
        <v>161</v>
      </c>
      <c r="AT141" s="224" t="s">
        <v>156</v>
      </c>
      <c r="AU141" s="224" t="s">
        <v>84</v>
      </c>
      <c r="AY141" s="18" t="s">
        <v>153</v>
      </c>
      <c r="BE141" s="225">
        <f>IF(N141="základní",J141,0)</f>
        <v>0</v>
      </c>
      <c r="BF141" s="225">
        <f>IF(N141="snížená",J141,0)</f>
        <v>0</v>
      </c>
      <c r="BG141" s="225">
        <f>IF(N141="zákl. přenesená",J141,0)</f>
        <v>0</v>
      </c>
      <c r="BH141" s="225">
        <f>IF(N141="sníž. přenesená",J141,0)</f>
        <v>0</v>
      </c>
      <c r="BI141" s="225">
        <f>IF(N141="nulová",J141,0)</f>
        <v>0</v>
      </c>
      <c r="BJ141" s="18" t="s">
        <v>82</v>
      </c>
      <c r="BK141" s="225">
        <f>ROUND(I141*H141,2)</f>
        <v>0</v>
      </c>
      <c r="BL141" s="18" t="s">
        <v>161</v>
      </c>
      <c r="BM141" s="224" t="s">
        <v>233</v>
      </c>
    </row>
    <row r="142" s="2" customFormat="1">
      <c r="A142" s="39"/>
      <c r="B142" s="40"/>
      <c r="C142" s="41"/>
      <c r="D142" s="226" t="s">
        <v>163</v>
      </c>
      <c r="E142" s="41"/>
      <c r="F142" s="227" t="s">
        <v>234</v>
      </c>
      <c r="G142" s="41"/>
      <c r="H142" s="41"/>
      <c r="I142" s="228"/>
      <c r="J142" s="41"/>
      <c r="K142" s="41"/>
      <c r="L142" s="45"/>
      <c r="M142" s="229"/>
      <c r="N142" s="230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163</v>
      </c>
      <c r="AU142" s="18" t="s">
        <v>84</v>
      </c>
    </row>
    <row r="143" s="2" customFormat="1" ht="16.5" customHeight="1">
      <c r="A143" s="39"/>
      <c r="B143" s="40"/>
      <c r="C143" s="213" t="s">
        <v>235</v>
      </c>
      <c r="D143" s="213" t="s">
        <v>156</v>
      </c>
      <c r="E143" s="214" t="s">
        <v>236</v>
      </c>
      <c r="F143" s="215" t="s">
        <v>237</v>
      </c>
      <c r="G143" s="216" t="s">
        <v>219</v>
      </c>
      <c r="H143" s="217">
        <v>1.5</v>
      </c>
      <c r="I143" s="218"/>
      <c r="J143" s="219">
        <f>ROUND(I143*H143,2)</f>
        <v>0</v>
      </c>
      <c r="K143" s="215" t="s">
        <v>160</v>
      </c>
      <c r="L143" s="45"/>
      <c r="M143" s="220" t="s">
        <v>19</v>
      </c>
      <c r="N143" s="221" t="s">
        <v>46</v>
      </c>
      <c r="O143" s="85"/>
      <c r="P143" s="222">
        <f>O143*H143</f>
        <v>0</v>
      </c>
      <c r="Q143" s="222">
        <v>0</v>
      </c>
      <c r="R143" s="222">
        <f>Q143*H143</f>
        <v>0</v>
      </c>
      <c r="S143" s="222">
        <v>0</v>
      </c>
      <c r="T143" s="223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24" t="s">
        <v>161</v>
      </c>
      <c r="AT143" s="224" t="s">
        <v>156</v>
      </c>
      <c r="AU143" s="224" t="s">
        <v>84</v>
      </c>
      <c r="AY143" s="18" t="s">
        <v>153</v>
      </c>
      <c r="BE143" s="225">
        <f>IF(N143="základní",J143,0)</f>
        <v>0</v>
      </c>
      <c r="BF143" s="225">
        <f>IF(N143="snížená",J143,0)</f>
        <v>0</v>
      </c>
      <c r="BG143" s="225">
        <f>IF(N143="zákl. přenesená",J143,0)</f>
        <v>0</v>
      </c>
      <c r="BH143" s="225">
        <f>IF(N143="sníž. přenesená",J143,0)</f>
        <v>0</v>
      </c>
      <c r="BI143" s="225">
        <f>IF(N143="nulová",J143,0)</f>
        <v>0</v>
      </c>
      <c r="BJ143" s="18" t="s">
        <v>82</v>
      </c>
      <c r="BK143" s="225">
        <f>ROUND(I143*H143,2)</f>
        <v>0</v>
      </c>
      <c r="BL143" s="18" t="s">
        <v>161</v>
      </c>
      <c r="BM143" s="224" t="s">
        <v>238</v>
      </c>
    </row>
    <row r="144" s="2" customFormat="1">
      <c r="A144" s="39"/>
      <c r="B144" s="40"/>
      <c r="C144" s="41"/>
      <c r="D144" s="226" t="s">
        <v>163</v>
      </c>
      <c r="E144" s="41"/>
      <c r="F144" s="227" t="s">
        <v>239</v>
      </c>
      <c r="G144" s="41"/>
      <c r="H144" s="41"/>
      <c r="I144" s="228"/>
      <c r="J144" s="41"/>
      <c r="K144" s="41"/>
      <c r="L144" s="45"/>
      <c r="M144" s="229"/>
      <c r="N144" s="230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163</v>
      </c>
      <c r="AU144" s="18" t="s">
        <v>84</v>
      </c>
    </row>
    <row r="145" s="2" customFormat="1">
      <c r="A145" s="39"/>
      <c r="B145" s="40"/>
      <c r="C145" s="41"/>
      <c r="D145" s="226" t="s">
        <v>240</v>
      </c>
      <c r="E145" s="41"/>
      <c r="F145" s="273" t="s">
        <v>241</v>
      </c>
      <c r="G145" s="41"/>
      <c r="H145" s="41"/>
      <c r="I145" s="228"/>
      <c r="J145" s="41"/>
      <c r="K145" s="41"/>
      <c r="L145" s="45"/>
      <c r="M145" s="229"/>
      <c r="N145" s="230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240</v>
      </c>
      <c r="AU145" s="18" t="s">
        <v>84</v>
      </c>
    </row>
    <row r="146" s="13" customFormat="1">
      <c r="A146" s="13"/>
      <c r="B146" s="231"/>
      <c r="C146" s="232"/>
      <c r="D146" s="226" t="s">
        <v>165</v>
      </c>
      <c r="E146" s="233" t="s">
        <v>19</v>
      </c>
      <c r="F146" s="234" t="s">
        <v>242</v>
      </c>
      <c r="G146" s="232"/>
      <c r="H146" s="233" t="s">
        <v>19</v>
      </c>
      <c r="I146" s="235"/>
      <c r="J146" s="232"/>
      <c r="K146" s="232"/>
      <c r="L146" s="236"/>
      <c r="M146" s="237"/>
      <c r="N146" s="238"/>
      <c r="O146" s="238"/>
      <c r="P146" s="238"/>
      <c r="Q146" s="238"/>
      <c r="R146" s="238"/>
      <c r="S146" s="238"/>
      <c r="T146" s="23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0" t="s">
        <v>165</v>
      </c>
      <c r="AU146" s="240" t="s">
        <v>84</v>
      </c>
      <c r="AV146" s="13" t="s">
        <v>82</v>
      </c>
      <c r="AW146" s="13" t="s">
        <v>35</v>
      </c>
      <c r="AX146" s="13" t="s">
        <v>75</v>
      </c>
      <c r="AY146" s="240" t="s">
        <v>153</v>
      </c>
    </row>
    <row r="147" s="13" customFormat="1">
      <c r="A147" s="13"/>
      <c r="B147" s="231"/>
      <c r="C147" s="232"/>
      <c r="D147" s="226" t="s">
        <v>165</v>
      </c>
      <c r="E147" s="233" t="s">
        <v>19</v>
      </c>
      <c r="F147" s="234" t="s">
        <v>243</v>
      </c>
      <c r="G147" s="232"/>
      <c r="H147" s="233" t="s">
        <v>19</v>
      </c>
      <c r="I147" s="235"/>
      <c r="J147" s="232"/>
      <c r="K147" s="232"/>
      <c r="L147" s="236"/>
      <c r="M147" s="237"/>
      <c r="N147" s="238"/>
      <c r="O147" s="238"/>
      <c r="P147" s="238"/>
      <c r="Q147" s="238"/>
      <c r="R147" s="238"/>
      <c r="S147" s="238"/>
      <c r="T147" s="23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0" t="s">
        <v>165</v>
      </c>
      <c r="AU147" s="240" t="s">
        <v>84</v>
      </c>
      <c r="AV147" s="13" t="s">
        <v>82</v>
      </c>
      <c r="AW147" s="13" t="s">
        <v>35</v>
      </c>
      <c r="AX147" s="13" t="s">
        <v>75</v>
      </c>
      <c r="AY147" s="240" t="s">
        <v>153</v>
      </c>
    </row>
    <row r="148" s="14" customFormat="1">
      <c r="A148" s="14"/>
      <c r="B148" s="241"/>
      <c r="C148" s="242"/>
      <c r="D148" s="226" t="s">
        <v>165</v>
      </c>
      <c r="E148" s="243" t="s">
        <v>19</v>
      </c>
      <c r="F148" s="244" t="s">
        <v>244</v>
      </c>
      <c r="G148" s="242"/>
      <c r="H148" s="245">
        <v>0.55000000000000004</v>
      </c>
      <c r="I148" s="246"/>
      <c r="J148" s="242"/>
      <c r="K148" s="242"/>
      <c r="L148" s="247"/>
      <c r="M148" s="248"/>
      <c r="N148" s="249"/>
      <c r="O148" s="249"/>
      <c r="P148" s="249"/>
      <c r="Q148" s="249"/>
      <c r="R148" s="249"/>
      <c r="S148" s="249"/>
      <c r="T148" s="250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1" t="s">
        <v>165</v>
      </c>
      <c r="AU148" s="251" t="s">
        <v>84</v>
      </c>
      <c r="AV148" s="14" t="s">
        <v>84</v>
      </c>
      <c r="AW148" s="14" t="s">
        <v>35</v>
      </c>
      <c r="AX148" s="14" t="s">
        <v>75</v>
      </c>
      <c r="AY148" s="251" t="s">
        <v>153</v>
      </c>
    </row>
    <row r="149" s="14" customFormat="1">
      <c r="A149" s="14"/>
      <c r="B149" s="241"/>
      <c r="C149" s="242"/>
      <c r="D149" s="226" t="s">
        <v>165</v>
      </c>
      <c r="E149" s="243" t="s">
        <v>19</v>
      </c>
      <c r="F149" s="244" t="s">
        <v>245</v>
      </c>
      <c r="G149" s="242"/>
      <c r="H149" s="245">
        <v>0.050000000000000003</v>
      </c>
      <c r="I149" s="246"/>
      <c r="J149" s="242"/>
      <c r="K149" s="242"/>
      <c r="L149" s="247"/>
      <c r="M149" s="248"/>
      <c r="N149" s="249"/>
      <c r="O149" s="249"/>
      <c r="P149" s="249"/>
      <c r="Q149" s="249"/>
      <c r="R149" s="249"/>
      <c r="S149" s="249"/>
      <c r="T149" s="250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1" t="s">
        <v>165</v>
      </c>
      <c r="AU149" s="251" t="s">
        <v>84</v>
      </c>
      <c r="AV149" s="14" t="s">
        <v>84</v>
      </c>
      <c r="AW149" s="14" t="s">
        <v>35</v>
      </c>
      <c r="AX149" s="14" t="s">
        <v>75</v>
      </c>
      <c r="AY149" s="251" t="s">
        <v>153</v>
      </c>
    </row>
    <row r="150" s="13" customFormat="1">
      <c r="A150" s="13"/>
      <c r="B150" s="231"/>
      <c r="C150" s="232"/>
      <c r="D150" s="226" t="s">
        <v>165</v>
      </c>
      <c r="E150" s="233" t="s">
        <v>19</v>
      </c>
      <c r="F150" s="234" t="s">
        <v>246</v>
      </c>
      <c r="G150" s="232"/>
      <c r="H150" s="233" t="s">
        <v>19</v>
      </c>
      <c r="I150" s="235"/>
      <c r="J150" s="232"/>
      <c r="K150" s="232"/>
      <c r="L150" s="236"/>
      <c r="M150" s="237"/>
      <c r="N150" s="238"/>
      <c r="O150" s="238"/>
      <c r="P150" s="238"/>
      <c r="Q150" s="238"/>
      <c r="R150" s="238"/>
      <c r="S150" s="238"/>
      <c r="T150" s="239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0" t="s">
        <v>165</v>
      </c>
      <c r="AU150" s="240" t="s">
        <v>84</v>
      </c>
      <c r="AV150" s="13" t="s">
        <v>82</v>
      </c>
      <c r="AW150" s="13" t="s">
        <v>35</v>
      </c>
      <c r="AX150" s="13" t="s">
        <v>75</v>
      </c>
      <c r="AY150" s="240" t="s">
        <v>153</v>
      </c>
    </row>
    <row r="151" s="14" customFormat="1">
      <c r="A151" s="14"/>
      <c r="B151" s="241"/>
      <c r="C151" s="242"/>
      <c r="D151" s="226" t="s">
        <v>165</v>
      </c>
      <c r="E151" s="243" t="s">
        <v>19</v>
      </c>
      <c r="F151" s="244" t="s">
        <v>247</v>
      </c>
      <c r="G151" s="242"/>
      <c r="H151" s="245">
        <v>0.26000000000000001</v>
      </c>
      <c r="I151" s="246"/>
      <c r="J151" s="242"/>
      <c r="K151" s="242"/>
      <c r="L151" s="247"/>
      <c r="M151" s="248"/>
      <c r="N151" s="249"/>
      <c r="O151" s="249"/>
      <c r="P151" s="249"/>
      <c r="Q151" s="249"/>
      <c r="R151" s="249"/>
      <c r="S151" s="249"/>
      <c r="T151" s="250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1" t="s">
        <v>165</v>
      </c>
      <c r="AU151" s="251" t="s">
        <v>84</v>
      </c>
      <c r="AV151" s="14" t="s">
        <v>84</v>
      </c>
      <c r="AW151" s="14" t="s">
        <v>35</v>
      </c>
      <c r="AX151" s="14" t="s">
        <v>75</v>
      </c>
      <c r="AY151" s="251" t="s">
        <v>153</v>
      </c>
    </row>
    <row r="152" s="14" customFormat="1">
      <c r="A152" s="14"/>
      <c r="B152" s="241"/>
      <c r="C152" s="242"/>
      <c r="D152" s="226" t="s">
        <v>165</v>
      </c>
      <c r="E152" s="243" t="s">
        <v>19</v>
      </c>
      <c r="F152" s="244" t="s">
        <v>248</v>
      </c>
      <c r="G152" s="242"/>
      <c r="H152" s="245">
        <v>0.080000000000000002</v>
      </c>
      <c r="I152" s="246"/>
      <c r="J152" s="242"/>
      <c r="K152" s="242"/>
      <c r="L152" s="247"/>
      <c r="M152" s="248"/>
      <c r="N152" s="249"/>
      <c r="O152" s="249"/>
      <c r="P152" s="249"/>
      <c r="Q152" s="249"/>
      <c r="R152" s="249"/>
      <c r="S152" s="249"/>
      <c r="T152" s="250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1" t="s">
        <v>165</v>
      </c>
      <c r="AU152" s="251" t="s">
        <v>84</v>
      </c>
      <c r="AV152" s="14" t="s">
        <v>84</v>
      </c>
      <c r="AW152" s="14" t="s">
        <v>35</v>
      </c>
      <c r="AX152" s="14" t="s">
        <v>75</v>
      </c>
      <c r="AY152" s="251" t="s">
        <v>153</v>
      </c>
    </row>
    <row r="153" s="13" customFormat="1">
      <c r="A153" s="13"/>
      <c r="B153" s="231"/>
      <c r="C153" s="232"/>
      <c r="D153" s="226" t="s">
        <v>165</v>
      </c>
      <c r="E153" s="233" t="s">
        <v>19</v>
      </c>
      <c r="F153" s="234" t="s">
        <v>249</v>
      </c>
      <c r="G153" s="232"/>
      <c r="H153" s="233" t="s">
        <v>19</v>
      </c>
      <c r="I153" s="235"/>
      <c r="J153" s="232"/>
      <c r="K153" s="232"/>
      <c r="L153" s="236"/>
      <c r="M153" s="237"/>
      <c r="N153" s="238"/>
      <c r="O153" s="238"/>
      <c r="P153" s="238"/>
      <c r="Q153" s="238"/>
      <c r="R153" s="238"/>
      <c r="S153" s="238"/>
      <c r="T153" s="239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0" t="s">
        <v>165</v>
      </c>
      <c r="AU153" s="240" t="s">
        <v>84</v>
      </c>
      <c r="AV153" s="13" t="s">
        <v>82</v>
      </c>
      <c r="AW153" s="13" t="s">
        <v>35</v>
      </c>
      <c r="AX153" s="13" t="s">
        <v>75</v>
      </c>
      <c r="AY153" s="240" t="s">
        <v>153</v>
      </c>
    </row>
    <row r="154" s="14" customFormat="1">
      <c r="A154" s="14"/>
      <c r="B154" s="241"/>
      <c r="C154" s="242"/>
      <c r="D154" s="226" t="s">
        <v>165</v>
      </c>
      <c r="E154" s="243" t="s">
        <v>19</v>
      </c>
      <c r="F154" s="244" t="s">
        <v>250</v>
      </c>
      <c r="G154" s="242"/>
      <c r="H154" s="245">
        <v>0.42999999999999999</v>
      </c>
      <c r="I154" s="246"/>
      <c r="J154" s="242"/>
      <c r="K154" s="242"/>
      <c r="L154" s="247"/>
      <c r="M154" s="248"/>
      <c r="N154" s="249"/>
      <c r="O154" s="249"/>
      <c r="P154" s="249"/>
      <c r="Q154" s="249"/>
      <c r="R154" s="249"/>
      <c r="S154" s="249"/>
      <c r="T154" s="250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1" t="s">
        <v>165</v>
      </c>
      <c r="AU154" s="251" t="s">
        <v>84</v>
      </c>
      <c r="AV154" s="14" t="s">
        <v>84</v>
      </c>
      <c r="AW154" s="14" t="s">
        <v>35</v>
      </c>
      <c r="AX154" s="14" t="s">
        <v>75</v>
      </c>
      <c r="AY154" s="251" t="s">
        <v>153</v>
      </c>
    </row>
    <row r="155" s="14" customFormat="1">
      <c r="A155" s="14"/>
      <c r="B155" s="241"/>
      <c r="C155" s="242"/>
      <c r="D155" s="226" t="s">
        <v>165</v>
      </c>
      <c r="E155" s="243" t="s">
        <v>19</v>
      </c>
      <c r="F155" s="244" t="s">
        <v>251</v>
      </c>
      <c r="G155" s="242"/>
      <c r="H155" s="245">
        <v>0.040000000000000001</v>
      </c>
      <c r="I155" s="246"/>
      <c r="J155" s="242"/>
      <c r="K155" s="242"/>
      <c r="L155" s="247"/>
      <c r="M155" s="248"/>
      <c r="N155" s="249"/>
      <c r="O155" s="249"/>
      <c r="P155" s="249"/>
      <c r="Q155" s="249"/>
      <c r="R155" s="249"/>
      <c r="S155" s="249"/>
      <c r="T155" s="250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1" t="s">
        <v>165</v>
      </c>
      <c r="AU155" s="251" t="s">
        <v>84</v>
      </c>
      <c r="AV155" s="14" t="s">
        <v>84</v>
      </c>
      <c r="AW155" s="14" t="s">
        <v>35</v>
      </c>
      <c r="AX155" s="14" t="s">
        <v>75</v>
      </c>
      <c r="AY155" s="251" t="s">
        <v>153</v>
      </c>
    </row>
    <row r="156" s="14" customFormat="1">
      <c r="A156" s="14"/>
      <c r="B156" s="241"/>
      <c r="C156" s="242"/>
      <c r="D156" s="226" t="s">
        <v>165</v>
      </c>
      <c r="E156" s="243" t="s">
        <v>19</v>
      </c>
      <c r="F156" s="244" t="s">
        <v>252</v>
      </c>
      <c r="G156" s="242"/>
      <c r="H156" s="245">
        <v>0.040000000000000001</v>
      </c>
      <c r="I156" s="246"/>
      <c r="J156" s="242"/>
      <c r="K156" s="242"/>
      <c r="L156" s="247"/>
      <c r="M156" s="248"/>
      <c r="N156" s="249"/>
      <c r="O156" s="249"/>
      <c r="P156" s="249"/>
      <c r="Q156" s="249"/>
      <c r="R156" s="249"/>
      <c r="S156" s="249"/>
      <c r="T156" s="250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1" t="s">
        <v>165</v>
      </c>
      <c r="AU156" s="251" t="s">
        <v>84</v>
      </c>
      <c r="AV156" s="14" t="s">
        <v>84</v>
      </c>
      <c r="AW156" s="14" t="s">
        <v>35</v>
      </c>
      <c r="AX156" s="14" t="s">
        <v>75</v>
      </c>
      <c r="AY156" s="251" t="s">
        <v>153</v>
      </c>
    </row>
    <row r="157" s="14" customFormat="1">
      <c r="A157" s="14"/>
      <c r="B157" s="241"/>
      <c r="C157" s="242"/>
      <c r="D157" s="226" t="s">
        <v>165</v>
      </c>
      <c r="E157" s="243" t="s">
        <v>19</v>
      </c>
      <c r="F157" s="244" t="s">
        <v>253</v>
      </c>
      <c r="G157" s="242"/>
      <c r="H157" s="245">
        <v>0.050000000000000003</v>
      </c>
      <c r="I157" s="246"/>
      <c r="J157" s="242"/>
      <c r="K157" s="242"/>
      <c r="L157" s="247"/>
      <c r="M157" s="248"/>
      <c r="N157" s="249"/>
      <c r="O157" s="249"/>
      <c r="P157" s="249"/>
      <c r="Q157" s="249"/>
      <c r="R157" s="249"/>
      <c r="S157" s="249"/>
      <c r="T157" s="250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1" t="s">
        <v>165</v>
      </c>
      <c r="AU157" s="251" t="s">
        <v>84</v>
      </c>
      <c r="AV157" s="14" t="s">
        <v>84</v>
      </c>
      <c r="AW157" s="14" t="s">
        <v>35</v>
      </c>
      <c r="AX157" s="14" t="s">
        <v>75</v>
      </c>
      <c r="AY157" s="251" t="s">
        <v>153</v>
      </c>
    </row>
    <row r="158" s="15" customFormat="1">
      <c r="A158" s="15"/>
      <c r="B158" s="252"/>
      <c r="C158" s="253"/>
      <c r="D158" s="226" t="s">
        <v>165</v>
      </c>
      <c r="E158" s="254" t="s">
        <v>19</v>
      </c>
      <c r="F158" s="255" t="s">
        <v>168</v>
      </c>
      <c r="G158" s="253"/>
      <c r="H158" s="256">
        <v>1.5000000000000002</v>
      </c>
      <c r="I158" s="257"/>
      <c r="J158" s="253"/>
      <c r="K158" s="253"/>
      <c r="L158" s="258"/>
      <c r="M158" s="259"/>
      <c r="N158" s="260"/>
      <c r="O158" s="260"/>
      <c r="P158" s="260"/>
      <c r="Q158" s="260"/>
      <c r="R158" s="260"/>
      <c r="S158" s="260"/>
      <c r="T158" s="261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62" t="s">
        <v>165</v>
      </c>
      <c r="AU158" s="262" t="s">
        <v>84</v>
      </c>
      <c r="AV158" s="15" t="s">
        <v>161</v>
      </c>
      <c r="AW158" s="15" t="s">
        <v>35</v>
      </c>
      <c r="AX158" s="15" t="s">
        <v>82</v>
      </c>
      <c r="AY158" s="262" t="s">
        <v>153</v>
      </c>
    </row>
    <row r="159" s="2" customFormat="1" ht="16.5" customHeight="1">
      <c r="A159" s="39"/>
      <c r="B159" s="40"/>
      <c r="C159" s="213" t="s">
        <v>254</v>
      </c>
      <c r="D159" s="213" t="s">
        <v>156</v>
      </c>
      <c r="E159" s="214" t="s">
        <v>255</v>
      </c>
      <c r="F159" s="215" t="s">
        <v>256</v>
      </c>
      <c r="G159" s="216" t="s">
        <v>257</v>
      </c>
      <c r="H159" s="217">
        <v>4</v>
      </c>
      <c r="I159" s="218"/>
      <c r="J159" s="219">
        <f>ROUND(I159*H159,2)</f>
        <v>0</v>
      </c>
      <c r="K159" s="215" t="s">
        <v>160</v>
      </c>
      <c r="L159" s="45"/>
      <c r="M159" s="220" t="s">
        <v>19</v>
      </c>
      <c r="N159" s="221" t="s">
        <v>46</v>
      </c>
      <c r="O159" s="85"/>
      <c r="P159" s="222">
        <f>O159*H159</f>
        <v>0</v>
      </c>
      <c r="Q159" s="222">
        <v>0</v>
      </c>
      <c r="R159" s="222">
        <f>Q159*H159</f>
        <v>0</v>
      </c>
      <c r="S159" s="222">
        <v>0</v>
      </c>
      <c r="T159" s="223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24" t="s">
        <v>161</v>
      </c>
      <c r="AT159" s="224" t="s">
        <v>156</v>
      </c>
      <c r="AU159" s="224" t="s">
        <v>84</v>
      </c>
      <c r="AY159" s="18" t="s">
        <v>153</v>
      </c>
      <c r="BE159" s="225">
        <f>IF(N159="základní",J159,0)</f>
        <v>0</v>
      </c>
      <c r="BF159" s="225">
        <f>IF(N159="snížená",J159,0)</f>
        <v>0</v>
      </c>
      <c r="BG159" s="225">
        <f>IF(N159="zákl. přenesená",J159,0)</f>
        <v>0</v>
      </c>
      <c r="BH159" s="225">
        <f>IF(N159="sníž. přenesená",J159,0)</f>
        <v>0</v>
      </c>
      <c r="BI159" s="225">
        <f>IF(N159="nulová",J159,0)</f>
        <v>0</v>
      </c>
      <c r="BJ159" s="18" t="s">
        <v>82</v>
      </c>
      <c r="BK159" s="225">
        <f>ROUND(I159*H159,2)</f>
        <v>0</v>
      </c>
      <c r="BL159" s="18" t="s">
        <v>161</v>
      </c>
      <c r="BM159" s="224" t="s">
        <v>258</v>
      </c>
    </row>
    <row r="160" s="2" customFormat="1">
      <c r="A160" s="39"/>
      <c r="B160" s="40"/>
      <c r="C160" s="41"/>
      <c r="D160" s="226" t="s">
        <v>163</v>
      </c>
      <c r="E160" s="41"/>
      <c r="F160" s="227" t="s">
        <v>259</v>
      </c>
      <c r="G160" s="41"/>
      <c r="H160" s="41"/>
      <c r="I160" s="228"/>
      <c r="J160" s="41"/>
      <c r="K160" s="41"/>
      <c r="L160" s="45"/>
      <c r="M160" s="229"/>
      <c r="N160" s="230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163</v>
      </c>
      <c r="AU160" s="18" t="s">
        <v>84</v>
      </c>
    </row>
    <row r="161" s="14" customFormat="1">
      <c r="A161" s="14"/>
      <c r="B161" s="241"/>
      <c r="C161" s="242"/>
      <c r="D161" s="226" t="s">
        <v>165</v>
      </c>
      <c r="E161" s="243" t="s">
        <v>19</v>
      </c>
      <c r="F161" s="244" t="s">
        <v>161</v>
      </c>
      <c r="G161" s="242"/>
      <c r="H161" s="245">
        <v>4</v>
      </c>
      <c r="I161" s="246"/>
      <c r="J161" s="242"/>
      <c r="K161" s="242"/>
      <c r="L161" s="247"/>
      <c r="M161" s="248"/>
      <c r="N161" s="249"/>
      <c r="O161" s="249"/>
      <c r="P161" s="249"/>
      <c r="Q161" s="249"/>
      <c r="R161" s="249"/>
      <c r="S161" s="249"/>
      <c r="T161" s="250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1" t="s">
        <v>165</v>
      </c>
      <c r="AU161" s="251" t="s">
        <v>84</v>
      </c>
      <c r="AV161" s="14" t="s">
        <v>84</v>
      </c>
      <c r="AW161" s="14" t="s">
        <v>35</v>
      </c>
      <c r="AX161" s="14" t="s">
        <v>75</v>
      </c>
      <c r="AY161" s="251" t="s">
        <v>153</v>
      </c>
    </row>
    <row r="162" s="15" customFormat="1">
      <c r="A162" s="15"/>
      <c r="B162" s="252"/>
      <c r="C162" s="253"/>
      <c r="D162" s="226" t="s">
        <v>165</v>
      </c>
      <c r="E162" s="254" t="s">
        <v>19</v>
      </c>
      <c r="F162" s="255" t="s">
        <v>168</v>
      </c>
      <c r="G162" s="253"/>
      <c r="H162" s="256">
        <v>4</v>
      </c>
      <c r="I162" s="257"/>
      <c r="J162" s="253"/>
      <c r="K162" s="253"/>
      <c r="L162" s="258"/>
      <c r="M162" s="259"/>
      <c r="N162" s="260"/>
      <c r="O162" s="260"/>
      <c r="P162" s="260"/>
      <c r="Q162" s="260"/>
      <c r="R162" s="260"/>
      <c r="S162" s="260"/>
      <c r="T162" s="261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62" t="s">
        <v>165</v>
      </c>
      <c r="AU162" s="262" t="s">
        <v>84</v>
      </c>
      <c r="AV162" s="15" t="s">
        <v>161</v>
      </c>
      <c r="AW162" s="15" t="s">
        <v>35</v>
      </c>
      <c r="AX162" s="15" t="s">
        <v>82</v>
      </c>
      <c r="AY162" s="262" t="s">
        <v>153</v>
      </c>
    </row>
    <row r="163" s="12" customFormat="1" ht="25.92" customHeight="1">
      <c r="A163" s="12"/>
      <c r="B163" s="197"/>
      <c r="C163" s="198"/>
      <c r="D163" s="199" t="s">
        <v>74</v>
      </c>
      <c r="E163" s="200" t="s">
        <v>260</v>
      </c>
      <c r="F163" s="200" t="s">
        <v>261</v>
      </c>
      <c r="G163" s="198"/>
      <c r="H163" s="198"/>
      <c r="I163" s="201"/>
      <c r="J163" s="202">
        <f>BK163</f>
        <v>0</v>
      </c>
      <c r="K163" s="198"/>
      <c r="L163" s="203"/>
      <c r="M163" s="204"/>
      <c r="N163" s="205"/>
      <c r="O163" s="205"/>
      <c r="P163" s="206">
        <f>SUM(P164:P217)</f>
        <v>0</v>
      </c>
      <c r="Q163" s="205"/>
      <c r="R163" s="206">
        <f>SUM(R164:R217)</f>
        <v>0</v>
      </c>
      <c r="S163" s="205"/>
      <c r="T163" s="207">
        <f>SUM(T164:T217)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08" t="s">
        <v>161</v>
      </c>
      <c r="AT163" s="209" t="s">
        <v>74</v>
      </c>
      <c r="AU163" s="209" t="s">
        <v>75</v>
      </c>
      <c r="AY163" s="208" t="s">
        <v>153</v>
      </c>
      <c r="BK163" s="210">
        <f>SUM(BK164:BK217)</f>
        <v>0</v>
      </c>
    </row>
    <row r="164" s="2" customFormat="1">
      <c r="A164" s="39"/>
      <c r="B164" s="40"/>
      <c r="C164" s="213" t="s">
        <v>262</v>
      </c>
      <c r="D164" s="213" t="s">
        <v>156</v>
      </c>
      <c r="E164" s="214" t="s">
        <v>263</v>
      </c>
      <c r="F164" s="215" t="s">
        <v>264</v>
      </c>
      <c r="G164" s="216" t="s">
        <v>207</v>
      </c>
      <c r="H164" s="217">
        <v>1</v>
      </c>
      <c r="I164" s="218"/>
      <c r="J164" s="219">
        <f>ROUND(I164*H164,2)</f>
        <v>0</v>
      </c>
      <c r="K164" s="215" t="s">
        <v>160</v>
      </c>
      <c r="L164" s="45"/>
      <c r="M164" s="220" t="s">
        <v>19</v>
      </c>
      <c r="N164" s="221" t="s">
        <v>46</v>
      </c>
      <c r="O164" s="85"/>
      <c r="P164" s="222">
        <f>O164*H164</f>
        <v>0</v>
      </c>
      <c r="Q164" s="222">
        <v>0</v>
      </c>
      <c r="R164" s="222">
        <f>Q164*H164</f>
        <v>0</v>
      </c>
      <c r="S164" s="222">
        <v>0</v>
      </c>
      <c r="T164" s="223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24" t="s">
        <v>265</v>
      </c>
      <c r="AT164" s="224" t="s">
        <v>156</v>
      </c>
      <c r="AU164" s="224" t="s">
        <v>82</v>
      </c>
      <c r="AY164" s="18" t="s">
        <v>153</v>
      </c>
      <c r="BE164" s="225">
        <f>IF(N164="základní",J164,0)</f>
        <v>0</v>
      </c>
      <c r="BF164" s="225">
        <f>IF(N164="snížená",J164,0)</f>
        <v>0</v>
      </c>
      <c r="BG164" s="225">
        <f>IF(N164="zákl. přenesená",J164,0)</f>
        <v>0</v>
      </c>
      <c r="BH164" s="225">
        <f>IF(N164="sníž. přenesená",J164,0)</f>
        <v>0</v>
      </c>
      <c r="BI164" s="225">
        <f>IF(N164="nulová",J164,0)</f>
        <v>0</v>
      </c>
      <c r="BJ164" s="18" t="s">
        <v>82</v>
      </c>
      <c r="BK164" s="225">
        <f>ROUND(I164*H164,2)</f>
        <v>0</v>
      </c>
      <c r="BL164" s="18" t="s">
        <v>265</v>
      </c>
      <c r="BM164" s="224" t="s">
        <v>266</v>
      </c>
    </row>
    <row r="165" s="2" customFormat="1">
      <c r="A165" s="39"/>
      <c r="B165" s="40"/>
      <c r="C165" s="41"/>
      <c r="D165" s="226" t="s">
        <v>163</v>
      </c>
      <c r="E165" s="41"/>
      <c r="F165" s="227" t="s">
        <v>267</v>
      </c>
      <c r="G165" s="41"/>
      <c r="H165" s="41"/>
      <c r="I165" s="228"/>
      <c r="J165" s="41"/>
      <c r="K165" s="41"/>
      <c r="L165" s="45"/>
      <c r="M165" s="229"/>
      <c r="N165" s="230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163</v>
      </c>
      <c r="AU165" s="18" t="s">
        <v>82</v>
      </c>
    </row>
    <row r="166" s="13" customFormat="1">
      <c r="A166" s="13"/>
      <c r="B166" s="231"/>
      <c r="C166" s="232"/>
      <c r="D166" s="226" t="s">
        <v>165</v>
      </c>
      <c r="E166" s="233" t="s">
        <v>19</v>
      </c>
      <c r="F166" s="234" t="s">
        <v>268</v>
      </c>
      <c r="G166" s="232"/>
      <c r="H166" s="233" t="s">
        <v>19</v>
      </c>
      <c r="I166" s="235"/>
      <c r="J166" s="232"/>
      <c r="K166" s="232"/>
      <c r="L166" s="236"/>
      <c r="M166" s="237"/>
      <c r="N166" s="238"/>
      <c r="O166" s="238"/>
      <c r="P166" s="238"/>
      <c r="Q166" s="238"/>
      <c r="R166" s="238"/>
      <c r="S166" s="238"/>
      <c r="T166" s="239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0" t="s">
        <v>165</v>
      </c>
      <c r="AU166" s="240" t="s">
        <v>82</v>
      </c>
      <c r="AV166" s="13" t="s">
        <v>82</v>
      </c>
      <c r="AW166" s="13" t="s">
        <v>35</v>
      </c>
      <c r="AX166" s="13" t="s">
        <v>75</v>
      </c>
      <c r="AY166" s="240" t="s">
        <v>153</v>
      </c>
    </row>
    <row r="167" s="14" customFormat="1">
      <c r="A167" s="14"/>
      <c r="B167" s="241"/>
      <c r="C167" s="242"/>
      <c r="D167" s="226" t="s">
        <v>165</v>
      </c>
      <c r="E167" s="243" t="s">
        <v>19</v>
      </c>
      <c r="F167" s="244" t="s">
        <v>82</v>
      </c>
      <c r="G167" s="242"/>
      <c r="H167" s="245">
        <v>1</v>
      </c>
      <c r="I167" s="246"/>
      <c r="J167" s="242"/>
      <c r="K167" s="242"/>
      <c r="L167" s="247"/>
      <c r="M167" s="248"/>
      <c r="N167" s="249"/>
      <c r="O167" s="249"/>
      <c r="P167" s="249"/>
      <c r="Q167" s="249"/>
      <c r="R167" s="249"/>
      <c r="S167" s="249"/>
      <c r="T167" s="250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1" t="s">
        <v>165</v>
      </c>
      <c r="AU167" s="251" t="s">
        <v>82</v>
      </c>
      <c r="AV167" s="14" t="s">
        <v>84</v>
      </c>
      <c r="AW167" s="14" t="s">
        <v>35</v>
      </c>
      <c r="AX167" s="14" t="s">
        <v>75</v>
      </c>
      <c r="AY167" s="251" t="s">
        <v>153</v>
      </c>
    </row>
    <row r="168" s="15" customFormat="1">
      <c r="A168" s="15"/>
      <c r="B168" s="252"/>
      <c r="C168" s="253"/>
      <c r="D168" s="226" t="s">
        <v>165</v>
      </c>
      <c r="E168" s="254" t="s">
        <v>19</v>
      </c>
      <c r="F168" s="255" t="s">
        <v>168</v>
      </c>
      <c r="G168" s="253"/>
      <c r="H168" s="256">
        <v>1</v>
      </c>
      <c r="I168" s="257"/>
      <c r="J168" s="253"/>
      <c r="K168" s="253"/>
      <c r="L168" s="258"/>
      <c r="M168" s="259"/>
      <c r="N168" s="260"/>
      <c r="O168" s="260"/>
      <c r="P168" s="260"/>
      <c r="Q168" s="260"/>
      <c r="R168" s="260"/>
      <c r="S168" s="260"/>
      <c r="T168" s="261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62" t="s">
        <v>165</v>
      </c>
      <c r="AU168" s="262" t="s">
        <v>82</v>
      </c>
      <c r="AV168" s="15" t="s">
        <v>161</v>
      </c>
      <c r="AW168" s="15" t="s">
        <v>35</v>
      </c>
      <c r="AX168" s="15" t="s">
        <v>82</v>
      </c>
      <c r="AY168" s="262" t="s">
        <v>153</v>
      </c>
    </row>
    <row r="169" s="2" customFormat="1" ht="33" customHeight="1">
      <c r="A169" s="39"/>
      <c r="B169" s="40"/>
      <c r="C169" s="213" t="s">
        <v>8</v>
      </c>
      <c r="D169" s="213" t="s">
        <v>156</v>
      </c>
      <c r="E169" s="214" t="s">
        <v>269</v>
      </c>
      <c r="F169" s="215" t="s">
        <v>270</v>
      </c>
      <c r="G169" s="216" t="s">
        <v>172</v>
      </c>
      <c r="H169" s="217">
        <v>34</v>
      </c>
      <c r="I169" s="218"/>
      <c r="J169" s="219">
        <f>ROUND(I169*H169,2)</f>
        <v>0</v>
      </c>
      <c r="K169" s="215" t="s">
        <v>160</v>
      </c>
      <c r="L169" s="45"/>
      <c r="M169" s="220" t="s">
        <v>19</v>
      </c>
      <c r="N169" s="221" t="s">
        <v>46</v>
      </c>
      <c r="O169" s="85"/>
      <c r="P169" s="222">
        <f>O169*H169</f>
        <v>0</v>
      </c>
      <c r="Q169" s="222">
        <v>0</v>
      </c>
      <c r="R169" s="222">
        <f>Q169*H169</f>
        <v>0</v>
      </c>
      <c r="S169" s="222">
        <v>0</v>
      </c>
      <c r="T169" s="223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24" t="s">
        <v>265</v>
      </c>
      <c r="AT169" s="224" t="s">
        <v>156</v>
      </c>
      <c r="AU169" s="224" t="s">
        <v>82</v>
      </c>
      <c r="AY169" s="18" t="s">
        <v>153</v>
      </c>
      <c r="BE169" s="225">
        <f>IF(N169="základní",J169,0)</f>
        <v>0</v>
      </c>
      <c r="BF169" s="225">
        <f>IF(N169="snížená",J169,0)</f>
        <v>0</v>
      </c>
      <c r="BG169" s="225">
        <f>IF(N169="zákl. přenesená",J169,0)</f>
        <v>0</v>
      </c>
      <c r="BH169" s="225">
        <f>IF(N169="sníž. přenesená",J169,0)</f>
        <v>0</v>
      </c>
      <c r="BI169" s="225">
        <f>IF(N169="nulová",J169,0)</f>
        <v>0</v>
      </c>
      <c r="BJ169" s="18" t="s">
        <v>82</v>
      </c>
      <c r="BK169" s="225">
        <f>ROUND(I169*H169,2)</f>
        <v>0</v>
      </c>
      <c r="BL169" s="18" t="s">
        <v>265</v>
      </c>
      <c r="BM169" s="224" t="s">
        <v>271</v>
      </c>
    </row>
    <row r="170" s="2" customFormat="1">
      <c r="A170" s="39"/>
      <c r="B170" s="40"/>
      <c r="C170" s="41"/>
      <c r="D170" s="226" t="s">
        <v>163</v>
      </c>
      <c r="E170" s="41"/>
      <c r="F170" s="227" t="s">
        <v>272</v>
      </c>
      <c r="G170" s="41"/>
      <c r="H170" s="41"/>
      <c r="I170" s="228"/>
      <c r="J170" s="41"/>
      <c r="K170" s="41"/>
      <c r="L170" s="45"/>
      <c r="M170" s="229"/>
      <c r="N170" s="230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163</v>
      </c>
      <c r="AU170" s="18" t="s">
        <v>82</v>
      </c>
    </row>
    <row r="171" s="13" customFormat="1">
      <c r="A171" s="13"/>
      <c r="B171" s="231"/>
      <c r="C171" s="232"/>
      <c r="D171" s="226" t="s">
        <v>165</v>
      </c>
      <c r="E171" s="233" t="s">
        <v>19</v>
      </c>
      <c r="F171" s="234" t="s">
        <v>273</v>
      </c>
      <c r="G171" s="232"/>
      <c r="H171" s="233" t="s">
        <v>19</v>
      </c>
      <c r="I171" s="235"/>
      <c r="J171" s="232"/>
      <c r="K171" s="232"/>
      <c r="L171" s="236"/>
      <c r="M171" s="237"/>
      <c r="N171" s="238"/>
      <c r="O171" s="238"/>
      <c r="P171" s="238"/>
      <c r="Q171" s="238"/>
      <c r="R171" s="238"/>
      <c r="S171" s="238"/>
      <c r="T171" s="239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0" t="s">
        <v>165</v>
      </c>
      <c r="AU171" s="240" t="s">
        <v>82</v>
      </c>
      <c r="AV171" s="13" t="s">
        <v>82</v>
      </c>
      <c r="AW171" s="13" t="s">
        <v>35</v>
      </c>
      <c r="AX171" s="13" t="s">
        <v>75</v>
      </c>
      <c r="AY171" s="240" t="s">
        <v>153</v>
      </c>
    </row>
    <row r="172" s="14" customFormat="1">
      <c r="A172" s="14"/>
      <c r="B172" s="241"/>
      <c r="C172" s="242"/>
      <c r="D172" s="226" t="s">
        <v>165</v>
      </c>
      <c r="E172" s="243" t="s">
        <v>19</v>
      </c>
      <c r="F172" s="244" t="s">
        <v>274</v>
      </c>
      <c r="G172" s="242"/>
      <c r="H172" s="245">
        <v>34</v>
      </c>
      <c r="I172" s="246"/>
      <c r="J172" s="242"/>
      <c r="K172" s="242"/>
      <c r="L172" s="247"/>
      <c r="M172" s="248"/>
      <c r="N172" s="249"/>
      <c r="O172" s="249"/>
      <c r="P172" s="249"/>
      <c r="Q172" s="249"/>
      <c r="R172" s="249"/>
      <c r="S172" s="249"/>
      <c r="T172" s="250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1" t="s">
        <v>165</v>
      </c>
      <c r="AU172" s="251" t="s">
        <v>82</v>
      </c>
      <c r="AV172" s="14" t="s">
        <v>84</v>
      </c>
      <c r="AW172" s="14" t="s">
        <v>35</v>
      </c>
      <c r="AX172" s="14" t="s">
        <v>75</v>
      </c>
      <c r="AY172" s="251" t="s">
        <v>153</v>
      </c>
    </row>
    <row r="173" s="15" customFormat="1">
      <c r="A173" s="15"/>
      <c r="B173" s="252"/>
      <c r="C173" s="253"/>
      <c r="D173" s="226" t="s">
        <v>165</v>
      </c>
      <c r="E173" s="254" t="s">
        <v>19</v>
      </c>
      <c r="F173" s="255" t="s">
        <v>168</v>
      </c>
      <c r="G173" s="253"/>
      <c r="H173" s="256">
        <v>34</v>
      </c>
      <c r="I173" s="257"/>
      <c r="J173" s="253"/>
      <c r="K173" s="253"/>
      <c r="L173" s="258"/>
      <c r="M173" s="259"/>
      <c r="N173" s="260"/>
      <c r="O173" s="260"/>
      <c r="P173" s="260"/>
      <c r="Q173" s="260"/>
      <c r="R173" s="260"/>
      <c r="S173" s="260"/>
      <c r="T173" s="261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62" t="s">
        <v>165</v>
      </c>
      <c r="AU173" s="262" t="s">
        <v>82</v>
      </c>
      <c r="AV173" s="15" t="s">
        <v>161</v>
      </c>
      <c r="AW173" s="15" t="s">
        <v>35</v>
      </c>
      <c r="AX173" s="15" t="s">
        <v>82</v>
      </c>
      <c r="AY173" s="262" t="s">
        <v>153</v>
      </c>
    </row>
    <row r="174" s="2" customFormat="1">
      <c r="A174" s="39"/>
      <c r="B174" s="40"/>
      <c r="C174" s="213" t="s">
        <v>275</v>
      </c>
      <c r="D174" s="213" t="s">
        <v>156</v>
      </c>
      <c r="E174" s="214" t="s">
        <v>276</v>
      </c>
      <c r="F174" s="215" t="s">
        <v>277</v>
      </c>
      <c r="G174" s="216" t="s">
        <v>172</v>
      </c>
      <c r="H174" s="217">
        <v>81.738</v>
      </c>
      <c r="I174" s="218"/>
      <c r="J174" s="219">
        <f>ROUND(I174*H174,2)</f>
        <v>0</v>
      </c>
      <c r="K174" s="215" t="s">
        <v>160</v>
      </c>
      <c r="L174" s="45"/>
      <c r="M174" s="220" t="s">
        <v>19</v>
      </c>
      <c r="N174" s="221" t="s">
        <v>46</v>
      </c>
      <c r="O174" s="85"/>
      <c r="P174" s="222">
        <f>O174*H174</f>
        <v>0</v>
      </c>
      <c r="Q174" s="222">
        <v>0</v>
      </c>
      <c r="R174" s="222">
        <f>Q174*H174</f>
        <v>0</v>
      </c>
      <c r="S174" s="222">
        <v>0</v>
      </c>
      <c r="T174" s="223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24" t="s">
        <v>265</v>
      </c>
      <c r="AT174" s="224" t="s">
        <v>156</v>
      </c>
      <c r="AU174" s="224" t="s">
        <v>82</v>
      </c>
      <c r="AY174" s="18" t="s">
        <v>153</v>
      </c>
      <c r="BE174" s="225">
        <f>IF(N174="základní",J174,0)</f>
        <v>0</v>
      </c>
      <c r="BF174" s="225">
        <f>IF(N174="snížená",J174,0)</f>
        <v>0</v>
      </c>
      <c r="BG174" s="225">
        <f>IF(N174="zákl. přenesená",J174,0)</f>
        <v>0</v>
      </c>
      <c r="BH174" s="225">
        <f>IF(N174="sníž. přenesená",J174,0)</f>
        <v>0</v>
      </c>
      <c r="BI174" s="225">
        <f>IF(N174="nulová",J174,0)</f>
        <v>0</v>
      </c>
      <c r="BJ174" s="18" t="s">
        <v>82</v>
      </c>
      <c r="BK174" s="225">
        <f>ROUND(I174*H174,2)</f>
        <v>0</v>
      </c>
      <c r="BL174" s="18" t="s">
        <v>265</v>
      </c>
      <c r="BM174" s="224" t="s">
        <v>278</v>
      </c>
    </row>
    <row r="175" s="2" customFormat="1">
      <c r="A175" s="39"/>
      <c r="B175" s="40"/>
      <c r="C175" s="41"/>
      <c r="D175" s="226" t="s">
        <v>163</v>
      </c>
      <c r="E175" s="41"/>
      <c r="F175" s="227" t="s">
        <v>279</v>
      </c>
      <c r="G175" s="41"/>
      <c r="H175" s="41"/>
      <c r="I175" s="228"/>
      <c r="J175" s="41"/>
      <c r="K175" s="41"/>
      <c r="L175" s="45"/>
      <c r="M175" s="229"/>
      <c r="N175" s="230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163</v>
      </c>
      <c r="AU175" s="18" t="s">
        <v>82</v>
      </c>
    </row>
    <row r="176" s="13" customFormat="1">
      <c r="A176" s="13"/>
      <c r="B176" s="231"/>
      <c r="C176" s="232"/>
      <c r="D176" s="226" t="s">
        <v>165</v>
      </c>
      <c r="E176" s="233" t="s">
        <v>19</v>
      </c>
      <c r="F176" s="234" t="s">
        <v>175</v>
      </c>
      <c r="G176" s="232"/>
      <c r="H176" s="233" t="s">
        <v>19</v>
      </c>
      <c r="I176" s="235"/>
      <c r="J176" s="232"/>
      <c r="K176" s="232"/>
      <c r="L176" s="236"/>
      <c r="M176" s="237"/>
      <c r="N176" s="238"/>
      <c r="O176" s="238"/>
      <c r="P176" s="238"/>
      <c r="Q176" s="238"/>
      <c r="R176" s="238"/>
      <c r="S176" s="238"/>
      <c r="T176" s="239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0" t="s">
        <v>165</v>
      </c>
      <c r="AU176" s="240" t="s">
        <v>82</v>
      </c>
      <c r="AV176" s="13" t="s">
        <v>82</v>
      </c>
      <c r="AW176" s="13" t="s">
        <v>35</v>
      </c>
      <c r="AX176" s="13" t="s">
        <v>75</v>
      </c>
      <c r="AY176" s="240" t="s">
        <v>153</v>
      </c>
    </row>
    <row r="177" s="14" customFormat="1">
      <c r="A177" s="14"/>
      <c r="B177" s="241"/>
      <c r="C177" s="242"/>
      <c r="D177" s="226" t="s">
        <v>165</v>
      </c>
      <c r="E177" s="243" t="s">
        <v>19</v>
      </c>
      <c r="F177" s="244" t="s">
        <v>176</v>
      </c>
      <c r="G177" s="242"/>
      <c r="H177" s="245">
        <v>1.8380000000000001</v>
      </c>
      <c r="I177" s="246"/>
      <c r="J177" s="242"/>
      <c r="K177" s="242"/>
      <c r="L177" s="247"/>
      <c r="M177" s="248"/>
      <c r="N177" s="249"/>
      <c r="O177" s="249"/>
      <c r="P177" s="249"/>
      <c r="Q177" s="249"/>
      <c r="R177" s="249"/>
      <c r="S177" s="249"/>
      <c r="T177" s="250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1" t="s">
        <v>165</v>
      </c>
      <c r="AU177" s="251" t="s">
        <v>82</v>
      </c>
      <c r="AV177" s="14" t="s">
        <v>84</v>
      </c>
      <c r="AW177" s="14" t="s">
        <v>35</v>
      </c>
      <c r="AX177" s="14" t="s">
        <v>75</v>
      </c>
      <c r="AY177" s="251" t="s">
        <v>153</v>
      </c>
    </row>
    <row r="178" s="13" customFormat="1">
      <c r="A178" s="13"/>
      <c r="B178" s="231"/>
      <c r="C178" s="232"/>
      <c r="D178" s="226" t="s">
        <v>165</v>
      </c>
      <c r="E178" s="233" t="s">
        <v>19</v>
      </c>
      <c r="F178" s="234" t="s">
        <v>188</v>
      </c>
      <c r="G178" s="232"/>
      <c r="H178" s="233" t="s">
        <v>19</v>
      </c>
      <c r="I178" s="235"/>
      <c r="J178" s="232"/>
      <c r="K178" s="232"/>
      <c r="L178" s="236"/>
      <c r="M178" s="237"/>
      <c r="N178" s="238"/>
      <c r="O178" s="238"/>
      <c r="P178" s="238"/>
      <c r="Q178" s="238"/>
      <c r="R178" s="238"/>
      <c r="S178" s="238"/>
      <c r="T178" s="239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0" t="s">
        <v>165</v>
      </c>
      <c r="AU178" s="240" t="s">
        <v>82</v>
      </c>
      <c r="AV178" s="13" t="s">
        <v>82</v>
      </c>
      <c r="AW178" s="13" t="s">
        <v>35</v>
      </c>
      <c r="AX178" s="13" t="s">
        <v>75</v>
      </c>
      <c r="AY178" s="240" t="s">
        <v>153</v>
      </c>
    </row>
    <row r="179" s="14" customFormat="1">
      <c r="A179" s="14"/>
      <c r="B179" s="241"/>
      <c r="C179" s="242"/>
      <c r="D179" s="226" t="s">
        <v>165</v>
      </c>
      <c r="E179" s="243" t="s">
        <v>19</v>
      </c>
      <c r="F179" s="244" t="s">
        <v>189</v>
      </c>
      <c r="G179" s="242"/>
      <c r="H179" s="245">
        <v>28.899999999999999</v>
      </c>
      <c r="I179" s="246"/>
      <c r="J179" s="242"/>
      <c r="K179" s="242"/>
      <c r="L179" s="247"/>
      <c r="M179" s="248"/>
      <c r="N179" s="249"/>
      <c r="O179" s="249"/>
      <c r="P179" s="249"/>
      <c r="Q179" s="249"/>
      <c r="R179" s="249"/>
      <c r="S179" s="249"/>
      <c r="T179" s="250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1" t="s">
        <v>165</v>
      </c>
      <c r="AU179" s="251" t="s">
        <v>82</v>
      </c>
      <c r="AV179" s="14" t="s">
        <v>84</v>
      </c>
      <c r="AW179" s="14" t="s">
        <v>35</v>
      </c>
      <c r="AX179" s="14" t="s">
        <v>75</v>
      </c>
      <c r="AY179" s="251" t="s">
        <v>153</v>
      </c>
    </row>
    <row r="180" s="13" customFormat="1">
      <c r="A180" s="13"/>
      <c r="B180" s="231"/>
      <c r="C180" s="232"/>
      <c r="D180" s="226" t="s">
        <v>165</v>
      </c>
      <c r="E180" s="233" t="s">
        <v>19</v>
      </c>
      <c r="F180" s="234" t="s">
        <v>190</v>
      </c>
      <c r="G180" s="232"/>
      <c r="H180" s="233" t="s">
        <v>19</v>
      </c>
      <c r="I180" s="235"/>
      <c r="J180" s="232"/>
      <c r="K180" s="232"/>
      <c r="L180" s="236"/>
      <c r="M180" s="237"/>
      <c r="N180" s="238"/>
      <c r="O180" s="238"/>
      <c r="P180" s="238"/>
      <c r="Q180" s="238"/>
      <c r="R180" s="238"/>
      <c r="S180" s="238"/>
      <c r="T180" s="239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0" t="s">
        <v>165</v>
      </c>
      <c r="AU180" s="240" t="s">
        <v>82</v>
      </c>
      <c r="AV180" s="13" t="s">
        <v>82</v>
      </c>
      <c r="AW180" s="13" t="s">
        <v>35</v>
      </c>
      <c r="AX180" s="13" t="s">
        <v>75</v>
      </c>
      <c r="AY180" s="240" t="s">
        <v>153</v>
      </c>
    </row>
    <row r="181" s="14" customFormat="1">
      <c r="A181" s="14"/>
      <c r="B181" s="241"/>
      <c r="C181" s="242"/>
      <c r="D181" s="226" t="s">
        <v>165</v>
      </c>
      <c r="E181" s="243" t="s">
        <v>19</v>
      </c>
      <c r="F181" s="244" t="s">
        <v>191</v>
      </c>
      <c r="G181" s="242"/>
      <c r="H181" s="245">
        <v>51</v>
      </c>
      <c r="I181" s="246"/>
      <c r="J181" s="242"/>
      <c r="K181" s="242"/>
      <c r="L181" s="247"/>
      <c r="M181" s="248"/>
      <c r="N181" s="249"/>
      <c r="O181" s="249"/>
      <c r="P181" s="249"/>
      <c r="Q181" s="249"/>
      <c r="R181" s="249"/>
      <c r="S181" s="249"/>
      <c r="T181" s="250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1" t="s">
        <v>165</v>
      </c>
      <c r="AU181" s="251" t="s">
        <v>82</v>
      </c>
      <c r="AV181" s="14" t="s">
        <v>84</v>
      </c>
      <c r="AW181" s="14" t="s">
        <v>35</v>
      </c>
      <c r="AX181" s="14" t="s">
        <v>75</v>
      </c>
      <c r="AY181" s="251" t="s">
        <v>153</v>
      </c>
    </row>
    <row r="182" s="15" customFormat="1">
      <c r="A182" s="15"/>
      <c r="B182" s="252"/>
      <c r="C182" s="253"/>
      <c r="D182" s="226" t="s">
        <v>165</v>
      </c>
      <c r="E182" s="254" t="s">
        <v>19</v>
      </c>
      <c r="F182" s="255" t="s">
        <v>168</v>
      </c>
      <c r="G182" s="253"/>
      <c r="H182" s="256">
        <v>81.738</v>
      </c>
      <c r="I182" s="257"/>
      <c r="J182" s="253"/>
      <c r="K182" s="253"/>
      <c r="L182" s="258"/>
      <c r="M182" s="259"/>
      <c r="N182" s="260"/>
      <c r="O182" s="260"/>
      <c r="P182" s="260"/>
      <c r="Q182" s="260"/>
      <c r="R182" s="260"/>
      <c r="S182" s="260"/>
      <c r="T182" s="261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62" t="s">
        <v>165</v>
      </c>
      <c r="AU182" s="262" t="s">
        <v>82</v>
      </c>
      <c r="AV182" s="15" t="s">
        <v>161</v>
      </c>
      <c r="AW182" s="15" t="s">
        <v>35</v>
      </c>
      <c r="AX182" s="15" t="s">
        <v>82</v>
      </c>
      <c r="AY182" s="262" t="s">
        <v>153</v>
      </c>
    </row>
    <row r="183" s="2" customFormat="1" ht="16.5" customHeight="1">
      <c r="A183" s="39"/>
      <c r="B183" s="40"/>
      <c r="C183" s="213" t="s">
        <v>280</v>
      </c>
      <c r="D183" s="213" t="s">
        <v>156</v>
      </c>
      <c r="E183" s="214" t="s">
        <v>281</v>
      </c>
      <c r="F183" s="215" t="s">
        <v>282</v>
      </c>
      <c r="G183" s="216" t="s">
        <v>172</v>
      </c>
      <c r="H183" s="217">
        <v>115.738</v>
      </c>
      <c r="I183" s="218"/>
      <c r="J183" s="219">
        <f>ROUND(I183*H183,2)</f>
        <v>0</v>
      </c>
      <c r="K183" s="215" t="s">
        <v>160</v>
      </c>
      <c r="L183" s="45"/>
      <c r="M183" s="220" t="s">
        <v>19</v>
      </c>
      <c r="N183" s="221" t="s">
        <v>46</v>
      </c>
      <c r="O183" s="85"/>
      <c r="P183" s="222">
        <f>O183*H183</f>
        <v>0</v>
      </c>
      <c r="Q183" s="222">
        <v>0</v>
      </c>
      <c r="R183" s="222">
        <f>Q183*H183</f>
        <v>0</v>
      </c>
      <c r="S183" s="222">
        <v>0</v>
      </c>
      <c r="T183" s="223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24" t="s">
        <v>283</v>
      </c>
      <c r="AT183" s="224" t="s">
        <v>156</v>
      </c>
      <c r="AU183" s="224" t="s">
        <v>82</v>
      </c>
      <c r="AY183" s="18" t="s">
        <v>153</v>
      </c>
      <c r="BE183" s="225">
        <f>IF(N183="základní",J183,0)</f>
        <v>0</v>
      </c>
      <c r="BF183" s="225">
        <f>IF(N183="snížená",J183,0)</f>
        <v>0</v>
      </c>
      <c r="BG183" s="225">
        <f>IF(N183="zákl. přenesená",J183,0)</f>
        <v>0</v>
      </c>
      <c r="BH183" s="225">
        <f>IF(N183="sníž. přenesená",J183,0)</f>
        <v>0</v>
      </c>
      <c r="BI183" s="225">
        <f>IF(N183="nulová",J183,0)</f>
        <v>0</v>
      </c>
      <c r="BJ183" s="18" t="s">
        <v>82</v>
      </c>
      <c r="BK183" s="225">
        <f>ROUND(I183*H183,2)</f>
        <v>0</v>
      </c>
      <c r="BL183" s="18" t="s">
        <v>283</v>
      </c>
      <c r="BM183" s="224" t="s">
        <v>284</v>
      </c>
    </row>
    <row r="184" s="2" customFormat="1">
      <c r="A184" s="39"/>
      <c r="B184" s="40"/>
      <c r="C184" s="41"/>
      <c r="D184" s="226" t="s">
        <v>163</v>
      </c>
      <c r="E184" s="41"/>
      <c r="F184" s="227" t="s">
        <v>285</v>
      </c>
      <c r="G184" s="41"/>
      <c r="H184" s="41"/>
      <c r="I184" s="228"/>
      <c r="J184" s="41"/>
      <c r="K184" s="41"/>
      <c r="L184" s="45"/>
      <c r="M184" s="229"/>
      <c r="N184" s="230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163</v>
      </c>
      <c r="AU184" s="18" t="s">
        <v>82</v>
      </c>
    </row>
    <row r="185" s="2" customFormat="1">
      <c r="A185" s="39"/>
      <c r="B185" s="40"/>
      <c r="C185" s="41"/>
      <c r="D185" s="226" t="s">
        <v>240</v>
      </c>
      <c r="E185" s="41"/>
      <c r="F185" s="273" t="s">
        <v>286</v>
      </c>
      <c r="G185" s="41"/>
      <c r="H185" s="41"/>
      <c r="I185" s="228"/>
      <c r="J185" s="41"/>
      <c r="K185" s="41"/>
      <c r="L185" s="45"/>
      <c r="M185" s="229"/>
      <c r="N185" s="230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240</v>
      </c>
      <c r="AU185" s="18" t="s">
        <v>82</v>
      </c>
    </row>
    <row r="186" s="13" customFormat="1">
      <c r="A186" s="13"/>
      <c r="B186" s="231"/>
      <c r="C186" s="232"/>
      <c r="D186" s="226" t="s">
        <v>165</v>
      </c>
      <c r="E186" s="233" t="s">
        <v>19</v>
      </c>
      <c r="F186" s="234" t="s">
        <v>273</v>
      </c>
      <c r="G186" s="232"/>
      <c r="H186" s="233" t="s">
        <v>19</v>
      </c>
      <c r="I186" s="235"/>
      <c r="J186" s="232"/>
      <c r="K186" s="232"/>
      <c r="L186" s="236"/>
      <c r="M186" s="237"/>
      <c r="N186" s="238"/>
      <c r="O186" s="238"/>
      <c r="P186" s="238"/>
      <c r="Q186" s="238"/>
      <c r="R186" s="238"/>
      <c r="S186" s="238"/>
      <c r="T186" s="239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0" t="s">
        <v>165</v>
      </c>
      <c r="AU186" s="240" t="s">
        <v>82</v>
      </c>
      <c r="AV186" s="13" t="s">
        <v>82</v>
      </c>
      <c r="AW186" s="13" t="s">
        <v>35</v>
      </c>
      <c r="AX186" s="13" t="s">
        <v>75</v>
      </c>
      <c r="AY186" s="240" t="s">
        <v>153</v>
      </c>
    </row>
    <row r="187" s="14" customFormat="1">
      <c r="A187" s="14"/>
      <c r="B187" s="241"/>
      <c r="C187" s="242"/>
      <c r="D187" s="226" t="s">
        <v>165</v>
      </c>
      <c r="E187" s="243" t="s">
        <v>19</v>
      </c>
      <c r="F187" s="244" t="s">
        <v>274</v>
      </c>
      <c r="G187" s="242"/>
      <c r="H187" s="245">
        <v>34</v>
      </c>
      <c r="I187" s="246"/>
      <c r="J187" s="242"/>
      <c r="K187" s="242"/>
      <c r="L187" s="247"/>
      <c r="M187" s="248"/>
      <c r="N187" s="249"/>
      <c r="O187" s="249"/>
      <c r="P187" s="249"/>
      <c r="Q187" s="249"/>
      <c r="R187" s="249"/>
      <c r="S187" s="249"/>
      <c r="T187" s="250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1" t="s">
        <v>165</v>
      </c>
      <c r="AU187" s="251" t="s">
        <v>82</v>
      </c>
      <c r="AV187" s="14" t="s">
        <v>84</v>
      </c>
      <c r="AW187" s="14" t="s">
        <v>35</v>
      </c>
      <c r="AX187" s="14" t="s">
        <v>75</v>
      </c>
      <c r="AY187" s="251" t="s">
        <v>153</v>
      </c>
    </row>
    <row r="188" s="13" customFormat="1">
      <c r="A188" s="13"/>
      <c r="B188" s="231"/>
      <c r="C188" s="232"/>
      <c r="D188" s="226" t="s">
        <v>165</v>
      </c>
      <c r="E188" s="233" t="s">
        <v>19</v>
      </c>
      <c r="F188" s="234" t="s">
        <v>175</v>
      </c>
      <c r="G188" s="232"/>
      <c r="H188" s="233" t="s">
        <v>19</v>
      </c>
      <c r="I188" s="235"/>
      <c r="J188" s="232"/>
      <c r="K188" s="232"/>
      <c r="L188" s="236"/>
      <c r="M188" s="237"/>
      <c r="N188" s="238"/>
      <c r="O188" s="238"/>
      <c r="P188" s="238"/>
      <c r="Q188" s="238"/>
      <c r="R188" s="238"/>
      <c r="S188" s="238"/>
      <c r="T188" s="239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0" t="s">
        <v>165</v>
      </c>
      <c r="AU188" s="240" t="s">
        <v>82</v>
      </c>
      <c r="AV188" s="13" t="s">
        <v>82</v>
      </c>
      <c r="AW188" s="13" t="s">
        <v>35</v>
      </c>
      <c r="AX188" s="13" t="s">
        <v>75</v>
      </c>
      <c r="AY188" s="240" t="s">
        <v>153</v>
      </c>
    </row>
    <row r="189" s="14" customFormat="1">
      <c r="A189" s="14"/>
      <c r="B189" s="241"/>
      <c r="C189" s="242"/>
      <c r="D189" s="226" t="s">
        <v>165</v>
      </c>
      <c r="E189" s="243" t="s">
        <v>19</v>
      </c>
      <c r="F189" s="244" t="s">
        <v>176</v>
      </c>
      <c r="G189" s="242"/>
      <c r="H189" s="245">
        <v>1.8380000000000001</v>
      </c>
      <c r="I189" s="246"/>
      <c r="J189" s="242"/>
      <c r="K189" s="242"/>
      <c r="L189" s="247"/>
      <c r="M189" s="248"/>
      <c r="N189" s="249"/>
      <c r="O189" s="249"/>
      <c r="P189" s="249"/>
      <c r="Q189" s="249"/>
      <c r="R189" s="249"/>
      <c r="S189" s="249"/>
      <c r="T189" s="250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1" t="s">
        <v>165</v>
      </c>
      <c r="AU189" s="251" t="s">
        <v>82</v>
      </c>
      <c r="AV189" s="14" t="s">
        <v>84</v>
      </c>
      <c r="AW189" s="14" t="s">
        <v>35</v>
      </c>
      <c r="AX189" s="14" t="s">
        <v>75</v>
      </c>
      <c r="AY189" s="251" t="s">
        <v>153</v>
      </c>
    </row>
    <row r="190" s="13" customFormat="1">
      <c r="A190" s="13"/>
      <c r="B190" s="231"/>
      <c r="C190" s="232"/>
      <c r="D190" s="226" t="s">
        <v>165</v>
      </c>
      <c r="E190" s="233" t="s">
        <v>19</v>
      </c>
      <c r="F190" s="234" t="s">
        <v>188</v>
      </c>
      <c r="G190" s="232"/>
      <c r="H190" s="233" t="s">
        <v>19</v>
      </c>
      <c r="I190" s="235"/>
      <c r="J190" s="232"/>
      <c r="K190" s="232"/>
      <c r="L190" s="236"/>
      <c r="M190" s="237"/>
      <c r="N190" s="238"/>
      <c r="O190" s="238"/>
      <c r="P190" s="238"/>
      <c r="Q190" s="238"/>
      <c r="R190" s="238"/>
      <c r="S190" s="238"/>
      <c r="T190" s="239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0" t="s">
        <v>165</v>
      </c>
      <c r="AU190" s="240" t="s">
        <v>82</v>
      </c>
      <c r="AV190" s="13" t="s">
        <v>82</v>
      </c>
      <c r="AW190" s="13" t="s">
        <v>35</v>
      </c>
      <c r="AX190" s="13" t="s">
        <v>75</v>
      </c>
      <c r="AY190" s="240" t="s">
        <v>153</v>
      </c>
    </row>
    <row r="191" s="14" customFormat="1">
      <c r="A191" s="14"/>
      <c r="B191" s="241"/>
      <c r="C191" s="242"/>
      <c r="D191" s="226" t="s">
        <v>165</v>
      </c>
      <c r="E191" s="243" t="s">
        <v>19</v>
      </c>
      <c r="F191" s="244" t="s">
        <v>189</v>
      </c>
      <c r="G191" s="242"/>
      <c r="H191" s="245">
        <v>28.899999999999999</v>
      </c>
      <c r="I191" s="246"/>
      <c r="J191" s="242"/>
      <c r="K191" s="242"/>
      <c r="L191" s="247"/>
      <c r="M191" s="248"/>
      <c r="N191" s="249"/>
      <c r="O191" s="249"/>
      <c r="P191" s="249"/>
      <c r="Q191" s="249"/>
      <c r="R191" s="249"/>
      <c r="S191" s="249"/>
      <c r="T191" s="250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1" t="s">
        <v>165</v>
      </c>
      <c r="AU191" s="251" t="s">
        <v>82</v>
      </c>
      <c r="AV191" s="14" t="s">
        <v>84</v>
      </c>
      <c r="AW191" s="14" t="s">
        <v>35</v>
      </c>
      <c r="AX191" s="14" t="s">
        <v>75</v>
      </c>
      <c r="AY191" s="251" t="s">
        <v>153</v>
      </c>
    </row>
    <row r="192" s="13" customFormat="1">
      <c r="A192" s="13"/>
      <c r="B192" s="231"/>
      <c r="C192" s="232"/>
      <c r="D192" s="226" t="s">
        <v>165</v>
      </c>
      <c r="E192" s="233" t="s">
        <v>19</v>
      </c>
      <c r="F192" s="234" t="s">
        <v>190</v>
      </c>
      <c r="G192" s="232"/>
      <c r="H192" s="233" t="s">
        <v>19</v>
      </c>
      <c r="I192" s="235"/>
      <c r="J192" s="232"/>
      <c r="K192" s="232"/>
      <c r="L192" s="236"/>
      <c r="M192" s="237"/>
      <c r="N192" s="238"/>
      <c r="O192" s="238"/>
      <c r="P192" s="238"/>
      <c r="Q192" s="238"/>
      <c r="R192" s="238"/>
      <c r="S192" s="238"/>
      <c r="T192" s="239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0" t="s">
        <v>165</v>
      </c>
      <c r="AU192" s="240" t="s">
        <v>82</v>
      </c>
      <c r="AV192" s="13" t="s">
        <v>82</v>
      </c>
      <c r="AW192" s="13" t="s">
        <v>35</v>
      </c>
      <c r="AX192" s="13" t="s">
        <v>75</v>
      </c>
      <c r="AY192" s="240" t="s">
        <v>153</v>
      </c>
    </row>
    <row r="193" s="14" customFormat="1">
      <c r="A193" s="14"/>
      <c r="B193" s="241"/>
      <c r="C193" s="242"/>
      <c r="D193" s="226" t="s">
        <v>165</v>
      </c>
      <c r="E193" s="243" t="s">
        <v>19</v>
      </c>
      <c r="F193" s="244" t="s">
        <v>191</v>
      </c>
      <c r="G193" s="242"/>
      <c r="H193" s="245">
        <v>51</v>
      </c>
      <c r="I193" s="246"/>
      <c r="J193" s="242"/>
      <c r="K193" s="242"/>
      <c r="L193" s="247"/>
      <c r="M193" s="248"/>
      <c r="N193" s="249"/>
      <c r="O193" s="249"/>
      <c r="P193" s="249"/>
      <c r="Q193" s="249"/>
      <c r="R193" s="249"/>
      <c r="S193" s="249"/>
      <c r="T193" s="250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1" t="s">
        <v>165</v>
      </c>
      <c r="AU193" s="251" t="s">
        <v>82</v>
      </c>
      <c r="AV193" s="14" t="s">
        <v>84</v>
      </c>
      <c r="AW193" s="14" t="s">
        <v>35</v>
      </c>
      <c r="AX193" s="14" t="s">
        <v>75</v>
      </c>
      <c r="AY193" s="251" t="s">
        <v>153</v>
      </c>
    </row>
    <row r="194" s="15" customFormat="1">
      <c r="A194" s="15"/>
      <c r="B194" s="252"/>
      <c r="C194" s="253"/>
      <c r="D194" s="226" t="s">
        <v>165</v>
      </c>
      <c r="E194" s="254" t="s">
        <v>19</v>
      </c>
      <c r="F194" s="255" t="s">
        <v>168</v>
      </c>
      <c r="G194" s="253"/>
      <c r="H194" s="256">
        <v>115.738</v>
      </c>
      <c r="I194" s="257"/>
      <c r="J194" s="253"/>
      <c r="K194" s="253"/>
      <c r="L194" s="258"/>
      <c r="M194" s="259"/>
      <c r="N194" s="260"/>
      <c r="O194" s="260"/>
      <c r="P194" s="260"/>
      <c r="Q194" s="260"/>
      <c r="R194" s="260"/>
      <c r="S194" s="260"/>
      <c r="T194" s="261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62" t="s">
        <v>165</v>
      </c>
      <c r="AU194" s="262" t="s">
        <v>82</v>
      </c>
      <c r="AV194" s="15" t="s">
        <v>161</v>
      </c>
      <c r="AW194" s="15" t="s">
        <v>35</v>
      </c>
      <c r="AX194" s="15" t="s">
        <v>82</v>
      </c>
      <c r="AY194" s="262" t="s">
        <v>153</v>
      </c>
    </row>
    <row r="195" s="2" customFormat="1" ht="16.5" customHeight="1">
      <c r="A195" s="39"/>
      <c r="B195" s="40"/>
      <c r="C195" s="213" t="s">
        <v>287</v>
      </c>
      <c r="D195" s="213" t="s">
        <v>156</v>
      </c>
      <c r="E195" s="214" t="s">
        <v>288</v>
      </c>
      <c r="F195" s="215" t="s">
        <v>289</v>
      </c>
      <c r="G195" s="216" t="s">
        <v>172</v>
      </c>
      <c r="H195" s="217">
        <v>0.79600000000000004</v>
      </c>
      <c r="I195" s="218"/>
      <c r="J195" s="219">
        <f>ROUND(I195*H195,2)</f>
        <v>0</v>
      </c>
      <c r="K195" s="215" t="s">
        <v>160</v>
      </c>
      <c r="L195" s="45"/>
      <c r="M195" s="220" t="s">
        <v>19</v>
      </c>
      <c r="N195" s="221" t="s">
        <v>46</v>
      </c>
      <c r="O195" s="85"/>
      <c r="P195" s="222">
        <f>O195*H195</f>
        <v>0</v>
      </c>
      <c r="Q195" s="222">
        <v>0</v>
      </c>
      <c r="R195" s="222">
        <f>Q195*H195</f>
        <v>0</v>
      </c>
      <c r="S195" s="222">
        <v>0</v>
      </c>
      <c r="T195" s="223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24" t="s">
        <v>265</v>
      </c>
      <c r="AT195" s="224" t="s">
        <v>156</v>
      </c>
      <c r="AU195" s="224" t="s">
        <v>82</v>
      </c>
      <c r="AY195" s="18" t="s">
        <v>153</v>
      </c>
      <c r="BE195" s="225">
        <f>IF(N195="základní",J195,0)</f>
        <v>0</v>
      </c>
      <c r="BF195" s="225">
        <f>IF(N195="snížená",J195,0)</f>
        <v>0</v>
      </c>
      <c r="BG195" s="225">
        <f>IF(N195="zákl. přenesená",J195,0)</f>
        <v>0</v>
      </c>
      <c r="BH195" s="225">
        <f>IF(N195="sníž. přenesená",J195,0)</f>
        <v>0</v>
      </c>
      <c r="BI195" s="225">
        <f>IF(N195="nulová",J195,0)</f>
        <v>0</v>
      </c>
      <c r="BJ195" s="18" t="s">
        <v>82</v>
      </c>
      <c r="BK195" s="225">
        <f>ROUND(I195*H195,2)</f>
        <v>0</v>
      </c>
      <c r="BL195" s="18" t="s">
        <v>265</v>
      </c>
      <c r="BM195" s="224" t="s">
        <v>290</v>
      </c>
    </row>
    <row r="196" s="2" customFormat="1">
      <c r="A196" s="39"/>
      <c r="B196" s="40"/>
      <c r="C196" s="41"/>
      <c r="D196" s="226" t="s">
        <v>163</v>
      </c>
      <c r="E196" s="41"/>
      <c r="F196" s="227" t="s">
        <v>291</v>
      </c>
      <c r="G196" s="41"/>
      <c r="H196" s="41"/>
      <c r="I196" s="228"/>
      <c r="J196" s="41"/>
      <c r="K196" s="41"/>
      <c r="L196" s="45"/>
      <c r="M196" s="229"/>
      <c r="N196" s="230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163</v>
      </c>
      <c r="AU196" s="18" t="s">
        <v>82</v>
      </c>
    </row>
    <row r="197" s="13" customFormat="1">
      <c r="A197" s="13"/>
      <c r="B197" s="231"/>
      <c r="C197" s="232"/>
      <c r="D197" s="226" t="s">
        <v>165</v>
      </c>
      <c r="E197" s="233" t="s">
        <v>19</v>
      </c>
      <c r="F197" s="234" t="s">
        <v>292</v>
      </c>
      <c r="G197" s="232"/>
      <c r="H197" s="233" t="s">
        <v>19</v>
      </c>
      <c r="I197" s="235"/>
      <c r="J197" s="232"/>
      <c r="K197" s="232"/>
      <c r="L197" s="236"/>
      <c r="M197" s="237"/>
      <c r="N197" s="238"/>
      <c r="O197" s="238"/>
      <c r="P197" s="238"/>
      <c r="Q197" s="238"/>
      <c r="R197" s="238"/>
      <c r="S197" s="238"/>
      <c r="T197" s="239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0" t="s">
        <v>165</v>
      </c>
      <c r="AU197" s="240" t="s">
        <v>82</v>
      </c>
      <c r="AV197" s="13" t="s">
        <v>82</v>
      </c>
      <c r="AW197" s="13" t="s">
        <v>35</v>
      </c>
      <c r="AX197" s="13" t="s">
        <v>75</v>
      </c>
      <c r="AY197" s="240" t="s">
        <v>153</v>
      </c>
    </row>
    <row r="198" s="14" customFormat="1">
      <c r="A198" s="14"/>
      <c r="B198" s="241"/>
      <c r="C198" s="242"/>
      <c r="D198" s="226" t="s">
        <v>165</v>
      </c>
      <c r="E198" s="243" t="s">
        <v>19</v>
      </c>
      <c r="F198" s="244" t="s">
        <v>293</v>
      </c>
      <c r="G198" s="242"/>
      <c r="H198" s="245">
        <v>0.41599999999999998</v>
      </c>
      <c r="I198" s="246"/>
      <c r="J198" s="242"/>
      <c r="K198" s="242"/>
      <c r="L198" s="247"/>
      <c r="M198" s="248"/>
      <c r="N198" s="249"/>
      <c r="O198" s="249"/>
      <c r="P198" s="249"/>
      <c r="Q198" s="249"/>
      <c r="R198" s="249"/>
      <c r="S198" s="249"/>
      <c r="T198" s="250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1" t="s">
        <v>165</v>
      </c>
      <c r="AU198" s="251" t="s">
        <v>82</v>
      </c>
      <c r="AV198" s="14" t="s">
        <v>84</v>
      </c>
      <c r="AW198" s="14" t="s">
        <v>35</v>
      </c>
      <c r="AX198" s="14" t="s">
        <v>75</v>
      </c>
      <c r="AY198" s="251" t="s">
        <v>153</v>
      </c>
    </row>
    <row r="199" s="13" customFormat="1">
      <c r="A199" s="13"/>
      <c r="B199" s="231"/>
      <c r="C199" s="232"/>
      <c r="D199" s="226" t="s">
        <v>165</v>
      </c>
      <c r="E199" s="233" t="s">
        <v>19</v>
      </c>
      <c r="F199" s="234" t="s">
        <v>294</v>
      </c>
      <c r="G199" s="232"/>
      <c r="H199" s="233" t="s">
        <v>19</v>
      </c>
      <c r="I199" s="235"/>
      <c r="J199" s="232"/>
      <c r="K199" s="232"/>
      <c r="L199" s="236"/>
      <c r="M199" s="237"/>
      <c r="N199" s="238"/>
      <c r="O199" s="238"/>
      <c r="P199" s="238"/>
      <c r="Q199" s="238"/>
      <c r="R199" s="238"/>
      <c r="S199" s="238"/>
      <c r="T199" s="239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0" t="s">
        <v>165</v>
      </c>
      <c r="AU199" s="240" t="s">
        <v>82</v>
      </c>
      <c r="AV199" s="13" t="s">
        <v>82</v>
      </c>
      <c r="AW199" s="13" t="s">
        <v>35</v>
      </c>
      <c r="AX199" s="13" t="s">
        <v>75</v>
      </c>
      <c r="AY199" s="240" t="s">
        <v>153</v>
      </c>
    </row>
    <row r="200" s="14" customFormat="1">
      <c r="A200" s="14"/>
      <c r="B200" s="241"/>
      <c r="C200" s="242"/>
      <c r="D200" s="226" t="s">
        <v>165</v>
      </c>
      <c r="E200" s="243" t="s">
        <v>19</v>
      </c>
      <c r="F200" s="244" t="s">
        <v>295</v>
      </c>
      <c r="G200" s="242"/>
      <c r="H200" s="245">
        <v>0.38</v>
      </c>
      <c r="I200" s="246"/>
      <c r="J200" s="242"/>
      <c r="K200" s="242"/>
      <c r="L200" s="247"/>
      <c r="M200" s="248"/>
      <c r="N200" s="249"/>
      <c r="O200" s="249"/>
      <c r="P200" s="249"/>
      <c r="Q200" s="249"/>
      <c r="R200" s="249"/>
      <c r="S200" s="249"/>
      <c r="T200" s="250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1" t="s">
        <v>165</v>
      </c>
      <c r="AU200" s="251" t="s">
        <v>82</v>
      </c>
      <c r="AV200" s="14" t="s">
        <v>84</v>
      </c>
      <c r="AW200" s="14" t="s">
        <v>35</v>
      </c>
      <c r="AX200" s="14" t="s">
        <v>75</v>
      </c>
      <c r="AY200" s="251" t="s">
        <v>153</v>
      </c>
    </row>
    <row r="201" s="15" customFormat="1">
      <c r="A201" s="15"/>
      <c r="B201" s="252"/>
      <c r="C201" s="253"/>
      <c r="D201" s="226" t="s">
        <v>165</v>
      </c>
      <c r="E201" s="254" t="s">
        <v>19</v>
      </c>
      <c r="F201" s="255" t="s">
        <v>168</v>
      </c>
      <c r="G201" s="253"/>
      <c r="H201" s="256">
        <v>0.79600000000000004</v>
      </c>
      <c r="I201" s="257"/>
      <c r="J201" s="253"/>
      <c r="K201" s="253"/>
      <c r="L201" s="258"/>
      <c r="M201" s="259"/>
      <c r="N201" s="260"/>
      <c r="O201" s="260"/>
      <c r="P201" s="260"/>
      <c r="Q201" s="260"/>
      <c r="R201" s="260"/>
      <c r="S201" s="260"/>
      <c r="T201" s="261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62" t="s">
        <v>165</v>
      </c>
      <c r="AU201" s="262" t="s">
        <v>82</v>
      </c>
      <c r="AV201" s="15" t="s">
        <v>161</v>
      </c>
      <c r="AW201" s="15" t="s">
        <v>35</v>
      </c>
      <c r="AX201" s="15" t="s">
        <v>82</v>
      </c>
      <c r="AY201" s="262" t="s">
        <v>153</v>
      </c>
    </row>
    <row r="202" s="2" customFormat="1" ht="16.5" customHeight="1">
      <c r="A202" s="39"/>
      <c r="B202" s="40"/>
      <c r="C202" s="213" t="s">
        <v>296</v>
      </c>
      <c r="D202" s="213" t="s">
        <v>156</v>
      </c>
      <c r="E202" s="214" t="s">
        <v>297</v>
      </c>
      <c r="F202" s="215" t="s">
        <v>298</v>
      </c>
      <c r="G202" s="216" t="s">
        <v>207</v>
      </c>
      <c r="H202" s="217">
        <v>2</v>
      </c>
      <c r="I202" s="218"/>
      <c r="J202" s="219">
        <f>ROUND(I202*H202,2)</f>
        <v>0</v>
      </c>
      <c r="K202" s="215" t="s">
        <v>160</v>
      </c>
      <c r="L202" s="45"/>
      <c r="M202" s="220" t="s">
        <v>19</v>
      </c>
      <c r="N202" s="221" t="s">
        <v>46</v>
      </c>
      <c r="O202" s="85"/>
      <c r="P202" s="222">
        <f>O202*H202</f>
        <v>0</v>
      </c>
      <c r="Q202" s="222">
        <v>0</v>
      </c>
      <c r="R202" s="222">
        <f>Q202*H202</f>
        <v>0</v>
      </c>
      <c r="S202" s="222">
        <v>0</v>
      </c>
      <c r="T202" s="223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24" t="s">
        <v>161</v>
      </c>
      <c r="AT202" s="224" t="s">
        <v>156</v>
      </c>
      <c r="AU202" s="224" t="s">
        <v>82</v>
      </c>
      <c r="AY202" s="18" t="s">
        <v>153</v>
      </c>
      <c r="BE202" s="225">
        <f>IF(N202="základní",J202,0)</f>
        <v>0</v>
      </c>
      <c r="BF202" s="225">
        <f>IF(N202="snížená",J202,0)</f>
        <v>0</v>
      </c>
      <c r="BG202" s="225">
        <f>IF(N202="zákl. přenesená",J202,0)</f>
        <v>0</v>
      </c>
      <c r="BH202" s="225">
        <f>IF(N202="sníž. přenesená",J202,0)</f>
        <v>0</v>
      </c>
      <c r="BI202" s="225">
        <f>IF(N202="nulová",J202,0)</f>
        <v>0</v>
      </c>
      <c r="BJ202" s="18" t="s">
        <v>82</v>
      </c>
      <c r="BK202" s="225">
        <f>ROUND(I202*H202,2)</f>
        <v>0</v>
      </c>
      <c r="BL202" s="18" t="s">
        <v>161</v>
      </c>
      <c r="BM202" s="224" t="s">
        <v>299</v>
      </c>
    </row>
    <row r="203" s="2" customFormat="1">
      <c r="A203" s="39"/>
      <c r="B203" s="40"/>
      <c r="C203" s="41"/>
      <c r="D203" s="226" t="s">
        <v>163</v>
      </c>
      <c r="E203" s="41"/>
      <c r="F203" s="227" t="s">
        <v>300</v>
      </c>
      <c r="G203" s="41"/>
      <c r="H203" s="41"/>
      <c r="I203" s="228"/>
      <c r="J203" s="41"/>
      <c r="K203" s="41"/>
      <c r="L203" s="45"/>
      <c r="M203" s="229"/>
      <c r="N203" s="230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163</v>
      </c>
      <c r="AU203" s="18" t="s">
        <v>82</v>
      </c>
    </row>
    <row r="204" s="13" customFormat="1">
      <c r="A204" s="13"/>
      <c r="B204" s="231"/>
      <c r="C204" s="232"/>
      <c r="D204" s="226" t="s">
        <v>165</v>
      </c>
      <c r="E204" s="233" t="s">
        <v>19</v>
      </c>
      <c r="F204" s="234" t="s">
        <v>301</v>
      </c>
      <c r="G204" s="232"/>
      <c r="H204" s="233" t="s">
        <v>19</v>
      </c>
      <c r="I204" s="235"/>
      <c r="J204" s="232"/>
      <c r="K204" s="232"/>
      <c r="L204" s="236"/>
      <c r="M204" s="237"/>
      <c r="N204" s="238"/>
      <c r="O204" s="238"/>
      <c r="P204" s="238"/>
      <c r="Q204" s="238"/>
      <c r="R204" s="238"/>
      <c r="S204" s="238"/>
      <c r="T204" s="239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0" t="s">
        <v>165</v>
      </c>
      <c r="AU204" s="240" t="s">
        <v>82</v>
      </c>
      <c r="AV204" s="13" t="s">
        <v>82</v>
      </c>
      <c r="AW204" s="13" t="s">
        <v>35</v>
      </c>
      <c r="AX204" s="13" t="s">
        <v>75</v>
      </c>
      <c r="AY204" s="240" t="s">
        <v>153</v>
      </c>
    </row>
    <row r="205" s="14" customFormat="1">
      <c r="A205" s="14"/>
      <c r="B205" s="241"/>
      <c r="C205" s="242"/>
      <c r="D205" s="226" t="s">
        <v>165</v>
      </c>
      <c r="E205" s="243" t="s">
        <v>19</v>
      </c>
      <c r="F205" s="244" t="s">
        <v>302</v>
      </c>
      <c r="G205" s="242"/>
      <c r="H205" s="245">
        <v>1</v>
      </c>
      <c r="I205" s="246"/>
      <c r="J205" s="242"/>
      <c r="K205" s="242"/>
      <c r="L205" s="247"/>
      <c r="M205" s="248"/>
      <c r="N205" s="249"/>
      <c r="O205" s="249"/>
      <c r="P205" s="249"/>
      <c r="Q205" s="249"/>
      <c r="R205" s="249"/>
      <c r="S205" s="249"/>
      <c r="T205" s="250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1" t="s">
        <v>165</v>
      </c>
      <c r="AU205" s="251" t="s">
        <v>82</v>
      </c>
      <c r="AV205" s="14" t="s">
        <v>84</v>
      </c>
      <c r="AW205" s="14" t="s">
        <v>35</v>
      </c>
      <c r="AX205" s="14" t="s">
        <v>75</v>
      </c>
      <c r="AY205" s="251" t="s">
        <v>153</v>
      </c>
    </row>
    <row r="206" s="14" customFormat="1">
      <c r="A206" s="14"/>
      <c r="B206" s="241"/>
      <c r="C206" s="242"/>
      <c r="D206" s="226" t="s">
        <v>165</v>
      </c>
      <c r="E206" s="243" t="s">
        <v>19</v>
      </c>
      <c r="F206" s="244" t="s">
        <v>303</v>
      </c>
      <c r="G206" s="242"/>
      <c r="H206" s="245">
        <v>1</v>
      </c>
      <c r="I206" s="246"/>
      <c r="J206" s="242"/>
      <c r="K206" s="242"/>
      <c r="L206" s="247"/>
      <c r="M206" s="248"/>
      <c r="N206" s="249"/>
      <c r="O206" s="249"/>
      <c r="P206" s="249"/>
      <c r="Q206" s="249"/>
      <c r="R206" s="249"/>
      <c r="S206" s="249"/>
      <c r="T206" s="250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1" t="s">
        <v>165</v>
      </c>
      <c r="AU206" s="251" t="s">
        <v>82</v>
      </c>
      <c r="AV206" s="14" t="s">
        <v>84</v>
      </c>
      <c r="AW206" s="14" t="s">
        <v>35</v>
      </c>
      <c r="AX206" s="14" t="s">
        <v>75</v>
      </c>
      <c r="AY206" s="251" t="s">
        <v>153</v>
      </c>
    </row>
    <row r="207" s="15" customFormat="1">
      <c r="A207" s="15"/>
      <c r="B207" s="252"/>
      <c r="C207" s="253"/>
      <c r="D207" s="226" t="s">
        <v>165</v>
      </c>
      <c r="E207" s="254" t="s">
        <v>19</v>
      </c>
      <c r="F207" s="255" t="s">
        <v>168</v>
      </c>
      <c r="G207" s="253"/>
      <c r="H207" s="256">
        <v>2</v>
      </c>
      <c r="I207" s="257"/>
      <c r="J207" s="253"/>
      <c r="K207" s="253"/>
      <c r="L207" s="258"/>
      <c r="M207" s="259"/>
      <c r="N207" s="260"/>
      <c r="O207" s="260"/>
      <c r="P207" s="260"/>
      <c r="Q207" s="260"/>
      <c r="R207" s="260"/>
      <c r="S207" s="260"/>
      <c r="T207" s="261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62" t="s">
        <v>165</v>
      </c>
      <c r="AU207" s="262" t="s">
        <v>82</v>
      </c>
      <c r="AV207" s="15" t="s">
        <v>161</v>
      </c>
      <c r="AW207" s="15" t="s">
        <v>35</v>
      </c>
      <c r="AX207" s="15" t="s">
        <v>82</v>
      </c>
      <c r="AY207" s="262" t="s">
        <v>153</v>
      </c>
    </row>
    <row r="208" s="2" customFormat="1" ht="16.5" customHeight="1">
      <c r="A208" s="39"/>
      <c r="B208" s="40"/>
      <c r="C208" s="213" t="s">
        <v>304</v>
      </c>
      <c r="D208" s="213" t="s">
        <v>156</v>
      </c>
      <c r="E208" s="214" t="s">
        <v>305</v>
      </c>
      <c r="F208" s="215" t="s">
        <v>306</v>
      </c>
      <c r="G208" s="216" t="s">
        <v>172</v>
      </c>
      <c r="H208" s="217">
        <v>34</v>
      </c>
      <c r="I208" s="218"/>
      <c r="J208" s="219">
        <f>ROUND(I208*H208,2)</f>
        <v>0</v>
      </c>
      <c r="K208" s="215" t="s">
        <v>160</v>
      </c>
      <c r="L208" s="45"/>
      <c r="M208" s="220" t="s">
        <v>19</v>
      </c>
      <c r="N208" s="221" t="s">
        <v>46</v>
      </c>
      <c r="O208" s="85"/>
      <c r="P208" s="222">
        <f>O208*H208</f>
        <v>0</v>
      </c>
      <c r="Q208" s="222">
        <v>0</v>
      </c>
      <c r="R208" s="222">
        <f>Q208*H208</f>
        <v>0</v>
      </c>
      <c r="S208" s="222">
        <v>0</v>
      </c>
      <c r="T208" s="223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24" t="s">
        <v>283</v>
      </c>
      <c r="AT208" s="224" t="s">
        <v>156</v>
      </c>
      <c r="AU208" s="224" t="s">
        <v>82</v>
      </c>
      <c r="AY208" s="18" t="s">
        <v>153</v>
      </c>
      <c r="BE208" s="225">
        <f>IF(N208="základní",J208,0)</f>
        <v>0</v>
      </c>
      <c r="BF208" s="225">
        <f>IF(N208="snížená",J208,0)</f>
        <v>0</v>
      </c>
      <c r="BG208" s="225">
        <f>IF(N208="zákl. přenesená",J208,0)</f>
        <v>0</v>
      </c>
      <c r="BH208" s="225">
        <f>IF(N208="sníž. přenesená",J208,0)</f>
        <v>0</v>
      </c>
      <c r="BI208" s="225">
        <f>IF(N208="nulová",J208,0)</f>
        <v>0</v>
      </c>
      <c r="BJ208" s="18" t="s">
        <v>82</v>
      </c>
      <c r="BK208" s="225">
        <f>ROUND(I208*H208,2)</f>
        <v>0</v>
      </c>
      <c r="BL208" s="18" t="s">
        <v>283</v>
      </c>
      <c r="BM208" s="224" t="s">
        <v>307</v>
      </c>
    </row>
    <row r="209" s="2" customFormat="1">
      <c r="A209" s="39"/>
      <c r="B209" s="40"/>
      <c r="C209" s="41"/>
      <c r="D209" s="226" t="s">
        <v>163</v>
      </c>
      <c r="E209" s="41"/>
      <c r="F209" s="227" t="s">
        <v>308</v>
      </c>
      <c r="G209" s="41"/>
      <c r="H209" s="41"/>
      <c r="I209" s="228"/>
      <c r="J209" s="41"/>
      <c r="K209" s="41"/>
      <c r="L209" s="45"/>
      <c r="M209" s="229"/>
      <c r="N209" s="230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163</v>
      </c>
      <c r="AU209" s="18" t="s">
        <v>82</v>
      </c>
    </row>
    <row r="210" s="13" customFormat="1">
      <c r="A210" s="13"/>
      <c r="B210" s="231"/>
      <c r="C210" s="232"/>
      <c r="D210" s="226" t="s">
        <v>165</v>
      </c>
      <c r="E210" s="233" t="s">
        <v>19</v>
      </c>
      <c r="F210" s="234" t="s">
        <v>309</v>
      </c>
      <c r="G210" s="232"/>
      <c r="H210" s="233" t="s">
        <v>19</v>
      </c>
      <c r="I210" s="235"/>
      <c r="J210" s="232"/>
      <c r="K210" s="232"/>
      <c r="L210" s="236"/>
      <c r="M210" s="237"/>
      <c r="N210" s="238"/>
      <c r="O210" s="238"/>
      <c r="P210" s="238"/>
      <c r="Q210" s="238"/>
      <c r="R210" s="238"/>
      <c r="S210" s="238"/>
      <c r="T210" s="239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0" t="s">
        <v>165</v>
      </c>
      <c r="AU210" s="240" t="s">
        <v>82</v>
      </c>
      <c r="AV210" s="13" t="s">
        <v>82</v>
      </c>
      <c r="AW210" s="13" t="s">
        <v>35</v>
      </c>
      <c r="AX210" s="13" t="s">
        <v>75</v>
      </c>
      <c r="AY210" s="240" t="s">
        <v>153</v>
      </c>
    </row>
    <row r="211" s="14" customFormat="1">
      <c r="A211" s="14"/>
      <c r="B211" s="241"/>
      <c r="C211" s="242"/>
      <c r="D211" s="226" t="s">
        <v>165</v>
      </c>
      <c r="E211" s="243" t="s">
        <v>19</v>
      </c>
      <c r="F211" s="244" t="s">
        <v>310</v>
      </c>
      <c r="G211" s="242"/>
      <c r="H211" s="245">
        <v>34</v>
      </c>
      <c r="I211" s="246"/>
      <c r="J211" s="242"/>
      <c r="K211" s="242"/>
      <c r="L211" s="247"/>
      <c r="M211" s="248"/>
      <c r="N211" s="249"/>
      <c r="O211" s="249"/>
      <c r="P211" s="249"/>
      <c r="Q211" s="249"/>
      <c r="R211" s="249"/>
      <c r="S211" s="249"/>
      <c r="T211" s="250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1" t="s">
        <v>165</v>
      </c>
      <c r="AU211" s="251" t="s">
        <v>82</v>
      </c>
      <c r="AV211" s="14" t="s">
        <v>84</v>
      </c>
      <c r="AW211" s="14" t="s">
        <v>35</v>
      </c>
      <c r="AX211" s="14" t="s">
        <v>75</v>
      </c>
      <c r="AY211" s="251" t="s">
        <v>153</v>
      </c>
    </row>
    <row r="212" s="15" customFormat="1">
      <c r="A212" s="15"/>
      <c r="B212" s="252"/>
      <c r="C212" s="253"/>
      <c r="D212" s="226" t="s">
        <v>165</v>
      </c>
      <c r="E212" s="254" t="s">
        <v>19</v>
      </c>
      <c r="F212" s="255" t="s">
        <v>168</v>
      </c>
      <c r="G212" s="253"/>
      <c r="H212" s="256">
        <v>34</v>
      </c>
      <c r="I212" s="257"/>
      <c r="J212" s="253"/>
      <c r="K212" s="253"/>
      <c r="L212" s="258"/>
      <c r="M212" s="259"/>
      <c r="N212" s="260"/>
      <c r="O212" s="260"/>
      <c r="P212" s="260"/>
      <c r="Q212" s="260"/>
      <c r="R212" s="260"/>
      <c r="S212" s="260"/>
      <c r="T212" s="261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62" t="s">
        <v>165</v>
      </c>
      <c r="AU212" s="262" t="s">
        <v>82</v>
      </c>
      <c r="AV212" s="15" t="s">
        <v>161</v>
      </c>
      <c r="AW212" s="15" t="s">
        <v>35</v>
      </c>
      <c r="AX212" s="15" t="s">
        <v>82</v>
      </c>
      <c r="AY212" s="262" t="s">
        <v>153</v>
      </c>
    </row>
    <row r="213" s="2" customFormat="1" ht="16.5" customHeight="1">
      <c r="A213" s="39"/>
      <c r="B213" s="40"/>
      <c r="C213" s="213" t="s">
        <v>7</v>
      </c>
      <c r="D213" s="213" t="s">
        <v>156</v>
      </c>
      <c r="E213" s="214" t="s">
        <v>311</v>
      </c>
      <c r="F213" s="215" t="s">
        <v>312</v>
      </c>
      <c r="G213" s="216" t="s">
        <v>172</v>
      </c>
      <c r="H213" s="217">
        <v>0.002</v>
      </c>
      <c r="I213" s="218"/>
      <c r="J213" s="219">
        <f>ROUND(I213*H213,2)</f>
        <v>0</v>
      </c>
      <c r="K213" s="215" t="s">
        <v>160</v>
      </c>
      <c r="L213" s="45"/>
      <c r="M213" s="220" t="s">
        <v>19</v>
      </c>
      <c r="N213" s="221" t="s">
        <v>46</v>
      </c>
      <c r="O213" s="85"/>
      <c r="P213" s="222">
        <f>O213*H213</f>
        <v>0</v>
      </c>
      <c r="Q213" s="222">
        <v>0</v>
      </c>
      <c r="R213" s="222">
        <f>Q213*H213</f>
        <v>0</v>
      </c>
      <c r="S213" s="222">
        <v>0</v>
      </c>
      <c r="T213" s="223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24" t="s">
        <v>265</v>
      </c>
      <c r="AT213" s="224" t="s">
        <v>156</v>
      </c>
      <c r="AU213" s="224" t="s">
        <v>82</v>
      </c>
      <c r="AY213" s="18" t="s">
        <v>153</v>
      </c>
      <c r="BE213" s="225">
        <f>IF(N213="základní",J213,0)</f>
        <v>0</v>
      </c>
      <c r="BF213" s="225">
        <f>IF(N213="snížená",J213,0)</f>
        <v>0</v>
      </c>
      <c r="BG213" s="225">
        <f>IF(N213="zákl. přenesená",J213,0)</f>
        <v>0</v>
      </c>
      <c r="BH213" s="225">
        <f>IF(N213="sníž. přenesená",J213,0)</f>
        <v>0</v>
      </c>
      <c r="BI213" s="225">
        <f>IF(N213="nulová",J213,0)</f>
        <v>0</v>
      </c>
      <c r="BJ213" s="18" t="s">
        <v>82</v>
      </c>
      <c r="BK213" s="225">
        <f>ROUND(I213*H213,2)</f>
        <v>0</v>
      </c>
      <c r="BL213" s="18" t="s">
        <v>265</v>
      </c>
      <c r="BM213" s="224" t="s">
        <v>313</v>
      </c>
    </row>
    <row r="214" s="2" customFormat="1">
      <c r="A214" s="39"/>
      <c r="B214" s="40"/>
      <c r="C214" s="41"/>
      <c r="D214" s="226" t="s">
        <v>163</v>
      </c>
      <c r="E214" s="41"/>
      <c r="F214" s="227" t="s">
        <v>314</v>
      </c>
      <c r="G214" s="41"/>
      <c r="H214" s="41"/>
      <c r="I214" s="228"/>
      <c r="J214" s="41"/>
      <c r="K214" s="41"/>
      <c r="L214" s="45"/>
      <c r="M214" s="229"/>
      <c r="N214" s="230"/>
      <c r="O214" s="85"/>
      <c r="P214" s="85"/>
      <c r="Q214" s="85"/>
      <c r="R214" s="85"/>
      <c r="S214" s="85"/>
      <c r="T214" s="86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163</v>
      </c>
      <c r="AU214" s="18" t="s">
        <v>82</v>
      </c>
    </row>
    <row r="215" s="13" customFormat="1">
      <c r="A215" s="13"/>
      <c r="B215" s="231"/>
      <c r="C215" s="232"/>
      <c r="D215" s="226" t="s">
        <v>165</v>
      </c>
      <c r="E215" s="233" t="s">
        <v>19</v>
      </c>
      <c r="F215" s="234" t="s">
        <v>315</v>
      </c>
      <c r="G215" s="232"/>
      <c r="H215" s="233" t="s">
        <v>19</v>
      </c>
      <c r="I215" s="235"/>
      <c r="J215" s="232"/>
      <c r="K215" s="232"/>
      <c r="L215" s="236"/>
      <c r="M215" s="237"/>
      <c r="N215" s="238"/>
      <c r="O215" s="238"/>
      <c r="P215" s="238"/>
      <c r="Q215" s="238"/>
      <c r="R215" s="238"/>
      <c r="S215" s="238"/>
      <c r="T215" s="239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0" t="s">
        <v>165</v>
      </c>
      <c r="AU215" s="240" t="s">
        <v>82</v>
      </c>
      <c r="AV215" s="13" t="s">
        <v>82</v>
      </c>
      <c r="AW215" s="13" t="s">
        <v>35</v>
      </c>
      <c r="AX215" s="13" t="s">
        <v>75</v>
      </c>
      <c r="AY215" s="240" t="s">
        <v>153</v>
      </c>
    </row>
    <row r="216" s="14" customFormat="1">
      <c r="A216" s="14"/>
      <c r="B216" s="241"/>
      <c r="C216" s="242"/>
      <c r="D216" s="226" t="s">
        <v>165</v>
      </c>
      <c r="E216" s="243" t="s">
        <v>19</v>
      </c>
      <c r="F216" s="244" t="s">
        <v>316</v>
      </c>
      <c r="G216" s="242"/>
      <c r="H216" s="245">
        <v>0.002</v>
      </c>
      <c r="I216" s="246"/>
      <c r="J216" s="242"/>
      <c r="K216" s="242"/>
      <c r="L216" s="247"/>
      <c r="M216" s="248"/>
      <c r="N216" s="249"/>
      <c r="O216" s="249"/>
      <c r="P216" s="249"/>
      <c r="Q216" s="249"/>
      <c r="R216" s="249"/>
      <c r="S216" s="249"/>
      <c r="T216" s="250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1" t="s">
        <v>165</v>
      </c>
      <c r="AU216" s="251" t="s">
        <v>82</v>
      </c>
      <c r="AV216" s="14" t="s">
        <v>84</v>
      </c>
      <c r="AW216" s="14" t="s">
        <v>35</v>
      </c>
      <c r="AX216" s="14" t="s">
        <v>75</v>
      </c>
      <c r="AY216" s="251" t="s">
        <v>153</v>
      </c>
    </row>
    <row r="217" s="15" customFormat="1">
      <c r="A217" s="15"/>
      <c r="B217" s="252"/>
      <c r="C217" s="253"/>
      <c r="D217" s="226" t="s">
        <v>165</v>
      </c>
      <c r="E217" s="254" t="s">
        <v>19</v>
      </c>
      <c r="F217" s="255" t="s">
        <v>168</v>
      </c>
      <c r="G217" s="253"/>
      <c r="H217" s="256">
        <v>0.002</v>
      </c>
      <c r="I217" s="257"/>
      <c r="J217" s="253"/>
      <c r="K217" s="253"/>
      <c r="L217" s="258"/>
      <c r="M217" s="274"/>
      <c r="N217" s="275"/>
      <c r="O217" s="275"/>
      <c r="P217" s="275"/>
      <c r="Q217" s="275"/>
      <c r="R217" s="275"/>
      <c r="S217" s="275"/>
      <c r="T217" s="276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62" t="s">
        <v>165</v>
      </c>
      <c r="AU217" s="262" t="s">
        <v>82</v>
      </c>
      <c r="AV217" s="15" t="s">
        <v>161</v>
      </c>
      <c r="AW217" s="15" t="s">
        <v>35</v>
      </c>
      <c r="AX217" s="15" t="s">
        <v>82</v>
      </c>
      <c r="AY217" s="262" t="s">
        <v>153</v>
      </c>
    </row>
    <row r="218" s="2" customFormat="1" ht="6.96" customHeight="1">
      <c r="A218" s="39"/>
      <c r="B218" s="60"/>
      <c r="C218" s="61"/>
      <c r="D218" s="61"/>
      <c r="E218" s="61"/>
      <c r="F218" s="61"/>
      <c r="G218" s="61"/>
      <c r="H218" s="61"/>
      <c r="I218" s="61"/>
      <c r="J218" s="61"/>
      <c r="K218" s="61"/>
      <c r="L218" s="45"/>
      <c r="M218" s="39"/>
      <c r="O218" s="39"/>
      <c r="P218" s="39"/>
      <c r="Q218" s="39"/>
      <c r="R218" s="39"/>
      <c r="S218" s="39"/>
      <c r="T218" s="39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</row>
  </sheetData>
  <sheetProtection sheet="1" autoFilter="0" formatColumns="0" formatRows="0" objects="1" scenarios="1" spinCount="100000" saltValue="afYRMB/GrF5cs5vo7NwKvdN23x1Cwww6LPUfZO4OZA055BlrLRqagXLI47k5MyVbo0ZPMHRBQzPD8qoXf9acSA==" hashValue="ywBisp6nO2LQs5JCReqtDzsPMuPkgMW6OH3bBRglyN4J5NNq12JzKLfcWUAjz65CIpi37Xk/J6wfGWymh47KXQ==" algorithmName="SHA-512" password="CC35"/>
  <autoFilter ref="C87:K21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84</v>
      </c>
    </row>
    <row r="4" s="1" customFormat="1" ht="24.96" customHeight="1">
      <c r="B4" s="21"/>
      <c r="D4" s="141" t="s">
        <v>126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 xml:space="preserve">Oprava propustků na trati  Suchdol nad Odrou - Budišov nad Budišovkou 2021</v>
      </c>
      <c r="F7" s="143"/>
      <c r="G7" s="143"/>
      <c r="H7" s="143"/>
      <c r="L7" s="21"/>
    </row>
    <row r="8" s="1" customFormat="1" ht="12" customHeight="1">
      <c r="B8" s="21"/>
      <c r="D8" s="143" t="s">
        <v>127</v>
      </c>
      <c r="L8" s="21"/>
    </row>
    <row r="9" s="2" customFormat="1" ht="16.5" customHeight="1">
      <c r="A9" s="39"/>
      <c r="B9" s="45"/>
      <c r="C9" s="39"/>
      <c r="D9" s="39"/>
      <c r="E9" s="144" t="s">
        <v>128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129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317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15. 3. 2021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27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43" t="s">
        <v>29</v>
      </c>
      <c r="J17" s="134" t="s">
        <v>30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31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29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33</v>
      </c>
      <c r="E22" s="39"/>
      <c r="F22" s="39"/>
      <c r="G22" s="39"/>
      <c r="H22" s="39"/>
      <c r="I22" s="143" t="s">
        <v>26</v>
      </c>
      <c r="J22" s="134" t="s">
        <v>19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34</v>
      </c>
      <c r="F23" s="39"/>
      <c r="G23" s="39"/>
      <c r="H23" s="39"/>
      <c r="I23" s="143" t="s">
        <v>29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36</v>
      </c>
      <c r="E25" s="39"/>
      <c r="F25" s="39"/>
      <c r="G25" s="39"/>
      <c r="H25" s="39"/>
      <c r="I25" s="143" t="s">
        <v>26</v>
      </c>
      <c r="J25" s="134" t="s">
        <v>37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38</v>
      </c>
      <c r="F26" s="39"/>
      <c r="G26" s="39"/>
      <c r="H26" s="39"/>
      <c r="I26" s="143" t="s">
        <v>29</v>
      </c>
      <c r="J26" s="134" t="s">
        <v>19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39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41</v>
      </c>
      <c r="E32" s="39"/>
      <c r="F32" s="39"/>
      <c r="G32" s="39"/>
      <c r="H32" s="39"/>
      <c r="I32" s="39"/>
      <c r="J32" s="154">
        <f>ROUND(J98,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43</v>
      </c>
      <c r="G34" s="39"/>
      <c r="H34" s="39"/>
      <c r="I34" s="155" t="s">
        <v>42</v>
      </c>
      <c r="J34" s="155" t="s">
        <v>44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45</v>
      </c>
      <c r="E35" s="143" t="s">
        <v>46</v>
      </c>
      <c r="F35" s="157">
        <f>ROUND((SUM(BE98:BE529)),  2)</f>
        <v>0</v>
      </c>
      <c r="G35" s="39"/>
      <c r="H35" s="39"/>
      <c r="I35" s="158">
        <v>0.20999999999999999</v>
      </c>
      <c r="J35" s="157">
        <f>ROUND(((SUM(BE98:BE529))*I35),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47</v>
      </c>
      <c r="F36" s="157">
        <f>ROUND((SUM(BF98:BF529)),  2)</f>
        <v>0</v>
      </c>
      <c r="G36" s="39"/>
      <c r="H36" s="39"/>
      <c r="I36" s="158">
        <v>0.14999999999999999</v>
      </c>
      <c r="J36" s="157">
        <f>ROUND(((SUM(BF98:BF529))*I36),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48</v>
      </c>
      <c r="F37" s="157">
        <f>ROUND((SUM(BG98:BG529)),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49</v>
      </c>
      <c r="F38" s="157">
        <f>ROUND((SUM(BH98:BH529)),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50</v>
      </c>
      <c r="F39" s="157">
        <f>ROUND((SUM(BI98:BI529)),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51</v>
      </c>
      <c r="E41" s="161"/>
      <c r="F41" s="161"/>
      <c r="G41" s="162" t="s">
        <v>52</v>
      </c>
      <c r="H41" s="163" t="s">
        <v>53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131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 xml:space="preserve">Oprava propustků na trati  Suchdol nad Odrou - Budišov nad Budišovkou 2021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127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128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129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SO - 01.2 - Propustek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OŘ Ostrava</v>
      </c>
      <c r="G56" s="41"/>
      <c r="H56" s="41"/>
      <c r="I56" s="33" t="s">
        <v>23</v>
      </c>
      <c r="J56" s="73" t="str">
        <f>IF(J14="","",J14)</f>
        <v>15. 3. 2021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 xml:space="preserve"> Správa železnic s.o. OŘ Ostrava</v>
      </c>
      <c r="G58" s="41"/>
      <c r="H58" s="41"/>
      <c r="I58" s="33" t="s">
        <v>33</v>
      </c>
      <c r="J58" s="37" t="str">
        <f>E23</f>
        <v xml:space="preserve"> 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40.05" customHeight="1">
      <c r="A59" s="39"/>
      <c r="B59" s="40"/>
      <c r="C59" s="33" t="s">
        <v>31</v>
      </c>
      <c r="D59" s="41"/>
      <c r="E59" s="41"/>
      <c r="F59" s="28" t="str">
        <f>IF(E20="","",E20)</f>
        <v>Vyplň údaj</v>
      </c>
      <c r="G59" s="41"/>
      <c r="H59" s="41"/>
      <c r="I59" s="33" t="s">
        <v>36</v>
      </c>
      <c r="J59" s="37" t="str">
        <f>E26</f>
        <v>IM-Projekt, inženýrské a mostní konstrukce, s.r.o.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132</v>
      </c>
      <c r="D61" s="172"/>
      <c r="E61" s="172"/>
      <c r="F61" s="172"/>
      <c r="G61" s="172"/>
      <c r="H61" s="172"/>
      <c r="I61" s="172"/>
      <c r="J61" s="173" t="s">
        <v>133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73</v>
      </c>
      <c r="D63" s="41"/>
      <c r="E63" s="41"/>
      <c r="F63" s="41"/>
      <c r="G63" s="41"/>
      <c r="H63" s="41"/>
      <c r="I63" s="41"/>
      <c r="J63" s="103">
        <f>J98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134</v>
      </c>
    </row>
    <row r="64" s="9" customFormat="1" ht="24.96" customHeight="1">
      <c r="A64" s="9"/>
      <c r="B64" s="175"/>
      <c r="C64" s="176"/>
      <c r="D64" s="177" t="s">
        <v>135</v>
      </c>
      <c r="E64" s="178"/>
      <c r="F64" s="178"/>
      <c r="G64" s="178"/>
      <c r="H64" s="178"/>
      <c r="I64" s="178"/>
      <c r="J64" s="179">
        <f>J99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318</v>
      </c>
      <c r="E65" s="183"/>
      <c r="F65" s="183"/>
      <c r="G65" s="183"/>
      <c r="H65" s="183"/>
      <c r="I65" s="183"/>
      <c r="J65" s="184">
        <f>J100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319</v>
      </c>
      <c r="E66" s="183"/>
      <c r="F66" s="183"/>
      <c r="G66" s="183"/>
      <c r="H66" s="183"/>
      <c r="I66" s="183"/>
      <c r="J66" s="184">
        <f>J218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1"/>
      <c r="C67" s="126"/>
      <c r="D67" s="182" t="s">
        <v>320</v>
      </c>
      <c r="E67" s="183"/>
      <c r="F67" s="183"/>
      <c r="G67" s="183"/>
      <c r="H67" s="183"/>
      <c r="I67" s="183"/>
      <c r="J67" s="184">
        <f>J254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1"/>
      <c r="C68" s="126"/>
      <c r="D68" s="182" t="s">
        <v>321</v>
      </c>
      <c r="E68" s="183"/>
      <c r="F68" s="183"/>
      <c r="G68" s="183"/>
      <c r="H68" s="183"/>
      <c r="I68" s="183"/>
      <c r="J68" s="184">
        <f>J294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1"/>
      <c r="C69" s="126"/>
      <c r="D69" s="182" t="s">
        <v>322</v>
      </c>
      <c r="E69" s="183"/>
      <c r="F69" s="183"/>
      <c r="G69" s="183"/>
      <c r="H69" s="183"/>
      <c r="I69" s="183"/>
      <c r="J69" s="184">
        <f>J350</f>
        <v>0</v>
      </c>
      <c r="K69" s="126"/>
      <c r="L69" s="18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1"/>
      <c r="C70" s="126"/>
      <c r="D70" s="182" t="s">
        <v>323</v>
      </c>
      <c r="E70" s="183"/>
      <c r="F70" s="183"/>
      <c r="G70" s="183"/>
      <c r="H70" s="183"/>
      <c r="I70" s="183"/>
      <c r="J70" s="184">
        <f>J356</f>
        <v>0</v>
      </c>
      <c r="K70" s="126"/>
      <c r="L70" s="18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1"/>
      <c r="C71" s="126"/>
      <c r="D71" s="182" t="s">
        <v>324</v>
      </c>
      <c r="E71" s="183"/>
      <c r="F71" s="183"/>
      <c r="G71" s="183"/>
      <c r="H71" s="183"/>
      <c r="I71" s="183"/>
      <c r="J71" s="184">
        <f>J364</f>
        <v>0</v>
      </c>
      <c r="K71" s="126"/>
      <c r="L71" s="185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1"/>
      <c r="C72" s="126"/>
      <c r="D72" s="182" t="s">
        <v>325</v>
      </c>
      <c r="E72" s="183"/>
      <c r="F72" s="183"/>
      <c r="G72" s="183"/>
      <c r="H72" s="183"/>
      <c r="I72" s="183"/>
      <c r="J72" s="184">
        <f>J412</f>
        <v>0</v>
      </c>
      <c r="K72" s="126"/>
      <c r="L72" s="185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1"/>
      <c r="C73" s="126"/>
      <c r="D73" s="182" t="s">
        <v>326</v>
      </c>
      <c r="E73" s="183"/>
      <c r="F73" s="183"/>
      <c r="G73" s="183"/>
      <c r="H73" s="183"/>
      <c r="I73" s="183"/>
      <c r="J73" s="184">
        <f>J487</f>
        <v>0</v>
      </c>
      <c r="K73" s="126"/>
      <c r="L73" s="185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9" customFormat="1" ht="24.96" customHeight="1">
      <c r="A74" s="9"/>
      <c r="B74" s="175"/>
      <c r="C74" s="176"/>
      <c r="D74" s="177" t="s">
        <v>327</v>
      </c>
      <c r="E74" s="178"/>
      <c r="F74" s="178"/>
      <c r="G74" s="178"/>
      <c r="H74" s="178"/>
      <c r="I74" s="178"/>
      <c r="J74" s="179">
        <f>J492</f>
        <v>0</v>
      </c>
      <c r="K74" s="176"/>
      <c r="L74" s="180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</row>
    <row r="75" s="10" customFormat="1" ht="19.92" customHeight="1">
      <c r="A75" s="10"/>
      <c r="B75" s="181"/>
      <c r="C75" s="126"/>
      <c r="D75" s="182" t="s">
        <v>328</v>
      </c>
      <c r="E75" s="183"/>
      <c r="F75" s="183"/>
      <c r="G75" s="183"/>
      <c r="H75" s="183"/>
      <c r="I75" s="183"/>
      <c r="J75" s="184">
        <f>J493</f>
        <v>0</v>
      </c>
      <c r="K75" s="126"/>
      <c r="L75" s="185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81"/>
      <c r="C76" s="126"/>
      <c r="D76" s="182" t="s">
        <v>329</v>
      </c>
      <c r="E76" s="183"/>
      <c r="F76" s="183"/>
      <c r="G76" s="183"/>
      <c r="H76" s="183"/>
      <c r="I76" s="183"/>
      <c r="J76" s="184">
        <f>J518</f>
        <v>0</v>
      </c>
      <c r="K76" s="126"/>
      <c r="L76" s="185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2" customFormat="1" ht="21.84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60"/>
      <c r="C78" s="61"/>
      <c r="D78" s="61"/>
      <c r="E78" s="61"/>
      <c r="F78" s="61"/>
      <c r="G78" s="61"/>
      <c r="H78" s="61"/>
      <c r="I78" s="61"/>
      <c r="J78" s="61"/>
      <c r="K78" s="6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82" s="2" customFormat="1" ht="6.96" customHeight="1">
      <c r="A82" s="39"/>
      <c r="B82" s="62"/>
      <c r="C82" s="63"/>
      <c r="D82" s="63"/>
      <c r="E82" s="63"/>
      <c r="F82" s="63"/>
      <c r="G82" s="63"/>
      <c r="H82" s="63"/>
      <c r="I82" s="63"/>
      <c r="J82" s="63"/>
      <c r="K82" s="63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24.96" customHeight="1">
      <c r="A83" s="39"/>
      <c r="B83" s="40"/>
      <c r="C83" s="24" t="s">
        <v>138</v>
      </c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16</v>
      </c>
      <c r="D85" s="41"/>
      <c r="E85" s="41"/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6.5" customHeight="1">
      <c r="A86" s="39"/>
      <c r="B86" s="40"/>
      <c r="C86" s="41"/>
      <c r="D86" s="41"/>
      <c r="E86" s="170" t="str">
        <f>E7</f>
        <v xml:space="preserve">Oprava propustků na trati  Suchdol nad Odrou - Budišov nad Budišovkou 2021</v>
      </c>
      <c r="F86" s="33"/>
      <c r="G86" s="33"/>
      <c r="H86" s="33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1" customFormat="1" ht="12" customHeight="1">
      <c r="B87" s="22"/>
      <c r="C87" s="33" t="s">
        <v>127</v>
      </c>
      <c r="D87" s="23"/>
      <c r="E87" s="23"/>
      <c r="F87" s="23"/>
      <c r="G87" s="23"/>
      <c r="H87" s="23"/>
      <c r="I87" s="23"/>
      <c r="J87" s="23"/>
      <c r="K87" s="23"/>
      <c r="L87" s="21"/>
    </row>
    <row r="88" s="2" customFormat="1" ht="16.5" customHeight="1">
      <c r="A88" s="39"/>
      <c r="B88" s="40"/>
      <c r="C88" s="41"/>
      <c r="D88" s="41"/>
      <c r="E88" s="170" t="s">
        <v>128</v>
      </c>
      <c r="F88" s="41"/>
      <c r="G88" s="41"/>
      <c r="H88" s="41"/>
      <c r="I88" s="41"/>
      <c r="J88" s="41"/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129</v>
      </c>
      <c r="D89" s="41"/>
      <c r="E89" s="41"/>
      <c r="F89" s="41"/>
      <c r="G89" s="41"/>
      <c r="H89" s="41"/>
      <c r="I89" s="41"/>
      <c r="J89" s="41"/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6.5" customHeight="1">
      <c r="A90" s="39"/>
      <c r="B90" s="40"/>
      <c r="C90" s="41"/>
      <c r="D90" s="41"/>
      <c r="E90" s="70" t="str">
        <f>E11</f>
        <v>SO - 01.2 - Propustek</v>
      </c>
      <c r="F90" s="41"/>
      <c r="G90" s="41"/>
      <c r="H90" s="41"/>
      <c r="I90" s="41"/>
      <c r="J90" s="41"/>
      <c r="K90" s="41"/>
      <c r="L90" s="14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6.96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14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2" customHeight="1">
      <c r="A92" s="39"/>
      <c r="B92" s="40"/>
      <c r="C92" s="33" t="s">
        <v>21</v>
      </c>
      <c r="D92" s="41"/>
      <c r="E92" s="41"/>
      <c r="F92" s="28" t="str">
        <f>F14</f>
        <v xml:space="preserve"> OŘ Ostrava</v>
      </c>
      <c r="G92" s="41"/>
      <c r="H92" s="41"/>
      <c r="I92" s="33" t="s">
        <v>23</v>
      </c>
      <c r="J92" s="73" t="str">
        <f>IF(J14="","",J14)</f>
        <v>15. 3. 2021</v>
      </c>
      <c r="K92" s="41"/>
      <c r="L92" s="14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6.96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145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25</v>
      </c>
      <c r="D94" s="41"/>
      <c r="E94" s="41"/>
      <c r="F94" s="28" t="str">
        <f>E17</f>
        <v xml:space="preserve"> Správa železnic s.o. OŘ Ostrava</v>
      </c>
      <c r="G94" s="41"/>
      <c r="H94" s="41"/>
      <c r="I94" s="33" t="s">
        <v>33</v>
      </c>
      <c r="J94" s="37" t="str">
        <f>E23</f>
        <v xml:space="preserve"> </v>
      </c>
      <c r="K94" s="41"/>
      <c r="L94" s="145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40.05" customHeight="1">
      <c r="A95" s="39"/>
      <c r="B95" s="40"/>
      <c r="C95" s="33" t="s">
        <v>31</v>
      </c>
      <c r="D95" s="41"/>
      <c r="E95" s="41"/>
      <c r="F95" s="28" t="str">
        <f>IF(E20="","",E20)</f>
        <v>Vyplň údaj</v>
      </c>
      <c r="G95" s="41"/>
      <c r="H95" s="41"/>
      <c r="I95" s="33" t="s">
        <v>36</v>
      </c>
      <c r="J95" s="37" t="str">
        <f>E26</f>
        <v>IM-Projekt, inženýrské a mostní konstrukce, s.r.o.</v>
      </c>
      <c r="K95" s="41"/>
      <c r="L95" s="145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0.32" customHeight="1">
      <c r="A96" s="39"/>
      <c r="B96" s="40"/>
      <c r="C96" s="41"/>
      <c r="D96" s="41"/>
      <c r="E96" s="41"/>
      <c r="F96" s="41"/>
      <c r="G96" s="41"/>
      <c r="H96" s="41"/>
      <c r="I96" s="41"/>
      <c r="J96" s="41"/>
      <c r="K96" s="41"/>
      <c r="L96" s="145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11" customFormat="1" ht="29.28" customHeight="1">
      <c r="A97" s="186"/>
      <c r="B97" s="187"/>
      <c r="C97" s="188" t="s">
        <v>139</v>
      </c>
      <c r="D97" s="189" t="s">
        <v>60</v>
      </c>
      <c r="E97" s="189" t="s">
        <v>56</v>
      </c>
      <c r="F97" s="189" t="s">
        <v>57</v>
      </c>
      <c r="G97" s="189" t="s">
        <v>140</v>
      </c>
      <c r="H97" s="189" t="s">
        <v>141</v>
      </c>
      <c r="I97" s="189" t="s">
        <v>142</v>
      </c>
      <c r="J97" s="189" t="s">
        <v>133</v>
      </c>
      <c r="K97" s="190" t="s">
        <v>143</v>
      </c>
      <c r="L97" s="191"/>
      <c r="M97" s="93" t="s">
        <v>19</v>
      </c>
      <c r="N97" s="94" t="s">
        <v>45</v>
      </c>
      <c r="O97" s="94" t="s">
        <v>144</v>
      </c>
      <c r="P97" s="94" t="s">
        <v>145</v>
      </c>
      <c r="Q97" s="94" t="s">
        <v>146</v>
      </c>
      <c r="R97" s="94" t="s">
        <v>147</v>
      </c>
      <c r="S97" s="94" t="s">
        <v>148</v>
      </c>
      <c r="T97" s="95" t="s">
        <v>149</v>
      </c>
      <c r="U97" s="186"/>
      <c r="V97" s="186"/>
      <c r="W97" s="186"/>
      <c r="X97" s="186"/>
      <c r="Y97" s="186"/>
      <c r="Z97" s="186"/>
      <c r="AA97" s="186"/>
      <c r="AB97" s="186"/>
      <c r="AC97" s="186"/>
      <c r="AD97" s="186"/>
      <c r="AE97" s="186"/>
    </row>
    <row r="98" s="2" customFormat="1" ht="22.8" customHeight="1">
      <c r="A98" s="39"/>
      <c r="B98" s="40"/>
      <c r="C98" s="100" t="s">
        <v>150</v>
      </c>
      <c r="D98" s="41"/>
      <c r="E98" s="41"/>
      <c r="F98" s="41"/>
      <c r="G98" s="41"/>
      <c r="H98" s="41"/>
      <c r="I98" s="41"/>
      <c r="J98" s="192">
        <f>BK98</f>
        <v>0</v>
      </c>
      <c r="K98" s="41"/>
      <c r="L98" s="45"/>
      <c r="M98" s="96"/>
      <c r="N98" s="193"/>
      <c r="O98" s="97"/>
      <c r="P98" s="194">
        <f>P99+P492</f>
        <v>0</v>
      </c>
      <c r="Q98" s="97"/>
      <c r="R98" s="194">
        <f>R99+R492</f>
        <v>529.70053737000001</v>
      </c>
      <c r="S98" s="97"/>
      <c r="T98" s="195">
        <f>T99+T492</f>
        <v>63.036800000000007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74</v>
      </c>
      <c r="AU98" s="18" t="s">
        <v>134</v>
      </c>
      <c r="BK98" s="196">
        <f>BK99+BK492</f>
        <v>0</v>
      </c>
    </row>
    <row r="99" s="12" customFormat="1" ht="25.92" customHeight="1">
      <c r="A99" s="12"/>
      <c r="B99" s="197"/>
      <c r="C99" s="198"/>
      <c r="D99" s="199" t="s">
        <v>74</v>
      </c>
      <c r="E99" s="200" t="s">
        <v>151</v>
      </c>
      <c r="F99" s="200" t="s">
        <v>152</v>
      </c>
      <c r="G99" s="198"/>
      <c r="H99" s="198"/>
      <c r="I99" s="201"/>
      <c r="J99" s="202">
        <f>BK99</f>
        <v>0</v>
      </c>
      <c r="K99" s="198"/>
      <c r="L99" s="203"/>
      <c r="M99" s="204"/>
      <c r="N99" s="205"/>
      <c r="O99" s="205"/>
      <c r="P99" s="206">
        <f>P100+P218+P254+P294+P350+P356+P364+P412+P487</f>
        <v>0</v>
      </c>
      <c r="Q99" s="205"/>
      <c r="R99" s="206">
        <f>R100+R218+R254+R294+R350+R356+R364+R412+R487</f>
        <v>529.52029958000003</v>
      </c>
      <c r="S99" s="205"/>
      <c r="T99" s="207">
        <f>T100+T218+T254+T294+T350+T356+T364+T412+T487</f>
        <v>63.036800000000007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8" t="s">
        <v>82</v>
      </c>
      <c r="AT99" s="209" t="s">
        <v>74</v>
      </c>
      <c r="AU99" s="209" t="s">
        <v>75</v>
      </c>
      <c r="AY99" s="208" t="s">
        <v>153</v>
      </c>
      <c r="BK99" s="210">
        <f>BK100+BK218+BK254+BK294+BK350+BK356+BK364+BK412+BK487</f>
        <v>0</v>
      </c>
    </row>
    <row r="100" s="12" customFormat="1" ht="22.8" customHeight="1">
      <c r="A100" s="12"/>
      <c r="B100" s="197"/>
      <c r="C100" s="198"/>
      <c r="D100" s="199" t="s">
        <v>74</v>
      </c>
      <c r="E100" s="211" t="s">
        <v>82</v>
      </c>
      <c r="F100" s="211" t="s">
        <v>330</v>
      </c>
      <c r="G100" s="198"/>
      <c r="H100" s="198"/>
      <c r="I100" s="201"/>
      <c r="J100" s="212">
        <f>BK100</f>
        <v>0</v>
      </c>
      <c r="K100" s="198"/>
      <c r="L100" s="203"/>
      <c r="M100" s="204"/>
      <c r="N100" s="205"/>
      <c r="O100" s="205"/>
      <c r="P100" s="206">
        <f>SUM(P101:P217)</f>
        <v>0</v>
      </c>
      <c r="Q100" s="205"/>
      <c r="R100" s="206">
        <f>SUM(R101:R217)</f>
        <v>410.99000103999998</v>
      </c>
      <c r="S100" s="205"/>
      <c r="T100" s="207">
        <f>SUM(T101:T217)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8" t="s">
        <v>82</v>
      </c>
      <c r="AT100" s="209" t="s">
        <v>74</v>
      </c>
      <c r="AU100" s="209" t="s">
        <v>82</v>
      </c>
      <c r="AY100" s="208" t="s">
        <v>153</v>
      </c>
      <c r="BK100" s="210">
        <f>SUM(BK101:BK217)</f>
        <v>0</v>
      </c>
    </row>
    <row r="101" s="2" customFormat="1" ht="21.75" customHeight="1">
      <c r="A101" s="39"/>
      <c r="B101" s="40"/>
      <c r="C101" s="213" t="s">
        <v>82</v>
      </c>
      <c r="D101" s="213" t="s">
        <v>156</v>
      </c>
      <c r="E101" s="214" t="s">
        <v>331</v>
      </c>
      <c r="F101" s="215" t="s">
        <v>332</v>
      </c>
      <c r="G101" s="216" t="s">
        <v>159</v>
      </c>
      <c r="H101" s="217">
        <v>40</v>
      </c>
      <c r="I101" s="218"/>
      <c r="J101" s="219">
        <f>ROUND(I101*H101,2)</f>
        <v>0</v>
      </c>
      <c r="K101" s="215" t="s">
        <v>333</v>
      </c>
      <c r="L101" s="45"/>
      <c r="M101" s="220" t="s">
        <v>19</v>
      </c>
      <c r="N101" s="221" t="s">
        <v>46</v>
      </c>
      <c r="O101" s="85"/>
      <c r="P101" s="222">
        <f>O101*H101</f>
        <v>0</v>
      </c>
      <c r="Q101" s="222">
        <v>0</v>
      </c>
      <c r="R101" s="222">
        <f>Q101*H101</f>
        <v>0</v>
      </c>
      <c r="S101" s="222">
        <v>0</v>
      </c>
      <c r="T101" s="223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4" t="s">
        <v>161</v>
      </c>
      <c r="AT101" s="224" t="s">
        <v>156</v>
      </c>
      <c r="AU101" s="224" t="s">
        <v>84</v>
      </c>
      <c r="AY101" s="18" t="s">
        <v>153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18" t="s">
        <v>82</v>
      </c>
      <c r="BK101" s="225">
        <f>ROUND(I101*H101,2)</f>
        <v>0</v>
      </c>
      <c r="BL101" s="18" t="s">
        <v>161</v>
      </c>
      <c r="BM101" s="224" t="s">
        <v>334</v>
      </c>
    </row>
    <row r="102" s="2" customFormat="1">
      <c r="A102" s="39"/>
      <c r="B102" s="40"/>
      <c r="C102" s="41"/>
      <c r="D102" s="226" t="s">
        <v>163</v>
      </c>
      <c r="E102" s="41"/>
      <c r="F102" s="227" t="s">
        <v>335</v>
      </c>
      <c r="G102" s="41"/>
      <c r="H102" s="41"/>
      <c r="I102" s="228"/>
      <c r="J102" s="41"/>
      <c r="K102" s="41"/>
      <c r="L102" s="45"/>
      <c r="M102" s="229"/>
      <c r="N102" s="230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163</v>
      </c>
      <c r="AU102" s="18" t="s">
        <v>84</v>
      </c>
    </row>
    <row r="103" s="13" customFormat="1">
      <c r="A103" s="13"/>
      <c r="B103" s="231"/>
      <c r="C103" s="232"/>
      <c r="D103" s="226" t="s">
        <v>165</v>
      </c>
      <c r="E103" s="233" t="s">
        <v>19</v>
      </c>
      <c r="F103" s="234" t="s">
        <v>336</v>
      </c>
      <c r="G103" s="232"/>
      <c r="H103" s="233" t="s">
        <v>19</v>
      </c>
      <c r="I103" s="235"/>
      <c r="J103" s="232"/>
      <c r="K103" s="232"/>
      <c r="L103" s="236"/>
      <c r="M103" s="237"/>
      <c r="N103" s="238"/>
      <c r="O103" s="238"/>
      <c r="P103" s="238"/>
      <c r="Q103" s="238"/>
      <c r="R103" s="238"/>
      <c r="S103" s="238"/>
      <c r="T103" s="239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0" t="s">
        <v>165</v>
      </c>
      <c r="AU103" s="240" t="s">
        <v>84</v>
      </c>
      <c r="AV103" s="13" t="s">
        <v>82</v>
      </c>
      <c r="AW103" s="13" t="s">
        <v>35</v>
      </c>
      <c r="AX103" s="13" t="s">
        <v>75</v>
      </c>
      <c r="AY103" s="240" t="s">
        <v>153</v>
      </c>
    </row>
    <row r="104" s="14" customFormat="1">
      <c r="A104" s="14"/>
      <c r="B104" s="241"/>
      <c r="C104" s="242"/>
      <c r="D104" s="226" t="s">
        <v>165</v>
      </c>
      <c r="E104" s="243" t="s">
        <v>19</v>
      </c>
      <c r="F104" s="244" t="s">
        <v>337</v>
      </c>
      <c r="G104" s="242"/>
      <c r="H104" s="245">
        <v>40</v>
      </c>
      <c r="I104" s="246"/>
      <c r="J104" s="242"/>
      <c r="K104" s="242"/>
      <c r="L104" s="247"/>
      <c r="M104" s="248"/>
      <c r="N104" s="249"/>
      <c r="O104" s="249"/>
      <c r="P104" s="249"/>
      <c r="Q104" s="249"/>
      <c r="R104" s="249"/>
      <c r="S104" s="249"/>
      <c r="T104" s="250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1" t="s">
        <v>165</v>
      </c>
      <c r="AU104" s="251" t="s">
        <v>84</v>
      </c>
      <c r="AV104" s="14" t="s">
        <v>84</v>
      </c>
      <c r="AW104" s="14" t="s">
        <v>35</v>
      </c>
      <c r="AX104" s="14" t="s">
        <v>75</v>
      </c>
      <c r="AY104" s="251" t="s">
        <v>153</v>
      </c>
    </row>
    <row r="105" s="15" customFormat="1">
      <c r="A105" s="15"/>
      <c r="B105" s="252"/>
      <c r="C105" s="253"/>
      <c r="D105" s="226" t="s">
        <v>165</v>
      </c>
      <c r="E105" s="254" t="s">
        <v>19</v>
      </c>
      <c r="F105" s="255" t="s">
        <v>168</v>
      </c>
      <c r="G105" s="253"/>
      <c r="H105" s="256">
        <v>40</v>
      </c>
      <c r="I105" s="257"/>
      <c r="J105" s="253"/>
      <c r="K105" s="253"/>
      <c r="L105" s="258"/>
      <c r="M105" s="259"/>
      <c r="N105" s="260"/>
      <c r="O105" s="260"/>
      <c r="P105" s="260"/>
      <c r="Q105" s="260"/>
      <c r="R105" s="260"/>
      <c r="S105" s="260"/>
      <c r="T105" s="261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T105" s="262" t="s">
        <v>165</v>
      </c>
      <c r="AU105" s="262" t="s">
        <v>84</v>
      </c>
      <c r="AV105" s="15" t="s">
        <v>161</v>
      </c>
      <c r="AW105" s="15" t="s">
        <v>35</v>
      </c>
      <c r="AX105" s="15" t="s">
        <v>82</v>
      </c>
      <c r="AY105" s="262" t="s">
        <v>153</v>
      </c>
    </row>
    <row r="106" s="2" customFormat="1" ht="16.5" customHeight="1">
      <c r="A106" s="39"/>
      <c r="B106" s="40"/>
      <c r="C106" s="213" t="s">
        <v>84</v>
      </c>
      <c r="D106" s="213" t="s">
        <v>156</v>
      </c>
      <c r="E106" s="214" t="s">
        <v>338</v>
      </c>
      <c r="F106" s="215" t="s">
        <v>339</v>
      </c>
      <c r="G106" s="216" t="s">
        <v>159</v>
      </c>
      <c r="H106" s="217">
        <v>40</v>
      </c>
      <c r="I106" s="218"/>
      <c r="J106" s="219">
        <f>ROUND(I106*H106,2)</f>
        <v>0</v>
      </c>
      <c r="K106" s="215" t="s">
        <v>333</v>
      </c>
      <c r="L106" s="45"/>
      <c r="M106" s="220" t="s">
        <v>19</v>
      </c>
      <c r="N106" s="221" t="s">
        <v>46</v>
      </c>
      <c r="O106" s="85"/>
      <c r="P106" s="222">
        <f>O106*H106</f>
        <v>0</v>
      </c>
      <c r="Q106" s="222">
        <v>0</v>
      </c>
      <c r="R106" s="222">
        <f>Q106*H106</f>
        <v>0</v>
      </c>
      <c r="S106" s="222">
        <v>0</v>
      </c>
      <c r="T106" s="223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4" t="s">
        <v>161</v>
      </c>
      <c r="AT106" s="224" t="s">
        <v>156</v>
      </c>
      <c r="AU106" s="224" t="s">
        <v>84</v>
      </c>
      <c r="AY106" s="18" t="s">
        <v>153</v>
      </c>
      <c r="BE106" s="225">
        <f>IF(N106="základní",J106,0)</f>
        <v>0</v>
      </c>
      <c r="BF106" s="225">
        <f>IF(N106="snížená",J106,0)</f>
        <v>0</v>
      </c>
      <c r="BG106" s="225">
        <f>IF(N106="zákl. přenesená",J106,0)</f>
        <v>0</v>
      </c>
      <c r="BH106" s="225">
        <f>IF(N106="sníž. přenesená",J106,0)</f>
        <v>0</v>
      </c>
      <c r="BI106" s="225">
        <f>IF(N106="nulová",J106,0)</f>
        <v>0</v>
      </c>
      <c r="BJ106" s="18" t="s">
        <v>82</v>
      </c>
      <c r="BK106" s="225">
        <f>ROUND(I106*H106,2)</f>
        <v>0</v>
      </c>
      <c r="BL106" s="18" t="s">
        <v>161</v>
      </c>
      <c r="BM106" s="224" t="s">
        <v>340</v>
      </c>
    </row>
    <row r="107" s="2" customFormat="1">
      <c r="A107" s="39"/>
      <c r="B107" s="40"/>
      <c r="C107" s="41"/>
      <c r="D107" s="226" t="s">
        <v>163</v>
      </c>
      <c r="E107" s="41"/>
      <c r="F107" s="227" t="s">
        <v>341</v>
      </c>
      <c r="G107" s="41"/>
      <c r="H107" s="41"/>
      <c r="I107" s="228"/>
      <c r="J107" s="41"/>
      <c r="K107" s="41"/>
      <c r="L107" s="45"/>
      <c r="M107" s="229"/>
      <c r="N107" s="230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163</v>
      </c>
      <c r="AU107" s="18" t="s">
        <v>84</v>
      </c>
    </row>
    <row r="108" s="2" customFormat="1" ht="16.5" customHeight="1">
      <c r="A108" s="39"/>
      <c r="B108" s="40"/>
      <c r="C108" s="213" t="s">
        <v>177</v>
      </c>
      <c r="D108" s="213" t="s">
        <v>156</v>
      </c>
      <c r="E108" s="214" t="s">
        <v>342</v>
      </c>
      <c r="F108" s="215" t="s">
        <v>343</v>
      </c>
      <c r="G108" s="216" t="s">
        <v>344</v>
      </c>
      <c r="H108" s="217">
        <v>18</v>
      </c>
      <c r="I108" s="218"/>
      <c r="J108" s="219">
        <f>ROUND(I108*H108,2)</f>
        <v>0</v>
      </c>
      <c r="K108" s="215" t="s">
        <v>333</v>
      </c>
      <c r="L108" s="45"/>
      <c r="M108" s="220" t="s">
        <v>19</v>
      </c>
      <c r="N108" s="221" t="s">
        <v>46</v>
      </c>
      <c r="O108" s="85"/>
      <c r="P108" s="222">
        <f>O108*H108</f>
        <v>0</v>
      </c>
      <c r="Q108" s="222">
        <v>0.017500000000000002</v>
      </c>
      <c r="R108" s="222">
        <f>Q108*H108</f>
        <v>0.31500000000000006</v>
      </c>
      <c r="S108" s="222">
        <v>0</v>
      </c>
      <c r="T108" s="223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24" t="s">
        <v>161</v>
      </c>
      <c r="AT108" s="224" t="s">
        <v>156</v>
      </c>
      <c r="AU108" s="224" t="s">
        <v>84</v>
      </c>
      <c r="AY108" s="18" t="s">
        <v>153</v>
      </c>
      <c r="BE108" s="225">
        <f>IF(N108="základní",J108,0)</f>
        <v>0</v>
      </c>
      <c r="BF108" s="225">
        <f>IF(N108="snížená",J108,0)</f>
        <v>0</v>
      </c>
      <c r="BG108" s="225">
        <f>IF(N108="zákl. přenesená",J108,0)</f>
        <v>0</v>
      </c>
      <c r="BH108" s="225">
        <f>IF(N108="sníž. přenesená",J108,0)</f>
        <v>0</v>
      </c>
      <c r="BI108" s="225">
        <f>IF(N108="nulová",J108,0)</f>
        <v>0</v>
      </c>
      <c r="BJ108" s="18" t="s">
        <v>82</v>
      </c>
      <c r="BK108" s="225">
        <f>ROUND(I108*H108,2)</f>
        <v>0</v>
      </c>
      <c r="BL108" s="18" t="s">
        <v>161</v>
      </c>
      <c r="BM108" s="224" t="s">
        <v>345</v>
      </c>
    </row>
    <row r="109" s="2" customFormat="1">
      <c r="A109" s="39"/>
      <c r="B109" s="40"/>
      <c r="C109" s="41"/>
      <c r="D109" s="226" t="s">
        <v>163</v>
      </c>
      <c r="E109" s="41"/>
      <c r="F109" s="227" t="s">
        <v>346</v>
      </c>
      <c r="G109" s="41"/>
      <c r="H109" s="41"/>
      <c r="I109" s="228"/>
      <c r="J109" s="41"/>
      <c r="K109" s="41"/>
      <c r="L109" s="45"/>
      <c r="M109" s="229"/>
      <c r="N109" s="230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163</v>
      </c>
      <c r="AU109" s="18" t="s">
        <v>84</v>
      </c>
    </row>
    <row r="110" s="13" customFormat="1">
      <c r="A110" s="13"/>
      <c r="B110" s="231"/>
      <c r="C110" s="232"/>
      <c r="D110" s="226" t="s">
        <v>165</v>
      </c>
      <c r="E110" s="233" t="s">
        <v>19</v>
      </c>
      <c r="F110" s="234" t="s">
        <v>347</v>
      </c>
      <c r="G110" s="232"/>
      <c r="H110" s="233" t="s">
        <v>19</v>
      </c>
      <c r="I110" s="235"/>
      <c r="J110" s="232"/>
      <c r="K110" s="232"/>
      <c r="L110" s="236"/>
      <c r="M110" s="237"/>
      <c r="N110" s="238"/>
      <c r="O110" s="238"/>
      <c r="P110" s="238"/>
      <c r="Q110" s="238"/>
      <c r="R110" s="238"/>
      <c r="S110" s="238"/>
      <c r="T110" s="239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0" t="s">
        <v>165</v>
      </c>
      <c r="AU110" s="240" t="s">
        <v>84</v>
      </c>
      <c r="AV110" s="13" t="s">
        <v>82</v>
      </c>
      <c r="AW110" s="13" t="s">
        <v>35</v>
      </c>
      <c r="AX110" s="13" t="s">
        <v>75</v>
      </c>
      <c r="AY110" s="240" t="s">
        <v>153</v>
      </c>
    </row>
    <row r="111" s="14" customFormat="1">
      <c r="A111" s="14"/>
      <c r="B111" s="241"/>
      <c r="C111" s="242"/>
      <c r="D111" s="226" t="s">
        <v>165</v>
      </c>
      <c r="E111" s="243" t="s">
        <v>19</v>
      </c>
      <c r="F111" s="244" t="s">
        <v>287</v>
      </c>
      <c r="G111" s="242"/>
      <c r="H111" s="245">
        <v>18</v>
      </c>
      <c r="I111" s="246"/>
      <c r="J111" s="242"/>
      <c r="K111" s="242"/>
      <c r="L111" s="247"/>
      <c r="M111" s="248"/>
      <c r="N111" s="249"/>
      <c r="O111" s="249"/>
      <c r="P111" s="249"/>
      <c r="Q111" s="249"/>
      <c r="R111" s="249"/>
      <c r="S111" s="249"/>
      <c r="T111" s="250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51" t="s">
        <v>165</v>
      </c>
      <c r="AU111" s="251" t="s">
        <v>84</v>
      </c>
      <c r="AV111" s="14" t="s">
        <v>84</v>
      </c>
      <c r="AW111" s="14" t="s">
        <v>35</v>
      </c>
      <c r="AX111" s="14" t="s">
        <v>82</v>
      </c>
      <c r="AY111" s="251" t="s">
        <v>153</v>
      </c>
    </row>
    <row r="112" s="2" customFormat="1" ht="16.5" customHeight="1">
      <c r="A112" s="39"/>
      <c r="B112" s="40"/>
      <c r="C112" s="213" t="s">
        <v>161</v>
      </c>
      <c r="D112" s="213" t="s">
        <v>156</v>
      </c>
      <c r="E112" s="214" t="s">
        <v>348</v>
      </c>
      <c r="F112" s="215" t="s">
        <v>349</v>
      </c>
      <c r="G112" s="216" t="s">
        <v>350</v>
      </c>
      <c r="H112" s="217">
        <v>24</v>
      </c>
      <c r="I112" s="218"/>
      <c r="J112" s="219">
        <f>ROUND(I112*H112,2)</f>
        <v>0</v>
      </c>
      <c r="K112" s="215" t="s">
        <v>333</v>
      </c>
      <c r="L112" s="45"/>
      <c r="M112" s="220" t="s">
        <v>19</v>
      </c>
      <c r="N112" s="221" t="s">
        <v>46</v>
      </c>
      <c r="O112" s="85"/>
      <c r="P112" s="222">
        <f>O112*H112</f>
        <v>0</v>
      </c>
      <c r="Q112" s="222">
        <v>3.0000000000000001E-05</v>
      </c>
      <c r="R112" s="222">
        <f>Q112*H112</f>
        <v>0.00072000000000000005</v>
      </c>
      <c r="S112" s="222">
        <v>0</v>
      </c>
      <c r="T112" s="223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24" t="s">
        <v>161</v>
      </c>
      <c r="AT112" s="224" t="s">
        <v>156</v>
      </c>
      <c r="AU112" s="224" t="s">
        <v>84</v>
      </c>
      <c r="AY112" s="18" t="s">
        <v>153</v>
      </c>
      <c r="BE112" s="225">
        <f>IF(N112="základní",J112,0)</f>
        <v>0</v>
      </c>
      <c r="BF112" s="225">
        <f>IF(N112="snížená",J112,0)</f>
        <v>0</v>
      </c>
      <c r="BG112" s="225">
        <f>IF(N112="zákl. přenesená",J112,0)</f>
        <v>0</v>
      </c>
      <c r="BH112" s="225">
        <f>IF(N112="sníž. přenesená",J112,0)</f>
        <v>0</v>
      </c>
      <c r="BI112" s="225">
        <f>IF(N112="nulová",J112,0)</f>
        <v>0</v>
      </c>
      <c r="BJ112" s="18" t="s">
        <v>82</v>
      </c>
      <c r="BK112" s="225">
        <f>ROUND(I112*H112,2)</f>
        <v>0</v>
      </c>
      <c r="BL112" s="18" t="s">
        <v>161</v>
      </c>
      <c r="BM112" s="224" t="s">
        <v>351</v>
      </c>
    </row>
    <row r="113" s="2" customFormat="1">
      <c r="A113" s="39"/>
      <c r="B113" s="40"/>
      <c r="C113" s="41"/>
      <c r="D113" s="226" t="s">
        <v>163</v>
      </c>
      <c r="E113" s="41"/>
      <c r="F113" s="227" t="s">
        <v>352</v>
      </c>
      <c r="G113" s="41"/>
      <c r="H113" s="41"/>
      <c r="I113" s="228"/>
      <c r="J113" s="41"/>
      <c r="K113" s="41"/>
      <c r="L113" s="45"/>
      <c r="M113" s="229"/>
      <c r="N113" s="230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163</v>
      </c>
      <c r="AU113" s="18" t="s">
        <v>84</v>
      </c>
    </row>
    <row r="114" s="13" customFormat="1">
      <c r="A114" s="13"/>
      <c r="B114" s="231"/>
      <c r="C114" s="232"/>
      <c r="D114" s="226" t="s">
        <v>165</v>
      </c>
      <c r="E114" s="233" t="s">
        <v>19</v>
      </c>
      <c r="F114" s="234" t="s">
        <v>353</v>
      </c>
      <c r="G114" s="232"/>
      <c r="H114" s="233" t="s">
        <v>19</v>
      </c>
      <c r="I114" s="235"/>
      <c r="J114" s="232"/>
      <c r="K114" s="232"/>
      <c r="L114" s="236"/>
      <c r="M114" s="237"/>
      <c r="N114" s="238"/>
      <c r="O114" s="238"/>
      <c r="P114" s="238"/>
      <c r="Q114" s="238"/>
      <c r="R114" s="238"/>
      <c r="S114" s="238"/>
      <c r="T114" s="239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0" t="s">
        <v>165</v>
      </c>
      <c r="AU114" s="240" t="s">
        <v>84</v>
      </c>
      <c r="AV114" s="13" t="s">
        <v>82</v>
      </c>
      <c r="AW114" s="13" t="s">
        <v>35</v>
      </c>
      <c r="AX114" s="13" t="s">
        <v>75</v>
      </c>
      <c r="AY114" s="240" t="s">
        <v>153</v>
      </c>
    </row>
    <row r="115" s="14" customFormat="1">
      <c r="A115" s="14"/>
      <c r="B115" s="241"/>
      <c r="C115" s="242"/>
      <c r="D115" s="226" t="s">
        <v>165</v>
      </c>
      <c r="E115" s="243" t="s">
        <v>19</v>
      </c>
      <c r="F115" s="244" t="s">
        <v>354</v>
      </c>
      <c r="G115" s="242"/>
      <c r="H115" s="245">
        <v>24</v>
      </c>
      <c r="I115" s="246"/>
      <c r="J115" s="242"/>
      <c r="K115" s="242"/>
      <c r="L115" s="247"/>
      <c r="M115" s="248"/>
      <c r="N115" s="249"/>
      <c r="O115" s="249"/>
      <c r="P115" s="249"/>
      <c r="Q115" s="249"/>
      <c r="R115" s="249"/>
      <c r="S115" s="249"/>
      <c r="T115" s="250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1" t="s">
        <v>165</v>
      </c>
      <c r="AU115" s="251" t="s">
        <v>84</v>
      </c>
      <c r="AV115" s="14" t="s">
        <v>84</v>
      </c>
      <c r="AW115" s="14" t="s">
        <v>35</v>
      </c>
      <c r="AX115" s="14" t="s">
        <v>75</v>
      </c>
      <c r="AY115" s="251" t="s">
        <v>153</v>
      </c>
    </row>
    <row r="116" s="15" customFormat="1">
      <c r="A116" s="15"/>
      <c r="B116" s="252"/>
      <c r="C116" s="253"/>
      <c r="D116" s="226" t="s">
        <v>165</v>
      </c>
      <c r="E116" s="254" t="s">
        <v>19</v>
      </c>
      <c r="F116" s="255" t="s">
        <v>168</v>
      </c>
      <c r="G116" s="253"/>
      <c r="H116" s="256">
        <v>24</v>
      </c>
      <c r="I116" s="257"/>
      <c r="J116" s="253"/>
      <c r="K116" s="253"/>
      <c r="L116" s="258"/>
      <c r="M116" s="259"/>
      <c r="N116" s="260"/>
      <c r="O116" s="260"/>
      <c r="P116" s="260"/>
      <c r="Q116" s="260"/>
      <c r="R116" s="260"/>
      <c r="S116" s="260"/>
      <c r="T116" s="261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62" t="s">
        <v>165</v>
      </c>
      <c r="AU116" s="262" t="s">
        <v>84</v>
      </c>
      <c r="AV116" s="15" t="s">
        <v>161</v>
      </c>
      <c r="AW116" s="15" t="s">
        <v>35</v>
      </c>
      <c r="AX116" s="15" t="s">
        <v>82</v>
      </c>
      <c r="AY116" s="262" t="s">
        <v>153</v>
      </c>
    </row>
    <row r="117" s="2" customFormat="1" ht="16.5" customHeight="1">
      <c r="A117" s="39"/>
      <c r="B117" s="40"/>
      <c r="C117" s="213" t="s">
        <v>154</v>
      </c>
      <c r="D117" s="213" t="s">
        <v>156</v>
      </c>
      <c r="E117" s="214" t="s">
        <v>355</v>
      </c>
      <c r="F117" s="215" t="s">
        <v>356</v>
      </c>
      <c r="G117" s="216" t="s">
        <v>357</v>
      </c>
      <c r="H117" s="217">
        <v>4</v>
      </c>
      <c r="I117" s="218"/>
      <c r="J117" s="219">
        <f>ROUND(I117*H117,2)</f>
        <v>0</v>
      </c>
      <c r="K117" s="215" t="s">
        <v>333</v>
      </c>
      <c r="L117" s="45"/>
      <c r="M117" s="220" t="s">
        <v>19</v>
      </c>
      <c r="N117" s="221" t="s">
        <v>46</v>
      </c>
      <c r="O117" s="85"/>
      <c r="P117" s="222">
        <f>O117*H117</f>
        <v>0</v>
      </c>
      <c r="Q117" s="222">
        <v>0</v>
      </c>
      <c r="R117" s="222">
        <f>Q117*H117</f>
        <v>0</v>
      </c>
      <c r="S117" s="222">
        <v>0</v>
      </c>
      <c r="T117" s="223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4" t="s">
        <v>161</v>
      </c>
      <c r="AT117" s="224" t="s">
        <v>156</v>
      </c>
      <c r="AU117" s="224" t="s">
        <v>84</v>
      </c>
      <c r="AY117" s="18" t="s">
        <v>153</v>
      </c>
      <c r="BE117" s="225">
        <f>IF(N117="základní",J117,0)</f>
        <v>0</v>
      </c>
      <c r="BF117" s="225">
        <f>IF(N117="snížená",J117,0)</f>
        <v>0</v>
      </c>
      <c r="BG117" s="225">
        <f>IF(N117="zákl. přenesená",J117,0)</f>
        <v>0</v>
      </c>
      <c r="BH117" s="225">
        <f>IF(N117="sníž. přenesená",J117,0)</f>
        <v>0</v>
      </c>
      <c r="BI117" s="225">
        <f>IF(N117="nulová",J117,0)</f>
        <v>0</v>
      </c>
      <c r="BJ117" s="18" t="s">
        <v>82</v>
      </c>
      <c r="BK117" s="225">
        <f>ROUND(I117*H117,2)</f>
        <v>0</v>
      </c>
      <c r="BL117" s="18" t="s">
        <v>161</v>
      </c>
      <c r="BM117" s="224" t="s">
        <v>358</v>
      </c>
    </row>
    <row r="118" s="2" customFormat="1">
      <c r="A118" s="39"/>
      <c r="B118" s="40"/>
      <c r="C118" s="41"/>
      <c r="D118" s="226" t="s">
        <v>163</v>
      </c>
      <c r="E118" s="41"/>
      <c r="F118" s="227" t="s">
        <v>359</v>
      </c>
      <c r="G118" s="41"/>
      <c r="H118" s="41"/>
      <c r="I118" s="228"/>
      <c r="J118" s="41"/>
      <c r="K118" s="41"/>
      <c r="L118" s="45"/>
      <c r="M118" s="229"/>
      <c r="N118" s="230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163</v>
      </c>
      <c r="AU118" s="18" t="s">
        <v>84</v>
      </c>
    </row>
    <row r="119" s="14" customFormat="1">
      <c r="A119" s="14"/>
      <c r="B119" s="241"/>
      <c r="C119" s="242"/>
      <c r="D119" s="226" t="s">
        <v>165</v>
      </c>
      <c r="E119" s="243" t="s">
        <v>19</v>
      </c>
      <c r="F119" s="244" t="s">
        <v>161</v>
      </c>
      <c r="G119" s="242"/>
      <c r="H119" s="245">
        <v>4</v>
      </c>
      <c r="I119" s="246"/>
      <c r="J119" s="242"/>
      <c r="K119" s="242"/>
      <c r="L119" s="247"/>
      <c r="M119" s="248"/>
      <c r="N119" s="249"/>
      <c r="O119" s="249"/>
      <c r="P119" s="249"/>
      <c r="Q119" s="249"/>
      <c r="R119" s="249"/>
      <c r="S119" s="249"/>
      <c r="T119" s="250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1" t="s">
        <v>165</v>
      </c>
      <c r="AU119" s="251" t="s">
        <v>84</v>
      </c>
      <c r="AV119" s="14" t="s">
        <v>84</v>
      </c>
      <c r="AW119" s="14" t="s">
        <v>35</v>
      </c>
      <c r="AX119" s="14" t="s">
        <v>75</v>
      </c>
      <c r="AY119" s="251" t="s">
        <v>153</v>
      </c>
    </row>
    <row r="120" s="15" customFormat="1">
      <c r="A120" s="15"/>
      <c r="B120" s="252"/>
      <c r="C120" s="253"/>
      <c r="D120" s="226" t="s">
        <v>165</v>
      </c>
      <c r="E120" s="254" t="s">
        <v>19</v>
      </c>
      <c r="F120" s="255" t="s">
        <v>168</v>
      </c>
      <c r="G120" s="253"/>
      <c r="H120" s="256">
        <v>4</v>
      </c>
      <c r="I120" s="257"/>
      <c r="J120" s="253"/>
      <c r="K120" s="253"/>
      <c r="L120" s="258"/>
      <c r="M120" s="259"/>
      <c r="N120" s="260"/>
      <c r="O120" s="260"/>
      <c r="P120" s="260"/>
      <c r="Q120" s="260"/>
      <c r="R120" s="260"/>
      <c r="S120" s="260"/>
      <c r="T120" s="261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62" t="s">
        <v>165</v>
      </c>
      <c r="AU120" s="262" t="s">
        <v>84</v>
      </c>
      <c r="AV120" s="15" t="s">
        <v>161</v>
      </c>
      <c r="AW120" s="15" t="s">
        <v>35</v>
      </c>
      <c r="AX120" s="15" t="s">
        <v>82</v>
      </c>
      <c r="AY120" s="262" t="s">
        <v>153</v>
      </c>
    </row>
    <row r="121" s="2" customFormat="1" ht="16.5" customHeight="1">
      <c r="A121" s="39"/>
      <c r="B121" s="40"/>
      <c r="C121" s="213" t="s">
        <v>197</v>
      </c>
      <c r="D121" s="213" t="s">
        <v>156</v>
      </c>
      <c r="E121" s="214" t="s">
        <v>360</v>
      </c>
      <c r="F121" s="215" t="s">
        <v>361</v>
      </c>
      <c r="G121" s="216" t="s">
        <v>344</v>
      </c>
      <c r="H121" s="217">
        <v>10</v>
      </c>
      <c r="I121" s="218"/>
      <c r="J121" s="219">
        <f>ROUND(I121*H121,2)</f>
        <v>0</v>
      </c>
      <c r="K121" s="215" t="s">
        <v>333</v>
      </c>
      <c r="L121" s="45"/>
      <c r="M121" s="220" t="s">
        <v>19</v>
      </c>
      <c r="N121" s="221" t="s">
        <v>46</v>
      </c>
      <c r="O121" s="85"/>
      <c r="P121" s="222">
        <f>O121*H121</f>
        <v>0</v>
      </c>
      <c r="Q121" s="222">
        <v>0.036900000000000002</v>
      </c>
      <c r="R121" s="222">
        <f>Q121*H121</f>
        <v>0.36899999999999999</v>
      </c>
      <c r="S121" s="222">
        <v>0</v>
      </c>
      <c r="T121" s="223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4" t="s">
        <v>161</v>
      </c>
      <c r="AT121" s="224" t="s">
        <v>156</v>
      </c>
      <c r="AU121" s="224" t="s">
        <v>84</v>
      </c>
      <c r="AY121" s="18" t="s">
        <v>153</v>
      </c>
      <c r="BE121" s="225">
        <f>IF(N121="základní",J121,0)</f>
        <v>0</v>
      </c>
      <c r="BF121" s="225">
        <f>IF(N121="snížená",J121,0)</f>
        <v>0</v>
      </c>
      <c r="BG121" s="225">
        <f>IF(N121="zákl. přenesená",J121,0)</f>
        <v>0</v>
      </c>
      <c r="BH121" s="225">
        <f>IF(N121="sníž. přenesená",J121,0)</f>
        <v>0</v>
      </c>
      <c r="BI121" s="225">
        <f>IF(N121="nulová",J121,0)</f>
        <v>0</v>
      </c>
      <c r="BJ121" s="18" t="s">
        <v>82</v>
      </c>
      <c r="BK121" s="225">
        <f>ROUND(I121*H121,2)</f>
        <v>0</v>
      </c>
      <c r="BL121" s="18" t="s">
        <v>161</v>
      </c>
      <c r="BM121" s="224" t="s">
        <v>362</v>
      </c>
    </row>
    <row r="122" s="2" customFormat="1">
      <c r="A122" s="39"/>
      <c r="B122" s="40"/>
      <c r="C122" s="41"/>
      <c r="D122" s="226" t="s">
        <v>163</v>
      </c>
      <c r="E122" s="41"/>
      <c r="F122" s="227" t="s">
        <v>363</v>
      </c>
      <c r="G122" s="41"/>
      <c r="H122" s="41"/>
      <c r="I122" s="228"/>
      <c r="J122" s="41"/>
      <c r="K122" s="41"/>
      <c r="L122" s="45"/>
      <c r="M122" s="229"/>
      <c r="N122" s="230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163</v>
      </c>
      <c r="AU122" s="18" t="s">
        <v>84</v>
      </c>
    </row>
    <row r="123" s="13" customFormat="1">
      <c r="A123" s="13"/>
      <c r="B123" s="231"/>
      <c r="C123" s="232"/>
      <c r="D123" s="226" t="s">
        <v>165</v>
      </c>
      <c r="E123" s="233" t="s">
        <v>19</v>
      </c>
      <c r="F123" s="234" t="s">
        <v>364</v>
      </c>
      <c r="G123" s="232"/>
      <c r="H123" s="233" t="s">
        <v>19</v>
      </c>
      <c r="I123" s="235"/>
      <c r="J123" s="232"/>
      <c r="K123" s="232"/>
      <c r="L123" s="236"/>
      <c r="M123" s="237"/>
      <c r="N123" s="238"/>
      <c r="O123" s="238"/>
      <c r="P123" s="238"/>
      <c r="Q123" s="238"/>
      <c r="R123" s="238"/>
      <c r="S123" s="238"/>
      <c r="T123" s="239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0" t="s">
        <v>165</v>
      </c>
      <c r="AU123" s="240" t="s">
        <v>84</v>
      </c>
      <c r="AV123" s="13" t="s">
        <v>82</v>
      </c>
      <c r="AW123" s="13" t="s">
        <v>35</v>
      </c>
      <c r="AX123" s="13" t="s">
        <v>75</v>
      </c>
      <c r="AY123" s="240" t="s">
        <v>153</v>
      </c>
    </row>
    <row r="124" s="14" customFormat="1">
      <c r="A124" s="14"/>
      <c r="B124" s="241"/>
      <c r="C124" s="242"/>
      <c r="D124" s="226" t="s">
        <v>165</v>
      </c>
      <c r="E124" s="243" t="s">
        <v>19</v>
      </c>
      <c r="F124" s="244" t="s">
        <v>224</v>
      </c>
      <c r="G124" s="242"/>
      <c r="H124" s="245">
        <v>10</v>
      </c>
      <c r="I124" s="246"/>
      <c r="J124" s="242"/>
      <c r="K124" s="242"/>
      <c r="L124" s="247"/>
      <c r="M124" s="248"/>
      <c r="N124" s="249"/>
      <c r="O124" s="249"/>
      <c r="P124" s="249"/>
      <c r="Q124" s="249"/>
      <c r="R124" s="249"/>
      <c r="S124" s="249"/>
      <c r="T124" s="250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1" t="s">
        <v>165</v>
      </c>
      <c r="AU124" s="251" t="s">
        <v>84</v>
      </c>
      <c r="AV124" s="14" t="s">
        <v>84</v>
      </c>
      <c r="AW124" s="14" t="s">
        <v>35</v>
      </c>
      <c r="AX124" s="14" t="s">
        <v>75</v>
      </c>
      <c r="AY124" s="251" t="s">
        <v>153</v>
      </c>
    </row>
    <row r="125" s="15" customFormat="1">
      <c r="A125" s="15"/>
      <c r="B125" s="252"/>
      <c r="C125" s="253"/>
      <c r="D125" s="226" t="s">
        <v>165</v>
      </c>
      <c r="E125" s="254" t="s">
        <v>19</v>
      </c>
      <c r="F125" s="255" t="s">
        <v>168</v>
      </c>
      <c r="G125" s="253"/>
      <c r="H125" s="256">
        <v>10</v>
      </c>
      <c r="I125" s="257"/>
      <c r="J125" s="253"/>
      <c r="K125" s="253"/>
      <c r="L125" s="258"/>
      <c r="M125" s="259"/>
      <c r="N125" s="260"/>
      <c r="O125" s="260"/>
      <c r="P125" s="260"/>
      <c r="Q125" s="260"/>
      <c r="R125" s="260"/>
      <c r="S125" s="260"/>
      <c r="T125" s="261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62" t="s">
        <v>165</v>
      </c>
      <c r="AU125" s="262" t="s">
        <v>84</v>
      </c>
      <c r="AV125" s="15" t="s">
        <v>161</v>
      </c>
      <c r="AW125" s="15" t="s">
        <v>35</v>
      </c>
      <c r="AX125" s="15" t="s">
        <v>82</v>
      </c>
      <c r="AY125" s="262" t="s">
        <v>153</v>
      </c>
    </row>
    <row r="126" s="2" customFormat="1" ht="16.5" customHeight="1">
      <c r="A126" s="39"/>
      <c r="B126" s="40"/>
      <c r="C126" s="213" t="s">
        <v>204</v>
      </c>
      <c r="D126" s="213" t="s">
        <v>156</v>
      </c>
      <c r="E126" s="214" t="s">
        <v>365</v>
      </c>
      <c r="F126" s="215" t="s">
        <v>366</v>
      </c>
      <c r="G126" s="216" t="s">
        <v>159</v>
      </c>
      <c r="H126" s="217">
        <v>164.19999999999999</v>
      </c>
      <c r="I126" s="218"/>
      <c r="J126" s="219">
        <f>ROUND(I126*H126,2)</f>
        <v>0</v>
      </c>
      <c r="K126" s="215" t="s">
        <v>333</v>
      </c>
      <c r="L126" s="45"/>
      <c r="M126" s="220" t="s">
        <v>19</v>
      </c>
      <c r="N126" s="221" t="s">
        <v>46</v>
      </c>
      <c r="O126" s="85"/>
      <c r="P126" s="222">
        <f>O126*H126</f>
        <v>0</v>
      </c>
      <c r="Q126" s="222">
        <v>0</v>
      </c>
      <c r="R126" s="222">
        <f>Q126*H126</f>
        <v>0</v>
      </c>
      <c r="S126" s="222">
        <v>0</v>
      </c>
      <c r="T126" s="223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4" t="s">
        <v>161</v>
      </c>
      <c r="AT126" s="224" t="s">
        <v>156</v>
      </c>
      <c r="AU126" s="224" t="s">
        <v>84</v>
      </c>
      <c r="AY126" s="18" t="s">
        <v>153</v>
      </c>
      <c r="BE126" s="225">
        <f>IF(N126="základní",J126,0)</f>
        <v>0</v>
      </c>
      <c r="BF126" s="225">
        <f>IF(N126="snížená",J126,0)</f>
        <v>0</v>
      </c>
      <c r="BG126" s="225">
        <f>IF(N126="zákl. přenesená",J126,0)</f>
        <v>0</v>
      </c>
      <c r="BH126" s="225">
        <f>IF(N126="sníž. přenesená",J126,0)</f>
        <v>0</v>
      </c>
      <c r="BI126" s="225">
        <f>IF(N126="nulová",J126,0)</f>
        <v>0</v>
      </c>
      <c r="BJ126" s="18" t="s">
        <v>82</v>
      </c>
      <c r="BK126" s="225">
        <f>ROUND(I126*H126,2)</f>
        <v>0</v>
      </c>
      <c r="BL126" s="18" t="s">
        <v>161</v>
      </c>
      <c r="BM126" s="224" t="s">
        <v>367</v>
      </c>
    </row>
    <row r="127" s="2" customFormat="1">
      <c r="A127" s="39"/>
      <c r="B127" s="40"/>
      <c r="C127" s="41"/>
      <c r="D127" s="226" t="s">
        <v>163</v>
      </c>
      <c r="E127" s="41"/>
      <c r="F127" s="227" t="s">
        <v>368</v>
      </c>
      <c r="G127" s="41"/>
      <c r="H127" s="41"/>
      <c r="I127" s="228"/>
      <c r="J127" s="41"/>
      <c r="K127" s="41"/>
      <c r="L127" s="45"/>
      <c r="M127" s="229"/>
      <c r="N127" s="230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163</v>
      </c>
      <c r="AU127" s="18" t="s">
        <v>84</v>
      </c>
    </row>
    <row r="128" s="13" customFormat="1">
      <c r="A128" s="13"/>
      <c r="B128" s="231"/>
      <c r="C128" s="232"/>
      <c r="D128" s="226" t="s">
        <v>165</v>
      </c>
      <c r="E128" s="233" t="s">
        <v>19</v>
      </c>
      <c r="F128" s="234" t="s">
        <v>369</v>
      </c>
      <c r="G128" s="232"/>
      <c r="H128" s="233" t="s">
        <v>19</v>
      </c>
      <c r="I128" s="235"/>
      <c r="J128" s="232"/>
      <c r="K128" s="232"/>
      <c r="L128" s="236"/>
      <c r="M128" s="237"/>
      <c r="N128" s="238"/>
      <c r="O128" s="238"/>
      <c r="P128" s="238"/>
      <c r="Q128" s="238"/>
      <c r="R128" s="238"/>
      <c r="S128" s="238"/>
      <c r="T128" s="239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0" t="s">
        <v>165</v>
      </c>
      <c r="AU128" s="240" t="s">
        <v>84</v>
      </c>
      <c r="AV128" s="13" t="s">
        <v>82</v>
      </c>
      <c r="AW128" s="13" t="s">
        <v>35</v>
      </c>
      <c r="AX128" s="13" t="s">
        <v>75</v>
      </c>
      <c r="AY128" s="240" t="s">
        <v>153</v>
      </c>
    </row>
    <row r="129" s="14" customFormat="1">
      <c r="A129" s="14"/>
      <c r="B129" s="241"/>
      <c r="C129" s="242"/>
      <c r="D129" s="226" t="s">
        <v>165</v>
      </c>
      <c r="E129" s="243" t="s">
        <v>19</v>
      </c>
      <c r="F129" s="244" t="s">
        <v>370</v>
      </c>
      <c r="G129" s="242"/>
      <c r="H129" s="245">
        <v>164.19999999999999</v>
      </c>
      <c r="I129" s="246"/>
      <c r="J129" s="242"/>
      <c r="K129" s="242"/>
      <c r="L129" s="247"/>
      <c r="M129" s="248"/>
      <c r="N129" s="249"/>
      <c r="O129" s="249"/>
      <c r="P129" s="249"/>
      <c r="Q129" s="249"/>
      <c r="R129" s="249"/>
      <c r="S129" s="249"/>
      <c r="T129" s="250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1" t="s">
        <v>165</v>
      </c>
      <c r="AU129" s="251" t="s">
        <v>84</v>
      </c>
      <c r="AV129" s="14" t="s">
        <v>84</v>
      </c>
      <c r="AW129" s="14" t="s">
        <v>35</v>
      </c>
      <c r="AX129" s="14" t="s">
        <v>75</v>
      </c>
      <c r="AY129" s="251" t="s">
        <v>153</v>
      </c>
    </row>
    <row r="130" s="15" customFormat="1">
      <c r="A130" s="15"/>
      <c r="B130" s="252"/>
      <c r="C130" s="253"/>
      <c r="D130" s="226" t="s">
        <v>165</v>
      </c>
      <c r="E130" s="254" t="s">
        <v>19</v>
      </c>
      <c r="F130" s="255" t="s">
        <v>168</v>
      </c>
      <c r="G130" s="253"/>
      <c r="H130" s="256">
        <v>164.19999999999999</v>
      </c>
      <c r="I130" s="257"/>
      <c r="J130" s="253"/>
      <c r="K130" s="253"/>
      <c r="L130" s="258"/>
      <c r="M130" s="259"/>
      <c r="N130" s="260"/>
      <c r="O130" s="260"/>
      <c r="P130" s="260"/>
      <c r="Q130" s="260"/>
      <c r="R130" s="260"/>
      <c r="S130" s="260"/>
      <c r="T130" s="261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62" t="s">
        <v>165</v>
      </c>
      <c r="AU130" s="262" t="s">
        <v>84</v>
      </c>
      <c r="AV130" s="15" t="s">
        <v>161</v>
      </c>
      <c r="AW130" s="15" t="s">
        <v>35</v>
      </c>
      <c r="AX130" s="15" t="s">
        <v>82</v>
      </c>
      <c r="AY130" s="262" t="s">
        <v>153</v>
      </c>
    </row>
    <row r="131" s="2" customFormat="1" ht="16.5" customHeight="1">
      <c r="A131" s="39"/>
      <c r="B131" s="40"/>
      <c r="C131" s="213" t="s">
        <v>173</v>
      </c>
      <c r="D131" s="213" t="s">
        <v>156</v>
      </c>
      <c r="E131" s="214" t="s">
        <v>371</v>
      </c>
      <c r="F131" s="215" t="s">
        <v>372</v>
      </c>
      <c r="G131" s="216" t="s">
        <v>180</v>
      </c>
      <c r="H131" s="217">
        <v>229.69800000000001</v>
      </c>
      <c r="I131" s="218"/>
      <c r="J131" s="219">
        <f>ROUND(I131*H131,2)</f>
        <v>0</v>
      </c>
      <c r="K131" s="215" t="s">
        <v>333</v>
      </c>
      <c r="L131" s="45"/>
      <c r="M131" s="220" t="s">
        <v>19</v>
      </c>
      <c r="N131" s="221" t="s">
        <v>46</v>
      </c>
      <c r="O131" s="85"/>
      <c r="P131" s="222">
        <f>O131*H131</f>
        <v>0</v>
      </c>
      <c r="Q131" s="222">
        <v>0</v>
      </c>
      <c r="R131" s="222">
        <f>Q131*H131</f>
        <v>0</v>
      </c>
      <c r="S131" s="222">
        <v>0</v>
      </c>
      <c r="T131" s="223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24" t="s">
        <v>161</v>
      </c>
      <c r="AT131" s="224" t="s">
        <v>156</v>
      </c>
      <c r="AU131" s="224" t="s">
        <v>84</v>
      </c>
      <c r="AY131" s="18" t="s">
        <v>153</v>
      </c>
      <c r="BE131" s="225">
        <f>IF(N131="základní",J131,0)</f>
        <v>0</v>
      </c>
      <c r="BF131" s="225">
        <f>IF(N131="snížená",J131,0)</f>
        <v>0</v>
      </c>
      <c r="BG131" s="225">
        <f>IF(N131="zákl. přenesená",J131,0)</f>
        <v>0</v>
      </c>
      <c r="BH131" s="225">
        <f>IF(N131="sníž. přenesená",J131,0)</f>
        <v>0</v>
      </c>
      <c r="BI131" s="225">
        <f>IF(N131="nulová",J131,0)</f>
        <v>0</v>
      </c>
      <c r="BJ131" s="18" t="s">
        <v>82</v>
      </c>
      <c r="BK131" s="225">
        <f>ROUND(I131*H131,2)</f>
        <v>0</v>
      </c>
      <c r="BL131" s="18" t="s">
        <v>161</v>
      </c>
      <c r="BM131" s="224" t="s">
        <v>373</v>
      </c>
    </row>
    <row r="132" s="2" customFormat="1">
      <c r="A132" s="39"/>
      <c r="B132" s="40"/>
      <c r="C132" s="41"/>
      <c r="D132" s="226" t="s">
        <v>163</v>
      </c>
      <c r="E132" s="41"/>
      <c r="F132" s="227" t="s">
        <v>374</v>
      </c>
      <c r="G132" s="41"/>
      <c r="H132" s="41"/>
      <c r="I132" s="228"/>
      <c r="J132" s="41"/>
      <c r="K132" s="41"/>
      <c r="L132" s="45"/>
      <c r="M132" s="229"/>
      <c r="N132" s="230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163</v>
      </c>
      <c r="AU132" s="18" t="s">
        <v>84</v>
      </c>
    </row>
    <row r="133" s="13" customFormat="1">
      <c r="A133" s="13"/>
      <c r="B133" s="231"/>
      <c r="C133" s="232"/>
      <c r="D133" s="226" t="s">
        <v>165</v>
      </c>
      <c r="E133" s="233" t="s">
        <v>19</v>
      </c>
      <c r="F133" s="234" t="s">
        <v>375</v>
      </c>
      <c r="G133" s="232"/>
      <c r="H133" s="233" t="s">
        <v>19</v>
      </c>
      <c r="I133" s="235"/>
      <c r="J133" s="232"/>
      <c r="K133" s="232"/>
      <c r="L133" s="236"/>
      <c r="M133" s="237"/>
      <c r="N133" s="238"/>
      <c r="O133" s="238"/>
      <c r="P133" s="238"/>
      <c r="Q133" s="238"/>
      <c r="R133" s="238"/>
      <c r="S133" s="238"/>
      <c r="T133" s="239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0" t="s">
        <v>165</v>
      </c>
      <c r="AU133" s="240" t="s">
        <v>84</v>
      </c>
      <c r="AV133" s="13" t="s">
        <v>82</v>
      </c>
      <c r="AW133" s="13" t="s">
        <v>35</v>
      </c>
      <c r="AX133" s="13" t="s">
        <v>75</v>
      </c>
      <c r="AY133" s="240" t="s">
        <v>153</v>
      </c>
    </row>
    <row r="134" s="13" customFormat="1">
      <c r="A134" s="13"/>
      <c r="B134" s="231"/>
      <c r="C134" s="232"/>
      <c r="D134" s="226" t="s">
        <v>165</v>
      </c>
      <c r="E134" s="233" t="s">
        <v>19</v>
      </c>
      <c r="F134" s="234" t="s">
        <v>91</v>
      </c>
      <c r="G134" s="232"/>
      <c r="H134" s="233" t="s">
        <v>19</v>
      </c>
      <c r="I134" s="235"/>
      <c r="J134" s="232"/>
      <c r="K134" s="232"/>
      <c r="L134" s="236"/>
      <c r="M134" s="237"/>
      <c r="N134" s="238"/>
      <c r="O134" s="238"/>
      <c r="P134" s="238"/>
      <c r="Q134" s="238"/>
      <c r="R134" s="238"/>
      <c r="S134" s="238"/>
      <c r="T134" s="239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0" t="s">
        <v>165</v>
      </c>
      <c r="AU134" s="240" t="s">
        <v>84</v>
      </c>
      <c r="AV134" s="13" t="s">
        <v>82</v>
      </c>
      <c r="AW134" s="13" t="s">
        <v>35</v>
      </c>
      <c r="AX134" s="13" t="s">
        <v>75</v>
      </c>
      <c r="AY134" s="240" t="s">
        <v>153</v>
      </c>
    </row>
    <row r="135" s="14" customFormat="1">
      <c r="A135" s="14"/>
      <c r="B135" s="241"/>
      <c r="C135" s="242"/>
      <c r="D135" s="226" t="s">
        <v>165</v>
      </c>
      <c r="E135" s="243" t="s">
        <v>19</v>
      </c>
      <c r="F135" s="244" t="s">
        <v>376</v>
      </c>
      <c r="G135" s="242"/>
      <c r="H135" s="245">
        <v>193.93199999999999</v>
      </c>
      <c r="I135" s="246"/>
      <c r="J135" s="242"/>
      <c r="K135" s="242"/>
      <c r="L135" s="247"/>
      <c r="M135" s="248"/>
      <c r="N135" s="249"/>
      <c r="O135" s="249"/>
      <c r="P135" s="249"/>
      <c r="Q135" s="249"/>
      <c r="R135" s="249"/>
      <c r="S135" s="249"/>
      <c r="T135" s="250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1" t="s">
        <v>165</v>
      </c>
      <c r="AU135" s="251" t="s">
        <v>84</v>
      </c>
      <c r="AV135" s="14" t="s">
        <v>84</v>
      </c>
      <c r="AW135" s="14" t="s">
        <v>35</v>
      </c>
      <c r="AX135" s="14" t="s">
        <v>75</v>
      </c>
      <c r="AY135" s="251" t="s">
        <v>153</v>
      </c>
    </row>
    <row r="136" s="13" customFormat="1">
      <c r="A136" s="13"/>
      <c r="B136" s="231"/>
      <c r="C136" s="232"/>
      <c r="D136" s="226" t="s">
        <v>165</v>
      </c>
      <c r="E136" s="233" t="s">
        <v>19</v>
      </c>
      <c r="F136" s="234" t="s">
        <v>377</v>
      </c>
      <c r="G136" s="232"/>
      <c r="H136" s="233" t="s">
        <v>19</v>
      </c>
      <c r="I136" s="235"/>
      <c r="J136" s="232"/>
      <c r="K136" s="232"/>
      <c r="L136" s="236"/>
      <c r="M136" s="237"/>
      <c r="N136" s="238"/>
      <c r="O136" s="238"/>
      <c r="P136" s="238"/>
      <c r="Q136" s="238"/>
      <c r="R136" s="238"/>
      <c r="S136" s="238"/>
      <c r="T136" s="239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0" t="s">
        <v>165</v>
      </c>
      <c r="AU136" s="240" t="s">
        <v>84</v>
      </c>
      <c r="AV136" s="13" t="s">
        <v>82</v>
      </c>
      <c r="AW136" s="13" t="s">
        <v>35</v>
      </c>
      <c r="AX136" s="13" t="s">
        <v>75</v>
      </c>
      <c r="AY136" s="240" t="s">
        <v>153</v>
      </c>
    </row>
    <row r="137" s="14" customFormat="1">
      <c r="A137" s="14"/>
      <c r="B137" s="241"/>
      <c r="C137" s="242"/>
      <c r="D137" s="226" t="s">
        <v>165</v>
      </c>
      <c r="E137" s="243" t="s">
        <v>19</v>
      </c>
      <c r="F137" s="244" t="s">
        <v>378</v>
      </c>
      <c r="G137" s="242"/>
      <c r="H137" s="245">
        <v>29.952000000000002</v>
      </c>
      <c r="I137" s="246"/>
      <c r="J137" s="242"/>
      <c r="K137" s="242"/>
      <c r="L137" s="247"/>
      <c r="M137" s="248"/>
      <c r="N137" s="249"/>
      <c r="O137" s="249"/>
      <c r="P137" s="249"/>
      <c r="Q137" s="249"/>
      <c r="R137" s="249"/>
      <c r="S137" s="249"/>
      <c r="T137" s="250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1" t="s">
        <v>165</v>
      </c>
      <c r="AU137" s="251" t="s">
        <v>84</v>
      </c>
      <c r="AV137" s="14" t="s">
        <v>84</v>
      </c>
      <c r="AW137" s="14" t="s">
        <v>35</v>
      </c>
      <c r="AX137" s="14" t="s">
        <v>75</v>
      </c>
      <c r="AY137" s="251" t="s">
        <v>153</v>
      </c>
    </row>
    <row r="138" s="13" customFormat="1">
      <c r="A138" s="13"/>
      <c r="B138" s="231"/>
      <c r="C138" s="232"/>
      <c r="D138" s="226" t="s">
        <v>165</v>
      </c>
      <c r="E138" s="233" t="s">
        <v>19</v>
      </c>
      <c r="F138" s="234" t="s">
        <v>379</v>
      </c>
      <c r="G138" s="232"/>
      <c r="H138" s="233" t="s">
        <v>19</v>
      </c>
      <c r="I138" s="235"/>
      <c r="J138" s="232"/>
      <c r="K138" s="232"/>
      <c r="L138" s="236"/>
      <c r="M138" s="237"/>
      <c r="N138" s="238"/>
      <c r="O138" s="238"/>
      <c r="P138" s="238"/>
      <c r="Q138" s="238"/>
      <c r="R138" s="238"/>
      <c r="S138" s="238"/>
      <c r="T138" s="239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0" t="s">
        <v>165</v>
      </c>
      <c r="AU138" s="240" t="s">
        <v>84</v>
      </c>
      <c r="AV138" s="13" t="s">
        <v>82</v>
      </c>
      <c r="AW138" s="13" t="s">
        <v>35</v>
      </c>
      <c r="AX138" s="13" t="s">
        <v>75</v>
      </c>
      <c r="AY138" s="240" t="s">
        <v>153</v>
      </c>
    </row>
    <row r="139" s="14" customFormat="1">
      <c r="A139" s="14"/>
      <c r="B139" s="241"/>
      <c r="C139" s="242"/>
      <c r="D139" s="226" t="s">
        <v>165</v>
      </c>
      <c r="E139" s="243" t="s">
        <v>19</v>
      </c>
      <c r="F139" s="244" t="s">
        <v>380</v>
      </c>
      <c r="G139" s="242"/>
      <c r="H139" s="245">
        <v>5.8140000000000001</v>
      </c>
      <c r="I139" s="246"/>
      <c r="J139" s="242"/>
      <c r="K139" s="242"/>
      <c r="L139" s="247"/>
      <c r="M139" s="248"/>
      <c r="N139" s="249"/>
      <c r="O139" s="249"/>
      <c r="P139" s="249"/>
      <c r="Q139" s="249"/>
      <c r="R139" s="249"/>
      <c r="S139" s="249"/>
      <c r="T139" s="250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1" t="s">
        <v>165</v>
      </c>
      <c r="AU139" s="251" t="s">
        <v>84</v>
      </c>
      <c r="AV139" s="14" t="s">
        <v>84</v>
      </c>
      <c r="AW139" s="14" t="s">
        <v>35</v>
      </c>
      <c r="AX139" s="14" t="s">
        <v>75</v>
      </c>
      <c r="AY139" s="251" t="s">
        <v>153</v>
      </c>
    </row>
    <row r="140" s="15" customFormat="1">
      <c r="A140" s="15"/>
      <c r="B140" s="252"/>
      <c r="C140" s="253"/>
      <c r="D140" s="226" t="s">
        <v>165</v>
      </c>
      <c r="E140" s="254" t="s">
        <v>19</v>
      </c>
      <c r="F140" s="255" t="s">
        <v>168</v>
      </c>
      <c r="G140" s="253"/>
      <c r="H140" s="256">
        <v>229.69800000000001</v>
      </c>
      <c r="I140" s="257"/>
      <c r="J140" s="253"/>
      <c r="K140" s="253"/>
      <c r="L140" s="258"/>
      <c r="M140" s="259"/>
      <c r="N140" s="260"/>
      <c r="O140" s="260"/>
      <c r="P140" s="260"/>
      <c r="Q140" s="260"/>
      <c r="R140" s="260"/>
      <c r="S140" s="260"/>
      <c r="T140" s="261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62" t="s">
        <v>165</v>
      </c>
      <c r="AU140" s="262" t="s">
        <v>84</v>
      </c>
      <c r="AV140" s="15" t="s">
        <v>161</v>
      </c>
      <c r="AW140" s="15" t="s">
        <v>35</v>
      </c>
      <c r="AX140" s="15" t="s">
        <v>82</v>
      </c>
      <c r="AY140" s="262" t="s">
        <v>153</v>
      </c>
    </row>
    <row r="141" s="2" customFormat="1" ht="16.5" customHeight="1">
      <c r="A141" s="39"/>
      <c r="B141" s="40"/>
      <c r="C141" s="213" t="s">
        <v>216</v>
      </c>
      <c r="D141" s="213" t="s">
        <v>156</v>
      </c>
      <c r="E141" s="214" t="s">
        <v>381</v>
      </c>
      <c r="F141" s="215" t="s">
        <v>382</v>
      </c>
      <c r="G141" s="216" t="s">
        <v>159</v>
      </c>
      <c r="H141" s="217">
        <v>35.799999999999997</v>
      </c>
      <c r="I141" s="218"/>
      <c r="J141" s="219">
        <f>ROUND(I141*H141,2)</f>
        <v>0</v>
      </c>
      <c r="K141" s="215" t="s">
        <v>333</v>
      </c>
      <c r="L141" s="45"/>
      <c r="M141" s="220" t="s">
        <v>19</v>
      </c>
      <c r="N141" s="221" t="s">
        <v>46</v>
      </c>
      <c r="O141" s="85"/>
      <c r="P141" s="222">
        <f>O141*H141</f>
        <v>0</v>
      </c>
      <c r="Q141" s="222">
        <v>0.00069999999999999999</v>
      </c>
      <c r="R141" s="222">
        <f>Q141*H141</f>
        <v>0.025059999999999999</v>
      </c>
      <c r="S141" s="222">
        <v>0</v>
      </c>
      <c r="T141" s="223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24" t="s">
        <v>161</v>
      </c>
      <c r="AT141" s="224" t="s">
        <v>156</v>
      </c>
      <c r="AU141" s="224" t="s">
        <v>84</v>
      </c>
      <c r="AY141" s="18" t="s">
        <v>153</v>
      </c>
      <c r="BE141" s="225">
        <f>IF(N141="základní",J141,0)</f>
        <v>0</v>
      </c>
      <c r="BF141" s="225">
        <f>IF(N141="snížená",J141,0)</f>
        <v>0</v>
      </c>
      <c r="BG141" s="225">
        <f>IF(N141="zákl. přenesená",J141,0)</f>
        <v>0</v>
      </c>
      <c r="BH141" s="225">
        <f>IF(N141="sníž. přenesená",J141,0)</f>
        <v>0</v>
      </c>
      <c r="BI141" s="225">
        <f>IF(N141="nulová",J141,0)</f>
        <v>0</v>
      </c>
      <c r="BJ141" s="18" t="s">
        <v>82</v>
      </c>
      <c r="BK141" s="225">
        <f>ROUND(I141*H141,2)</f>
        <v>0</v>
      </c>
      <c r="BL141" s="18" t="s">
        <v>161</v>
      </c>
      <c r="BM141" s="224" t="s">
        <v>383</v>
      </c>
    </row>
    <row r="142" s="2" customFormat="1">
      <c r="A142" s="39"/>
      <c r="B142" s="40"/>
      <c r="C142" s="41"/>
      <c r="D142" s="226" t="s">
        <v>163</v>
      </c>
      <c r="E142" s="41"/>
      <c r="F142" s="227" t="s">
        <v>384</v>
      </c>
      <c r="G142" s="41"/>
      <c r="H142" s="41"/>
      <c r="I142" s="228"/>
      <c r="J142" s="41"/>
      <c r="K142" s="41"/>
      <c r="L142" s="45"/>
      <c r="M142" s="229"/>
      <c r="N142" s="230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163</v>
      </c>
      <c r="AU142" s="18" t="s">
        <v>84</v>
      </c>
    </row>
    <row r="143" s="13" customFormat="1">
      <c r="A143" s="13"/>
      <c r="B143" s="231"/>
      <c r="C143" s="232"/>
      <c r="D143" s="226" t="s">
        <v>165</v>
      </c>
      <c r="E143" s="233" t="s">
        <v>19</v>
      </c>
      <c r="F143" s="234" t="s">
        <v>385</v>
      </c>
      <c r="G143" s="232"/>
      <c r="H143" s="233" t="s">
        <v>19</v>
      </c>
      <c r="I143" s="235"/>
      <c r="J143" s="232"/>
      <c r="K143" s="232"/>
      <c r="L143" s="236"/>
      <c r="M143" s="237"/>
      <c r="N143" s="238"/>
      <c r="O143" s="238"/>
      <c r="P143" s="238"/>
      <c r="Q143" s="238"/>
      <c r="R143" s="238"/>
      <c r="S143" s="238"/>
      <c r="T143" s="239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0" t="s">
        <v>165</v>
      </c>
      <c r="AU143" s="240" t="s">
        <v>84</v>
      </c>
      <c r="AV143" s="13" t="s">
        <v>82</v>
      </c>
      <c r="AW143" s="13" t="s">
        <v>35</v>
      </c>
      <c r="AX143" s="13" t="s">
        <v>75</v>
      </c>
      <c r="AY143" s="240" t="s">
        <v>153</v>
      </c>
    </row>
    <row r="144" s="14" customFormat="1">
      <c r="A144" s="14"/>
      <c r="B144" s="241"/>
      <c r="C144" s="242"/>
      <c r="D144" s="226" t="s">
        <v>165</v>
      </c>
      <c r="E144" s="243" t="s">
        <v>19</v>
      </c>
      <c r="F144" s="244" t="s">
        <v>386</v>
      </c>
      <c r="G144" s="242"/>
      <c r="H144" s="245">
        <v>35.799999999999997</v>
      </c>
      <c r="I144" s="246"/>
      <c r="J144" s="242"/>
      <c r="K144" s="242"/>
      <c r="L144" s="247"/>
      <c r="M144" s="248"/>
      <c r="N144" s="249"/>
      <c r="O144" s="249"/>
      <c r="P144" s="249"/>
      <c r="Q144" s="249"/>
      <c r="R144" s="249"/>
      <c r="S144" s="249"/>
      <c r="T144" s="250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1" t="s">
        <v>165</v>
      </c>
      <c r="AU144" s="251" t="s">
        <v>84</v>
      </c>
      <c r="AV144" s="14" t="s">
        <v>84</v>
      </c>
      <c r="AW144" s="14" t="s">
        <v>35</v>
      </c>
      <c r="AX144" s="14" t="s">
        <v>75</v>
      </c>
      <c r="AY144" s="251" t="s">
        <v>153</v>
      </c>
    </row>
    <row r="145" s="15" customFormat="1">
      <c r="A145" s="15"/>
      <c r="B145" s="252"/>
      <c r="C145" s="253"/>
      <c r="D145" s="226" t="s">
        <v>165</v>
      </c>
      <c r="E145" s="254" t="s">
        <v>19</v>
      </c>
      <c r="F145" s="255" t="s">
        <v>168</v>
      </c>
      <c r="G145" s="253"/>
      <c r="H145" s="256">
        <v>35.799999999999997</v>
      </c>
      <c r="I145" s="257"/>
      <c r="J145" s="253"/>
      <c r="K145" s="253"/>
      <c r="L145" s="258"/>
      <c r="M145" s="259"/>
      <c r="N145" s="260"/>
      <c r="O145" s="260"/>
      <c r="P145" s="260"/>
      <c r="Q145" s="260"/>
      <c r="R145" s="260"/>
      <c r="S145" s="260"/>
      <c r="T145" s="261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62" t="s">
        <v>165</v>
      </c>
      <c r="AU145" s="262" t="s">
        <v>84</v>
      </c>
      <c r="AV145" s="15" t="s">
        <v>161</v>
      </c>
      <c r="AW145" s="15" t="s">
        <v>35</v>
      </c>
      <c r="AX145" s="15" t="s">
        <v>82</v>
      </c>
      <c r="AY145" s="262" t="s">
        <v>153</v>
      </c>
    </row>
    <row r="146" s="2" customFormat="1" ht="16.5" customHeight="1">
      <c r="A146" s="39"/>
      <c r="B146" s="40"/>
      <c r="C146" s="213" t="s">
        <v>224</v>
      </c>
      <c r="D146" s="213" t="s">
        <v>156</v>
      </c>
      <c r="E146" s="214" t="s">
        <v>387</v>
      </c>
      <c r="F146" s="215" t="s">
        <v>388</v>
      </c>
      <c r="G146" s="216" t="s">
        <v>159</v>
      </c>
      <c r="H146" s="217">
        <v>35.799999999999997</v>
      </c>
      <c r="I146" s="218"/>
      <c r="J146" s="219">
        <f>ROUND(I146*H146,2)</f>
        <v>0</v>
      </c>
      <c r="K146" s="215" t="s">
        <v>333</v>
      </c>
      <c r="L146" s="45"/>
      <c r="M146" s="220" t="s">
        <v>19</v>
      </c>
      <c r="N146" s="221" t="s">
        <v>46</v>
      </c>
      <c r="O146" s="85"/>
      <c r="P146" s="222">
        <f>O146*H146</f>
        <v>0</v>
      </c>
      <c r="Q146" s="222">
        <v>0</v>
      </c>
      <c r="R146" s="222">
        <f>Q146*H146</f>
        <v>0</v>
      </c>
      <c r="S146" s="222">
        <v>0</v>
      </c>
      <c r="T146" s="223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24" t="s">
        <v>161</v>
      </c>
      <c r="AT146" s="224" t="s">
        <v>156</v>
      </c>
      <c r="AU146" s="224" t="s">
        <v>84</v>
      </c>
      <c r="AY146" s="18" t="s">
        <v>153</v>
      </c>
      <c r="BE146" s="225">
        <f>IF(N146="základní",J146,0)</f>
        <v>0</v>
      </c>
      <c r="BF146" s="225">
        <f>IF(N146="snížená",J146,0)</f>
        <v>0</v>
      </c>
      <c r="BG146" s="225">
        <f>IF(N146="zákl. přenesená",J146,0)</f>
        <v>0</v>
      </c>
      <c r="BH146" s="225">
        <f>IF(N146="sníž. přenesená",J146,0)</f>
        <v>0</v>
      </c>
      <c r="BI146" s="225">
        <f>IF(N146="nulová",J146,0)</f>
        <v>0</v>
      </c>
      <c r="BJ146" s="18" t="s">
        <v>82</v>
      </c>
      <c r="BK146" s="225">
        <f>ROUND(I146*H146,2)</f>
        <v>0</v>
      </c>
      <c r="BL146" s="18" t="s">
        <v>161</v>
      </c>
      <c r="BM146" s="224" t="s">
        <v>389</v>
      </c>
    </row>
    <row r="147" s="2" customFormat="1">
      <c r="A147" s="39"/>
      <c r="B147" s="40"/>
      <c r="C147" s="41"/>
      <c r="D147" s="226" t="s">
        <v>163</v>
      </c>
      <c r="E147" s="41"/>
      <c r="F147" s="227" t="s">
        <v>390</v>
      </c>
      <c r="G147" s="41"/>
      <c r="H147" s="41"/>
      <c r="I147" s="228"/>
      <c r="J147" s="41"/>
      <c r="K147" s="41"/>
      <c r="L147" s="45"/>
      <c r="M147" s="229"/>
      <c r="N147" s="230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163</v>
      </c>
      <c r="AU147" s="18" t="s">
        <v>84</v>
      </c>
    </row>
    <row r="148" s="2" customFormat="1" ht="16.5" customHeight="1">
      <c r="A148" s="39"/>
      <c r="B148" s="40"/>
      <c r="C148" s="213" t="s">
        <v>230</v>
      </c>
      <c r="D148" s="213" t="s">
        <v>156</v>
      </c>
      <c r="E148" s="214" t="s">
        <v>391</v>
      </c>
      <c r="F148" s="215" t="s">
        <v>392</v>
      </c>
      <c r="G148" s="216" t="s">
        <v>180</v>
      </c>
      <c r="H148" s="217">
        <v>31.25</v>
      </c>
      <c r="I148" s="218"/>
      <c r="J148" s="219">
        <f>ROUND(I148*H148,2)</f>
        <v>0</v>
      </c>
      <c r="K148" s="215" t="s">
        <v>333</v>
      </c>
      <c r="L148" s="45"/>
      <c r="M148" s="220" t="s">
        <v>19</v>
      </c>
      <c r="N148" s="221" t="s">
        <v>46</v>
      </c>
      <c r="O148" s="85"/>
      <c r="P148" s="222">
        <f>O148*H148</f>
        <v>0</v>
      </c>
      <c r="Q148" s="222">
        <v>0.00046000000000000001</v>
      </c>
      <c r="R148" s="222">
        <f>Q148*H148</f>
        <v>0.014375000000000001</v>
      </c>
      <c r="S148" s="222">
        <v>0</v>
      </c>
      <c r="T148" s="223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24" t="s">
        <v>161</v>
      </c>
      <c r="AT148" s="224" t="s">
        <v>156</v>
      </c>
      <c r="AU148" s="224" t="s">
        <v>84</v>
      </c>
      <c r="AY148" s="18" t="s">
        <v>153</v>
      </c>
      <c r="BE148" s="225">
        <f>IF(N148="základní",J148,0)</f>
        <v>0</v>
      </c>
      <c r="BF148" s="225">
        <f>IF(N148="snížená",J148,0)</f>
        <v>0</v>
      </c>
      <c r="BG148" s="225">
        <f>IF(N148="zákl. přenesená",J148,0)</f>
        <v>0</v>
      </c>
      <c r="BH148" s="225">
        <f>IF(N148="sníž. přenesená",J148,0)</f>
        <v>0</v>
      </c>
      <c r="BI148" s="225">
        <f>IF(N148="nulová",J148,0)</f>
        <v>0</v>
      </c>
      <c r="BJ148" s="18" t="s">
        <v>82</v>
      </c>
      <c r="BK148" s="225">
        <f>ROUND(I148*H148,2)</f>
        <v>0</v>
      </c>
      <c r="BL148" s="18" t="s">
        <v>161</v>
      </c>
      <c r="BM148" s="224" t="s">
        <v>393</v>
      </c>
    </row>
    <row r="149" s="2" customFormat="1">
      <c r="A149" s="39"/>
      <c r="B149" s="40"/>
      <c r="C149" s="41"/>
      <c r="D149" s="226" t="s">
        <v>163</v>
      </c>
      <c r="E149" s="41"/>
      <c r="F149" s="227" t="s">
        <v>394</v>
      </c>
      <c r="G149" s="41"/>
      <c r="H149" s="41"/>
      <c r="I149" s="228"/>
      <c r="J149" s="41"/>
      <c r="K149" s="41"/>
      <c r="L149" s="45"/>
      <c r="M149" s="229"/>
      <c r="N149" s="230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163</v>
      </c>
      <c r="AU149" s="18" t="s">
        <v>84</v>
      </c>
    </row>
    <row r="150" s="13" customFormat="1">
      <c r="A150" s="13"/>
      <c r="B150" s="231"/>
      <c r="C150" s="232"/>
      <c r="D150" s="226" t="s">
        <v>165</v>
      </c>
      <c r="E150" s="233" t="s">
        <v>19</v>
      </c>
      <c r="F150" s="234" t="s">
        <v>395</v>
      </c>
      <c r="G150" s="232"/>
      <c r="H150" s="233" t="s">
        <v>19</v>
      </c>
      <c r="I150" s="235"/>
      <c r="J150" s="232"/>
      <c r="K150" s="232"/>
      <c r="L150" s="236"/>
      <c r="M150" s="237"/>
      <c r="N150" s="238"/>
      <c r="O150" s="238"/>
      <c r="P150" s="238"/>
      <c r="Q150" s="238"/>
      <c r="R150" s="238"/>
      <c r="S150" s="238"/>
      <c r="T150" s="239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0" t="s">
        <v>165</v>
      </c>
      <c r="AU150" s="240" t="s">
        <v>84</v>
      </c>
      <c r="AV150" s="13" t="s">
        <v>82</v>
      </c>
      <c r="AW150" s="13" t="s">
        <v>35</v>
      </c>
      <c r="AX150" s="13" t="s">
        <v>75</v>
      </c>
      <c r="AY150" s="240" t="s">
        <v>153</v>
      </c>
    </row>
    <row r="151" s="14" customFormat="1">
      <c r="A151" s="14"/>
      <c r="B151" s="241"/>
      <c r="C151" s="242"/>
      <c r="D151" s="226" t="s">
        <v>165</v>
      </c>
      <c r="E151" s="243" t="s">
        <v>19</v>
      </c>
      <c r="F151" s="244" t="s">
        <v>396</v>
      </c>
      <c r="G151" s="242"/>
      <c r="H151" s="245">
        <v>31.25</v>
      </c>
      <c r="I151" s="246"/>
      <c r="J151" s="242"/>
      <c r="K151" s="242"/>
      <c r="L151" s="247"/>
      <c r="M151" s="248"/>
      <c r="N151" s="249"/>
      <c r="O151" s="249"/>
      <c r="P151" s="249"/>
      <c r="Q151" s="249"/>
      <c r="R151" s="249"/>
      <c r="S151" s="249"/>
      <c r="T151" s="250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1" t="s">
        <v>165</v>
      </c>
      <c r="AU151" s="251" t="s">
        <v>84</v>
      </c>
      <c r="AV151" s="14" t="s">
        <v>84</v>
      </c>
      <c r="AW151" s="14" t="s">
        <v>35</v>
      </c>
      <c r="AX151" s="14" t="s">
        <v>75</v>
      </c>
      <c r="AY151" s="251" t="s">
        <v>153</v>
      </c>
    </row>
    <row r="152" s="15" customFormat="1">
      <c r="A152" s="15"/>
      <c r="B152" s="252"/>
      <c r="C152" s="253"/>
      <c r="D152" s="226" t="s">
        <v>165</v>
      </c>
      <c r="E152" s="254" t="s">
        <v>19</v>
      </c>
      <c r="F152" s="255" t="s">
        <v>168</v>
      </c>
      <c r="G152" s="253"/>
      <c r="H152" s="256">
        <v>31.25</v>
      </c>
      <c r="I152" s="257"/>
      <c r="J152" s="253"/>
      <c r="K152" s="253"/>
      <c r="L152" s="258"/>
      <c r="M152" s="259"/>
      <c r="N152" s="260"/>
      <c r="O152" s="260"/>
      <c r="P152" s="260"/>
      <c r="Q152" s="260"/>
      <c r="R152" s="260"/>
      <c r="S152" s="260"/>
      <c r="T152" s="261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62" t="s">
        <v>165</v>
      </c>
      <c r="AU152" s="262" t="s">
        <v>84</v>
      </c>
      <c r="AV152" s="15" t="s">
        <v>161</v>
      </c>
      <c r="AW152" s="15" t="s">
        <v>35</v>
      </c>
      <c r="AX152" s="15" t="s">
        <v>82</v>
      </c>
      <c r="AY152" s="262" t="s">
        <v>153</v>
      </c>
    </row>
    <row r="153" s="2" customFormat="1" ht="16.5" customHeight="1">
      <c r="A153" s="39"/>
      <c r="B153" s="40"/>
      <c r="C153" s="213" t="s">
        <v>235</v>
      </c>
      <c r="D153" s="213" t="s">
        <v>156</v>
      </c>
      <c r="E153" s="214" t="s">
        <v>397</v>
      </c>
      <c r="F153" s="215" t="s">
        <v>398</v>
      </c>
      <c r="G153" s="216" t="s">
        <v>180</v>
      </c>
      <c r="H153" s="217">
        <v>31.25</v>
      </c>
      <c r="I153" s="218"/>
      <c r="J153" s="219">
        <f>ROUND(I153*H153,2)</f>
        <v>0</v>
      </c>
      <c r="K153" s="215" t="s">
        <v>333</v>
      </c>
      <c r="L153" s="45"/>
      <c r="M153" s="220" t="s">
        <v>19</v>
      </c>
      <c r="N153" s="221" t="s">
        <v>46</v>
      </c>
      <c r="O153" s="85"/>
      <c r="P153" s="222">
        <f>O153*H153</f>
        <v>0</v>
      </c>
      <c r="Q153" s="222">
        <v>0</v>
      </c>
      <c r="R153" s="222">
        <f>Q153*H153</f>
        <v>0</v>
      </c>
      <c r="S153" s="222">
        <v>0</v>
      </c>
      <c r="T153" s="223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24" t="s">
        <v>161</v>
      </c>
      <c r="AT153" s="224" t="s">
        <v>156</v>
      </c>
      <c r="AU153" s="224" t="s">
        <v>84</v>
      </c>
      <c r="AY153" s="18" t="s">
        <v>153</v>
      </c>
      <c r="BE153" s="225">
        <f>IF(N153="základní",J153,0)</f>
        <v>0</v>
      </c>
      <c r="BF153" s="225">
        <f>IF(N153="snížená",J153,0)</f>
        <v>0</v>
      </c>
      <c r="BG153" s="225">
        <f>IF(N153="zákl. přenesená",J153,0)</f>
        <v>0</v>
      </c>
      <c r="BH153" s="225">
        <f>IF(N153="sníž. přenesená",J153,0)</f>
        <v>0</v>
      </c>
      <c r="BI153" s="225">
        <f>IF(N153="nulová",J153,0)</f>
        <v>0</v>
      </c>
      <c r="BJ153" s="18" t="s">
        <v>82</v>
      </c>
      <c r="BK153" s="225">
        <f>ROUND(I153*H153,2)</f>
        <v>0</v>
      </c>
      <c r="BL153" s="18" t="s">
        <v>161</v>
      </c>
      <c r="BM153" s="224" t="s">
        <v>399</v>
      </c>
    </row>
    <row r="154" s="2" customFormat="1">
      <c r="A154" s="39"/>
      <c r="B154" s="40"/>
      <c r="C154" s="41"/>
      <c r="D154" s="226" t="s">
        <v>163</v>
      </c>
      <c r="E154" s="41"/>
      <c r="F154" s="227" t="s">
        <v>400</v>
      </c>
      <c r="G154" s="41"/>
      <c r="H154" s="41"/>
      <c r="I154" s="228"/>
      <c r="J154" s="41"/>
      <c r="K154" s="41"/>
      <c r="L154" s="45"/>
      <c r="M154" s="229"/>
      <c r="N154" s="230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163</v>
      </c>
      <c r="AU154" s="18" t="s">
        <v>84</v>
      </c>
    </row>
    <row r="155" s="2" customFormat="1" ht="16.5" customHeight="1">
      <c r="A155" s="39"/>
      <c r="B155" s="40"/>
      <c r="C155" s="213" t="s">
        <v>254</v>
      </c>
      <c r="D155" s="213" t="s">
        <v>156</v>
      </c>
      <c r="E155" s="214" t="s">
        <v>401</v>
      </c>
      <c r="F155" s="215" t="s">
        <v>402</v>
      </c>
      <c r="G155" s="216" t="s">
        <v>159</v>
      </c>
      <c r="H155" s="217">
        <v>99.036000000000001</v>
      </c>
      <c r="I155" s="218"/>
      <c r="J155" s="219">
        <f>ROUND(I155*H155,2)</f>
        <v>0</v>
      </c>
      <c r="K155" s="215" t="s">
        <v>333</v>
      </c>
      <c r="L155" s="45"/>
      <c r="M155" s="220" t="s">
        <v>19</v>
      </c>
      <c r="N155" s="221" t="s">
        <v>46</v>
      </c>
      <c r="O155" s="85"/>
      <c r="P155" s="222">
        <f>O155*H155</f>
        <v>0</v>
      </c>
      <c r="Q155" s="222">
        <v>0.00064000000000000005</v>
      </c>
      <c r="R155" s="222">
        <f>Q155*H155</f>
        <v>0.063383040000000002</v>
      </c>
      <c r="S155" s="222">
        <v>0</v>
      </c>
      <c r="T155" s="223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24" t="s">
        <v>161</v>
      </c>
      <c r="AT155" s="224" t="s">
        <v>156</v>
      </c>
      <c r="AU155" s="224" t="s">
        <v>84</v>
      </c>
      <c r="AY155" s="18" t="s">
        <v>153</v>
      </c>
      <c r="BE155" s="225">
        <f>IF(N155="základní",J155,0)</f>
        <v>0</v>
      </c>
      <c r="BF155" s="225">
        <f>IF(N155="snížená",J155,0)</f>
        <v>0</v>
      </c>
      <c r="BG155" s="225">
        <f>IF(N155="zákl. přenesená",J155,0)</f>
        <v>0</v>
      </c>
      <c r="BH155" s="225">
        <f>IF(N155="sníž. přenesená",J155,0)</f>
        <v>0</v>
      </c>
      <c r="BI155" s="225">
        <f>IF(N155="nulová",J155,0)</f>
        <v>0</v>
      </c>
      <c r="BJ155" s="18" t="s">
        <v>82</v>
      </c>
      <c r="BK155" s="225">
        <f>ROUND(I155*H155,2)</f>
        <v>0</v>
      </c>
      <c r="BL155" s="18" t="s">
        <v>161</v>
      </c>
      <c r="BM155" s="224" t="s">
        <v>403</v>
      </c>
    </row>
    <row r="156" s="2" customFormat="1">
      <c r="A156" s="39"/>
      <c r="B156" s="40"/>
      <c r="C156" s="41"/>
      <c r="D156" s="226" t="s">
        <v>163</v>
      </c>
      <c r="E156" s="41"/>
      <c r="F156" s="227" t="s">
        <v>404</v>
      </c>
      <c r="G156" s="41"/>
      <c r="H156" s="41"/>
      <c r="I156" s="228"/>
      <c r="J156" s="41"/>
      <c r="K156" s="41"/>
      <c r="L156" s="45"/>
      <c r="M156" s="229"/>
      <c r="N156" s="230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163</v>
      </c>
      <c r="AU156" s="18" t="s">
        <v>84</v>
      </c>
    </row>
    <row r="157" s="13" customFormat="1">
      <c r="A157" s="13"/>
      <c r="B157" s="231"/>
      <c r="C157" s="232"/>
      <c r="D157" s="226" t="s">
        <v>165</v>
      </c>
      <c r="E157" s="233" t="s">
        <v>19</v>
      </c>
      <c r="F157" s="234" t="s">
        <v>405</v>
      </c>
      <c r="G157" s="232"/>
      <c r="H157" s="233" t="s">
        <v>19</v>
      </c>
      <c r="I157" s="235"/>
      <c r="J157" s="232"/>
      <c r="K157" s="232"/>
      <c r="L157" s="236"/>
      <c r="M157" s="237"/>
      <c r="N157" s="238"/>
      <c r="O157" s="238"/>
      <c r="P157" s="238"/>
      <c r="Q157" s="238"/>
      <c r="R157" s="238"/>
      <c r="S157" s="238"/>
      <c r="T157" s="23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0" t="s">
        <v>165</v>
      </c>
      <c r="AU157" s="240" t="s">
        <v>84</v>
      </c>
      <c r="AV157" s="13" t="s">
        <v>82</v>
      </c>
      <c r="AW157" s="13" t="s">
        <v>35</v>
      </c>
      <c r="AX157" s="13" t="s">
        <v>75</v>
      </c>
      <c r="AY157" s="240" t="s">
        <v>153</v>
      </c>
    </row>
    <row r="158" s="13" customFormat="1">
      <c r="A158" s="13"/>
      <c r="B158" s="231"/>
      <c r="C158" s="232"/>
      <c r="D158" s="226" t="s">
        <v>165</v>
      </c>
      <c r="E158" s="233" t="s">
        <v>19</v>
      </c>
      <c r="F158" s="234" t="s">
        <v>406</v>
      </c>
      <c r="G158" s="232"/>
      <c r="H158" s="233" t="s">
        <v>19</v>
      </c>
      <c r="I158" s="235"/>
      <c r="J158" s="232"/>
      <c r="K158" s="232"/>
      <c r="L158" s="236"/>
      <c r="M158" s="237"/>
      <c r="N158" s="238"/>
      <c r="O158" s="238"/>
      <c r="P158" s="238"/>
      <c r="Q158" s="238"/>
      <c r="R158" s="238"/>
      <c r="S158" s="238"/>
      <c r="T158" s="23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0" t="s">
        <v>165</v>
      </c>
      <c r="AU158" s="240" t="s">
        <v>84</v>
      </c>
      <c r="AV158" s="13" t="s">
        <v>82</v>
      </c>
      <c r="AW158" s="13" t="s">
        <v>35</v>
      </c>
      <c r="AX158" s="13" t="s">
        <v>75</v>
      </c>
      <c r="AY158" s="240" t="s">
        <v>153</v>
      </c>
    </row>
    <row r="159" s="14" customFormat="1">
      <c r="A159" s="14"/>
      <c r="B159" s="241"/>
      <c r="C159" s="242"/>
      <c r="D159" s="226" t="s">
        <v>165</v>
      </c>
      <c r="E159" s="243" t="s">
        <v>19</v>
      </c>
      <c r="F159" s="244" t="s">
        <v>407</v>
      </c>
      <c r="G159" s="242"/>
      <c r="H159" s="245">
        <v>99.036000000000001</v>
      </c>
      <c r="I159" s="246"/>
      <c r="J159" s="242"/>
      <c r="K159" s="242"/>
      <c r="L159" s="247"/>
      <c r="M159" s="248"/>
      <c r="N159" s="249"/>
      <c r="O159" s="249"/>
      <c r="P159" s="249"/>
      <c r="Q159" s="249"/>
      <c r="R159" s="249"/>
      <c r="S159" s="249"/>
      <c r="T159" s="250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1" t="s">
        <v>165</v>
      </c>
      <c r="AU159" s="251" t="s">
        <v>84</v>
      </c>
      <c r="AV159" s="14" t="s">
        <v>84</v>
      </c>
      <c r="AW159" s="14" t="s">
        <v>35</v>
      </c>
      <c r="AX159" s="14" t="s">
        <v>75</v>
      </c>
      <c r="AY159" s="251" t="s">
        <v>153</v>
      </c>
    </row>
    <row r="160" s="15" customFormat="1">
      <c r="A160" s="15"/>
      <c r="B160" s="252"/>
      <c r="C160" s="253"/>
      <c r="D160" s="226" t="s">
        <v>165</v>
      </c>
      <c r="E160" s="254" t="s">
        <v>19</v>
      </c>
      <c r="F160" s="255" t="s">
        <v>168</v>
      </c>
      <c r="G160" s="253"/>
      <c r="H160" s="256">
        <v>99.036000000000001</v>
      </c>
      <c r="I160" s="257"/>
      <c r="J160" s="253"/>
      <c r="K160" s="253"/>
      <c r="L160" s="258"/>
      <c r="M160" s="259"/>
      <c r="N160" s="260"/>
      <c r="O160" s="260"/>
      <c r="P160" s="260"/>
      <c r="Q160" s="260"/>
      <c r="R160" s="260"/>
      <c r="S160" s="260"/>
      <c r="T160" s="261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62" t="s">
        <v>165</v>
      </c>
      <c r="AU160" s="262" t="s">
        <v>84</v>
      </c>
      <c r="AV160" s="15" t="s">
        <v>161</v>
      </c>
      <c r="AW160" s="15" t="s">
        <v>35</v>
      </c>
      <c r="AX160" s="15" t="s">
        <v>82</v>
      </c>
      <c r="AY160" s="262" t="s">
        <v>153</v>
      </c>
    </row>
    <row r="161" s="2" customFormat="1" ht="16.5" customHeight="1">
      <c r="A161" s="39"/>
      <c r="B161" s="40"/>
      <c r="C161" s="213" t="s">
        <v>262</v>
      </c>
      <c r="D161" s="213" t="s">
        <v>156</v>
      </c>
      <c r="E161" s="214" t="s">
        <v>408</v>
      </c>
      <c r="F161" s="215" t="s">
        <v>409</v>
      </c>
      <c r="G161" s="216" t="s">
        <v>159</v>
      </c>
      <c r="H161" s="217">
        <v>99.036000000000001</v>
      </c>
      <c r="I161" s="218"/>
      <c r="J161" s="219">
        <f>ROUND(I161*H161,2)</f>
        <v>0</v>
      </c>
      <c r="K161" s="215" t="s">
        <v>333</v>
      </c>
      <c r="L161" s="45"/>
      <c r="M161" s="220" t="s">
        <v>19</v>
      </c>
      <c r="N161" s="221" t="s">
        <v>46</v>
      </c>
      <c r="O161" s="85"/>
      <c r="P161" s="222">
        <f>O161*H161</f>
        <v>0</v>
      </c>
      <c r="Q161" s="222">
        <v>0</v>
      </c>
      <c r="R161" s="222">
        <f>Q161*H161</f>
        <v>0</v>
      </c>
      <c r="S161" s="222">
        <v>0</v>
      </c>
      <c r="T161" s="223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24" t="s">
        <v>161</v>
      </c>
      <c r="AT161" s="224" t="s">
        <v>156</v>
      </c>
      <c r="AU161" s="224" t="s">
        <v>84</v>
      </c>
      <c r="AY161" s="18" t="s">
        <v>153</v>
      </c>
      <c r="BE161" s="225">
        <f>IF(N161="základní",J161,0)</f>
        <v>0</v>
      </c>
      <c r="BF161" s="225">
        <f>IF(N161="snížená",J161,0)</f>
        <v>0</v>
      </c>
      <c r="BG161" s="225">
        <f>IF(N161="zákl. přenesená",J161,0)</f>
        <v>0</v>
      </c>
      <c r="BH161" s="225">
        <f>IF(N161="sníž. přenesená",J161,0)</f>
        <v>0</v>
      </c>
      <c r="BI161" s="225">
        <f>IF(N161="nulová",J161,0)</f>
        <v>0</v>
      </c>
      <c r="BJ161" s="18" t="s">
        <v>82</v>
      </c>
      <c r="BK161" s="225">
        <f>ROUND(I161*H161,2)</f>
        <v>0</v>
      </c>
      <c r="BL161" s="18" t="s">
        <v>161</v>
      </c>
      <c r="BM161" s="224" t="s">
        <v>410</v>
      </c>
    </row>
    <row r="162" s="2" customFormat="1">
      <c r="A162" s="39"/>
      <c r="B162" s="40"/>
      <c r="C162" s="41"/>
      <c r="D162" s="226" t="s">
        <v>163</v>
      </c>
      <c r="E162" s="41"/>
      <c r="F162" s="227" t="s">
        <v>411</v>
      </c>
      <c r="G162" s="41"/>
      <c r="H162" s="41"/>
      <c r="I162" s="228"/>
      <c r="J162" s="41"/>
      <c r="K162" s="41"/>
      <c r="L162" s="45"/>
      <c r="M162" s="229"/>
      <c r="N162" s="230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163</v>
      </c>
      <c r="AU162" s="18" t="s">
        <v>84</v>
      </c>
    </row>
    <row r="163" s="14" customFormat="1">
      <c r="A163" s="14"/>
      <c r="B163" s="241"/>
      <c r="C163" s="242"/>
      <c r="D163" s="226" t="s">
        <v>165</v>
      </c>
      <c r="E163" s="243" t="s">
        <v>19</v>
      </c>
      <c r="F163" s="244" t="s">
        <v>412</v>
      </c>
      <c r="G163" s="242"/>
      <c r="H163" s="245">
        <v>99.036000000000001</v>
      </c>
      <c r="I163" s="246"/>
      <c r="J163" s="242"/>
      <c r="K163" s="242"/>
      <c r="L163" s="247"/>
      <c r="M163" s="248"/>
      <c r="N163" s="249"/>
      <c r="O163" s="249"/>
      <c r="P163" s="249"/>
      <c r="Q163" s="249"/>
      <c r="R163" s="249"/>
      <c r="S163" s="249"/>
      <c r="T163" s="250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1" t="s">
        <v>165</v>
      </c>
      <c r="AU163" s="251" t="s">
        <v>84</v>
      </c>
      <c r="AV163" s="14" t="s">
        <v>84</v>
      </c>
      <c r="AW163" s="14" t="s">
        <v>35</v>
      </c>
      <c r="AX163" s="14" t="s">
        <v>75</v>
      </c>
      <c r="AY163" s="251" t="s">
        <v>153</v>
      </c>
    </row>
    <row r="164" s="15" customFormat="1">
      <c r="A164" s="15"/>
      <c r="B164" s="252"/>
      <c r="C164" s="253"/>
      <c r="D164" s="226" t="s">
        <v>165</v>
      </c>
      <c r="E164" s="254" t="s">
        <v>19</v>
      </c>
      <c r="F164" s="255" t="s">
        <v>168</v>
      </c>
      <c r="G164" s="253"/>
      <c r="H164" s="256">
        <v>99.036000000000001</v>
      </c>
      <c r="I164" s="257"/>
      <c r="J164" s="253"/>
      <c r="K164" s="253"/>
      <c r="L164" s="258"/>
      <c r="M164" s="259"/>
      <c r="N164" s="260"/>
      <c r="O164" s="260"/>
      <c r="P164" s="260"/>
      <c r="Q164" s="260"/>
      <c r="R164" s="260"/>
      <c r="S164" s="260"/>
      <c r="T164" s="261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62" t="s">
        <v>165</v>
      </c>
      <c r="AU164" s="262" t="s">
        <v>84</v>
      </c>
      <c r="AV164" s="15" t="s">
        <v>161</v>
      </c>
      <c r="AW164" s="15" t="s">
        <v>35</v>
      </c>
      <c r="AX164" s="15" t="s">
        <v>82</v>
      </c>
      <c r="AY164" s="262" t="s">
        <v>153</v>
      </c>
    </row>
    <row r="165" s="2" customFormat="1" ht="16.5" customHeight="1">
      <c r="A165" s="39"/>
      <c r="B165" s="40"/>
      <c r="C165" s="213" t="s">
        <v>8</v>
      </c>
      <c r="D165" s="213" t="s">
        <v>156</v>
      </c>
      <c r="E165" s="214" t="s">
        <v>413</v>
      </c>
      <c r="F165" s="215" t="s">
        <v>414</v>
      </c>
      <c r="G165" s="216" t="s">
        <v>180</v>
      </c>
      <c r="H165" s="217">
        <v>229.69800000000001</v>
      </c>
      <c r="I165" s="218"/>
      <c r="J165" s="219">
        <f>ROUND(I165*H165,2)</f>
        <v>0</v>
      </c>
      <c r="K165" s="215" t="s">
        <v>333</v>
      </c>
      <c r="L165" s="45"/>
      <c r="M165" s="220" t="s">
        <v>19</v>
      </c>
      <c r="N165" s="221" t="s">
        <v>46</v>
      </c>
      <c r="O165" s="85"/>
      <c r="P165" s="222">
        <f>O165*H165</f>
        <v>0</v>
      </c>
      <c r="Q165" s="222">
        <v>0</v>
      </c>
      <c r="R165" s="222">
        <f>Q165*H165</f>
        <v>0</v>
      </c>
      <c r="S165" s="222">
        <v>0</v>
      </c>
      <c r="T165" s="223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24" t="s">
        <v>161</v>
      </c>
      <c r="AT165" s="224" t="s">
        <v>156</v>
      </c>
      <c r="AU165" s="224" t="s">
        <v>84</v>
      </c>
      <c r="AY165" s="18" t="s">
        <v>153</v>
      </c>
      <c r="BE165" s="225">
        <f>IF(N165="základní",J165,0)</f>
        <v>0</v>
      </c>
      <c r="BF165" s="225">
        <f>IF(N165="snížená",J165,0)</f>
        <v>0</v>
      </c>
      <c r="BG165" s="225">
        <f>IF(N165="zákl. přenesená",J165,0)</f>
        <v>0</v>
      </c>
      <c r="BH165" s="225">
        <f>IF(N165="sníž. přenesená",J165,0)</f>
        <v>0</v>
      </c>
      <c r="BI165" s="225">
        <f>IF(N165="nulová",J165,0)</f>
        <v>0</v>
      </c>
      <c r="BJ165" s="18" t="s">
        <v>82</v>
      </c>
      <c r="BK165" s="225">
        <f>ROUND(I165*H165,2)</f>
        <v>0</v>
      </c>
      <c r="BL165" s="18" t="s">
        <v>161</v>
      </c>
      <c r="BM165" s="224" t="s">
        <v>415</v>
      </c>
    </row>
    <row r="166" s="2" customFormat="1">
      <c r="A166" s="39"/>
      <c r="B166" s="40"/>
      <c r="C166" s="41"/>
      <c r="D166" s="226" t="s">
        <v>163</v>
      </c>
      <c r="E166" s="41"/>
      <c r="F166" s="227" t="s">
        <v>416</v>
      </c>
      <c r="G166" s="41"/>
      <c r="H166" s="41"/>
      <c r="I166" s="228"/>
      <c r="J166" s="41"/>
      <c r="K166" s="41"/>
      <c r="L166" s="45"/>
      <c r="M166" s="229"/>
      <c r="N166" s="230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163</v>
      </c>
      <c r="AU166" s="18" t="s">
        <v>84</v>
      </c>
    </row>
    <row r="167" s="13" customFormat="1">
      <c r="A167" s="13"/>
      <c r="B167" s="231"/>
      <c r="C167" s="232"/>
      <c r="D167" s="226" t="s">
        <v>165</v>
      </c>
      <c r="E167" s="233" t="s">
        <v>19</v>
      </c>
      <c r="F167" s="234" t="s">
        <v>417</v>
      </c>
      <c r="G167" s="232"/>
      <c r="H167" s="233" t="s">
        <v>19</v>
      </c>
      <c r="I167" s="235"/>
      <c r="J167" s="232"/>
      <c r="K167" s="232"/>
      <c r="L167" s="236"/>
      <c r="M167" s="237"/>
      <c r="N167" s="238"/>
      <c r="O167" s="238"/>
      <c r="P167" s="238"/>
      <c r="Q167" s="238"/>
      <c r="R167" s="238"/>
      <c r="S167" s="238"/>
      <c r="T167" s="239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0" t="s">
        <v>165</v>
      </c>
      <c r="AU167" s="240" t="s">
        <v>84</v>
      </c>
      <c r="AV167" s="13" t="s">
        <v>82</v>
      </c>
      <c r="AW167" s="13" t="s">
        <v>35</v>
      </c>
      <c r="AX167" s="13" t="s">
        <v>75</v>
      </c>
      <c r="AY167" s="240" t="s">
        <v>153</v>
      </c>
    </row>
    <row r="168" s="14" customFormat="1">
      <c r="A168" s="14"/>
      <c r="B168" s="241"/>
      <c r="C168" s="242"/>
      <c r="D168" s="226" t="s">
        <v>165</v>
      </c>
      <c r="E168" s="243" t="s">
        <v>19</v>
      </c>
      <c r="F168" s="244" t="s">
        <v>418</v>
      </c>
      <c r="G168" s="242"/>
      <c r="H168" s="245">
        <v>229.69800000000001</v>
      </c>
      <c r="I168" s="246"/>
      <c r="J168" s="242"/>
      <c r="K168" s="242"/>
      <c r="L168" s="247"/>
      <c r="M168" s="248"/>
      <c r="N168" s="249"/>
      <c r="O168" s="249"/>
      <c r="P168" s="249"/>
      <c r="Q168" s="249"/>
      <c r="R168" s="249"/>
      <c r="S168" s="249"/>
      <c r="T168" s="250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1" t="s">
        <v>165</v>
      </c>
      <c r="AU168" s="251" t="s">
        <v>84</v>
      </c>
      <c r="AV168" s="14" t="s">
        <v>84</v>
      </c>
      <c r="AW168" s="14" t="s">
        <v>35</v>
      </c>
      <c r="AX168" s="14" t="s">
        <v>75</v>
      </c>
      <c r="AY168" s="251" t="s">
        <v>153</v>
      </c>
    </row>
    <row r="169" s="15" customFormat="1">
      <c r="A169" s="15"/>
      <c r="B169" s="252"/>
      <c r="C169" s="253"/>
      <c r="D169" s="226" t="s">
        <v>165</v>
      </c>
      <c r="E169" s="254" t="s">
        <v>19</v>
      </c>
      <c r="F169" s="255" t="s">
        <v>168</v>
      </c>
      <c r="G169" s="253"/>
      <c r="H169" s="256">
        <v>229.69800000000001</v>
      </c>
      <c r="I169" s="257"/>
      <c r="J169" s="253"/>
      <c r="K169" s="253"/>
      <c r="L169" s="258"/>
      <c r="M169" s="259"/>
      <c r="N169" s="260"/>
      <c r="O169" s="260"/>
      <c r="P169" s="260"/>
      <c r="Q169" s="260"/>
      <c r="R169" s="260"/>
      <c r="S169" s="260"/>
      <c r="T169" s="261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62" t="s">
        <v>165</v>
      </c>
      <c r="AU169" s="262" t="s">
        <v>84</v>
      </c>
      <c r="AV169" s="15" t="s">
        <v>161</v>
      </c>
      <c r="AW169" s="15" t="s">
        <v>35</v>
      </c>
      <c r="AX169" s="15" t="s">
        <v>82</v>
      </c>
      <c r="AY169" s="262" t="s">
        <v>153</v>
      </c>
    </row>
    <row r="170" s="2" customFormat="1">
      <c r="A170" s="39"/>
      <c r="B170" s="40"/>
      <c r="C170" s="213" t="s">
        <v>275</v>
      </c>
      <c r="D170" s="213" t="s">
        <v>156</v>
      </c>
      <c r="E170" s="214" t="s">
        <v>419</v>
      </c>
      <c r="F170" s="215" t="s">
        <v>420</v>
      </c>
      <c r="G170" s="216" t="s">
        <v>180</v>
      </c>
      <c r="H170" s="217">
        <v>2500.248</v>
      </c>
      <c r="I170" s="218"/>
      <c r="J170" s="219">
        <f>ROUND(I170*H170,2)</f>
        <v>0</v>
      </c>
      <c r="K170" s="215" t="s">
        <v>333</v>
      </c>
      <c r="L170" s="45"/>
      <c r="M170" s="220" t="s">
        <v>19</v>
      </c>
      <c r="N170" s="221" t="s">
        <v>46</v>
      </c>
      <c r="O170" s="85"/>
      <c r="P170" s="222">
        <f>O170*H170</f>
        <v>0</v>
      </c>
      <c r="Q170" s="222">
        <v>0</v>
      </c>
      <c r="R170" s="222">
        <f>Q170*H170</f>
        <v>0</v>
      </c>
      <c r="S170" s="222">
        <v>0</v>
      </c>
      <c r="T170" s="223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24" t="s">
        <v>161</v>
      </c>
      <c r="AT170" s="224" t="s">
        <v>156</v>
      </c>
      <c r="AU170" s="224" t="s">
        <v>84</v>
      </c>
      <c r="AY170" s="18" t="s">
        <v>153</v>
      </c>
      <c r="BE170" s="225">
        <f>IF(N170="základní",J170,0)</f>
        <v>0</v>
      </c>
      <c r="BF170" s="225">
        <f>IF(N170="snížená",J170,0)</f>
        <v>0</v>
      </c>
      <c r="BG170" s="225">
        <f>IF(N170="zákl. přenesená",J170,0)</f>
        <v>0</v>
      </c>
      <c r="BH170" s="225">
        <f>IF(N170="sníž. přenesená",J170,0)</f>
        <v>0</v>
      </c>
      <c r="BI170" s="225">
        <f>IF(N170="nulová",J170,0)</f>
        <v>0</v>
      </c>
      <c r="BJ170" s="18" t="s">
        <v>82</v>
      </c>
      <c r="BK170" s="225">
        <f>ROUND(I170*H170,2)</f>
        <v>0</v>
      </c>
      <c r="BL170" s="18" t="s">
        <v>161</v>
      </c>
      <c r="BM170" s="224" t="s">
        <v>421</v>
      </c>
    </row>
    <row r="171" s="2" customFormat="1">
      <c r="A171" s="39"/>
      <c r="B171" s="40"/>
      <c r="C171" s="41"/>
      <c r="D171" s="226" t="s">
        <v>163</v>
      </c>
      <c r="E171" s="41"/>
      <c r="F171" s="227" t="s">
        <v>422</v>
      </c>
      <c r="G171" s="41"/>
      <c r="H171" s="41"/>
      <c r="I171" s="228"/>
      <c r="J171" s="41"/>
      <c r="K171" s="41"/>
      <c r="L171" s="45"/>
      <c r="M171" s="229"/>
      <c r="N171" s="230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163</v>
      </c>
      <c r="AU171" s="18" t="s">
        <v>84</v>
      </c>
    </row>
    <row r="172" s="13" customFormat="1">
      <c r="A172" s="13"/>
      <c r="B172" s="231"/>
      <c r="C172" s="232"/>
      <c r="D172" s="226" t="s">
        <v>165</v>
      </c>
      <c r="E172" s="233" t="s">
        <v>19</v>
      </c>
      <c r="F172" s="234" t="s">
        <v>423</v>
      </c>
      <c r="G172" s="232"/>
      <c r="H172" s="233" t="s">
        <v>19</v>
      </c>
      <c r="I172" s="235"/>
      <c r="J172" s="232"/>
      <c r="K172" s="232"/>
      <c r="L172" s="236"/>
      <c r="M172" s="237"/>
      <c r="N172" s="238"/>
      <c r="O172" s="238"/>
      <c r="P172" s="238"/>
      <c r="Q172" s="238"/>
      <c r="R172" s="238"/>
      <c r="S172" s="238"/>
      <c r="T172" s="239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0" t="s">
        <v>165</v>
      </c>
      <c r="AU172" s="240" t="s">
        <v>84</v>
      </c>
      <c r="AV172" s="13" t="s">
        <v>82</v>
      </c>
      <c r="AW172" s="13" t="s">
        <v>35</v>
      </c>
      <c r="AX172" s="13" t="s">
        <v>75</v>
      </c>
      <c r="AY172" s="240" t="s">
        <v>153</v>
      </c>
    </row>
    <row r="173" s="14" customFormat="1">
      <c r="A173" s="14"/>
      <c r="B173" s="241"/>
      <c r="C173" s="242"/>
      <c r="D173" s="226" t="s">
        <v>165</v>
      </c>
      <c r="E173" s="243" t="s">
        <v>19</v>
      </c>
      <c r="F173" s="244" t="s">
        <v>424</v>
      </c>
      <c r="G173" s="242"/>
      <c r="H173" s="245">
        <v>2500.248</v>
      </c>
      <c r="I173" s="246"/>
      <c r="J173" s="242"/>
      <c r="K173" s="242"/>
      <c r="L173" s="247"/>
      <c r="M173" s="248"/>
      <c r="N173" s="249"/>
      <c r="O173" s="249"/>
      <c r="P173" s="249"/>
      <c r="Q173" s="249"/>
      <c r="R173" s="249"/>
      <c r="S173" s="249"/>
      <c r="T173" s="250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1" t="s">
        <v>165</v>
      </c>
      <c r="AU173" s="251" t="s">
        <v>84</v>
      </c>
      <c r="AV173" s="14" t="s">
        <v>84</v>
      </c>
      <c r="AW173" s="14" t="s">
        <v>35</v>
      </c>
      <c r="AX173" s="14" t="s">
        <v>75</v>
      </c>
      <c r="AY173" s="251" t="s">
        <v>153</v>
      </c>
    </row>
    <row r="174" s="15" customFormat="1">
      <c r="A174" s="15"/>
      <c r="B174" s="252"/>
      <c r="C174" s="253"/>
      <c r="D174" s="226" t="s">
        <v>165</v>
      </c>
      <c r="E174" s="254" t="s">
        <v>19</v>
      </c>
      <c r="F174" s="255" t="s">
        <v>168</v>
      </c>
      <c r="G174" s="253"/>
      <c r="H174" s="256">
        <v>2500.248</v>
      </c>
      <c r="I174" s="257"/>
      <c r="J174" s="253"/>
      <c r="K174" s="253"/>
      <c r="L174" s="258"/>
      <c r="M174" s="259"/>
      <c r="N174" s="260"/>
      <c r="O174" s="260"/>
      <c r="P174" s="260"/>
      <c r="Q174" s="260"/>
      <c r="R174" s="260"/>
      <c r="S174" s="260"/>
      <c r="T174" s="261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62" t="s">
        <v>165</v>
      </c>
      <c r="AU174" s="262" t="s">
        <v>84</v>
      </c>
      <c r="AV174" s="15" t="s">
        <v>161</v>
      </c>
      <c r="AW174" s="15" t="s">
        <v>35</v>
      </c>
      <c r="AX174" s="15" t="s">
        <v>82</v>
      </c>
      <c r="AY174" s="262" t="s">
        <v>153</v>
      </c>
    </row>
    <row r="175" s="2" customFormat="1" ht="16.5" customHeight="1">
      <c r="A175" s="39"/>
      <c r="B175" s="40"/>
      <c r="C175" s="213" t="s">
        <v>280</v>
      </c>
      <c r="D175" s="213" t="s">
        <v>156</v>
      </c>
      <c r="E175" s="214" t="s">
        <v>425</v>
      </c>
      <c r="F175" s="215" t="s">
        <v>426</v>
      </c>
      <c r="G175" s="216" t="s">
        <v>180</v>
      </c>
      <c r="H175" s="217">
        <v>254.328</v>
      </c>
      <c r="I175" s="218"/>
      <c r="J175" s="219">
        <f>ROUND(I175*H175,2)</f>
        <v>0</v>
      </c>
      <c r="K175" s="215" t="s">
        <v>333</v>
      </c>
      <c r="L175" s="45"/>
      <c r="M175" s="220" t="s">
        <v>19</v>
      </c>
      <c r="N175" s="221" t="s">
        <v>46</v>
      </c>
      <c r="O175" s="85"/>
      <c r="P175" s="222">
        <f>O175*H175</f>
        <v>0</v>
      </c>
      <c r="Q175" s="222">
        <v>0</v>
      </c>
      <c r="R175" s="222">
        <f>Q175*H175</f>
        <v>0</v>
      </c>
      <c r="S175" s="222">
        <v>0</v>
      </c>
      <c r="T175" s="223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24" t="s">
        <v>161</v>
      </c>
      <c r="AT175" s="224" t="s">
        <v>156</v>
      </c>
      <c r="AU175" s="224" t="s">
        <v>84</v>
      </c>
      <c r="AY175" s="18" t="s">
        <v>153</v>
      </c>
      <c r="BE175" s="225">
        <f>IF(N175="základní",J175,0)</f>
        <v>0</v>
      </c>
      <c r="BF175" s="225">
        <f>IF(N175="snížená",J175,0)</f>
        <v>0</v>
      </c>
      <c r="BG175" s="225">
        <f>IF(N175="zákl. přenesená",J175,0)</f>
        <v>0</v>
      </c>
      <c r="BH175" s="225">
        <f>IF(N175="sníž. přenesená",J175,0)</f>
        <v>0</v>
      </c>
      <c r="BI175" s="225">
        <f>IF(N175="nulová",J175,0)</f>
        <v>0</v>
      </c>
      <c r="BJ175" s="18" t="s">
        <v>82</v>
      </c>
      <c r="BK175" s="225">
        <f>ROUND(I175*H175,2)</f>
        <v>0</v>
      </c>
      <c r="BL175" s="18" t="s">
        <v>161</v>
      </c>
      <c r="BM175" s="224" t="s">
        <v>427</v>
      </c>
    </row>
    <row r="176" s="2" customFormat="1">
      <c r="A176" s="39"/>
      <c r="B176" s="40"/>
      <c r="C176" s="41"/>
      <c r="D176" s="226" t="s">
        <v>163</v>
      </c>
      <c r="E176" s="41"/>
      <c r="F176" s="227" t="s">
        <v>428</v>
      </c>
      <c r="G176" s="41"/>
      <c r="H176" s="41"/>
      <c r="I176" s="228"/>
      <c r="J176" s="41"/>
      <c r="K176" s="41"/>
      <c r="L176" s="45"/>
      <c r="M176" s="229"/>
      <c r="N176" s="230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163</v>
      </c>
      <c r="AU176" s="18" t="s">
        <v>84</v>
      </c>
    </row>
    <row r="177" s="13" customFormat="1">
      <c r="A177" s="13"/>
      <c r="B177" s="231"/>
      <c r="C177" s="232"/>
      <c r="D177" s="226" t="s">
        <v>165</v>
      </c>
      <c r="E177" s="233" t="s">
        <v>19</v>
      </c>
      <c r="F177" s="234" t="s">
        <v>369</v>
      </c>
      <c r="G177" s="232"/>
      <c r="H177" s="233" t="s">
        <v>19</v>
      </c>
      <c r="I177" s="235"/>
      <c r="J177" s="232"/>
      <c r="K177" s="232"/>
      <c r="L177" s="236"/>
      <c r="M177" s="237"/>
      <c r="N177" s="238"/>
      <c r="O177" s="238"/>
      <c r="P177" s="238"/>
      <c r="Q177" s="238"/>
      <c r="R177" s="238"/>
      <c r="S177" s="238"/>
      <c r="T177" s="239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0" t="s">
        <v>165</v>
      </c>
      <c r="AU177" s="240" t="s">
        <v>84</v>
      </c>
      <c r="AV177" s="13" t="s">
        <v>82</v>
      </c>
      <c r="AW177" s="13" t="s">
        <v>35</v>
      </c>
      <c r="AX177" s="13" t="s">
        <v>75</v>
      </c>
      <c r="AY177" s="240" t="s">
        <v>153</v>
      </c>
    </row>
    <row r="178" s="14" customFormat="1">
      <c r="A178" s="14"/>
      <c r="B178" s="241"/>
      <c r="C178" s="242"/>
      <c r="D178" s="226" t="s">
        <v>165</v>
      </c>
      <c r="E178" s="243" t="s">
        <v>19</v>
      </c>
      <c r="F178" s="244" t="s">
        <v>429</v>
      </c>
      <c r="G178" s="242"/>
      <c r="H178" s="245">
        <v>24.629999999999999</v>
      </c>
      <c r="I178" s="246"/>
      <c r="J178" s="242"/>
      <c r="K178" s="242"/>
      <c r="L178" s="247"/>
      <c r="M178" s="248"/>
      <c r="N178" s="249"/>
      <c r="O178" s="249"/>
      <c r="P178" s="249"/>
      <c r="Q178" s="249"/>
      <c r="R178" s="249"/>
      <c r="S178" s="249"/>
      <c r="T178" s="250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1" t="s">
        <v>165</v>
      </c>
      <c r="AU178" s="251" t="s">
        <v>84</v>
      </c>
      <c r="AV178" s="14" t="s">
        <v>84</v>
      </c>
      <c r="AW178" s="14" t="s">
        <v>35</v>
      </c>
      <c r="AX178" s="14" t="s">
        <v>75</v>
      </c>
      <c r="AY178" s="251" t="s">
        <v>153</v>
      </c>
    </row>
    <row r="179" s="13" customFormat="1">
      <c r="A179" s="13"/>
      <c r="B179" s="231"/>
      <c r="C179" s="232"/>
      <c r="D179" s="226" t="s">
        <v>165</v>
      </c>
      <c r="E179" s="233" t="s">
        <v>19</v>
      </c>
      <c r="F179" s="234" t="s">
        <v>375</v>
      </c>
      <c r="G179" s="232"/>
      <c r="H179" s="233" t="s">
        <v>19</v>
      </c>
      <c r="I179" s="235"/>
      <c r="J179" s="232"/>
      <c r="K179" s="232"/>
      <c r="L179" s="236"/>
      <c r="M179" s="237"/>
      <c r="N179" s="238"/>
      <c r="O179" s="238"/>
      <c r="P179" s="238"/>
      <c r="Q179" s="238"/>
      <c r="R179" s="238"/>
      <c r="S179" s="238"/>
      <c r="T179" s="239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0" t="s">
        <v>165</v>
      </c>
      <c r="AU179" s="240" t="s">
        <v>84</v>
      </c>
      <c r="AV179" s="13" t="s">
        <v>82</v>
      </c>
      <c r="AW179" s="13" t="s">
        <v>35</v>
      </c>
      <c r="AX179" s="13" t="s">
        <v>75</v>
      </c>
      <c r="AY179" s="240" t="s">
        <v>153</v>
      </c>
    </row>
    <row r="180" s="14" customFormat="1">
      <c r="A180" s="14"/>
      <c r="B180" s="241"/>
      <c r="C180" s="242"/>
      <c r="D180" s="226" t="s">
        <v>165</v>
      </c>
      <c r="E180" s="243" t="s">
        <v>19</v>
      </c>
      <c r="F180" s="244" t="s">
        <v>418</v>
      </c>
      <c r="G180" s="242"/>
      <c r="H180" s="245">
        <v>229.69800000000001</v>
      </c>
      <c r="I180" s="246"/>
      <c r="J180" s="242"/>
      <c r="K180" s="242"/>
      <c r="L180" s="247"/>
      <c r="M180" s="248"/>
      <c r="N180" s="249"/>
      <c r="O180" s="249"/>
      <c r="P180" s="249"/>
      <c r="Q180" s="249"/>
      <c r="R180" s="249"/>
      <c r="S180" s="249"/>
      <c r="T180" s="250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1" t="s">
        <v>165</v>
      </c>
      <c r="AU180" s="251" t="s">
        <v>84</v>
      </c>
      <c r="AV180" s="14" t="s">
        <v>84</v>
      </c>
      <c r="AW180" s="14" t="s">
        <v>35</v>
      </c>
      <c r="AX180" s="14" t="s">
        <v>75</v>
      </c>
      <c r="AY180" s="251" t="s">
        <v>153</v>
      </c>
    </row>
    <row r="181" s="15" customFormat="1">
      <c r="A181" s="15"/>
      <c r="B181" s="252"/>
      <c r="C181" s="253"/>
      <c r="D181" s="226" t="s">
        <v>165</v>
      </c>
      <c r="E181" s="254" t="s">
        <v>19</v>
      </c>
      <c r="F181" s="255" t="s">
        <v>168</v>
      </c>
      <c r="G181" s="253"/>
      <c r="H181" s="256">
        <v>254.328</v>
      </c>
      <c r="I181" s="257"/>
      <c r="J181" s="253"/>
      <c r="K181" s="253"/>
      <c r="L181" s="258"/>
      <c r="M181" s="259"/>
      <c r="N181" s="260"/>
      <c r="O181" s="260"/>
      <c r="P181" s="260"/>
      <c r="Q181" s="260"/>
      <c r="R181" s="260"/>
      <c r="S181" s="260"/>
      <c r="T181" s="261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62" t="s">
        <v>165</v>
      </c>
      <c r="AU181" s="262" t="s">
        <v>84</v>
      </c>
      <c r="AV181" s="15" t="s">
        <v>161</v>
      </c>
      <c r="AW181" s="15" t="s">
        <v>35</v>
      </c>
      <c r="AX181" s="15" t="s">
        <v>82</v>
      </c>
      <c r="AY181" s="262" t="s">
        <v>153</v>
      </c>
    </row>
    <row r="182" s="2" customFormat="1" ht="16.5" customHeight="1">
      <c r="A182" s="39"/>
      <c r="B182" s="40"/>
      <c r="C182" s="213" t="s">
        <v>287</v>
      </c>
      <c r="D182" s="213" t="s">
        <v>156</v>
      </c>
      <c r="E182" s="214" t="s">
        <v>430</v>
      </c>
      <c r="F182" s="215" t="s">
        <v>431</v>
      </c>
      <c r="G182" s="216" t="s">
        <v>180</v>
      </c>
      <c r="H182" s="217">
        <v>21.344000000000001</v>
      </c>
      <c r="I182" s="218"/>
      <c r="J182" s="219">
        <f>ROUND(I182*H182,2)</f>
        <v>0</v>
      </c>
      <c r="K182" s="215" t="s">
        <v>333</v>
      </c>
      <c r="L182" s="45"/>
      <c r="M182" s="220" t="s">
        <v>19</v>
      </c>
      <c r="N182" s="221" t="s">
        <v>46</v>
      </c>
      <c r="O182" s="85"/>
      <c r="P182" s="222">
        <f>O182*H182</f>
        <v>0</v>
      </c>
      <c r="Q182" s="222">
        <v>0</v>
      </c>
      <c r="R182" s="222">
        <f>Q182*H182</f>
        <v>0</v>
      </c>
      <c r="S182" s="222">
        <v>0</v>
      </c>
      <c r="T182" s="223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24" t="s">
        <v>161</v>
      </c>
      <c r="AT182" s="224" t="s">
        <v>156</v>
      </c>
      <c r="AU182" s="224" t="s">
        <v>84</v>
      </c>
      <c r="AY182" s="18" t="s">
        <v>153</v>
      </c>
      <c r="BE182" s="225">
        <f>IF(N182="základní",J182,0)</f>
        <v>0</v>
      </c>
      <c r="BF182" s="225">
        <f>IF(N182="snížená",J182,0)</f>
        <v>0</v>
      </c>
      <c r="BG182" s="225">
        <f>IF(N182="zákl. přenesená",J182,0)</f>
        <v>0</v>
      </c>
      <c r="BH182" s="225">
        <f>IF(N182="sníž. přenesená",J182,0)</f>
        <v>0</v>
      </c>
      <c r="BI182" s="225">
        <f>IF(N182="nulová",J182,0)</f>
        <v>0</v>
      </c>
      <c r="BJ182" s="18" t="s">
        <v>82</v>
      </c>
      <c r="BK182" s="225">
        <f>ROUND(I182*H182,2)</f>
        <v>0</v>
      </c>
      <c r="BL182" s="18" t="s">
        <v>161</v>
      </c>
      <c r="BM182" s="224" t="s">
        <v>432</v>
      </c>
    </row>
    <row r="183" s="2" customFormat="1">
      <c r="A183" s="39"/>
      <c r="B183" s="40"/>
      <c r="C183" s="41"/>
      <c r="D183" s="226" t="s">
        <v>163</v>
      </c>
      <c r="E183" s="41"/>
      <c r="F183" s="227" t="s">
        <v>433</v>
      </c>
      <c r="G183" s="41"/>
      <c r="H183" s="41"/>
      <c r="I183" s="228"/>
      <c r="J183" s="41"/>
      <c r="K183" s="41"/>
      <c r="L183" s="45"/>
      <c r="M183" s="229"/>
      <c r="N183" s="230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163</v>
      </c>
      <c r="AU183" s="18" t="s">
        <v>84</v>
      </c>
    </row>
    <row r="184" s="13" customFormat="1">
      <c r="A184" s="13"/>
      <c r="B184" s="231"/>
      <c r="C184" s="232"/>
      <c r="D184" s="226" t="s">
        <v>165</v>
      </c>
      <c r="E184" s="233" t="s">
        <v>19</v>
      </c>
      <c r="F184" s="234" t="s">
        <v>434</v>
      </c>
      <c r="G184" s="232"/>
      <c r="H184" s="233" t="s">
        <v>19</v>
      </c>
      <c r="I184" s="235"/>
      <c r="J184" s="232"/>
      <c r="K184" s="232"/>
      <c r="L184" s="236"/>
      <c r="M184" s="237"/>
      <c r="N184" s="238"/>
      <c r="O184" s="238"/>
      <c r="P184" s="238"/>
      <c r="Q184" s="238"/>
      <c r="R184" s="238"/>
      <c r="S184" s="238"/>
      <c r="T184" s="239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0" t="s">
        <v>165</v>
      </c>
      <c r="AU184" s="240" t="s">
        <v>84</v>
      </c>
      <c r="AV184" s="13" t="s">
        <v>82</v>
      </c>
      <c r="AW184" s="13" t="s">
        <v>35</v>
      </c>
      <c r="AX184" s="13" t="s">
        <v>75</v>
      </c>
      <c r="AY184" s="240" t="s">
        <v>153</v>
      </c>
    </row>
    <row r="185" s="14" customFormat="1">
      <c r="A185" s="14"/>
      <c r="B185" s="241"/>
      <c r="C185" s="242"/>
      <c r="D185" s="226" t="s">
        <v>165</v>
      </c>
      <c r="E185" s="243" t="s">
        <v>19</v>
      </c>
      <c r="F185" s="244" t="s">
        <v>435</v>
      </c>
      <c r="G185" s="242"/>
      <c r="H185" s="245">
        <v>21.344000000000001</v>
      </c>
      <c r="I185" s="246"/>
      <c r="J185" s="242"/>
      <c r="K185" s="242"/>
      <c r="L185" s="247"/>
      <c r="M185" s="248"/>
      <c r="N185" s="249"/>
      <c r="O185" s="249"/>
      <c r="P185" s="249"/>
      <c r="Q185" s="249"/>
      <c r="R185" s="249"/>
      <c r="S185" s="249"/>
      <c r="T185" s="250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1" t="s">
        <v>165</v>
      </c>
      <c r="AU185" s="251" t="s">
        <v>84</v>
      </c>
      <c r="AV185" s="14" t="s">
        <v>84</v>
      </c>
      <c r="AW185" s="14" t="s">
        <v>35</v>
      </c>
      <c r="AX185" s="14" t="s">
        <v>75</v>
      </c>
      <c r="AY185" s="251" t="s">
        <v>153</v>
      </c>
    </row>
    <row r="186" s="15" customFormat="1">
      <c r="A186" s="15"/>
      <c r="B186" s="252"/>
      <c r="C186" s="253"/>
      <c r="D186" s="226" t="s">
        <v>165</v>
      </c>
      <c r="E186" s="254" t="s">
        <v>19</v>
      </c>
      <c r="F186" s="255" t="s">
        <v>168</v>
      </c>
      <c r="G186" s="253"/>
      <c r="H186" s="256">
        <v>21.344000000000001</v>
      </c>
      <c r="I186" s="257"/>
      <c r="J186" s="253"/>
      <c r="K186" s="253"/>
      <c r="L186" s="258"/>
      <c r="M186" s="259"/>
      <c r="N186" s="260"/>
      <c r="O186" s="260"/>
      <c r="P186" s="260"/>
      <c r="Q186" s="260"/>
      <c r="R186" s="260"/>
      <c r="S186" s="260"/>
      <c r="T186" s="261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62" t="s">
        <v>165</v>
      </c>
      <c r="AU186" s="262" t="s">
        <v>84</v>
      </c>
      <c r="AV186" s="15" t="s">
        <v>161</v>
      </c>
      <c r="AW186" s="15" t="s">
        <v>35</v>
      </c>
      <c r="AX186" s="15" t="s">
        <v>82</v>
      </c>
      <c r="AY186" s="262" t="s">
        <v>153</v>
      </c>
    </row>
    <row r="187" s="2" customFormat="1" ht="16.5" customHeight="1">
      <c r="A187" s="39"/>
      <c r="B187" s="40"/>
      <c r="C187" s="213" t="s">
        <v>296</v>
      </c>
      <c r="D187" s="213" t="s">
        <v>156</v>
      </c>
      <c r="E187" s="214" t="s">
        <v>436</v>
      </c>
      <c r="F187" s="215" t="s">
        <v>437</v>
      </c>
      <c r="G187" s="216" t="s">
        <v>180</v>
      </c>
      <c r="H187" s="217">
        <v>227.88900000000001</v>
      </c>
      <c r="I187" s="218"/>
      <c r="J187" s="219">
        <f>ROUND(I187*H187,2)</f>
        <v>0</v>
      </c>
      <c r="K187" s="215" t="s">
        <v>333</v>
      </c>
      <c r="L187" s="45"/>
      <c r="M187" s="220" t="s">
        <v>19</v>
      </c>
      <c r="N187" s="221" t="s">
        <v>46</v>
      </c>
      <c r="O187" s="85"/>
      <c r="P187" s="222">
        <f>O187*H187</f>
        <v>0</v>
      </c>
      <c r="Q187" s="222">
        <v>0</v>
      </c>
      <c r="R187" s="222">
        <f>Q187*H187</f>
        <v>0</v>
      </c>
      <c r="S187" s="222">
        <v>0</v>
      </c>
      <c r="T187" s="223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24" t="s">
        <v>161</v>
      </c>
      <c r="AT187" s="224" t="s">
        <v>156</v>
      </c>
      <c r="AU187" s="224" t="s">
        <v>84</v>
      </c>
      <c r="AY187" s="18" t="s">
        <v>153</v>
      </c>
      <c r="BE187" s="225">
        <f>IF(N187="základní",J187,0)</f>
        <v>0</v>
      </c>
      <c r="BF187" s="225">
        <f>IF(N187="snížená",J187,0)</f>
        <v>0</v>
      </c>
      <c r="BG187" s="225">
        <f>IF(N187="zákl. přenesená",J187,0)</f>
        <v>0</v>
      </c>
      <c r="BH187" s="225">
        <f>IF(N187="sníž. přenesená",J187,0)</f>
        <v>0</v>
      </c>
      <c r="BI187" s="225">
        <f>IF(N187="nulová",J187,0)</f>
        <v>0</v>
      </c>
      <c r="BJ187" s="18" t="s">
        <v>82</v>
      </c>
      <c r="BK187" s="225">
        <f>ROUND(I187*H187,2)</f>
        <v>0</v>
      </c>
      <c r="BL187" s="18" t="s">
        <v>161</v>
      </c>
      <c r="BM187" s="224" t="s">
        <v>438</v>
      </c>
    </row>
    <row r="188" s="2" customFormat="1">
      <c r="A188" s="39"/>
      <c r="B188" s="40"/>
      <c r="C188" s="41"/>
      <c r="D188" s="226" t="s">
        <v>163</v>
      </c>
      <c r="E188" s="41"/>
      <c r="F188" s="227" t="s">
        <v>439</v>
      </c>
      <c r="G188" s="41"/>
      <c r="H188" s="41"/>
      <c r="I188" s="228"/>
      <c r="J188" s="41"/>
      <c r="K188" s="41"/>
      <c r="L188" s="45"/>
      <c r="M188" s="229"/>
      <c r="N188" s="230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163</v>
      </c>
      <c r="AU188" s="18" t="s">
        <v>84</v>
      </c>
    </row>
    <row r="189" s="13" customFormat="1">
      <c r="A189" s="13"/>
      <c r="B189" s="231"/>
      <c r="C189" s="232"/>
      <c r="D189" s="226" t="s">
        <v>165</v>
      </c>
      <c r="E189" s="233" t="s">
        <v>19</v>
      </c>
      <c r="F189" s="234" t="s">
        <v>440</v>
      </c>
      <c r="G189" s="232"/>
      <c r="H189" s="233" t="s">
        <v>19</v>
      </c>
      <c r="I189" s="235"/>
      <c r="J189" s="232"/>
      <c r="K189" s="232"/>
      <c r="L189" s="236"/>
      <c r="M189" s="237"/>
      <c r="N189" s="238"/>
      <c r="O189" s="238"/>
      <c r="P189" s="238"/>
      <c r="Q189" s="238"/>
      <c r="R189" s="238"/>
      <c r="S189" s="238"/>
      <c r="T189" s="239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0" t="s">
        <v>165</v>
      </c>
      <c r="AU189" s="240" t="s">
        <v>84</v>
      </c>
      <c r="AV189" s="13" t="s">
        <v>82</v>
      </c>
      <c r="AW189" s="13" t="s">
        <v>35</v>
      </c>
      <c r="AX189" s="13" t="s">
        <v>75</v>
      </c>
      <c r="AY189" s="240" t="s">
        <v>153</v>
      </c>
    </row>
    <row r="190" s="14" customFormat="1">
      <c r="A190" s="14"/>
      <c r="B190" s="241"/>
      <c r="C190" s="242"/>
      <c r="D190" s="226" t="s">
        <v>165</v>
      </c>
      <c r="E190" s="243" t="s">
        <v>19</v>
      </c>
      <c r="F190" s="244" t="s">
        <v>441</v>
      </c>
      <c r="G190" s="242"/>
      <c r="H190" s="245">
        <v>227.88900000000001</v>
      </c>
      <c r="I190" s="246"/>
      <c r="J190" s="242"/>
      <c r="K190" s="242"/>
      <c r="L190" s="247"/>
      <c r="M190" s="248"/>
      <c r="N190" s="249"/>
      <c r="O190" s="249"/>
      <c r="P190" s="249"/>
      <c r="Q190" s="249"/>
      <c r="R190" s="249"/>
      <c r="S190" s="249"/>
      <c r="T190" s="250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1" t="s">
        <v>165</v>
      </c>
      <c r="AU190" s="251" t="s">
        <v>84</v>
      </c>
      <c r="AV190" s="14" t="s">
        <v>84</v>
      </c>
      <c r="AW190" s="14" t="s">
        <v>35</v>
      </c>
      <c r="AX190" s="14" t="s">
        <v>75</v>
      </c>
      <c r="AY190" s="251" t="s">
        <v>153</v>
      </c>
    </row>
    <row r="191" s="15" customFormat="1">
      <c r="A191" s="15"/>
      <c r="B191" s="252"/>
      <c r="C191" s="253"/>
      <c r="D191" s="226" t="s">
        <v>165</v>
      </c>
      <c r="E191" s="254" t="s">
        <v>19</v>
      </c>
      <c r="F191" s="255" t="s">
        <v>168</v>
      </c>
      <c r="G191" s="253"/>
      <c r="H191" s="256">
        <v>227.88900000000001</v>
      </c>
      <c r="I191" s="257"/>
      <c r="J191" s="253"/>
      <c r="K191" s="253"/>
      <c r="L191" s="258"/>
      <c r="M191" s="259"/>
      <c r="N191" s="260"/>
      <c r="O191" s="260"/>
      <c r="P191" s="260"/>
      <c r="Q191" s="260"/>
      <c r="R191" s="260"/>
      <c r="S191" s="260"/>
      <c r="T191" s="261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62" t="s">
        <v>165</v>
      </c>
      <c r="AU191" s="262" t="s">
        <v>84</v>
      </c>
      <c r="AV191" s="15" t="s">
        <v>161</v>
      </c>
      <c r="AW191" s="15" t="s">
        <v>35</v>
      </c>
      <c r="AX191" s="15" t="s">
        <v>82</v>
      </c>
      <c r="AY191" s="262" t="s">
        <v>153</v>
      </c>
    </row>
    <row r="192" s="2" customFormat="1" ht="16.5" customHeight="1">
      <c r="A192" s="39"/>
      <c r="B192" s="40"/>
      <c r="C192" s="263" t="s">
        <v>304</v>
      </c>
      <c r="D192" s="263" t="s">
        <v>169</v>
      </c>
      <c r="E192" s="264" t="s">
        <v>442</v>
      </c>
      <c r="F192" s="265" t="s">
        <v>443</v>
      </c>
      <c r="G192" s="266" t="s">
        <v>172</v>
      </c>
      <c r="H192" s="267">
        <v>410.19999999999999</v>
      </c>
      <c r="I192" s="268"/>
      <c r="J192" s="269">
        <f>ROUND(I192*H192,2)</f>
        <v>0</v>
      </c>
      <c r="K192" s="265" t="s">
        <v>333</v>
      </c>
      <c r="L192" s="270"/>
      <c r="M192" s="271" t="s">
        <v>19</v>
      </c>
      <c r="N192" s="272" t="s">
        <v>46</v>
      </c>
      <c r="O192" s="85"/>
      <c r="P192" s="222">
        <f>O192*H192</f>
        <v>0</v>
      </c>
      <c r="Q192" s="222">
        <v>1</v>
      </c>
      <c r="R192" s="222">
        <f>Q192*H192</f>
        <v>410.19999999999999</v>
      </c>
      <c r="S192" s="222">
        <v>0</v>
      </c>
      <c r="T192" s="223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24" t="s">
        <v>173</v>
      </c>
      <c r="AT192" s="224" t="s">
        <v>169</v>
      </c>
      <c r="AU192" s="224" t="s">
        <v>84</v>
      </c>
      <c r="AY192" s="18" t="s">
        <v>153</v>
      </c>
      <c r="BE192" s="225">
        <f>IF(N192="základní",J192,0)</f>
        <v>0</v>
      </c>
      <c r="BF192" s="225">
        <f>IF(N192="snížená",J192,0)</f>
        <v>0</v>
      </c>
      <c r="BG192" s="225">
        <f>IF(N192="zákl. přenesená",J192,0)</f>
        <v>0</v>
      </c>
      <c r="BH192" s="225">
        <f>IF(N192="sníž. přenesená",J192,0)</f>
        <v>0</v>
      </c>
      <c r="BI192" s="225">
        <f>IF(N192="nulová",J192,0)</f>
        <v>0</v>
      </c>
      <c r="BJ192" s="18" t="s">
        <v>82</v>
      </c>
      <c r="BK192" s="225">
        <f>ROUND(I192*H192,2)</f>
        <v>0</v>
      </c>
      <c r="BL192" s="18" t="s">
        <v>161</v>
      </c>
      <c r="BM192" s="224" t="s">
        <v>444</v>
      </c>
    </row>
    <row r="193" s="2" customFormat="1">
      <c r="A193" s="39"/>
      <c r="B193" s="40"/>
      <c r="C193" s="41"/>
      <c r="D193" s="226" t="s">
        <v>163</v>
      </c>
      <c r="E193" s="41"/>
      <c r="F193" s="227" t="s">
        <v>443</v>
      </c>
      <c r="G193" s="41"/>
      <c r="H193" s="41"/>
      <c r="I193" s="228"/>
      <c r="J193" s="41"/>
      <c r="K193" s="41"/>
      <c r="L193" s="45"/>
      <c r="M193" s="229"/>
      <c r="N193" s="230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163</v>
      </c>
      <c r="AU193" s="18" t="s">
        <v>84</v>
      </c>
    </row>
    <row r="194" s="14" customFormat="1">
      <c r="A194" s="14"/>
      <c r="B194" s="241"/>
      <c r="C194" s="242"/>
      <c r="D194" s="226" t="s">
        <v>165</v>
      </c>
      <c r="E194" s="243" t="s">
        <v>19</v>
      </c>
      <c r="F194" s="244" t="s">
        <v>445</v>
      </c>
      <c r="G194" s="242"/>
      <c r="H194" s="245">
        <v>410.19999999999999</v>
      </c>
      <c r="I194" s="246"/>
      <c r="J194" s="242"/>
      <c r="K194" s="242"/>
      <c r="L194" s="247"/>
      <c r="M194" s="248"/>
      <c r="N194" s="249"/>
      <c r="O194" s="249"/>
      <c r="P194" s="249"/>
      <c r="Q194" s="249"/>
      <c r="R194" s="249"/>
      <c r="S194" s="249"/>
      <c r="T194" s="250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1" t="s">
        <v>165</v>
      </c>
      <c r="AU194" s="251" t="s">
        <v>84</v>
      </c>
      <c r="AV194" s="14" t="s">
        <v>84</v>
      </c>
      <c r="AW194" s="14" t="s">
        <v>35</v>
      </c>
      <c r="AX194" s="14" t="s">
        <v>75</v>
      </c>
      <c r="AY194" s="251" t="s">
        <v>153</v>
      </c>
    </row>
    <row r="195" s="15" customFormat="1">
      <c r="A195" s="15"/>
      <c r="B195" s="252"/>
      <c r="C195" s="253"/>
      <c r="D195" s="226" t="s">
        <v>165</v>
      </c>
      <c r="E195" s="254" t="s">
        <v>19</v>
      </c>
      <c r="F195" s="255" t="s">
        <v>168</v>
      </c>
      <c r="G195" s="253"/>
      <c r="H195" s="256">
        <v>410.19999999999999</v>
      </c>
      <c r="I195" s="257"/>
      <c r="J195" s="253"/>
      <c r="K195" s="253"/>
      <c r="L195" s="258"/>
      <c r="M195" s="259"/>
      <c r="N195" s="260"/>
      <c r="O195" s="260"/>
      <c r="P195" s="260"/>
      <c r="Q195" s="260"/>
      <c r="R195" s="260"/>
      <c r="S195" s="260"/>
      <c r="T195" s="261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62" t="s">
        <v>165</v>
      </c>
      <c r="AU195" s="262" t="s">
        <v>84</v>
      </c>
      <c r="AV195" s="15" t="s">
        <v>161</v>
      </c>
      <c r="AW195" s="15" t="s">
        <v>35</v>
      </c>
      <c r="AX195" s="15" t="s">
        <v>82</v>
      </c>
      <c r="AY195" s="262" t="s">
        <v>153</v>
      </c>
    </row>
    <row r="196" s="2" customFormat="1" ht="16.5" customHeight="1">
      <c r="A196" s="39"/>
      <c r="B196" s="40"/>
      <c r="C196" s="213" t="s">
        <v>7</v>
      </c>
      <c r="D196" s="213" t="s">
        <v>156</v>
      </c>
      <c r="E196" s="214" t="s">
        <v>446</v>
      </c>
      <c r="F196" s="215" t="s">
        <v>447</v>
      </c>
      <c r="G196" s="216" t="s">
        <v>159</v>
      </c>
      <c r="H196" s="217">
        <v>164.19999999999999</v>
      </c>
      <c r="I196" s="218"/>
      <c r="J196" s="219">
        <f>ROUND(I196*H196,2)</f>
        <v>0</v>
      </c>
      <c r="K196" s="215" t="s">
        <v>333</v>
      </c>
      <c r="L196" s="45"/>
      <c r="M196" s="220" t="s">
        <v>19</v>
      </c>
      <c r="N196" s="221" t="s">
        <v>46</v>
      </c>
      <c r="O196" s="85"/>
      <c r="P196" s="222">
        <f>O196*H196</f>
        <v>0</v>
      </c>
      <c r="Q196" s="222">
        <v>0</v>
      </c>
      <c r="R196" s="222">
        <f>Q196*H196</f>
        <v>0</v>
      </c>
      <c r="S196" s="222">
        <v>0</v>
      </c>
      <c r="T196" s="223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24" t="s">
        <v>161</v>
      </c>
      <c r="AT196" s="224" t="s">
        <v>156</v>
      </c>
      <c r="AU196" s="224" t="s">
        <v>84</v>
      </c>
      <c r="AY196" s="18" t="s">
        <v>153</v>
      </c>
      <c r="BE196" s="225">
        <f>IF(N196="základní",J196,0)</f>
        <v>0</v>
      </c>
      <c r="BF196" s="225">
        <f>IF(N196="snížená",J196,0)</f>
        <v>0</v>
      </c>
      <c r="BG196" s="225">
        <f>IF(N196="zákl. přenesená",J196,0)</f>
        <v>0</v>
      </c>
      <c r="BH196" s="225">
        <f>IF(N196="sníž. přenesená",J196,0)</f>
        <v>0</v>
      </c>
      <c r="BI196" s="225">
        <f>IF(N196="nulová",J196,0)</f>
        <v>0</v>
      </c>
      <c r="BJ196" s="18" t="s">
        <v>82</v>
      </c>
      <c r="BK196" s="225">
        <f>ROUND(I196*H196,2)</f>
        <v>0</v>
      </c>
      <c r="BL196" s="18" t="s">
        <v>161</v>
      </c>
      <c r="BM196" s="224" t="s">
        <v>448</v>
      </c>
    </row>
    <row r="197" s="2" customFormat="1">
      <c r="A197" s="39"/>
      <c r="B197" s="40"/>
      <c r="C197" s="41"/>
      <c r="D197" s="226" t="s">
        <v>163</v>
      </c>
      <c r="E197" s="41"/>
      <c r="F197" s="227" t="s">
        <v>449</v>
      </c>
      <c r="G197" s="41"/>
      <c r="H197" s="41"/>
      <c r="I197" s="228"/>
      <c r="J197" s="41"/>
      <c r="K197" s="41"/>
      <c r="L197" s="45"/>
      <c r="M197" s="229"/>
      <c r="N197" s="230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163</v>
      </c>
      <c r="AU197" s="18" t="s">
        <v>84</v>
      </c>
    </row>
    <row r="198" s="13" customFormat="1">
      <c r="A198" s="13"/>
      <c r="B198" s="231"/>
      <c r="C198" s="232"/>
      <c r="D198" s="226" t="s">
        <v>165</v>
      </c>
      <c r="E198" s="233" t="s">
        <v>19</v>
      </c>
      <c r="F198" s="234" t="s">
        <v>450</v>
      </c>
      <c r="G198" s="232"/>
      <c r="H198" s="233" t="s">
        <v>19</v>
      </c>
      <c r="I198" s="235"/>
      <c r="J198" s="232"/>
      <c r="K198" s="232"/>
      <c r="L198" s="236"/>
      <c r="M198" s="237"/>
      <c r="N198" s="238"/>
      <c r="O198" s="238"/>
      <c r="P198" s="238"/>
      <c r="Q198" s="238"/>
      <c r="R198" s="238"/>
      <c r="S198" s="238"/>
      <c r="T198" s="239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0" t="s">
        <v>165</v>
      </c>
      <c r="AU198" s="240" t="s">
        <v>84</v>
      </c>
      <c r="AV198" s="13" t="s">
        <v>82</v>
      </c>
      <c r="AW198" s="13" t="s">
        <v>35</v>
      </c>
      <c r="AX198" s="13" t="s">
        <v>75</v>
      </c>
      <c r="AY198" s="240" t="s">
        <v>153</v>
      </c>
    </row>
    <row r="199" s="14" customFormat="1">
      <c r="A199" s="14"/>
      <c r="B199" s="241"/>
      <c r="C199" s="242"/>
      <c r="D199" s="226" t="s">
        <v>165</v>
      </c>
      <c r="E199" s="243" t="s">
        <v>19</v>
      </c>
      <c r="F199" s="244" t="s">
        <v>451</v>
      </c>
      <c r="G199" s="242"/>
      <c r="H199" s="245">
        <v>164.19999999999999</v>
      </c>
      <c r="I199" s="246"/>
      <c r="J199" s="242"/>
      <c r="K199" s="242"/>
      <c r="L199" s="247"/>
      <c r="M199" s="248"/>
      <c r="N199" s="249"/>
      <c r="O199" s="249"/>
      <c r="P199" s="249"/>
      <c r="Q199" s="249"/>
      <c r="R199" s="249"/>
      <c r="S199" s="249"/>
      <c r="T199" s="250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1" t="s">
        <v>165</v>
      </c>
      <c r="AU199" s="251" t="s">
        <v>84</v>
      </c>
      <c r="AV199" s="14" t="s">
        <v>84</v>
      </c>
      <c r="AW199" s="14" t="s">
        <v>35</v>
      </c>
      <c r="AX199" s="14" t="s">
        <v>75</v>
      </c>
      <c r="AY199" s="251" t="s">
        <v>153</v>
      </c>
    </row>
    <row r="200" s="15" customFormat="1">
      <c r="A200" s="15"/>
      <c r="B200" s="252"/>
      <c r="C200" s="253"/>
      <c r="D200" s="226" t="s">
        <v>165</v>
      </c>
      <c r="E200" s="254" t="s">
        <v>19</v>
      </c>
      <c r="F200" s="255" t="s">
        <v>168</v>
      </c>
      <c r="G200" s="253"/>
      <c r="H200" s="256">
        <v>164.19999999999999</v>
      </c>
      <c r="I200" s="257"/>
      <c r="J200" s="253"/>
      <c r="K200" s="253"/>
      <c r="L200" s="258"/>
      <c r="M200" s="259"/>
      <c r="N200" s="260"/>
      <c r="O200" s="260"/>
      <c r="P200" s="260"/>
      <c r="Q200" s="260"/>
      <c r="R200" s="260"/>
      <c r="S200" s="260"/>
      <c r="T200" s="261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62" t="s">
        <v>165</v>
      </c>
      <c r="AU200" s="262" t="s">
        <v>84</v>
      </c>
      <c r="AV200" s="15" t="s">
        <v>161</v>
      </c>
      <c r="AW200" s="15" t="s">
        <v>35</v>
      </c>
      <c r="AX200" s="15" t="s">
        <v>82</v>
      </c>
      <c r="AY200" s="262" t="s">
        <v>153</v>
      </c>
    </row>
    <row r="201" s="2" customFormat="1" ht="16.5" customHeight="1">
      <c r="A201" s="39"/>
      <c r="B201" s="40"/>
      <c r="C201" s="213" t="s">
        <v>452</v>
      </c>
      <c r="D201" s="213" t="s">
        <v>156</v>
      </c>
      <c r="E201" s="214" t="s">
        <v>453</v>
      </c>
      <c r="F201" s="215" t="s">
        <v>454</v>
      </c>
      <c r="G201" s="216" t="s">
        <v>159</v>
      </c>
      <c r="H201" s="217">
        <v>164.19999999999999</v>
      </c>
      <c r="I201" s="218"/>
      <c r="J201" s="219">
        <f>ROUND(I201*H201,2)</f>
        <v>0</v>
      </c>
      <c r="K201" s="215" t="s">
        <v>333</v>
      </c>
      <c r="L201" s="45"/>
      <c r="M201" s="220" t="s">
        <v>19</v>
      </c>
      <c r="N201" s="221" t="s">
        <v>46</v>
      </c>
      <c r="O201" s="85"/>
      <c r="P201" s="222">
        <f>O201*H201</f>
        <v>0</v>
      </c>
      <c r="Q201" s="222">
        <v>0</v>
      </c>
      <c r="R201" s="222">
        <f>Q201*H201</f>
        <v>0</v>
      </c>
      <c r="S201" s="222">
        <v>0</v>
      </c>
      <c r="T201" s="223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24" t="s">
        <v>161</v>
      </c>
      <c r="AT201" s="224" t="s">
        <v>156</v>
      </c>
      <c r="AU201" s="224" t="s">
        <v>84</v>
      </c>
      <c r="AY201" s="18" t="s">
        <v>153</v>
      </c>
      <c r="BE201" s="225">
        <f>IF(N201="základní",J201,0)</f>
        <v>0</v>
      </c>
      <c r="BF201" s="225">
        <f>IF(N201="snížená",J201,0)</f>
        <v>0</v>
      </c>
      <c r="BG201" s="225">
        <f>IF(N201="zákl. přenesená",J201,0)</f>
        <v>0</v>
      </c>
      <c r="BH201" s="225">
        <f>IF(N201="sníž. přenesená",J201,0)</f>
        <v>0</v>
      </c>
      <c r="BI201" s="225">
        <f>IF(N201="nulová",J201,0)</f>
        <v>0</v>
      </c>
      <c r="BJ201" s="18" t="s">
        <v>82</v>
      </c>
      <c r="BK201" s="225">
        <f>ROUND(I201*H201,2)</f>
        <v>0</v>
      </c>
      <c r="BL201" s="18" t="s">
        <v>161</v>
      </c>
      <c r="BM201" s="224" t="s">
        <v>455</v>
      </c>
    </row>
    <row r="202" s="2" customFormat="1">
      <c r="A202" s="39"/>
      <c r="B202" s="40"/>
      <c r="C202" s="41"/>
      <c r="D202" s="226" t="s">
        <v>163</v>
      </c>
      <c r="E202" s="41"/>
      <c r="F202" s="227" t="s">
        <v>456</v>
      </c>
      <c r="G202" s="41"/>
      <c r="H202" s="41"/>
      <c r="I202" s="228"/>
      <c r="J202" s="41"/>
      <c r="K202" s="41"/>
      <c r="L202" s="45"/>
      <c r="M202" s="229"/>
      <c r="N202" s="230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163</v>
      </c>
      <c r="AU202" s="18" t="s">
        <v>84</v>
      </c>
    </row>
    <row r="203" s="13" customFormat="1">
      <c r="A203" s="13"/>
      <c r="B203" s="231"/>
      <c r="C203" s="232"/>
      <c r="D203" s="226" t="s">
        <v>165</v>
      </c>
      <c r="E203" s="233" t="s">
        <v>19</v>
      </c>
      <c r="F203" s="234" t="s">
        <v>457</v>
      </c>
      <c r="G203" s="232"/>
      <c r="H203" s="233" t="s">
        <v>19</v>
      </c>
      <c r="I203" s="235"/>
      <c r="J203" s="232"/>
      <c r="K203" s="232"/>
      <c r="L203" s="236"/>
      <c r="M203" s="237"/>
      <c r="N203" s="238"/>
      <c r="O203" s="238"/>
      <c r="P203" s="238"/>
      <c r="Q203" s="238"/>
      <c r="R203" s="238"/>
      <c r="S203" s="238"/>
      <c r="T203" s="239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0" t="s">
        <v>165</v>
      </c>
      <c r="AU203" s="240" t="s">
        <v>84</v>
      </c>
      <c r="AV203" s="13" t="s">
        <v>82</v>
      </c>
      <c r="AW203" s="13" t="s">
        <v>35</v>
      </c>
      <c r="AX203" s="13" t="s">
        <v>75</v>
      </c>
      <c r="AY203" s="240" t="s">
        <v>153</v>
      </c>
    </row>
    <row r="204" s="14" customFormat="1">
      <c r="A204" s="14"/>
      <c r="B204" s="241"/>
      <c r="C204" s="242"/>
      <c r="D204" s="226" t="s">
        <v>165</v>
      </c>
      <c r="E204" s="243" t="s">
        <v>19</v>
      </c>
      <c r="F204" s="244" t="s">
        <v>451</v>
      </c>
      <c r="G204" s="242"/>
      <c r="H204" s="245">
        <v>164.19999999999999</v>
      </c>
      <c r="I204" s="246"/>
      <c r="J204" s="242"/>
      <c r="K204" s="242"/>
      <c r="L204" s="247"/>
      <c r="M204" s="248"/>
      <c r="N204" s="249"/>
      <c r="O204" s="249"/>
      <c r="P204" s="249"/>
      <c r="Q204" s="249"/>
      <c r="R204" s="249"/>
      <c r="S204" s="249"/>
      <c r="T204" s="250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1" t="s">
        <v>165</v>
      </c>
      <c r="AU204" s="251" t="s">
        <v>84</v>
      </c>
      <c r="AV204" s="14" t="s">
        <v>84</v>
      </c>
      <c r="AW204" s="14" t="s">
        <v>35</v>
      </c>
      <c r="AX204" s="14" t="s">
        <v>75</v>
      </c>
      <c r="AY204" s="251" t="s">
        <v>153</v>
      </c>
    </row>
    <row r="205" s="15" customFormat="1">
      <c r="A205" s="15"/>
      <c r="B205" s="252"/>
      <c r="C205" s="253"/>
      <c r="D205" s="226" t="s">
        <v>165</v>
      </c>
      <c r="E205" s="254" t="s">
        <v>19</v>
      </c>
      <c r="F205" s="255" t="s">
        <v>168</v>
      </c>
      <c r="G205" s="253"/>
      <c r="H205" s="256">
        <v>164.19999999999999</v>
      </c>
      <c r="I205" s="257"/>
      <c r="J205" s="253"/>
      <c r="K205" s="253"/>
      <c r="L205" s="258"/>
      <c r="M205" s="259"/>
      <c r="N205" s="260"/>
      <c r="O205" s="260"/>
      <c r="P205" s="260"/>
      <c r="Q205" s="260"/>
      <c r="R205" s="260"/>
      <c r="S205" s="260"/>
      <c r="T205" s="261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62" t="s">
        <v>165</v>
      </c>
      <c r="AU205" s="262" t="s">
        <v>84</v>
      </c>
      <c r="AV205" s="15" t="s">
        <v>161</v>
      </c>
      <c r="AW205" s="15" t="s">
        <v>35</v>
      </c>
      <c r="AX205" s="15" t="s">
        <v>82</v>
      </c>
      <c r="AY205" s="262" t="s">
        <v>153</v>
      </c>
    </row>
    <row r="206" s="2" customFormat="1" ht="16.5" customHeight="1">
      <c r="A206" s="39"/>
      <c r="B206" s="40"/>
      <c r="C206" s="263" t="s">
        <v>458</v>
      </c>
      <c r="D206" s="263" t="s">
        <v>169</v>
      </c>
      <c r="E206" s="264" t="s">
        <v>459</v>
      </c>
      <c r="F206" s="265" t="s">
        <v>460</v>
      </c>
      <c r="G206" s="266" t="s">
        <v>461</v>
      </c>
      <c r="H206" s="267">
        <v>2.4630000000000001</v>
      </c>
      <c r="I206" s="268"/>
      <c r="J206" s="269">
        <f>ROUND(I206*H206,2)</f>
        <v>0</v>
      </c>
      <c r="K206" s="265" t="s">
        <v>333</v>
      </c>
      <c r="L206" s="270"/>
      <c r="M206" s="271" t="s">
        <v>19</v>
      </c>
      <c r="N206" s="272" t="s">
        <v>46</v>
      </c>
      <c r="O206" s="85"/>
      <c r="P206" s="222">
        <f>O206*H206</f>
        <v>0</v>
      </c>
      <c r="Q206" s="222">
        <v>0.001</v>
      </c>
      <c r="R206" s="222">
        <f>Q206*H206</f>
        <v>0.0024630000000000003</v>
      </c>
      <c r="S206" s="222">
        <v>0</v>
      </c>
      <c r="T206" s="223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24" t="s">
        <v>173</v>
      </c>
      <c r="AT206" s="224" t="s">
        <v>169</v>
      </c>
      <c r="AU206" s="224" t="s">
        <v>84</v>
      </c>
      <c r="AY206" s="18" t="s">
        <v>153</v>
      </c>
      <c r="BE206" s="225">
        <f>IF(N206="základní",J206,0)</f>
        <v>0</v>
      </c>
      <c r="BF206" s="225">
        <f>IF(N206="snížená",J206,0)</f>
        <v>0</v>
      </c>
      <c r="BG206" s="225">
        <f>IF(N206="zákl. přenesená",J206,0)</f>
        <v>0</v>
      </c>
      <c r="BH206" s="225">
        <f>IF(N206="sníž. přenesená",J206,0)</f>
        <v>0</v>
      </c>
      <c r="BI206" s="225">
        <f>IF(N206="nulová",J206,0)</f>
        <v>0</v>
      </c>
      <c r="BJ206" s="18" t="s">
        <v>82</v>
      </c>
      <c r="BK206" s="225">
        <f>ROUND(I206*H206,2)</f>
        <v>0</v>
      </c>
      <c r="BL206" s="18" t="s">
        <v>161</v>
      </c>
      <c r="BM206" s="224" t="s">
        <v>462</v>
      </c>
    </row>
    <row r="207" s="2" customFormat="1">
      <c r="A207" s="39"/>
      <c r="B207" s="40"/>
      <c r="C207" s="41"/>
      <c r="D207" s="226" t="s">
        <v>163</v>
      </c>
      <c r="E207" s="41"/>
      <c r="F207" s="227" t="s">
        <v>460</v>
      </c>
      <c r="G207" s="41"/>
      <c r="H207" s="41"/>
      <c r="I207" s="228"/>
      <c r="J207" s="41"/>
      <c r="K207" s="41"/>
      <c r="L207" s="45"/>
      <c r="M207" s="229"/>
      <c r="N207" s="230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163</v>
      </c>
      <c r="AU207" s="18" t="s">
        <v>84</v>
      </c>
    </row>
    <row r="208" s="14" customFormat="1">
      <c r="A208" s="14"/>
      <c r="B208" s="241"/>
      <c r="C208" s="242"/>
      <c r="D208" s="226" t="s">
        <v>165</v>
      </c>
      <c r="E208" s="243" t="s">
        <v>19</v>
      </c>
      <c r="F208" s="244" t="s">
        <v>463</v>
      </c>
      <c r="G208" s="242"/>
      <c r="H208" s="245">
        <v>2.4630000000000001</v>
      </c>
      <c r="I208" s="246"/>
      <c r="J208" s="242"/>
      <c r="K208" s="242"/>
      <c r="L208" s="247"/>
      <c r="M208" s="248"/>
      <c r="N208" s="249"/>
      <c r="O208" s="249"/>
      <c r="P208" s="249"/>
      <c r="Q208" s="249"/>
      <c r="R208" s="249"/>
      <c r="S208" s="249"/>
      <c r="T208" s="250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1" t="s">
        <v>165</v>
      </c>
      <c r="AU208" s="251" t="s">
        <v>84</v>
      </c>
      <c r="AV208" s="14" t="s">
        <v>84</v>
      </c>
      <c r="AW208" s="14" t="s">
        <v>35</v>
      </c>
      <c r="AX208" s="14" t="s">
        <v>82</v>
      </c>
      <c r="AY208" s="251" t="s">
        <v>153</v>
      </c>
    </row>
    <row r="209" s="2" customFormat="1" ht="16.5" customHeight="1">
      <c r="A209" s="39"/>
      <c r="B209" s="40"/>
      <c r="C209" s="213" t="s">
        <v>354</v>
      </c>
      <c r="D209" s="213" t="s">
        <v>156</v>
      </c>
      <c r="E209" s="214" t="s">
        <v>464</v>
      </c>
      <c r="F209" s="215" t="s">
        <v>465</v>
      </c>
      <c r="G209" s="216" t="s">
        <v>159</v>
      </c>
      <c r="H209" s="217">
        <v>56.640000000000001</v>
      </c>
      <c r="I209" s="218"/>
      <c r="J209" s="219">
        <f>ROUND(I209*H209,2)</f>
        <v>0</v>
      </c>
      <c r="K209" s="215" t="s">
        <v>333</v>
      </c>
      <c r="L209" s="45"/>
      <c r="M209" s="220" t="s">
        <v>19</v>
      </c>
      <c r="N209" s="221" t="s">
        <v>46</v>
      </c>
      <c r="O209" s="85"/>
      <c r="P209" s="222">
        <f>O209*H209</f>
        <v>0</v>
      </c>
      <c r="Q209" s="222">
        <v>0</v>
      </c>
      <c r="R209" s="222">
        <f>Q209*H209</f>
        <v>0</v>
      </c>
      <c r="S209" s="222">
        <v>0</v>
      </c>
      <c r="T209" s="223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24" t="s">
        <v>161</v>
      </c>
      <c r="AT209" s="224" t="s">
        <v>156</v>
      </c>
      <c r="AU209" s="224" t="s">
        <v>84</v>
      </c>
      <c r="AY209" s="18" t="s">
        <v>153</v>
      </c>
      <c r="BE209" s="225">
        <f>IF(N209="základní",J209,0)</f>
        <v>0</v>
      </c>
      <c r="BF209" s="225">
        <f>IF(N209="snížená",J209,0)</f>
        <v>0</v>
      </c>
      <c r="BG209" s="225">
        <f>IF(N209="zákl. přenesená",J209,0)</f>
        <v>0</v>
      </c>
      <c r="BH209" s="225">
        <f>IF(N209="sníž. přenesená",J209,0)</f>
        <v>0</v>
      </c>
      <c r="BI209" s="225">
        <f>IF(N209="nulová",J209,0)</f>
        <v>0</v>
      </c>
      <c r="BJ209" s="18" t="s">
        <v>82</v>
      </c>
      <c r="BK209" s="225">
        <f>ROUND(I209*H209,2)</f>
        <v>0</v>
      </c>
      <c r="BL209" s="18" t="s">
        <v>161</v>
      </c>
      <c r="BM209" s="224" t="s">
        <v>466</v>
      </c>
    </row>
    <row r="210" s="2" customFormat="1">
      <c r="A210" s="39"/>
      <c r="B210" s="40"/>
      <c r="C210" s="41"/>
      <c r="D210" s="226" t="s">
        <v>163</v>
      </c>
      <c r="E210" s="41"/>
      <c r="F210" s="227" t="s">
        <v>467</v>
      </c>
      <c r="G210" s="41"/>
      <c r="H210" s="41"/>
      <c r="I210" s="228"/>
      <c r="J210" s="41"/>
      <c r="K210" s="41"/>
      <c r="L210" s="45"/>
      <c r="M210" s="229"/>
      <c r="N210" s="230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163</v>
      </c>
      <c r="AU210" s="18" t="s">
        <v>84</v>
      </c>
    </row>
    <row r="211" s="13" customFormat="1">
      <c r="A211" s="13"/>
      <c r="B211" s="231"/>
      <c r="C211" s="232"/>
      <c r="D211" s="226" t="s">
        <v>165</v>
      </c>
      <c r="E211" s="233" t="s">
        <v>19</v>
      </c>
      <c r="F211" s="234" t="s">
        <v>468</v>
      </c>
      <c r="G211" s="232"/>
      <c r="H211" s="233" t="s">
        <v>19</v>
      </c>
      <c r="I211" s="235"/>
      <c r="J211" s="232"/>
      <c r="K211" s="232"/>
      <c r="L211" s="236"/>
      <c r="M211" s="237"/>
      <c r="N211" s="238"/>
      <c r="O211" s="238"/>
      <c r="P211" s="238"/>
      <c r="Q211" s="238"/>
      <c r="R211" s="238"/>
      <c r="S211" s="238"/>
      <c r="T211" s="239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0" t="s">
        <v>165</v>
      </c>
      <c r="AU211" s="240" t="s">
        <v>84</v>
      </c>
      <c r="AV211" s="13" t="s">
        <v>82</v>
      </c>
      <c r="AW211" s="13" t="s">
        <v>35</v>
      </c>
      <c r="AX211" s="13" t="s">
        <v>75</v>
      </c>
      <c r="AY211" s="240" t="s">
        <v>153</v>
      </c>
    </row>
    <row r="212" s="14" customFormat="1">
      <c r="A212" s="14"/>
      <c r="B212" s="241"/>
      <c r="C212" s="242"/>
      <c r="D212" s="226" t="s">
        <v>165</v>
      </c>
      <c r="E212" s="243" t="s">
        <v>19</v>
      </c>
      <c r="F212" s="244" t="s">
        <v>469</v>
      </c>
      <c r="G212" s="242"/>
      <c r="H212" s="245">
        <v>56.640000000000001</v>
      </c>
      <c r="I212" s="246"/>
      <c r="J212" s="242"/>
      <c r="K212" s="242"/>
      <c r="L212" s="247"/>
      <c r="M212" s="248"/>
      <c r="N212" s="249"/>
      <c r="O212" s="249"/>
      <c r="P212" s="249"/>
      <c r="Q212" s="249"/>
      <c r="R212" s="249"/>
      <c r="S212" s="249"/>
      <c r="T212" s="250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1" t="s">
        <v>165</v>
      </c>
      <c r="AU212" s="251" t="s">
        <v>84</v>
      </c>
      <c r="AV212" s="14" t="s">
        <v>84</v>
      </c>
      <c r="AW212" s="14" t="s">
        <v>35</v>
      </c>
      <c r="AX212" s="14" t="s">
        <v>82</v>
      </c>
      <c r="AY212" s="251" t="s">
        <v>153</v>
      </c>
    </row>
    <row r="213" s="2" customFormat="1" ht="16.5" customHeight="1">
      <c r="A213" s="39"/>
      <c r="B213" s="40"/>
      <c r="C213" s="213" t="s">
        <v>470</v>
      </c>
      <c r="D213" s="213" t="s">
        <v>156</v>
      </c>
      <c r="E213" s="214" t="s">
        <v>471</v>
      </c>
      <c r="F213" s="215" t="s">
        <v>472</v>
      </c>
      <c r="G213" s="216" t="s">
        <v>159</v>
      </c>
      <c r="H213" s="217">
        <v>164.19999999999999</v>
      </c>
      <c r="I213" s="218"/>
      <c r="J213" s="219">
        <f>ROUND(I213*H213,2)</f>
        <v>0</v>
      </c>
      <c r="K213" s="215" t="s">
        <v>333</v>
      </c>
      <c r="L213" s="45"/>
      <c r="M213" s="220" t="s">
        <v>19</v>
      </c>
      <c r="N213" s="221" t="s">
        <v>46</v>
      </c>
      <c r="O213" s="85"/>
      <c r="P213" s="222">
        <f>O213*H213</f>
        <v>0</v>
      </c>
      <c r="Q213" s="222">
        <v>0</v>
      </c>
      <c r="R213" s="222">
        <f>Q213*H213</f>
        <v>0</v>
      </c>
      <c r="S213" s="222">
        <v>0</v>
      </c>
      <c r="T213" s="223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24" t="s">
        <v>161</v>
      </c>
      <c r="AT213" s="224" t="s">
        <v>156</v>
      </c>
      <c r="AU213" s="224" t="s">
        <v>84</v>
      </c>
      <c r="AY213" s="18" t="s">
        <v>153</v>
      </c>
      <c r="BE213" s="225">
        <f>IF(N213="základní",J213,0)</f>
        <v>0</v>
      </c>
      <c r="BF213" s="225">
        <f>IF(N213="snížená",J213,0)</f>
        <v>0</v>
      </c>
      <c r="BG213" s="225">
        <f>IF(N213="zákl. přenesená",J213,0)</f>
        <v>0</v>
      </c>
      <c r="BH213" s="225">
        <f>IF(N213="sníž. přenesená",J213,0)</f>
        <v>0</v>
      </c>
      <c r="BI213" s="225">
        <f>IF(N213="nulová",J213,0)</f>
        <v>0</v>
      </c>
      <c r="BJ213" s="18" t="s">
        <v>82</v>
      </c>
      <c r="BK213" s="225">
        <f>ROUND(I213*H213,2)</f>
        <v>0</v>
      </c>
      <c r="BL213" s="18" t="s">
        <v>161</v>
      </c>
      <c r="BM213" s="224" t="s">
        <v>473</v>
      </c>
    </row>
    <row r="214" s="2" customFormat="1">
      <c r="A214" s="39"/>
      <c r="B214" s="40"/>
      <c r="C214" s="41"/>
      <c r="D214" s="226" t="s">
        <v>163</v>
      </c>
      <c r="E214" s="41"/>
      <c r="F214" s="227" t="s">
        <v>474</v>
      </c>
      <c r="G214" s="41"/>
      <c r="H214" s="41"/>
      <c r="I214" s="228"/>
      <c r="J214" s="41"/>
      <c r="K214" s="41"/>
      <c r="L214" s="45"/>
      <c r="M214" s="229"/>
      <c r="N214" s="230"/>
      <c r="O214" s="85"/>
      <c r="P214" s="85"/>
      <c r="Q214" s="85"/>
      <c r="R214" s="85"/>
      <c r="S214" s="85"/>
      <c r="T214" s="86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163</v>
      </c>
      <c r="AU214" s="18" t="s">
        <v>84</v>
      </c>
    </row>
    <row r="215" s="13" customFormat="1">
      <c r="A215" s="13"/>
      <c r="B215" s="231"/>
      <c r="C215" s="232"/>
      <c r="D215" s="226" t="s">
        <v>165</v>
      </c>
      <c r="E215" s="233" t="s">
        <v>19</v>
      </c>
      <c r="F215" s="234" t="s">
        <v>475</v>
      </c>
      <c r="G215" s="232"/>
      <c r="H215" s="233" t="s">
        <v>19</v>
      </c>
      <c r="I215" s="235"/>
      <c r="J215" s="232"/>
      <c r="K215" s="232"/>
      <c r="L215" s="236"/>
      <c r="M215" s="237"/>
      <c r="N215" s="238"/>
      <c r="O215" s="238"/>
      <c r="P215" s="238"/>
      <c r="Q215" s="238"/>
      <c r="R215" s="238"/>
      <c r="S215" s="238"/>
      <c r="T215" s="239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0" t="s">
        <v>165</v>
      </c>
      <c r="AU215" s="240" t="s">
        <v>84</v>
      </c>
      <c r="AV215" s="13" t="s">
        <v>82</v>
      </c>
      <c r="AW215" s="13" t="s">
        <v>35</v>
      </c>
      <c r="AX215" s="13" t="s">
        <v>75</v>
      </c>
      <c r="AY215" s="240" t="s">
        <v>153</v>
      </c>
    </row>
    <row r="216" s="14" customFormat="1">
      <c r="A216" s="14"/>
      <c r="B216" s="241"/>
      <c r="C216" s="242"/>
      <c r="D216" s="226" t="s">
        <v>165</v>
      </c>
      <c r="E216" s="243" t="s">
        <v>19</v>
      </c>
      <c r="F216" s="244" t="s">
        <v>451</v>
      </c>
      <c r="G216" s="242"/>
      <c r="H216" s="245">
        <v>164.19999999999999</v>
      </c>
      <c r="I216" s="246"/>
      <c r="J216" s="242"/>
      <c r="K216" s="242"/>
      <c r="L216" s="247"/>
      <c r="M216" s="248"/>
      <c r="N216" s="249"/>
      <c r="O216" s="249"/>
      <c r="P216" s="249"/>
      <c r="Q216" s="249"/>
      <c r="R216" s="249"/>
      <c r="S216" s="249"/>
      <c r="T216" s="250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1" t="s">
        <v>165</v>
      </c>
      <c r="AU216" s="251" t="s">
        <v>84</v>
      </c>
      <c r="AV216" s="14" t="s">
        <v>84</v>
      </c>
      <c r="AW216" s="14" t="s">
        <v>35</v>
      </c>
      <c r="AX216" s="14" t="s">
        <v>75</v>
      </c>
      <c r="AY216" s="251" t="s">
        <v>153</v>
      </c>
    </row>
    <row r="217" s="15" customFormat="1">
      <c r="A217" s="15"/>
      <c r="B217" s="252"/>
      <c r="C217" s="253"/>
      <c r="D217" s="226" t="s">
        <v>165</v>
      </c>
      <c r="E217" s="254" t="s">
        <v>19</v>
      </c>
      <c r="F217" s="255" t="s">
        <v>168</v>
      </c>
      <c r="G217" s="253"/>
      <c r="H217" s="256">
        <v>164.19999999999999</v>
      </c>
      <c r="I217" s="257"/>
      <c r="J217" s="253"/>
      <c r="K217" s="253"/>
      <c r="L217" s="258"/>
      <c r="M217" s="259"/>
      <c r="N217" s="260"/>
      <c r="O217" s="260"/>
      <c r="P217" s="260"/>
      <c r="Q217" s="260"/>
      <c r="R217" s="260"/>
      <c r="S217" s="260"/>
      <c r="T217" s="261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62" t="s">
        <v>165</v>
      </c>
      <c r="AU217" s="262" t="s">
        <v>84</v>
      </c>
      <c r="AV217" s="15" t="s">
        <v>161</v>
      </c>
      <c r="AW217" s="15" t="s">
        <v>35</v>
      </c>
      <c r="AX217" s="15" t="s">
        <v>82</v>
      </c>
      <c r="AY217" s="262" t="s">
        <v>153</v>
      </c>
    </row>
    <row r="218" s="12" customFormat="1" ht="22.8" customHeight="1">
      <c r="A218" s="12"/>
      <c r="B218" s="197"/>
      <c r="C218" s="198"/>
      <c r="D218" s="199" t="s">
        <v>74</v>
      </c>
      <c r="E218" s="211" t="s">
        <v>84</v>
      </c>
      <c r="F218" s="211" t="s">
        <v>476</v>
      </c>
      <c r="G218" s="198"/>
      <c r="H218" s="198"/>
      <c r="I218" s="201"/>
      <c r="J218" s="212">
        <f>BK218</f>
        <v>0</v>
      </c>
      <c r="K218" s="198"/>
      <c r="L218" s="203"/>
      <c r="M218" s="204"/>
      <c r="N218" s="205"/>
      <c r="O218" s="205"/>
      <c r="P218" s="206">
        <f>SUM(P219:P253)</f>
        <v>0</v>
      </c>
      <c r="Q218" s="205"/>
      <c r="R218" s="206">
        <f>SUM(R219:R253)</f>
        <v>33.210842400000004</v>
      </c>
      <c r="S218" s="205"/>
      <c r="T218" s="207">
        <f>SUM(T219:T253)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08" t="s">
        <v>82</v>
      </c>
      <c r="AT218" s="209" t="s">
        <v>74</v>
      </c>
      <c r="AU218" s="209" t="s">
        <v>82</v>
      </c>
      <c r="AY218" s="208" t="s">
        <v>153</v>
      </c>
      <c r="BK218" s="210">
        <f>SUM(BK219:BK253)</f>
        <v>0</v>
      </c>
    </row>
    <row r="219" s="2" customFormat="1" ht="16.5" customHeight="1">
      <c r="A219" s="39"/>
      <c r="B219" s="40"/>
      <c r="C219" s="213" t="s">
        <v>477</v>
      </c>
      <c r="D219" s="213" t="s">
        <v>156</v>
      </c>
      <c r="E219" s="214" t="s">
        <v>478</v>
      </c>
      <c r="F219" s="215" t="s">
        <v>479</v>
      </c>
      <c r="G219" s="216" t="s">
        <v>180</v>
      </c>
      <c r="H219" s="217">
        <v>11.375999999999999</v>
      </c>
      <c r="I219" s="218"/>
      <c r="J219" s="219">
        <f>ROUND(I219*H219,2)</f>
        <v>0</v>
      </c>
      <c r="K219" s="215" t="s">
        <v>333</v>
      </c>
      <c r="L219" s="45"/>
      <c r="M219" s="220" t="s">
        <v>19</v>
      </c>
      <c r="N219" s="221" t="s">
        <v>46</v>
      </c>
      <c r="O219" s="85"/>
      <c r="P219" s="222">
        <f>O219*H219</f>
        <v>0</v>
      </c>
      <c r="Q219" s="222">
        <v>2.5262500000000001</v>
      </c>
      <c r="R219" s="222">
        <f>Q219*H219</f>
        <v>28.738620000000001</v>
      </c>
      <c r="S219" s="222">
        <v>0</v>
      </c>
      <c r="T219" s="223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24" t="s">
        <v>161</v>
      </c>
      <c r="AT219" s="224" t="s">
        <v>156</v>
      </c>
      <c r="AU219" s="224" t="s">
        <v>84</v>
      </c>
      <c r="AY219" s="18" t="s">
        <v>153</v>
      </c>
      <c r="BE219" s="225">
        <f>IF(N219="základní",J219,0)</f>
        <v>0</v>
      </c>
      <c r="BF219" s="225">
        <f>IF(N219="snížená",J219,0)</f>
        <v>0</v>
      </c>
      <c r="BG219" s="225">
        <f>IF(N219="zákl. přenesená",J219,0)</f>
        <v>0</v>
      </c>
      <c r="BH219" s="225">
        <f>IF(N219="sníž. přenesená",J219,0)</f>
        <v>0</v>
      </c>
      <c r="BI219" s="225">
        <f>IF(N219="nulová",J219,0)</f>
        <v>0</v>
      </c>
      <c r="BJ219" s="18" t="s">
        <v>82</v>
      </c>
      <c r="BK219" s="225">
        <f>ROUND(I219*H219,2)</f>
        <v>0</v>
      </c>
      <c r="BL219" s="18" t="s">
        <v>161</v>
      </c>
      <c r="BM219" s="224" t="s">
        <v>480</v>
      </c>
    </row>
    <row r="220" s="2" customFormat="1">
      <c r="A220" s="39"/>
      <c r="B220" s="40"/>
      <c r="C220" s="41"/>
      <c r="D220" s="226" t="s">
        <v>163</v>
      </c>
      <c r="E220" s="41"/>
      <c r="F220" s="227" t="s">
        <v>481</v>
      </c>
      <c r="G220" s="41"/>
      <c r="H220" s="41"/>
      <c r="I220" s="228"/>
      <c r="J220" s="41"/>
      <c r="K220" s="41"/>
      <c r="L220" s="45"/>
      <c r="M220" s="229"/>
      <c r="N220" s="230"/>
      <c r="O220" s="85"/>
      <c r="P220" s="85"/>
      <c r="Q220" s="85"/>
      <c r="R220" s="85"/>
      <c r="S220" s="85"/>
      <c r="T220" s="86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163</v>
      </c>
      <c r="AU220" s="18" t="s">
        <v>84</v>
      </c>
    </row>
    <row r="221" s="13" customFormat="1">
      <c r="A221" s="13"/>
      <c r="B221" s="231"/>
      <c r="C221" s="232"/>
      <c r="D221" s="226" t="s">
        <v>165</v>
      </c>
      <c r="E221" s="233" t="s">
        <v>19</v>
      </c>
      <c r="F221" s="234" t="s">
        <v>482</v>
      </c>
      <c r="G221" s="232"/>
      <c r="H221" s="233" t="s">
        <v>19</v>
      </c>
      <c r="I221" s="235"/>
      <c r="J221" s="232"/>
      <c r="K221" s="232"/>
      <c r="L221" s="236"/>
      <c r="M221" s="237"/>
      <c r="N221" s="238"/>
      <c r="O221" s="238"/>
      <c r="P221" s="238"/>
      <c r="Q221" s="238"/>
      <c r="R221" s="238"/>
      <c r="S221" s="238"/>
      <c r="T221" s="239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0" t="s">
        <v>165</v>
      </c>
      <c r="AU221" s="240" t="s">
        <v>84</v>
      </c>
      <c r="AV221" s="13" t="s">
        <v>82</v>
      </c>
      <c r="AW221" s="13" t="s">
        <v>35</v>
      </c>
      <c r="AX221" s="13" t="s">
        <v>75</v>
      </c>
      <c r="AY221" s="240" t="s">
        <v>153</v>
      </c>
    </row>
    <row r="222" s="14" customFormat="1">
      <c r="A222" s="14"/>
      <c r="B222" s="241"/>
      <c r="C222" s="242"/>
      <c r="D222" s="226" t="s">
        <v>165</v>
      </c>
      <c r="E222" s="243" t="s">
        <v>19</v>
      </c>
      <c r="F222" s="244" t="s">
        <v>483</v>
      </c>
      <c r="G222" s="242"/>
      <c r="H222" s="245">
        <v>11.375999999999999</v>
      </c>
      <c r="I222" s="246"/>
      <c r="J222" s="242"/>
      <c r="K222" s="242"/>
      <c r="L222" s="247"/>
      <c r="M222" s="248"/>
      <c r="N222" s="249"/>
      <c r="O222" s="249"/>
      <c r="P222" s="249"/>
      <c r="Q222" s="249"/>
      <c r="R222" s="249"/>
      <c r="S222" s="249"/>
      <c r="T222" s="250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1" t="s">
        <v>165</v>
      </c>
      <c r="AU222" s="251" t="s">
        <v>84</v>
      </c>
      <c r="AV222" s="14" t="s">
        <v>84</v>
      </c>
      <c r="AW222" s="14" t="s">
        <v>35</v>
      </c>
      <c r="AX222" s="14" t="s">
        <v>82</v>
      </c>
      <c r="AY222" s="251" t="s">
        <v>153</v>
      </c>
    </row>
    <row r="223" s="2" customFormat="1" ht="16.5" customHeight="1">
      <c r="A223" s="39"/>
      <c r="B223" s="40"/>
      <c r="C223" s="213" t="s">
        <v>484</v>
      </c>
      <c r="D223" s="213" t="s">
        <v>156</v>
      </c>
      <c r="E223" s="214" t="s">
        <v>485</v>
      </c>
      <c r="F223" s="215" t="s">
        <v>486</v>
      </c>
      <c r="G223" s="216" t="s">
        <v>180</v>
      </c>
      <c r="H223" s="217">
        <v>11.375999999999999</v>
      </c>
      <c r="I223" s="218"/>
      <c r="J223" s="219">
        <f>ROUND(I223*H223,2)</f>
        <v>0</v>
      </c>
      <c r="K223" s="215" t="s">
        <v>333</v>
      </c>
      <c r="L223" s="45"/>
      <c r="M223" s="220" t="s">
        <v>19</v>
      </c>
      <c r="N223" s="221" t="s">
        <v>46</v>
      </c>
      <c r="O223" s="85"/>
      <c r="P223" s="222">
        <f>O223*H223</f>
        <v>0</v>
      </c>
      <c r="Q223" s="222">
        <v>0.048579999999999998</v>
      </c>
      <c r="R223" s="222">
        <f>Q223*H223</f>
        <v>0.55264607999999993</v>
      </c>
      <c r="S223" s="222">
        <v>0</v>
      </c>
      <c r="T223" s="223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24" t="s">
        <v>161</v>
      </c>
      <c r="AT223" s="224" t="s">
        <v>156</v>
      </c>
      <c r="AU223" s="224" t="s">
        <v>84</v>
      </c>
      <c r="AY223" s="18" t="s">
        <v>153</v>
      </c>
      <c r="BE223" s="225">
        <f>IF(N223="základní",J223,0)</f>
        <v>0</v>
      </c>
      <c r="BF223" s="225">
        <f>IF(N223="snížená",J223,0)</f>
        <v>0</v>
      </c>
      <c r="BG223" s="225">
        <f>IF(N223="zákl. přenesená",J223,0)</f>
        <v>0</v>
      </c>
      <c r="BH223" s="225">
        <f>IF(N223="sníž. přenesená",J223,0)</f>
        <v>0</v>
      </c>
      <c r="BI223" s="225">
        <f>IF(N223="nulová",J223,0)</f>
        <v>0</v>
      </c>
      <c r="BJ223" s="18" t="s">
        <v>82</v>
      </c>
      <c r="BK223" s="225">
        <f>ROUND(I223*H223,2)</f>
        <v>0</v>
      </c>
      <c r="BL223" s="18" t="s">
        <v>161</v>
      </c>
      <c r="BM223" s="224" t="s">
        <v>487</v>
      </c>
    </row>
    <row r="224" s="2" customFormat="1">
      <c r="A224" s="39"/>
      <c r="B224" s="40"/>
      <c r="C224" s="41"/>
      <c r="D224" s="226" t="s">
        <v>163</v>
      </c>
      <c r="E224" s="41"/>
      <c r="F224" s="227" t="s">
        <v>488</v>
      </c>
      <c r="G224" s="41"/>
      <c r="H224" s="41"/>
      <c r="I224" s="228"/>
      <c r="J224" s="41"/>
      <c r="K224" s="41"/>
      <c r="L224" s="45"/>
      <c r="M224" s="229"/>
      <c r="N224" s="230"/>
      <c r="O224" s="85"/>
      <c r="P224" s="85"/>
      <c r="Q224" s="85"/>
      <c r="R224" s="85"/>
      <c r="S224" s="85"/>
      <c r="T224" s="86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163</v>
      </c>
      <c r="AU224" s="18" t="s">
        <v>84</v>
      </c>
    </row>
    <row r="225" s="2" customFormat="1" ht="16.5" customHeight="1">
      <c r="A225" s="39"/>
      <c r="B225" s="40"/>
      <c r="C225" s="213" t="s">
        <v>489</v>
      </c>
      <c r="D225" s="213" t="s">
        <v>156</v>
      </c>
      <c r="E225" s="214" t="s">
        <v>490</v>
      </c>
      <c r="F225" s="215" t="s">
        <v>491</v>
      </c>
      <c r="G225" s="216" t="s">
        <v>159</v>
      </c>
      <c r="H225" s="217">
        <v>14.24</v>
      </c>
      <c r="I225" s="218"/>
      <c r="J225" s="219">
        <f>ROUND(I225*H225,2)</f>
        <v>0</v>
      </c>
      <c r="K225" s="215" t="s">
        <v>333</v>
      </c>
      <c r="L225" s="45"/>
      <c r="M225" s="220" t="s">
        <v>19</v>
      </c>
      <c r="N225" s="221" t="s">
        <v>46</v>
      </c>
      <c r="O225" s="85"/>
      <c r="P225" s="222">
        <f>O225*H225</f>
        <v>0</v>
      </c>
      <c r="Q225" s="222">
        <v>0.0014400000000000001</v>
      </c>
      <c r="R225" s="222">
        <f>Q225*H225</f>
        <v>0.020505600000000002</v>
      </c>
      <c r="S225" s="222">
        <v>0</v>
      </c>
      <c r="T225" s="223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24" t="s">
        <v>161</v>
      </c>
      <c r="AT225" s="224" t="s">
        <v>156</v>
      </c>
      <c r="AU225" s="224" t="s">
        <v>84</v>
      </c>
      <c r="AY225" s="18" t="s">
        <v>153</v>
      </c>
      <c r="BE225" s="225">
        <f>IF(N225="základní",J225,0)</f>
        <v>0</v>
      </c>
      <c r="BF225" s="225">
        <f>IF(N225="snížená",J225,0)</f>
        <v>0</v>
      </c>
      <c r="BG225" s="225">
        <f>IF(N225="zákl. přenesená",J225,0)</f>
        <v>0</v>
      </c>
      <c r="BH225" s="225">
        <f>IF(N225="sníž. přenesená",J225,0)</f>
        <v>0</v>
      </c>
      <c r="BI225" s="225">
        <f>IF(N225="nulová",J225,0)</f>
        <v>0</v>
      </c>
      <c r="BJ225" s="18" t="s">
        <v>82</v>
      </c>
      <c r="BK225" s="225">
        <f>ROUND(I225*H225,2)</f>
        <v>0</v>
      </c>
      <c r="BL225" s="18" t="s">
        <v>161</v>
      </c>
      <c r="BM225" s="224" t="s">
        <v>492</v>
      </c>
    </row>
    <row r="226" s="2" customFormat="1">
      <c r="A226" s="39"/>
      <c r="B226" s="40"/>
      <c r="C226" s="41"/>
      <c r="D226" s="226" t="s">
        <v>163</v>
      </c>
      <c r="E226" s="41"/>
      <c r="F226" s="227" t="s">
        <v>493</v>
      </c>
      <c r="G226" s="41"/>
      <c r="H226" s="41"/>
      <c r="I226" s="228"/>
      <c r="J226" s="41"/>
      <c r="K226" s="41"/>
      <c r="L226" s="45"/>
      <c r="M226" s="229"/>
      <c r="N226" s="230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163</v>
      </c>
      <c r="AU226" s="18" t="s">
        <v>84</v>
      </c>
    </row>
    <row r="227" s="13" customFormat="1">
      <c r="A227" s="13"/>
      <c r="B227" s="231"/>
      <c r="C227" s="232"/>
      <c r="D227" s="226" t="s">
        <v>165</v>
      </c>
      <c r="E227" s="233" t="s">
        <v>19</v>
      </c>
      <c r="F227" s="234" t="s">
        <v>494</v>
      </c>
      <c r="G227" s="232"/>
      <c r="H227" s="233" t="s">
        <v>19</v>
      </c>
      <c r="I227" s="235"/>
      <c r="J227" s="232"/>
      <c r="K227" s="232"/>
      <c r="L227" s="236"/>
      <c r="M227" s="237"/>
      <c r="N227" s="238"/>
      <c r="O227" s="238"/>
      <c r="P227" s="238"/>
      <c r="Q227" s="238"/>
      <c r="R227" s="238"/>
      <c r="S227" s="238"/>
      <c r="T227" s="239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0" t="s">
        <v>165</v>
      </c>
      <c r="AU227" s="240" t="s">
        <v>84</v>
      </c>
      <c r="AV227" s="13" t="s">
        <v>82</v>
      </c>
      <c r="AW227" s="13" t="s">
        <v>35</v>
      </c>
      <c r="AX227" s="13" t="s">
        <v>75</v>
      </c>
      <c r="AY227" s="240" t="s">
        <v>153</v>
      </c>
    </row>
    <row r="228" s="14" customFormat="1">
      <c r="A228" s="14"/>
      <c r="B228" s="241"/>
      <c r="C228" s="242"/>
      <c r="D228" s="226" t="s">
        <v>165</v>
      </c>
      <c r="E228" s="243" t="s">
        <v>19</v>
      </c>
      <c r="F228" s="244" t="s">
        <v>495</v>
      </c>
      <c r="G228" s="242"/>
      <c r="H228" s="245">
        <v>14.24</v>
      </c>
      <c r="I228" s="246"/>
      <c r="J228" s="242"/>
      <c r="K228" s="242"/>
      <c r="L228" s="247"/>
      <c r="M228" s="248"/>
      <c r="N228" s="249"/>
      <c r="O228" s="249"/>
      <c r="P228" s="249"/>
      <c r="Q228" s="249"/>
      <c r="R228" s="249"/>
      <c r="S228" s="249"/>
      <c r="T228" s="250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1" t="s">
        <v>165</v>
      </c>
      <c r="AU228" s="251" t="s">
        <v>84</v>
      </c>
      <c r="AV228" s="14" t="s">
        <v>84</v>
      </c>
      <c r="AW228" s="14" t="s">
        <v>35</v>
      </c>
      <c r="AX228" s="14" t="s">
        <v>75</v>
      </c>
      <c r="AY228" s="251" t="s">
        <v>153</v>
      </c>
    </row>
    <row r="229" s="15" customFormat="1">
      <c r="A229" s="15"/>
      <c r="B229" s="252"/>
      <c r="C229" s="253"/>
      <c r="D229" s="226" t="s">
        <v>165</v>
      </c>
      <c r="E229" s="254" t="s">
        <v>19</v>
      </c>
      <c r="F229" s="255" t="s">
        <v>168</v>
      </c>
      <c r="G229" s="253"/>
      <c r="H229" s="256">
        <v>14.24</v>
      </c>
      <c r="I229" s="257"/>
      <c r="J229" s="253"/>
      <c r="K229" s="253"/>
      <c r="L229" s="258"/>
      <c r="M229" s="259"/>
      <c r="N229" s="260"/>
      <c r="O229" s="260"/>
      <c r="P229" s="260"/>
      <c r="Q229" s="260"/>
      <c r="R229" s="260"/>
      <c r="S229" s="260"/>
      <c r="T229" s="261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62" t="s">
        <v>165</v>
      </c>
      <c r="AU229" s="262" t="s">
        <v>84</v>
      </c>
      <c r="AV229" s="15" t="s">
        <v>161</v>
      </c>
      <c r="AW229" s="15" t="s">
        <v>35</v>
      </c>
      <c r="AX229" s="15" t="s">
        <v>82</v>
      </c>
      <c r="AY229" s="262" t="s">
        <v>153</v>
      </c>
    </row>
    <row r="230" s="2" customFormat="1" ht="16.5" customHeight="1">
      <c r="A230" s="39"/>
      <c r="B230" s="40"/>
      <c r="C230" s="213" t="s">
        <v>496</v>
      </c>
      <c r="D230" s="213" t="s">
        <v>156</v>
      </c>
      <c r="E230" s="214" t="s">
        <v>497</v>
      </c>
      <c r="F230" s="215" t="s">
        <v>498</v>
      </c>
      <c r="G230" s="216" t="s">
        <v>159</v>
      </c>
      <c r="H230" s="217">
        <v>14.24</v>
      </c>
      <c r="I230" s="218"/>
      <c r="J230" s="219">
        <f>ROUND(I230*H230,2)</f>
        <v>0</v>
      </c>
      <c r="K230" s="215" t="s">
        <v>333</v>
      </c>
      <c r="L230" s="45"/>
      <c r="M230" s="220" t="s">
        <v>19</v>
      </c>
      <c r="N230" s="221" t="s">
        <v>46</v>
      </c>
      <c r="O230" s="85"/>
      <c r="P230" s="222">
        <f>O230*H230</f>
        <v>0</v>
      </c>
      <c r="Q230" s="222">
        <v>4.0000000000000003E-05</v>
      </c>
      <c r="R230" s="222">
        <f>Q230*H230</f>
        <v>0.00056960000000000008</v>
      </c>
      <c r="S230" s="222">
        <v>0</v>
      </c>
      <c r="T230" s="223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24" t="s">
        <v>161</v>
      </c>
      <c r="AT230" s="224" t="s">
        <v>156</v>
      </c>
      <c r="AU230" s="224" t="s">
        <v>84</v>
      </c>
      <c r="AY230" s="18" t="s">
        <v>153</v>
      </c>
      <c r="BE230" s="225">
        <f>IF(N230="základní",J230,0)</f>
        <v>0</v>
      </c>
      <c r="BF230" s="225">
        <f>IF(N230="snížená",J230,0)</f>
        <v>0</v>
      </c>
      <c r="BG230" s="225">
        <f>IF(N230="zákl. přenesená",J230,0)</f>
        <v>0</v>
      </c>
      <c r="BH230" s="225">
        <f>IF(N230="sníž. přenesená",J230,0)</f>
        <v>0</v>
      </c>
      <c r="BI230" s="225">
        <f>IF(N230="nulová",J230,0)</f>
        <v>0</v>
      </c>
      <c r="BJ230" s="18" t="s">
        <v>82</v>
      </c>
      <c r="BK230" s="225">
        <f>ROUND(I230*H230,2)</f>
        <v>0</v>
      </c>
      <c r="BL230" s="18" t="s">
        <v>161</v>
      </c>
      <c r="BM230" s="224" t="s">
        <v>499</v>
      </c>
    </row>
    <row r="231" s="2" customFormat="1">
      <c r="A231" s="39"/>
      <c r="B231" s="40"/>
      <c r="C231" s="41"/>
      <c r="D231" s="226" t="s">
        <v>163</v>
      </c>
      <c r="E231" s="41"/>
      <c r="F231" s="227" t="s">
        <v>500</v>
      </c>
      <c r="G231" s="41"/>
      <c r="H231" s="41"/>
      <c r="I231" s="228"/>
      <c r="J231" s="41"/>
      <c r="K231" s="41"/>
      <c r="L231" s="45"/>
      <c r="M231" s="229"/>
      <c r="N231" s="230"/>
      <c r="O231" s="85"/>
      <c r="P231" s="85"/>
      <c r="Q231" s="85"/>
      <c r="R231" s="85"/>
      <c r="S231" s="85"/>
      <c r="T231" s="86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163</v>
      </c>
      <c r="AU231" s="18" t="s">
        <v>84</v>
      </c>
    </row>
    <row r="232" s="2" customFormat="1" ht="16.5" customHeight="1">
      <c r="A232" s="39"/>
      <c r="B232" s="40"/>
      <c r="C232" s="213" t="s">
        <v>501</v>
      </c>
      <c r="D232" s="213" t="s">
        <v>156</v>
      </c>
      <c r="E232" s="214" t="s">
        <v>502</v>
      </c>
      <c r="F232" s="215" t="s">
        <v>503</v>
      </c>
      <c r="G232" s="216" t="s">
        <v>172</v>
      </c>
      <c r="H232" s="217">
        <v>0.043999999999999997</v>
      </c>
      <c r="I232" s="218"/>
      <c r="J232" s="219">
        <f>ROUND(I232*H232,2)</f>
        <v>0</v>
      </c>
      <c r="K232" s="215" t="s">
        <v>333</v>
      </c>
      <c r="L232" s="45"/>
      <c r="M232" s="220" t="s">
        <v>19</v>
      </c>
      <c r="N232" s="221" t="s">
        <v>46</v>
      </c>
      <c r="O232" s="85"/>
      <c r="P232" s="222">
        <f>O232*H232</f>
        <v>0</v>
      </c>
      <c r="Q232" s="222">
        <v>1.0383</v>
      </c>
      <c r="R232" s="222">
        <f>Q232*H232</f>
        <v>0.045685199999999995</v>
      </c>
      <c r="S232" s="222">
        <v>0</v>
      </c>
      <c r="T232" s="223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24" t="s">
        <v>161</v>
      </c>
      <c r="AT232" s="224" t="s">
        <v>156</v>
      </c>
      <c r="AU232" s="224" t="s">
        <v>84</v>
      </c>
      <c r="AY232" s="18" t="s">
        <v>153</v>
      </c>
      <c r="BE232" s="225">
        <f>IF(N232="základní",J232,0)</f>
        <v>0</v>
      </c>
      <c r="BF232" s="225">
        <f>IF(N232="snížená",J232,0)</f>
        <v>0</v>
      </c>
      <c r="BG232" s="225">
        <f>IF(N232="zákl. přenesená",J232,0)</f>
        <v>0</v>
      </c>
      <c r="BH232" s="225">
        <f>IF(N232="sníž. přenesená",J232,0)</f>
        <v>0</v>
      </c>
      <c r="BI232" s="225">
        <f>IF(N232="nulová",J232,0)</f>
        <v>0</v>
      </c>
      <c r="BJ232" s="18" t="s">
        <v>82</v>
      </c>
      <c r="BK232" s="225">
        <f>ROUND(I232*H232,2)</f>
        <v>0</v>
      </c>
      <c r="BL232" s="18" t="s">
        <v>161</v>
      </c>
      <c r="BM232" s="224" t="s">
        <v>504</v>
      </c>
    </row>
    <row r="233" s="2" customFormat="1">
      <c r="A233" s="39"/>
      <c r="B233" s="40"/>
      <c r="C233" s="41"/>
      <c r="D233" s="226" t="s">
        <v>163</v>
      </c>
      <c r="E233" s="41"/>
      <c r="F233" s="227" t="s">
        <v>505</v>
      </c>
      <c r="G233" s="41"/>
      <c r="H233" s="41"/>
      <c r="I233" s="228"/>
      <c r="J233" s="41"/>
      <c r="K233" s="41"/>
      <c r="L233" s="45"/>
      <c r="M233" s="229"/>
      <c r="N233" s="230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163</v>
      </c>
      <c r="AU233" s="18" t="s">
        <v>84</v>
      </c>
    </row>
    <row r="234" s="14" customFormat="1">
      <c r="A234" s="14"/>
      <c r="B234" s="241"/>
      <c r="C234" s="242"/>
      <c r="D234" s="226" t="s">
        <v>165</v>
      </c>
      <c r="E234" s="243" t="s">
        <v>19</v>
      </c>
      <c r="F234" s="244" t="s">
        <v>506</v>
      </c>
      <c r="G234" s="242"/>
      <c r="H234" s="245">
        <v>0.043999999999999997</v>
      </c>
      <c r="I234" s="246"/>
      <c r="J234" s="242"/>
      <c r="K234" s="242"/>
      <c r="L234" s="247"/>
      <c r="M234" s="248"/>
      <c r="N234" s="249"/>
      <c r="O234" s="249"/>
      <c r="P234" s="249"/>
      <c r="Q234" s="249"/>
      <c r="R234" s="249"/>
      <c r="S234" s="249"/>
      <c r="T234" s="250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1" t="s">
        <v>165</v>
      </c>
      <c r="AU234" s="251" t="s">
        <v>84</v>
      </c>
      <c r="AV234" s="14" t="s">
        <v>84</v>
      </c>
      <c r="AW234" s="14" t="s">
        <v>35</v>
      </c>
      <c r="AX234" s="14" t="s">
        <v>75</v>
      </c>
      <c r="AY234" s="251" t="s">
        <v>153</v>
      </c>
    </row>
    <row r="235" s="15" customFormat="1">
      <c r="A235" s="15"/>
      <c r="B235" s="252"/>
      <c r="C235" s="253"/>
      <c r="D235" s="226" t="s">
        <v>165</v>
      </c>
      <c r="E235" s="254" t="s">
        <v>19</v>
      </c>
      <c r="F235" s="255" t="s">
        <v>168</v>
      </c>
      <c r="G235" s="253"/>
      <c r="H235" s="256">
        <v>0.043999999999999997</v>
      </c>
      <c r="I235" s="257"/>
      <c r="J235" s="253"/>
      <c r="K235" s="253"/>
      <c r="L235" s="258"/>
      <c r="M235" s="259"/>
      <c r="N235" s="260"/>
      <c r="O235" s="260"/>
      <c r="P235" s="260"/>
      <c r="Q235" s="260"/>
      <c r="R235" s="260"/>
      <c r="S235" s="260"/>
      <c r="T235" s="261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62" t="s">
        <v>165</v>
      </c>
      <c r="AU235" s="262" t="s">
        <v>84</v>
      </c>
      <c r="AV235" s="15" t="s">
        <v>161</v>
      </c>
      <c r="AW235" s="15" t="s">
        <v>35</v>
      </c>
      <c r="AX235" s="15" t="s">
        <v>82</v>
      </c>
      <c r="AY235" s="262" t="s">
        <v>153</v>
      </c>
    </row>
    <row r="236" s="2" customFormat="1" ht="16.5" customHeight="1">
      <c r="A236" s="39"/>
      <c r="B236" s="40"/>
      <c r="C236" s="213" t="s">
        <v>507</v>
      </c>
      <c r="D236" s="213" t="s">
        <v>156</v>
      </c>
      <c r="E236" s="214" t="s">
        <v>508</v>
      </c>
      <c r="F236" s="215" t="s">
        <v>509</v>
      </c>
      <c r="G236" s="216" t="s">
        <v>172</v>
      </c>
      <c r="H236" s="217">
        <v>0.79400000000000004</v>
      </c>
      <c r="I236" s="218"/>
      <c r="J236" s="219">
        <f>ROUND(I236*H236,2)</f>
        <v>0</v>
      </c>
      <c r="K236" s="215" t="s">
        <v>333</v>
      </c>
      <c r="L236" s="45"/>
      <c r="M236" s="220" t="s">
        <v>19</v>
      </c>
      <c r="N236" s="221" t="s">
        <v>46</v>
      </c>
      <c r="O236" s="85"/>
      <c r="P236" s="222">
        <f>O236*H236</f>
        <v>0</v>
      </c>
      <c r="Q236" s="222">
        <v>1.0597399999999999</v>
      </c>
      <c r="R236" s="222">
        <f>Q236*H236</f>
        <v>0.84143355999999991</v>
      </c>
      <c r="S236" s="222">
        <v>0</v>
      </c>
      <c r="T236" s="223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24" t="s">
        <v>161</v>
      </c>
      <c r="AT236" s="224" t="s">
        <v>156</v>
      </c>
      <c r="AU236" s="224" t="s">
        <v>84</v>
      </c>
      <c r="AY236" s="18" t="s">
        <v>153</v>
      </c>
      <c r="BE236" s="225">
        <f>IF(N236="základní",J236,0)</f>
        <v>0</v>
      </c>
      <c r="BF236" s="225">
        <f>IF(N236="snížená",J236,0)</f>
        <v>0</v>
      </c>
      <c r="BG236" s="225">
        <f>IF(N236="zákl. přenesená",J236,0)</f>
        <v>0</v>
      </c>
      <c r="BH236" s="225">
        <f>IF(N236="sníž. přenesená",J236,0)</f>
        <v>0</v>
      </c>
      <c r="BI236" s="225">
        <f>IF(N236="nulová",J236,0)</f>
        <v>0</v>
      </c>
      <c r="BJ236" s="18" t="s">
        <v>82</v>
      </c>
      <c r="BK236" s="225">
        <f>ROUND(I236*H236,2)</f>
        <v>0</v>
      </c>
      <c r="BL236" s="18" t="s">
        <v>161</v>
      </c>
      <c r="BM236" s="224" t="s">
        <v>510</v>
      </c>
    </row>
    <row r="237" s="2" customFormat="1">
      <c r="A237" s="39"/>
      <c r="B237" s="40"/>
      <c r="C237" s="41"/>
      <c r="D237" s="226" t="s">
        <v>163</v>
      </c>
      <c r="E237" s="41"/>
      <c r="F237" s="227" t="s">
        <v>511</v>
      </c>
      <c r="G237" s="41"/>
      <c r="H237" s="41"/>
      <c r="I237" s="228"/>
      <c r="J237" s="41"/>
      <c r="K237" s="41"/>
      <c r="L237" s="45"/>
      <c r="M237" s="229"/>
      <c r="N237" s="230"/>
      <c r="O237" s="85"/>
      <c r="P237" s="85"/>
      <c r="Q237" s="85"/>
      <c r="R237" s="85"/>
      <c r="S237" s="85"/>
      <c r="T237" s="86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163</v>
      </c>
      <c r="AU237" s="18" t="s">
        <v>84</v>
      </c>
    </row>
    <row r="238" s="14" customFormat="1">
      <c r="A238" s="14"/>
      <c r="B238" s="241"/>
      <c r="C238" s="242"/>
      <c r="D238" s="226" t="s">
        <v>165</v>
      </c>
      <c r="E238" s="243" t="s">
        <v>19</v>
      </c>
      <c r="F238" s="244" t="s">
        <v>512</v>
      </c>
      <c r="G238" s="242"/>
      <c r="H238" s="245">
        <v>0.79400000000000004</v>
      </c>
      <c r="I238" s="246"/>
      <c r="J238" s="242"/>
      <c r="K238" s="242"/>
      <c r="L238" s="247"/>
      <c r="M238" s="248"/>
      <c r="N238" s="249"/>
      <c r="O238" s="249"/>
      <c r="P238" s="249"/>
      <c r="Q238" s="249"/>
      <c r="R238" s="249"/>
      <c r="S238" s="249"/>
      <c r="T238" s="250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1" t="s">
        <v>165</v>
      </c>
      <c r="AU238" s="251" t="s">
        <v>84</v>
      </c>
      <c r="AV238" s="14" t="s">
        <v>84</v>
      </c>
      <c r="AW238" s="14" t="s">
        <v>35</v>
      </c>
      <c r="AX238" s="14" t="s">
        <v>75</v>
      </c>
      <c r="AY238" s="251" t="s">
        <v>153</v>
      </c>
    </row>
    <row r="239" s="15" customFormat="1">
      <c r="A239" s="15"/>
      <c r="B239" s="252"/>
      <c r="C239" s="253"/>
      <c r="D239" s="226" t="s">
        <v>165</v>
      </c>
      <c r="E239" s="254" t="s">
        <v>19</v>
      </c>
      <c r="F239" s="255" t="s">
        <v>168</v>
      </c>
      <c r="G239" s="253"/>
      <c r="H239" s="256">
        <v>0.79400000000000004</v>
      </c>
      <c r="I239" s="257"/>
      <c r="J239" s="253"/>
      <c r="K239" s="253"/>
      <c r="L239" s="258"/>
      <c r="M239" s="259"/>
      <c r="N239" s="260"/>
      <c r="O239" s="260"/>
      <c r="P239" s="260"/>
      <c r="Q239" s="260"/>
      <c r="R239" s="260"/>
      <c r="S239" s="260"/>
      <c r="T239" s="261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62" t="s">
        <v>165</v>
      </c>
      <c r="AU239" s="262" t="s">
        <v>84</v>
      </c>
      <c r="AV239" s="15" t="s">
        <v>161</v>
      </c>
      <c r="AW239" s="15" t="s">
        <v>35</v>
      </c>
      <c r="AX239" s="15" t="s">
        <v>82</v>
      </c>
      <c r="AY239" s="262" t="s">
        <v>153</v>
      </c>
    </row>
    <row r="240" s="2" customFormat="1" ht="16.5" customHeight="1">
      <c r="A240" s="39"/>
      <c r="B240" s="40"/>
      <c r="C240" s="213" t="s">
        <v>513</v>
      </c>
      <c r="D240" s="213" t="s">
        <v>156</v>
      </c>
      <c r="E240" s="214" t="s">
        <v>514</v>
      </c>
      <c r="F240" s="215" t="s">
        <v>515</v>
      </c>
      <c r="G240" s="216" t="s">
        <v>180</v>
      </c>
      <c r="H240" s="217">
        <v>1.161</v>
      </c>
      <c r="I240" s="218"/>
      <c r="J240" s="219">
        <f>ROUND(I240*H240,2)</f>
        <v>0</v>
      </c>
      <c r="K240" s="215" t="s">
        <v>333</v>
      </c>
      <c r="L240" s="45"/>
      <c r="M240" s="220" t="s">
        <v>19</v>
      </c>
      <c r="N240" s="221" t="s">
        <v>46</v>
      </c>
      <c r="O240" s="85"/>
      <c r="P240" s="222">
        <f>O240*H240</f>
        <v>0</v>
      </c>
      <c r="Q240" s="222">
        <v>2.5359600000000002</v>
      </c>
      <c r="R240" s="222">
        <f>Q240*H240</f>
        <v>2.9442495600000003</v>
      </c>
      <c r="S240" s="222">
        <v>0</v>
      </c>
      <c r="T240" s="223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24" t="s">
        <v>161</v>
      </c>
      <c r="AT240" s="224" t="s">
        <v>156</v>
      </c>
      <c r="AU240" s="224" t="s">
        <v>84</v>
      </c>
      <c r="AY240" s="18" t="s">
        <v>153</v>
      </c>
      <c r="BE240" s="225">
        <f>IF(N240="základní",J240,0)</f>
        <v>0</v>
      </c>
      <c r="BF240" s="225">
        <f>IF(N240="snížená",J240,0)</f>
        <v>0</v>
      </c>
      <c r="BG240" s="225">
        <f>IF(N240="zákl. přenesená",J240,0)</f>
        <v>0</v>
      </c>
      <c r="BH240" s="225">
        <f>IF(N240="sníž. přenesená",J240,0)</f>
        <v>0</v>
      </c>
      <c r="BI240" s="225">
        <f>IF(N240="nulová",J240,0)</f>
        <v>0</v>
      </c>
      <c r="BJ240" s="18" t="s">
        <v>82</v>
      </c>
      <c r="BK240" s="225">
        <f>ROUND(I240*H240,2)</f>
        <v>0</v>
      </c>
      <c r="BL240" s="18" t="s">
        <v>161</v>
      </c>
      <c r="BM240" s="224" t="s">
        <v>516</v>
      </c>
    </row>
    <row r="241" s="2" customFormat="1">
      <c r="A241" s="39"/>
      <c r="B241" s="40"/>
      <c r="C241" s="41"/>
      <c r="D241" s="226" t="s">
        <v>163</v>
      </c>
      <c r="E241" s="41"/>
      <c r="F241" s="227" t="s">
        <v>517</v>
      </c>
      <c r="G241" s="41"/>
      <c r="H241" s="41"/>
      <c r="I241" s="228"/>
      <c r="J241" s="41"/>
      <c r="K241" s="41"/>
      <c r="L241" s="45"/>
      <c r="M241" s="229"/>
      <c r="N241" s="230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163</v>
      </c>
      <c r="AU241" s="18" t="s">
        <v>84</v>
      </c>
    </row>
    <row r="242" s="13" customFormat="1">
      <c r="A242" s="13"/>
      <c r="B242" s="231"/>
      <c r="C242" s="232"/>
      <c r="D242" s="226" t="s">
        <v>165</v>
      </c>
      <c r="E242" s="233" t="s">
        <v>19</v>
      </c>
      <c r="F242" s="234" t="s">
        <v>518</v>
      </c>
      <c r="G242" s="232"/>
      <c r="H242" s="233" t="s">
        <v>19</v>
      </c>
      <c r="I242" s="235"/>
      <c r="J242" s="232"/>
      <c r="K242" s="232"/>
      <c r="L242" s="236"/>
      <c r="M242" s="237"/>
      <c r="N242" s="238"/>
      <c r="O242" s="238"/>
      <c r="P242" s="238"/>
      <c r="Q242" s="238"/>
      <c r="R242" s="238"/>
      <c r="S242" s="238"/>
      <c r="T242" s="239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0" t="s">
        <v>165</v>
      </c>
      <c r="AU242" s="240" t="s">
        <v>84</v>
      </c>
      <c r="AV242" s="13" t="s">
        <v>82</v>
      </c>
      <c r="AW242" s="13" t="s">
        <v>35</v>
      </c>
      <c r="AX242" s="13" t="s">
        <v>75</v>
      </c>
      <c r="AY242" s="240" t="s">
        <v>153</v>
      </c>
    </row>
    <row r="243" s="14" customFormat="1">
      <c r="A243" s="14"/>
      <c r="B243" s="241"/>
      <c r="C243" s="242"/>
      <c r="D243" s="226" t="s">
        <v>165</v>
      </c>
      <c r="E243" s="243" t="s">
        <v>19</v>
      </c>
      <c r="F243" s="244" t="s">
        <v>519</v>
      </c>
      <c r="G243" s="242"/>
      <c r="H243" s="245">
        <v>0.59999999999999998</v>
      </c>
      <c r="I243" s="246"/>
      <c r="J243" s="242"/>
      <c r="K243" s="242"/>
      <c r="L243" s="247"/>
      <c r="M243" s="248"/>
      <c r="N243" s="249"/>
      <c r="O243" s="249"/>
      <c r="P243" s="249"/>
      <c r="Q243" s="249"/>
      <c r="R243" s="249"/>
      <c r="S243" s="249"/>
      <c r="T243" s="250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1" t="s">
        <v>165</v>
      </c>
      <c r="AU243" s="251" t="s">
        <v>84</v>
      </c>
      <c r="AV243" s="14" t="s">
        <v>84</v>
      </c>
      <c r="AW243" s="14" t="s">
        <v>35</v>
      </c>
      <c r="AX243" s="14" t="s">
        <v>75</v>
      </c>
      <c r="AY243" s="251" t="s">
        <v>153</v>
      </c>
    </row>
    <row r="244" s="13" customFormat="1">
      <c r="A244" s="13"/>
      <c r="B244" s="231"/>
      <c r="C244" s="232"/>
      <c r="D244" s="226" t="s">
        <v>165</v>
      </c>
      <c r="E244" s="233" t="s">
        <v>19</v>
      </c>
      <c r="F244" s="234" t="s">
        <v>520</v>
      </c>
      <c r="G244" s="232"/>
      <c r="H244" s="233" t="s">
        <v>19</v>
      </c>
      <c r="I244" s="235"/>
      <c r="J244" s="232"/>
      <c r="K244" s="232"/>
      <c r="L244" s="236"/>
      <c r="M244" s="237"/>
      <c r="N244" s="238"/>
      <c r="O244" s="238"/>
      <c r="P244" s="238"/>
      <c r="Q244" s="238"/>
      <c r="R244" s="238"/>
      <c r="S244" s="238"/>
      <c r="T244" s="239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0" t="s">
        <v>165</v>
      </c>
      <c r="AU244" s="240" t="s">
        <v>84</v>
      </c>
      <c r="AV244" s="13" t="s">
        <v>82</v>
      </c>
      <c r="AW244" s="13" t="s">
        <v>35</v>
      </c>
      <c r="AX244" s="13" t="s">
        <v>75</v>
      </c>
      <c r="AY244" s="240" t="s">
        <v>153</v>
      </c>
    </row>
    <row r="245" s="14" customFormat="1">
      <c r="A245" s="14"/>
      <c r="B245" s="241"/>
      <c r="C245" s="242"/>
      <c r="D245" s="226" t="s">
        <v>165</v>
      </c>
      <c r="E245" s="243" t="s">
        <v>19</v>
      </c>
      <c r="F245" s="244" t="s">
        <v>521</v>
      </c>
      <c r="G245" s="242"/>
      <c r="H245" s="245">
        <v>0.56100000000000005</v>
      </c>
      <c r="I245" s="246"/>
      <c r="J245" s="242"/>
      <c r="K245" s="242"/>
      <c r="L245" s="247"/>
      <c r="M245" s="248"/>
      <c r="N245" s="249"/>
      <c r="O245" s="249"/>
      <c r="P245" s="249"/>
      <c r="Q245" s="249"/>
      <c r="R245" s="249"/>
      <c r="S245" s="249"/>
      <c r="T245" s="250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1" t="s">
        <v>165</v>
      </c>
      <c r="AU245" s="251" t="s">
        <v>84</v>
      </c>
      <c r="AV245" s="14" t="s">
        <v>84</v>
      </c>
      <c r="AW245" s="14" t="s">
        <v>35</v>
      </c>
      <c r="AX245" s="14" t="s">
        <v>75</v>
      </c>
      <c r="AY245" s="251" t="s">
        <v>153</v>
      </c>
    </row>
    <row r="246" s="15" customFormat="1">
      <c r="A246" s="15"/>
      <c r="B246" s="252"/>
      <c r="C246" s="253"/>
      <c r="D246" s="226" t="s">
        <v>165</v>
      </c>
      <c r="E246" s="254" t="s">
        <v>19</v>
      </c>
      <c r="F246" s="255" t="s">
        <v>168</v>
      </c>
      <c r="G246" s="253"/>
      <c r="H246" s="256">
        <v>1.161</v>
      </c>
      <c r="I246" s="257"/>
      <c r="J246" s="253"/>
      <c r="K246" s="253"/>
      <c r="L246" s="258"/>
      <c r="M246" s="259"/>
      <c r="N246" s="260"/>
      <c r="O246" s="260"/>
      <c r="P246" s="260"/>
      <c r="Q246" s="260"/>
      <c r="R246" s="260"/>
      <c r="S246" s="260"/>
      <c r="T246" s="261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62" t="s">
        <v>165</v>
      </c>
      <c r="AU246" s="262" t="s">
        <v>84</v>
      </c>
      <c r="AV246" s="15" t="s">
        <v>161</v>
      </c>
      <c r="AW246" s="15" t="s">
        <v>35</v>
      </c>
      <c r="AX246" s="15" t="s">
        <v>82</v>
      </c>
      <c r="AY246" s="262" t="s">
        <v>153</v>
      </c>
    </row>
    <row r="247" s="2" customFormat="1" ht="16.5" customHeight="1">
      <c r="A247" s="39"/>
      <c r="B247" s="40"/>
      <c r="C247" s="213" t="s">
        <v>522</v>
      </c>
      <c r="D247" s="213" t="s">
        <v>156</v>
      </c>
      <c r="E247" s="214" t="s">
        <v>523</v>
      </c>
      <c r="F247" s="215" t="s">
        <v>524</v>
      </c>
      <c r="G247" s="216" t="s">
        <v>159</v>
      </c>
      <c r="H247" s="217">
        <v>45.359999999999999</v>
      </c>
      <c r="I247" s="218"/>
      <c r="J247" s="219">
        <f>ROUND(I247*H247,2)</f>
        <v>0</v>
      </c>
      <c r="K247" s="215" t="s">
        <v>333</v>
      </c>
      <c r="L247" s="45"/>
      <c r="M247" s="220" t="s">
        <v>19</v>
      </c>
      <c r="N247" s="221" t="s">
        <v>46</v>
      </c>
      <c r="O247" s="85"/>
      <c r="P247" s="222">
        <f>O247*H247</f>
        <v>0</v>
      </c>
      <c r="Q247" s="222">
        <v>0.0014400000000000001</v>
      </c>
      <c r="R247" s="222">
        <f>Q247*H247</f>
        <v>0.065318399999999999</v>
      </c>
      <c r="S247" s="222">
        <v>0</v>
      </c>
      <c r="T247" s="223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24" t="s">
        <v>161</v>
      </c>
      <c r="AT247" s="224" t="s">
        <v>156</v>
      </c>
      <c r="AU247" s="224" t="s">
        <v>84</v>
      </c>
      <c r="AY247" s="18" t="s">
        <v>153</v>
      </c>
      <c r="BE247" s="225">
        <f>IF(N247="základní",J247,0)</f>
        <v>0</v>
      </c>
      <c r="BF247" s="225">
        <f>IF(N247="snížená",J247,0)</f>
        <v>0</v>
      </c>
      <c r="BG247" s="225">
        <f>IF(N247="zákl. přenesená",J247,0)</f>
        <v>0</v>
      </c>
      <c r="BH247" s="225">
        <f>IF(N247="sníž. přenesená",J247,0)</f>
        <v>0</v>
      </c>
      <c r="BI247" s="225">
        <f>IF(N247="nulová",J247,0)</f>
        <v>0</v>
      </c>
      <c r="BJ247" s="18" t="s">
        <v>82</v>
      </c>
      <c r="BK247" s="225">
        <f>ROUND(I247*H247,2)</f>
        <v>0</v>
      </c>
      <c r="BL247" s="18" t="s">
        <v>161</v>
      </c>
      <c r="BM247" s="224" t="s">
        <v>525</v>
      </c>
    </row>
    <row r="248" s="2" customFormat="1">
      <c r="A248" s="39"/>
      <c r="B248" s="40"/>
      <c r="C248" s="41"/>
      <c r="D248" s="226" t="s">
        <v>163</v>
      </c>
      <c r="E248" s="41"/>
      <c r="F248" s="227" t="s">
        <v>526</v>
      </c>
      <c r="G248" s="41"/>
      <c r="H248" s="41"/>
      <c r="I248" s="228"/>
      <c r="J248" s="41"/>
      <c r="K248" s="41"/>
      <c r="L248" s="45"/>
      <c r="M248" s="229"/>
      <c r="N248" s="230"/>
      <c r="O248" s="85"/>
      <c r="P248" s="85"/>
      <c r="Q248" s="85"/>
      <c r="R248" s="85"/>
      <c r="S248" s="85"/>
      <c r="T248" s="86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163</v>
      </c>
      <c r="AU248" s="18" t="s">
        <v>84</v>
      </c>
    </row>
    <row r="249" s="13" customFormat="1">
      <c r="A249" s="13"/>
      <c r="B249" s="231"/>
      <c r="C249" s="232"/>
      <c r="D249" s="226" t="s">
        <v>165</v>
      </c>
      <c r="E249" s="233" t="s">
        <v>19</v>
      </c>
      <c r="F249" s="234" t="s">
        <v>494</v>
      </c>
      <c r="G249" s="232"/>
      <c r="H249" s="233" t="s">
        <v>19</v>
      </c>
      <c r="I249" s="235"/>
      <c r="J249" s="232"/>
      <c r="K249" s="232"/>
      <c r="L249" s="236"/>
      <c r="M249" s="237"/>
      <c r="N249" s="238"/>
      <c r="O249" s="238"/>
      <c r="P249" s="238"/>
      <c r="Q249" s="238"/>
      <c r="R249" s="238"/>
      <c r="S249" s="238"/>
      <c r="T249" s="239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0" t="s">
        <v>165</v>
      </c>
      <c r="AU249" s="240" t="s">
        <v>84</v>
      </c>
      <c r="AV249" s="13" t="s">
        <v>82</v>
      </c>
      <c r="AW249" s="13" t="s">
        <v>35</v>
      </c>
      <c r="AX249" s="13" t="s">
        <v>75</v>
      </c>
      <c r="AY249" s="240" t="s">
        <v>153</v>
      </c>
    </row>
    <row r="250" s="14" customFormat="1">
      <c r="A250" s="14"/>
      <c r="B250" s="241"/>
      <c r="C250" s="242"/>
      <c r="D250" s="226" t="s">
        <v>165</v>
      </c>
      <c r="E250" s="243" t="s">
        <v>19</v>
      </c>
      <c r="F250" s="244" t="s">
        <v>527</v>
      </c>
      <c r="G250" s="242"/>
      <c r="H250" s="245">
        <v>45.359999999999999</v>
      </c>
      <c r="I250" s="246"/>
      <c r="J250" s="242"/>
      <c r="K250" s="242"/>
      <c r="L250" s="247"/>
      <c r="M250" s="248"/>
      <c r="N250" s="249"/>
      <c r="O250" s="249"/>
      <c r="P250" s="249"/>
      <c r="Q250" s="249"/>
      <c r="R250" s="249"/>
      <c r="S250" s="249"/>
      <c r="T250" s="250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1" t="s">
        <v>165</v>
      </c>
      <c r="AU250" s="251" t="s">
        <v>84</v>
      </c>
      <c r="AV250" s="14" t="s">
        <v>84</v>
      </c>
      <c r="AW250" s="14" t="s">
        <v>35</v>
      </c>
      <c r="AX250" s="14" t="s">
        <v>75</v>
      </c>
      <c r="AY250" s="251" t="s">
        <v>153</v>
      </c>
    </row>
    <row r="251" s="15" customFormat="1">
      <c r="A251" s="15"/>
      <c r="B251" s="252"/>
      <c r="C251" s="253"/>
      <c r="D251" s="226" t="s">
        <v>165</v>
      </c>
      <c r="E251" s="254" t="s">
        <v>19</v>
      </c>
      <c r="F251" s="255" t="s">
        <v>168</v>
      </c>
      <c r="G251" s="253"/>
      <c r="H251" s="256">
        <v>45.359999999999999</v>
      </c>
      <c r="I251" s="257"/>
      <c r="J251" s="253"/>
      <c r="K251" s="253"/>
      <c r="L251" s="258"/>
      <c r="M251" s="259"/>
      <c r="N251" s="260"/>
      <c r="O251" s="260"/>
      <c r="P251" s="260"/>
      <c r="Q251" s="260"/>
      <c r="R251" s="260"/>
      <c r="S251" s="260"/>
      <c r="T251" s="261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62" t="s">
        <v>165</v>
      </c>
      <c r="AU251" s="262" t="s">
        <v>84</v>
      </c>
      <c r="AV251" s="15" t="s">
        <v>161</v>
      </c>
      <c r="AW251" s="15" t="s">
        <v>35</v>
      </c>
      <c r="AX251" s="15" t="s">
        <v>82</v>
      </c>
      <c r="AY251" s="262" t="s">
        <v>153</v>
      </c>
    </row>
    <row r="252" s="2" customFormat="1" ht="16.5" customHeight="1">
      <c r="A252" s="39"/>
      <c r="B252" s="40"/>
      <c r="C252" s="213" t="s">
        <v>528</v>
      </c>
      <c r="D252" s="213" t="s">
        <v>156</v>
      </c>
      <c r="E252" s="214" t="s">
        <v>529</v>
      </c>
      <c r="F252" s="215" t="s">
        <v>530</v>
      </c>
      <c r="G252" s="216" t="s">
        <v>159</v>
      </c>
      <c r="H252" s="217">
        <v>45.359999999999999</v>
      </c>
      <c r="I252" s="218"/>
      <c r="J252" s="219">
        <f>ROUND(I252*H252,2)</f>
        <v>0</v>
      </c>
      <c r="K252" s="215" t="s">
        <v>333</v>
      </c>
      <c r="L252" s="45"/>
      <c r="M252" s="220" t="s">
        <v>19</v>
      </c>
      <c r="N252" s="221" t="s">
        <v>46</v>
      </c>
      <c r="O252" s="85"/>
      <c r="P252" s="222">
        <f>O252*H252</f>
        <v>0</v>
      </c>
      <c r="Q252" s="222">
        <v>4.0000000000000003E-05</v>
      </c>
      <c r="R252" s="222">
        <f>Q252*H252</f>
        <v>0.0018144000000000001</v>
      </c>
      <c r="S252" s="222">
        <v>0</v>
      </c>
      <c r="T252" s="223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24" t="s">
        <v>161</v>
      </c>
      <c r="AT252" s="224" t="s">
        <v>156</v>
      </c>
      <c r="AU252" s="224" t="s">
        <v>84</v>
      </c>
      <c r="AY252" s="18" t="s">
        <v>153</v>
      </c>
      <c r="BE252" s="225">
        <f>IF(N252="základní",J252,0)</f>
        <v>0</v>
      </c>
      <c r="BF252" s="225">
        <f>IF(N252="snížená",J252,0)</f>
        <v>0</v>
      </c>
      <c r="BG252" s="225">
        <f>IF(N252="zákl. přenesená",J252,0)</f>
        <v>0</v>
      </c>
      <c r="BH252" s="225">
        <f>IF(N252="sníž. přenesená",J252,0)</f>
        <v>0</v>
      </c>
      <c r="BI252" s="225">
        <f>IF(N252="nulová",J252,0)</f>
        <v>0</v>
      </c>
      <c r="BJ252" s="18" t="s">
        <v>82</v>
      </c>
      <c r="BK252" s="225">
        <f>ROUND(I252*H252,2)</f>
        <v>0</v>
      </c>
      <c r="BL252" s="18" t="s">
        <v>161</v>
      </c>
      <c r="BM252" s="224" t="s">
        <v>531</v>
      </c>
    </row>
    <row r="253" s="2" customFormat="1">
      <c r="A253" s="39"/>
      <c r="B253" s="40"/>
      <c r="C253" s="41"/>
      <c r="D253" s="226" t="s">
        <v>163</v>
      </c>
      <c r="E253" s="41"/>
      <c r="F253" s="227" t="s">
        <v>532</v>
      </c>
      <c r="G253" s="41"/>
      <c r="H253" s="41"/>
      <c r="I253" s="228"/>
      <c r="J253" s="41"/>
      <c r="K253" s="41"/>
      <c r="L253" s="45"/>
      <c r="M253" s="229"/>
      <c r="N253" s="230"/>
      <c r="O253" s="85"/>
      <c r="P253" s="85"/>
      <c r="Q253" s="85"/>
      <c r="R253" s="85"/>
      <c r="S253" s="85"/>
      <c r="T253" s="86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163</v>
      </c>
      <c r="AU253" s="18" t="s">
        <v>84</v>
      </c>
    </row>
    <row r="254" s="12" customFormat="1" ht="22.8" customHeight="1">
      <c r="A254" s="12"/>
      <c r="B254" s="197"/>
      <c r="C254" s="198"/>
      <c r="D254" s="199" t="s">
        <v>74</v>
      </c>
      <c r="E254" s="211" t="s">
        <v>177</v>
      </c>
      <c r="F254" s="211" t="s">
        <v>533</v>
      </c>
      <c r="G254" s="198"/>
      <c r="H254" s="198"/>
      <c r="I254" s="201"/>
      <c r="J254" s="212">
        <f>BK254</f>
        <v>0</v>
      </c>
      <c r="K254" s="198"/>
      <c r="L254" s="203"/>
      <c r="M254" s="204"/>
      <c r="N254" s="205"/>
      <c r="O254" s="205"/>
      <c r="P254" s="206">
        <f>SUM(P255:P293)</f>
        <v>0</v>
      </c>
      <c r="Q254" s="205"/>
      <c r="R254" s="206">
        <f>SUM(R255:R293)</f>
        <v>38.305407520000003</v>
      </c>
      <c r="S254" s="205"/>
      <c r="T254" s="207">
        <f>SUM(T255:T293)</f>
        <v>0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208" t="s">
        <v>82</v>
      </c>
      <c r="AT254" s="209" t="s">
        <v>74</v>
      </c>
      <c r="AU254" s="209" t="s">
        <v>82</v>
      </c>
      <c r="AY254" s="208" t="s">
        <v>153</v>
      </c>
      <c r="BK254" s="210">
        <f>SUM(BK255:BK293)</f>
        <v>0</v>
      </c>
    </row>
    <row r="255" s="2" customFormat="1" ht="16.5" customHeight="1">
      <c r="A255" s="39"/>
      <c r="B255" s="40"/>
      <c r="C255" s="213" t="s">
        <v>534</v>
      </c>
      <c r="D255" s="213" t="s">
        <v>156</v>
      </c>
      <c r="E255" s="214" t="s">
        <v>535</v>
      </c>
      <c r="F255" s="215" t="s">
        <v>536</v>
      </c>
      <c r="G255" s="216" t="s">
        <v>180</v>
      </c>
      <c r="H255" s="217">
        <v>11.268000000000001</v>
      </c>
      <c r="I255" s="218"/>
      <c r="J255" s="219">
        <f>ROUND(I255*H255,2)</f>
        <v>0</v>
      </c>
      <c r="K255" s="215" t="s">
        <v>333</v>
      </c>
      <c r="L255" s="45"/>
      <c r="M255" s="220" t="s">
        <v>19</v>
      </c>
      <c r="N255" s="221" t="s">
        <v>46</v>
      </c>
      <c r="O255" s="85"/>
      <c r="P255" s="222">
        <f>O255*H255</f>
        <v>0</v>
      </c>
      <c r="Q255" s="222">
        <v>0.079549999999999996</v>
      </c>
      <c r="R255" s="222">
        <f>Q255*H255</f>
        <v>0.89636939999999998</v>
      </c>
      <c r="S255" s="222">
        <v>0</v>
      </c>
      <c r="T255" s="223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24" t="s">
        <v>161</v>
      </c>
      <c r="AT255" s="224" t="s">
        <v>156</v>
      </c>
      <c r="AU255" s="224" t="s">
        <v>84</v>
      </c>
      <c r="AY255" s="18" t="s">
        <v>153</v>
      </c>
      <c r="BE255" s="225">
        <f>IF(N255="základní",J255,0)</f>
        <v>0</v>
      </c>
      <c r="BF255" s="225">
        <f>IF(N255="snížená",J255,0)</f>
        <v>0</v>
      </c>
      <c r="BG255" s="225">
        <f>IF(N255="zákl. přenesená",J255,0)</f>
        <v>0</v>
      </c>
      <c r="BH255" s="225">
        <f>IF(N255="sníž. přenesená",J255,0)</f>
        <v>0</v>
      </c>
      <c r="BI255" s="225">
        <f>IF(N255="nulová",J255,0)</f>
        <v>0</v>
      </c>
      <c r="BJ255" s="18" t="s">
        <v>82</v>
      </c>
      <c r="BK255" s="225">
        <f>ROUND(I255*H255,2)</f>
        <v>0</v>
      </c>
      <c r="BL255" s="18" t="s">
        <v>161</v>
      </c>
      <c r="BM255" s="224" t="s">
        <v>537</v>
      </c>
    </row>
    <row r="256" s="2" customFormat="1">
      <c r="A256" s="39"/>
      <c r="B256" s="40"/>
      <c r="C256" s="41"/>
      <c r="D256" s="226" t="s">
        <v>163</v>
      </c>
      <c r="E256" s="41"/>
      <c r="F256" s="227" t="s">
        <v>538</v>
      </c>
      <c r="G256" s="41"/>
      <c r="H256" s="41"/>
      <c r="I256" s="228"/>
      <c r="J256" s="41"/>
      <c r="K256" s="41"/>
      <c r="L256" s="45"/>
      <c r="M256" s="229"/>
      <c r="N256" s="230"/>
      <c r="O256" s="85"/>
      <c r="P256" s="85"/>
      <c r="Q256" s="85"/>
      <c r="R256" s="85"/>
      <c r="S256" s="85"/>
      <c r="T256" s="86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163</v>
      </c>
      <c r="AU256" s="18" t="s">
        <v>84</v>
      </c>
    </row>
    <row r="257" s="13" customFormat="1">
      <c r="A257" s="13"/>
      <c r="B257" s="231"/>
      <c r="C257" s="232"/>
      <c r="D257" s="226" t="s">
        <v>165</v>
      </c>
      <c r="E257" s="233" t="s">
        <v>19</v>
      </c>
      <c r="F257" s="234" t="s">
        <v>539</v>
      </c>
      <c r="G257" s="232"/>
      <c r="H257" s="233" t="s">
        <v>19</v>
      </c>
      <c r="I257" s="235"/>
      <c r="J257" s="232"/>
      <c r="K257" s="232"/>
      <c r="L257" s="236"/>
      <c r="M257" s="237"/>
      <c r="N257" s="238"/>
      <c r="O257" s="238"/>
      <c r="P257" s="238"/>
      <c r="Q257" s="238"/>
      <c r="R257" s="238"/>
      <c r="S257" s="238"/>
      <c r="T257" s="239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0" t="s">
        <v>165</v>
      </c>
      <c r="AU257" s="240" t="s">
        <v>84</v>
      </c>
      <c r="AV257" s="13" t="s">
        <v>82</v>
      </c>
      <c r="AW257" s="13" t="s">
        <v>35</v>
      </c>
      <c r="AX257" s="13" t="s">
        <v>75</v>
      </c>
      <c r="AY257" s="240" t="s">
        <v>153</v>
      </c>
    </row>
    <row r="258" s="14" customFormat="1">
      <c r="A258" s="14"/>
      <c r="B258" s="241"/>
      <c r="C258" s="242"/>
      <c r="D258" s="226" t="s">
        <v>165</v>
      </c>
      <c r="E258" s="243" t="s">
        <v>19</v>
      </c>
      <c r="F258" s="244" t="s">
        <v>540</v>
      </c>
      <c r="G258" s="242"/>
      <c r="H258" s="245">
        <v>9.6069999999999993</v>
      </c>
      <c r="I258" s="246"/>
      <c r="J258" s="242"/>
      <c r="K258" s="242"/>
      <c r="L258" s="247"/>
      <c r="M258" s="248"/>
      <c r="N258" s="249"/>
      <c r="O258" s="249"/>
      <c r="P258" s="249"/>
      <c r="Q258" s="249"/>
      <c r="R258" s="249"/>
      <c r="S258" s="249"/>
      <c r="T258" s="250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1" t="s">
        <v>165</v>
      </c>
      <c r="AU258" s="251" t="s">
        <v>84</v>
      </c>
      <c r="AV258" s="14" t="s">
        <v>84</v>
      </c>
      <c r="AW258" s="14" t="s">
        <v>35</v>
      </c>
      <c r="AX258" s="14" t="s">
        <v>75</v>
      </c>
      <c r="AY258" s="251" t="s">
        <v>153</v>
      </c>
    </row>
    <row r="259" s="13" customFormat="1">
      <c r="A259" s="13"/>
      <c r="B259" s="231"/>
      <c r="C259" s="232"/>
      <c r="D259" s="226" t="s">
        <v>165</v>
      </c>
      <c r="E259" s="233" t="s">
        <v>19</v>
      </c>
      <c r="F259" s="234" t="s">
        <v>541</v>
      </c>
      <c r="G259" s="232"/>
      <c r="H259" s="233" t="s">
        <v>19</v>
      </c>
      <c r="I259" s="235"/>
      <c r="J259" s="232"/>
      <c r="K259" s="232"/>
      <c r="L259" s="236"/>
      <c r="M259" s="237"/>
      <c r="N259" s="238"/>
      <c r="O259" s="238"/>
      <c r="P259" s="238"/>
      <c r="Q259" s="238"/>
      <c r="R259" s="238"/>
      <c r="S259" s="238"/>
      <c r="T259" s="239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0" t="s">
        <v>165</v>
      </c>
      <c r="AU259" s="240" t="s">
        <v>84</v>
      </c>
      <c r="AV259" s="13" t="s">
        <v>82</v>
      </c>
      <c r="AW259" s="13" t="s">
        <v>35</v>
      </c>
      <c r="AX259" s="13" t="s">
        <v>75</v>
      </c>
      <c r="AY259" s="240" t="s">
        <v>153</v>
      </c>
    </row>
    <row r="260" s="14" customFormat="1">
      <c r="A260" s="14"/>
      <c r="B260" s="241"/>
      <c r="C260" s="242"/>
      <c r="D260" s="226" t="s">
        <v>165</v>
      </c>
      <c r="E260" s="243" t="s">
        <v>19</v>
      </c>
      <c r="F260" s="244" t="s">
        <v>542</v>
      </c>
      <c r="G260" s="242"/>
      <c r="H260" s="245">
        <v>0.96699999999999997</v>
      </c>
      <c r="I260" s="246"/>
      <c r="J260" s="242"/>
      <c r="K260" s="242"/>
      <c r="L260" s="247"/>
      <c r="M260" s="248"/>
      <c r="N260" s="249"/>
      <c r="O260" s="249"/>
      <c r="P260" s="249"/>
      <c r="Q260" s="249"/>
      <c r="R260" s="249"/>
      <c r="S260" s="249"/>
      <c r="T260" s="250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1" t="s">
        <v>165</v>
      </c>
      <c r="AU260" s="251" t="s">
        <v>84</v>
      </c>
      <c r="AV260" s="14" t="s">
        <v>84</v>
      </c>
      <c r="AW260" s="14" t="s">
        <v>35</v>
      </c>
      <c r="AX260" s="14" t="s">
        <v>75</v>
      </c>
      <c r="AY260" s="251" t="s">
        <v>153</v>
      </c>
    </row>
    <row r="261" s="13" customFormat="1">
      <c r="A261" s="13"/>
      <c r="B261" s="231"/>
      <c r="C261" s="232"/>
      <c r="D261" s="226" t="s">
        <v>165</v>
      </c>
      <c r="E261" s="233" t="s">
        <v>19</v>
      </c>
      <c r="F261" s="234" t="s">
        <v>543</v>
      </c>
      <c r="G261" s="232"/>
      <c r="H261" s="233" t="s">
        <v>19</v>
      </c>
      <c r="I261" s="235"/>
      <c r="J261" s="232"/>
      <c r="K261" s="232"/>
      <c r="L261" s="236"/>
      <c r="M261" s="237"/>
      <c r="N261" s="238"/>
      <c r="O261" s="238"/>
      <c r="P261" s="238"/>
      <c r="Q261" s="238"/>
      <c r="R261" s="238"/>
      <c r="S261" s="238"/>
      <c r="T261" s="239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0" t="s">
        <v>165</v>
      </c>
      <c r="AU261" s="240" t="s">
        <v>84</v>
      </c>
      <c r="AV261" s="13" t="s">
        <v>82</v>
      </c>
      <c r="AW261" s="13" t="s">
        <v>35</v>
      </c>
      <c r="AX261" s="13" t="s">
        <v>75</v>
      </c>
      <c r="AY261" s="240" t="s">
        <v>153</v>
      </c>
    </row>
    <row r="262" s="14" customFormat="1">
      <c r="A262" s="14"/>
      <c r="B262" s="241"/>
      <c r="C262" s="242"/>
      <c r="D262" s="226" t="s">
        <v>165</v>
      </c>
      <c r="E262" s="243" t="s">
        <v>19</v>
      </c>
      <c r="F262" s="244" t="s">
        <v>544</v>
      </c>
      <c r="G262" s="242"/>
      <c r="H262" s="245">
        <v>0.69399999999999995</v>
      </c>
      <c r="I262" s="246"/>
      <c r="J262" s="242"/>
      <c r="K262" s="242"/>
      <c r="L262" s="247"/>
      <c r="M262" s="248"/>
      <c r="N262" s="249"/>
      <c r="O262" s="249"/>
      <c r="P262" s="249"/>
      <c r="Q262" s="249"/>
      <c r="R262" s="249"/>
      <c r="S262" s="249"/>
      <c r="T262" s="250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1" t="s">
        <v>165</v>
      </c>
      <c r="AU262" s="251" t="s">
        <v>84</v>
      </c>
      <c r="AV262" s="14" t="s">
        <v>84</v>
      </c>
      <c r="AW262" s="14" t="s">
        <v>35</v>
      </c>
      <c r="AX262" s="14" t="s">
        <v>75</v>
      </c>
      <c r="AY262" s="251" t="s">
        <v>153</v>
      </c>
    </row>
    <row r="263" s="15" customFormat="1">
      <c r="A263" s="15"/>
      <c r="B263" s="252"/>
      <c r="C263" s="253"/>
      <c r="D263" s="226" t="s">
        <v>165</v>
      </c>
      <c r="E263" s="254" t="s">
        <v>19</v>
      </c>
      <c r="F263" s="255" t="s">
        <v>168</v>
      </c>
      <c r="G263" s="253"/>
      <c r="H263" s="256">
        <v>11.268000000000001</v>
      </c>
      <c r="I263" s="257"/>
      <c r="J263" s="253"/>
      <c r="K263" s="253"/>
      <c r="L263" s="258"/>
      <c r="M263" s="259"/>
      <c r="N263" s="260"/>
      <c r="O263" s="260"/>
      <c r="P263" s="260"/>
      <c r="Q263" s="260"/>
      <c r="R263" s="260"/>
      <c r="S263" s="260"/>
      <c r="T263" s="261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62" t="s">
        <v>165</v>
      </c>
      <c r="AU263" s="262" t="s">
        <v>84</v>
      </c>
      <c r="AV263" s="15" t="s">
        <v>161</v>
      </c>
      <c r="AW263" s="15" t="s">
        <v>35</v>
      </c>
      <c r="AX263" s="15" t="s">
        <v>82</v>
      </c>
      <c r="AY263" s="262" t="s">
        <v>153</v>
      </c>
    </row>
    <row r="264" s="2" customFormat="1" ht="16.5" customHeight="1">
      <c r="A264" s="39"/>
      <c r="B264" s="40"/>
      <c r="C264" s="263" t="s">
        <v>545</v>
      </c>
      <c r="D264" s="263" t="s">
        <v>169</v>
      </c>
      <c r="E264" s="264" t="s">
        <v>546</v>
      </c>
      <c r="F264" s="265" t="s">
        <v>547</v>
      </c>
      <c r="G264" s="266" t="s">
        <v>207</v>
      </c>
      <c r="H264" s="267">
        <v>13</v>
      </c>
      <c r="I264" s="268"/>
      <c r="J264" s="269">
        <f>ROUND(I264*H264,2)</f>
        <v>0</v>
      </c>
      <c r="K264" s="265" t="s">
        <v>19</v>
      </c>
      <c r="L264" s="270"/>
      <c r="M264" s="271" t="s">
        <v>19</v>
      </c>
      <c r="N264" s="272" t="s">
        <v>46</v>
      </c>
      <c r="O264" s="85"/>
      <c r="P264" s="222">
        <f>O264*H264</f>
        <v>0</v>
      </c>
      <c r="Q264" s="222">
        <v>1.8109999999999999</v>
      </c>
      <c r="R264" s="222">
        <f>Q264*H264</f>
        <v>23.542999999999999</v>
      </c>
      <c r="S264" s="222">
        <v>0</v>
      </c>
      <c r="T264" s="223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24" t="s">
        <v>173</v>
      </c>
      <c r="AT264" s="224" t="s">
        <v>169</v>
      </c>
      <c r="AU264" s="224" t="s">
        <v>84</v>
      </c>
      <c r="AY264" s="18" t="s">
        <v>153</v>
      </c>
      <c r="BE264" s="225">
        <f>IF(N264="základní",J264,0)</f>
        <v>0</v>
      </c>
      <c r="BF264" s="225">
        <f>IF(N264="snížená",J264,0)</f>
        <v>0</v>
      </c>
      <c r="BG264" s="225">
        <f>IF(N264="zákl. přenesená",J264,0)</f>
        <v>0</v>
      </c>
      <c r="BH264" s="225">
        <f>IF(N264="sníž. přenesená",J264,0)</f>
        <v>0</v>
      </c>
      <c r="BI264" s="225">
        <f>IF(N264="nulová",J264,0)</f>
        <v>0</v>
      </c>
      <c r="BJ264" s="18" t="s">
        <v>82</v>
      </c>
      <c r="BK264" s="225">
        <f>ROUND(I264*H264,2)</f>
        <v>0</v>
      </c>
      <c r="BL264" s="18" t="s">
        <v>161</v>
      </c>
      <c r="BM264" s="224" t="s">
        <v>548</v>
      </c>
    </row>
    <row r="265" s="2" customFormat="1">
      <c r="A265" s="39"/>
      <c r="B265" s="40"/>
      <c r="C265" s="41"/>
      <c r="D265" s="226" t="s">
        <v>163</v>
      </c>
      <c r="E265" s="41"/>
      <c r="F265" s="227" t="s">
        <v>547</v>
      </c>
      <c r="G265" s="41"/>
      <c r="H265" s="41"/>
      <c r="I265" s="228"/>
      <c r="J265" s="41"/>
      <c r="K265" s="41"/>
      <c r="L265" s="45"/>
      <c r="M265" s="229"/>
      <c r="N265" s="230"/>
      <c r="O265" s="85"/>
      <c r="P265" s="85"/>
      <c r="Q265" s="85"/>
      <c r="R265" s="85"/>
      <c r="S265" s="85"/>
      <c r="T265" s="86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163</v>
      </c>
      <c r="AU265" s="18" t="s">
        <v>84</v>
      </c>
    </row>
    <row r="266" s="2" customFormat="1" ht="16.5" customHeight="1">
      <c r="A266" s="39"/>
      <c r="B266" s="40"/>
      <c r="C266" s="263" t="s">
        <v>549</v>
      </c>
      <c r="D266" s="263" t="s">
        <v>169</v>
      </c>
      <c r="E266" s="264" t="s">
        <v>550</v>
      </c>
      <c r="F266" s="265" t="s">
        <v>551</v>
      </c>
      <c r="G266" s="266" t="s">
        <v>207</v>
      </c>
      <c r="H266" s="267">
        <v>1</v>
      </c>
      <c r="I266" s="268"/>
      <c r="J266" s="269">
        <f>ROUND(I266*H266,2)</f>
        <v>0</v>
      </c>
      <c r="K266" s="265" t="s">
        <v>19</v>
      </c>
      <c r="L266" s="270"/>
      <c r="M266" s="271" t="s">
        <v>19</v>
      </c>
      <c r="N266" s="272" t="s">
        <v>46</v>
      </c>
      <c r="O266" s="85"/>
      <c r="P266" s="222">
        <f>O266*H266</f>
        <v>0</v>
      </c>
      <c r="Q266" s="222">
        <v>1.7</v>
      </c>
      <c r="R266" s="222">
        <f>Q266*H266</f>
        <v>1.7</v>
      </c>
      <c r="S266" s="222">
        <v>0</v>
      </c>
      <c r="T266" s="223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24" t="s">
        <v>173</v>
      </c>
      <c r="AT266" s="224" t="s">
        <v>169</v>
      </c>
      <c r="AU266" s="224" t="s">
        <v>84</v>
      </c>
      <c r="AY266" s="18" t="s">
        <v>153</v>
      </c>
      <c r="BE266" s="225">
        <f>IF(N266="základní",J266,0)</f>
        <v>0</v>
      </c>
      <c r="BF266" s="225">
        <f>IF(N266="snížená",J266,0)</f>
        <v>0</v>
      </c>
      <c r="BG266" s="225">
        <f>IF(N266="zákl. přenesená",J266,0)</f>
        <v>0</v>
      </c>
      <c r="BH266" s="225">
        <f>IF(N266="sníž. přenesená",J266,0)</f>
        <v>0</v>
      </c>
      <c r="BI266" s="225">
        <f>IF(N266="nulová",J266,0)</f>
        <v>0</v>
      </c>
      <c r="BJ266" s="18" t="s">
        <v>82</v>
      </c>
      <c r="BK266" s="225">
        <f>ROUND(I266*H266,2)</f>
        <v>0</v>
      </c>
      <c r="BL266" s="18" t="s">
        <v>161</v>
      </c>
      <c r="BM266" s="224" t="s">
        <v>552</v>
      </c>
    </row>
    <row r="267" s="2" customFormat="1">
      <c r="A267" s="39"/>
      <c r="B267" s="40"/>
      <c r="C267" s="41"/>
      <c r="D267" s="226" t="s">
        <v>163</v>
      </c>
      <c r="E267" s="41"/>
      <c r="F267" s="227" t="s">
        <v>551</v>
      </c>
      <c r="G267" s="41"/>
      <c r="H267" s="41"/>
      <c r="I267" s="228"/>
      <c r="J267" s="41"/>
      <c r="K267" s="41"/>
      <c r="L267" s="45"/>
      <c r="M267" s="229"/>
      <c r="N267" s="230"/>
      <c r="O267" s="85"/>
      <c r="P267" s="85"/>
      <c r="Q267" s="85"/>
      <c r="R267" s="85"/>
      <c r="S267" s="85"/>
      <c r="T267" s="86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163</v>
      </c>
      <c r="AU267" s="18" t="s">
        <v>84</v>
      </c>
    </row>
    <row r="268" s="2" customFormat="1" ht="16.5" customHeight="1">
      <c r="A268" s="39"/>
      <c r="B268" s="40"/>
      <c r="C268" s="263" t="s">
        <v>553</v>
      </c>
      <c r="D268" s="263" t="s">
        <v>169</v>
      </c>
      <c r="E268" s="264" t="s">
        <v>554</v>
      </c>
      <c r="F268" s="265" t="s">
        <v>555</v>
      </c>
      <c r="G268" s="266" t="s">
        <v>207</v>
      </c>
      <c r="H268" s="267">
        <v>1</v>
      </c>
      <c r="I268" s="268"/>
      <c r="J268" s="269">
        <f>ROUND(I268*H268,2)</f>
        <v>0</v>
      </c>
      <c r="K268" s="265" t="s">
        <v>19</v>
      </c>
      <c r="L268" s="270"/>
      <c r="M268" s="271" t="s">
        <v>19</v>
      </c>
      <c r="N268" s="272" t="s">
        <v>46</v>
      </c>
      <c r="O268" s="85"/>
      <c r="P268" s="222">
        <f>O268*H268</f>
        <v>0</v>
      </c>
      <c r="Q268" s="222">
        <v>2.3700000000000001</v>
      </c>
      <c r="R268" s="222">
        <f>Q268*H268</f>
        <v>2.3700000000000001</v>
      </c>
      <c r="S268" s="222">
        <v>0</v>
      </c>
      <c r="T268" s="223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24" t="s">
        <v>173</v>
      </c>
      <c r="AT268" s="224" t="s">
        <v>169</v>
      </c>
      <c r="AU268" s="224" t="s">
        <v>84</v>
      </c>
      <c r="AY268" s="18" t="s">
        <v>153</v>
      </c>
      <c r="BE268" s="225">
        <f>IF(N268="základní",J268,0)</f>
        <v>0</v>
      </c>
      <c r="BF268" s="225">
        <f>IF(N268="snížená",J268,0)</f>
        <v>0</v>
      </c>
      <c r="BG268" s="225">
        <f>IF(N268="zákl. přenesená",J268,0)</f>
        <v>0</v>
      </c>
      <c r="BH268" s="225">
        <f>IF(N268="sníž. přenesená",J268,0)</f>
        <v>0</v>
      </c>
      <c r="BI268" s="225">
        <f>IF(N268="nulová",J268,0)</f>
        <v>0</v>
      </c>
      <c r="BJ268" s="18" t="s">
        <v>82</v>
      </c>
      <c r="BK268" s="225">
        <f>ROUND(I268*H268,2)</f>
        <v>0</v>
      </c>
      <c r="BL268" s="18" t="s">
        <v>161</v>
      </c>
      <c r="BM268" s="224" t="s">
        <v>556</v>
      </c>
    </row>
    <row r="269" s="2" customFormat="1">
      <c r="A269" s="39"/>
      <c r="B269" s="40"/>
      <c r="C269" s="41"/>
      <c r="D269" s="226" t="s">
        <v>163</v>
      </c>
      <c r="E269" s="41"/>
      <c r="F269" s="227" t="s">
        <v>555</v>
      </c>
      <c r="G269" s="41"/>
      <c r="H269" s="41"/>
      <c r="I269" s="228"/>
      <c r="J269" s="41"/>
      <c r="K269" s="41"/>
      <c r="L269" s="45"/>
      <c r="M269" s="229"/>
      <c r="N269" s="230"/>
      <c r="O269" s="85"/>
      <c r="P269" s="85"/>
      <c r="Q269" s="85"/>
      <c r="R269" s="85"/>
      <c r="S269" s="85"/>
      <c r="T269" s="86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163</v>
      </c>
      <c r="AU269" s="18" t="s">
        <v>84</v>
      </c>
    </row>
    <row r="270" s="2" customFormat="1" ht="16.5" customHeight="1">
      <c r="A270" s="39"/>
      <c r="B270" s="40"/>
      <c r="C270" s="213" t="s">
        <v>557</v>
      </c>
      <c r="D270" s="213" t="s">
        <v>156</v>
      </c>
      <c r="E270" s="214" t="s">
        <v>558</v>
      </c>
      <c r="F270" s="215" t="s">
        <v>559</v>
      </c>
      <c r="G270" s="216" t="s">
        <v>180</v>
      </c>
      <c r="H270" s="217">
        <v>3.8159999999999998</v>
      </c>
      <c r="I270" s="218"/>
      <c r="J270" s="219">
        <f>ROUND(I270*H270,2)</f>
        <v>0</v>
      </c>
      <c r="K270" s="215" t="s">
        <v>333</v>
      </c>
      <c r="L270" s="45"/>
      <c r="M270" s="220" t="s">
        <v>19</v>
      </c>
      <c r="N270" s="221" t="s">
        <v>46</v>
      </c>
      <c r="O270" s="85"/>
      <c r="P270" s="222">
        <f>O270*H270</f>
        <v>0</v>
      </c>
      <c r="Q270" s="222">
        <v>2.4533</v>
      </c>
      <c r="R270" s="222">
        <f>Q270*H270</f>
        <v>9.3617927999999999</v>
      </c>
      <c r="S270" s="222">
        <v>0</v>
      </c>
      <c r="T270" s="223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24" t="s">
        <v>161</v>
      </c>
      <c r="AT270" s="224" t="s">
        <v>156</v>
      </c>
      <c r="AU270" s="224" t="s">
        <v>84</v>
      </c>
      <c r="AY270" s="18" t="s">
        <v>153</v>
      </c>
      <c r="BE270" s="225">
        <f>IF(N270="základní",J270,0)</f>
        <v>0</v>
      </c>
      <c r="BF270" s="225">
        <f>IF(N270="snížená",J270,0)</f>
        <v>0</v>
      </c>
      <c r="BG270" s="225">
        <f>IF(N270="zákl. přenesená",J270,0)</f>
        <v>0</v>
      </c>
      <c r="BH270" s="225">
        <f>IF(N270="sníž. přenesená",J270,0)</f>
        <v>0</v>
      </c>
      <c r="BI270" s="225">
        <f>IF(N270="nulová",J270,0)</f>
        <v>0</v>
      </c>
      <c r="BJ270" s="18" t="s">
        <v>82</v>
      </c>
      <c r="BK270" s="225">
        <f>ROUND(I270*H270,2)</f>
        <v>0</v>
      </c>
      <c r="BL270" s="18" t="s">
        <v>161</v>
      </c>
      <c r="BM270" s="224" t="s">
        <v>560</v>
      </c>
    </row>
    <row r="271" s="2" customFormat="1">
      <c r="A271" s="39"/>
      <c r="B271" s="40"/>
      <c r="C271" s="41"/>
      <c r="D271" s="226" t="s">
        <v>163</v>
      </c>
      <c r="E271" s="41"/>
      <c r="F271" s="227" t="s">
        <v>561</v>
      </c>
      <c r="G271" s="41"/>
      <c r="H271" s="41"/>
      <c r="I271" s="228"/>
      <c r="J271" s="41"/>
      <c r="K271" s="41"/>
      <c r="L271" s="45"/>
      <c r="M271" s="229"/>
      <c r="N271" s="230"/>
      <c r="O271" s="85"/>
      <c r="P271" s="85"/>
      <c r="Q271" s="85"/>
      <c r="R271" s="85"/>
      <c r="S271" s="85"/>
      <c r="T271" s="86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163</v>
      </c>
      <c r="AU271" s="18" t="s">
        <v>84</v>
      </c>
    </row>
    <row r="272" s="13" customFormat="1">
      <c r="A272" s="13"/>
      <c r="B272" s="231"/>
      <c r="C272" s="232"/>
      <c r="D272" s="226" t="s">
        <v>165</v>
      </c>
      <c r="E272" s="233" t="s">
        <v>19</v>
      </c>
      <c r="F272" s="234" t="s">
        <v>562</v>
      </c>
      <c r="G272" s="232"/>
      <c r="H272" s="233" t="s">
        <v>19</v>
      </c>
      <c r="I272" s="235"/>
      <c r="J272" s="232"/>
      <c r="K272" s="232"/>
      <c r="L272" s="236"/>
      <c r="M272" s="237"/>
      <c r="N272" s="238"/>
      <c r="O272" s="238"/>
      <c r="P272" s="238"/>
      <c r="Q272" s="238"/>
      <c r="R272" s="238"/>
      <c r="S272" s="238"/>
      <c r="T272" s="239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0" t="s">
        <v>165</v>
      </c>
      <c r="AU272" s="240" t="s">
        <v>84</v>
      </c>
      <c r="AV272" s="13" t="s">
        <v>82</v>
      </c>
      <c r="AW272" s="13" t="s">
        <v>35</v>
      </c>
      <c r="AX272" s="13" t="s">
        <v>75</v>
      </c>
      <c r="AY272" s="240" t="s">
        <v>153</v>
      </c>
    </row>
    <row r="273" s="14" customFormat="1">
      <c r="A273" s="14"/>
      <c r="B273" s="241"/>
      <c r="C273" s="242"/>
      <c r="D273" s="226" t="s">
        <v>165</v>
      </c>
      <c r="E273" s="243" t="s">
        <v>19</v>
      </c>
      <c r="F273" s="244" t="s">
        <v>563</v>
      </c>
      <c r="G273" s="242"/>
      <c r="H273" s="245">
        <v>3.8159999999999998</v>
      </c>
      <c r="I273" s="246"/>
      <c r="J273" s="242"/>
      <c r="K273" s="242"/>
      <c r="L273" s="247"/>
      <c r="M273" s="248"/>
      <c r="N273" s="249"/>
      <c r="O273" s="249"/>
      <c r="P273" s="249"/>
      <c r="Q273" s="249"/>
      <c r="R273" s="249"/>
      <c r="S273" s="249"/>
      <c r="T273" s="250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1" t="s">
        <v>165</v>
      </c>
      <c r="AU273" s="251" t="s">
        <v>84</v>
      </c>
      <c r="AV273" s="14" t="s">
        <v>84</v>
      </c>
      <c r="AW273" s="14" t="s">
        <v>35</v>
      </c>
      <c r="AX273" s="14" t="s">
        <v>75</v>
      </c>
      <c r="AY273" s="251" t="s">
        <v>153</v>
      </c>
    </row>
    <row r="274" s="15" customFormat="1">
      <c r="A274" s="15"/>
      <c r="B274" s="252"/>
      <c r="C274" s="253"/>
      <c r="D274" s="226" t="s">
        <v>165</v>
      </c>
      <c r="E274" s="254" t="s">
        <v>19</v>
      </c>
      <c r="F274" s="255" t="s">
        <v>168</v>
      </c>
      <c r="G274" s="253"/>
      <c r="H274" s="256">
        <v>3.8159999999999998</v>
      </c>
      <c r="I274" s="257"/>
      <c r="J274" s="253"/>
      <c r="K274" s="253"/>
      <c r="L274" s="258"/>
      <c r="M274" s="259"/>
      <c r="N274" s="260"/>
      <c r="O274" s="260"/>
      <c r="P274" s="260"/>
      <c r="Q274" s="260"/>
      <c r="R274" s="260"/>
      <c r="S274" s="260"/>
      <c r="T274" s="261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62" t="s">
        <v>165</v>
      </c>
      <c r="AU274" s="262" t="s">
        <v>84</v>
      </c>
      <c r="AV274" s="15" t="s">
        <v>161</v>
      </c>
      <c r="AW274" s="15" t="s">
        <v>35</v>
      </c>
      <c r="AX274" s="15" t="s">
        <v>82</v>
      </c>
      <c r="AY274" s="262" t="s">
        <v>153</v>
      </c>
    </row>
    <row r="275" s="2" customFormat="1" ht="16.5" customHeight="1">
      <c r="A275" s="39"/>
      <c r="B275" s="40"/>
      <c r="C275" s="213" t="s">
        <v>564</v>
      </c>
      <c r="D275" s="213" t="s">
        <v>156</v>
      </c>
      <c r="E275" s="214" t="s">
        <v>565</v>
      </c>
      <c r="F275" s="215" t="s">
        <v>566</v>
      </c>
      <c r="G275" s="216" t="s">
        <v>172</v>
      </c>
      <c r="H275" s="217">
        <v>0.104</v>
      </c>
      <c r="I275" s="218"/>
      <c r="J275" s="219">
        <f>ROUND(I275*H275,2)</f>
        <v>0</v>
      </c>
      <c r="K275" s="215" t="s">
        <v>333</v>
      </c>
      <c r="L275" s="45"/>
      <c r="M275" s="220" t="s">
        <v>19</v>
      </c>
      <c r="N275" s="221" t="s">
        <v>46</v>
      </c>
      <c r="O275" s="85"/>
      <c r="P275" s="222">
        <f>O275*H275</f>
        <v>0</v>
      </c>
      <c r="Q275" s="222">
        <v>1.0463199999999999</v>
      </c>
      <c r="R275" s="222">
        <f>Q275*H275</f>
        <v>0.10881727999999999</v>
      </c>
      <c r="S275" s="222">
        <v>0</v>
      </c>
      <c r="T275" s="223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24" t="s">
        <v>161</v>
      </c>
      <c r="AT275" s="224" t="s">
        <v>156</v>
      </c>
      <c r="AU275" s="224" t="s">
        <v>84</v>
      </c>
      <c r="AY275" s="18" t="s">
        <v>153</v>
      </c>
      <c r="BE275" s="225">
        <f>IF(N275="základní",J275,0)</f>
        <v>0</v>
      </c>
      <c r="BF275" s="225">
        <f>IF(N275="snížená",J275,0)</f>
        <v>0</v>
      </c>
      <c r="BG275" s="225">
        <f>IF(N275="zákl. přenesená",J275,0)</f>
        <v>0</v>
      </c>
      <c r="BH275" s="225">
        <f>IF(N275="sníž. přenesená",J275,0)</f>
        <v>0</v>
      </c>
      <c r="BI275" s="225">
        <f>IF(N275="nulová",J275,0)</f>
        <v>0</v>
      </c>
      <c r="BJ275" s="18" t="s">
        <v>82</v>
      </c>
      <c r="BK275" s="225">
        <f>ROUND(I275*H275,2)</f>
        <v>0</v>
      </c>
      <c r="BL275" s="18" t="s">
        <v>161</v>
      </c>
      <c r="BM275" s="224" t="s">
        <v>567</v>
      </c>
    </row>
    <row r="276" s="2" customFormat="1">
      <c r="A276" s="39"/>
      <c r="B276" s="40"/>
      <c r="C276" s="41"/>
      <c r="D276" s="226" t="s">
        <v>163</v>
      </c>
      <c r="E276" s="41"/>
      <c r="F276" s="227" t="s">
        <v>568</v>
      </c>
      <c r="G276" s="41"/>
      <c r="H276" s="41"/>
      <c r="I276" s="228"/>
      <c r="J276" s="41"/>
      <c r="K276" s="41"/>
      <c r="L276" s="45"/>
      <c r="M276" s="229"/>
      <c r="N276" s="230"/>
      <c r="O276" s="85"/>
      <c r="P276" s="85"/>
      <c r="Q276" s="85"/>
      <c r="R276" s="85"/>
      <c r="S276" s="85"/>
      <c r="T276" s="86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163</v>
      </c>
      <c r="AU276" s="18" t="s">
        <v>84</v>
      </c>
    </row>
    <row r="277" s="13" customFormat="1">
      <c r="A277" s="13"/>
      <c r="B277" s="231"/>
      <c r="C277" s="232"/>
      <c r="D277" s="226" t="s">
        <v>165</v>
      </c>
      <c r="E277" s="233" t="s">
        <v>19</v>
      </c>
      <c r="F277" s="234" t="s">
        <v>569</v>
      </c>
      <c r="G277" s="232"/>
      <c r="H277" s="233" t="s">
        <v>19</v>
      </c>
      <c r="I277" s="235"/>
      <c r="J277" s="232"/>
      <c r="K277" s="232"/>
      <c r="L277" s="236"/>
      <c r="M277" s="237"/>
      <c r="N277" s="238"/>
      <c r="O277" s="238"/>
      <c r="P277" s="238"/>
      <c r="Q277" s="238"/>
      <c r="R277" s="238"/>
      <c r="S277" s="238"/>
      <c r="T277" s="239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0" t="s">
        <v>165</v>
      </c>
      <c r="AU277" s="240" t="s">
        <v>84</v>
      </c>
      <c r="AV277" s="13" t="s">
        <v>82</v>
      </c>
      <c r="AW277" s="13" t="s">
        <v>35</v>
      </c>
      <c r="AX277" s="13" t="s">
        <v>75</v>
      </c>
      <c r="AY277" s="240" t="s">
        <v>153</v>
      </c>
    </row>
    <row r="278" s="14" customFormat="1">
      <c r="A278" s="14"/>
      <c r="B278" s="241"/>
      <c r="C278" s="242"/>
      <c r="D278" s="226" t="s">
        <v>165</v>
      </c>
      <c r="E278" s="243" t="s">
        <v>19</v>
      </c>
      <c r="F278" s="244" t="s">
        <v>570</v>
      </c>
      <c r="G278" s="242"/>
      <c r="H278" s="245">
        <v>0.104</v>
      </c>
      <c r="I278" s="246"/>
      <c r="J278" s="242"/>
      <c r="K278" s="242"/>
      <c r="L278" s="247"/>
      <c r="M278" s="248"/>
      <c r="N278" s="249"/>
      <c r="O278" s="249"/>
      <c r="P278" s="249"/>
      <c r="Q278" s="249"/>
      <c r="R278" s="249"/>
      <c r="S278" s="249"/>
      <c r="T278" s="250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1" t="s">
        <v>165</v>
      </c>
      <c r="AU278" s="251" t="s">
        <v>84</v>
      </c>
      <c r="AV278" s="14" t="s">
        <v>84</v>
      </c>
      <c r="AW278" s="14" t="s">
        <v>35</v>
      </c>
      <c r="AX278" s="14" t="s">
        <v>75</v>
      </c>
      <c r="AY278" s="251" t="s">
        <v>153</v>
      </c>
    </row>
    <row r="279" s="15" customFormat="1">
      <c r="A279" s="15"/>
      <c r="B279" s="252"/>
      <c r="C279" s="253"/>
      <c r="D279" s="226" t="s">
        <v>165</v>
      </c>
      <c r="E279" s="254" t="s">
        <v>19</v>
      </c>
      <c r="F279" s="255" t="s">
        <v>168</v>
      </c>
      <c r="G279" s="253"/>
      <c r="H279" s="256">
        <v>0.104</v>
      </c>
      <c r="I279" s="257"/>
      <c r="J279" s="253"/>
      <c r="K279" s="253"/>
      <c r="L279" s="258"/>
      <c r="M279" s="259"/>
      <c r="N279" s="260"/>
      <c r="O279" s="260"/>
      <c r="P279" s="260"/>
      <c r="Q279" s="260"/>
      <c r="R279" s="260"/>
      <c r="S279" s="260"/>
      <c r="T279" s="261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62" t="s">
        <v>165</v>
      </c>
      <c r="AU279" s="262" t="s">
        <v>84</v>
      </c>
      <c r="AV279" s="15" t="s">
        <v>161</v>
      </c>
      <c r="AW279" s="15" t="s">
        <v>35</v>
      </c>
      <c r="AX279" s="15" t="s">
        <v>82</v>
      </c>
      <c r="AY279" s="262" t="s">
        <v>153</v>
      </c>
    </row>
    <row r="280" s="2" customFormat="1" ht="16.5" customHeight="1">
      <c r="A280" s="39"/>
      <c r="B280" s="40"/>
      <c r="C280" s="213" t="s">
        <v>571</v>
      </c>
      <c r="D280" s="213" t="s">
        <v>156</v>
      </c>
      <c r="E280" s="214" t="s">
        <v>572</v>
      </c>
      <c r="F280" s="215" t="s">
        <v>573</v>
      </c>
      <c r="G280" s="216" t="s">
        <v>172</v>
      </c>
      <c r="H280" s="217">
        <v>0.252</v>
      </c>
      <c r="I280" s="218"/>
      <c r="J280" s="219">
        <f>ROUND(I280*H280,2)</f>
        <v>0</v>
      </c>
      <c r="K280" s="215" t="s">
        <v>333</v>
      </c>
      <c r="L280" s="45"/>
      <c r="M280" s="220" t="s">
        <v>19</v>
      </c>
      <c r="N280" s="221" t="s">
        <v>46</v>
      </c>
      <c r="O280" s="85"/>
      <c r="P280" s="222">
        <f>O280*H280</f>
        <v>0</v>
      </c>
      <c r="Q280" s="222">
        <v>1.06277</v>
      </c>
      <c r="R280" s="222">
        <f>Q280*H280</f>
        <v>0.26781803999999998</v>
      </c>
      <c r="S280" s="222">
        <v>0</v>
      </c>
      <c r="T280" s="223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24" t="s">
        <v>161</v>
      </c>
      <c r="AT280" s="224" t="s">
        <v>156</v>
      </c>
      <c r="AU280" s="224" t="s">
        <v>84</v>
      </c>
      <c r="AY280" s="18" t="s">
        <v>153</v>
      </c>
      <c r="BE280" s="225">
        <f>IF(N280="základní",J280,0)</f>
        <v>0</v>
      </c>
      <c r="BF280" s="225">
        <f>IF(N280="snížená",J280,0)</f>
        <v>0</v>
      </c>
      <c r="BG280" s="225">
        <f>IF(N280="zákl. přenesená",J280,0)</f>
        <v>0</v>
      </c>
      <c r="BH280" s="225">
        <f>IF(N280="sníž. přenesená",J280,0)</f>
        <v>0</v>
      </c>
      <c r="BI280" s="225">
        <f>IF(N280="nulová",J280,0)</f>
        <v>0</v>
      </c>
      <c r="BJ280" s="18" t="s">
        <v>82</v>
      </c>
      <c r="BK280" s="225">
        <f>ROUND(I280*H280,2)</f>
        <v>0</v>
      </c>
      <c r="BL280" s="18" t="s">
        <v>161</v>
      </c>
      <c r="BM280" s="224" t="s">
        <v>574</v>
      </c>
    </row>
    <row r="281" s="2" customFormat="1">
      <c r="A281" s="39"/>
      <c r="B281" s="40"/>
      <c r="C281" s="41"/>
      <c r="D281" s="226" t="s">
        <v>163</v>
      </c>
      <c r="E281" s="41"/>
      <c r="F281" s="227" t="s">
        <v>575</v>
      </c>
      <c r="G281" s="41"/>
      <c r="H281" s="41"/>
      <c r="I281" s="228"/>
      <c r="J281" s="41"/>
      <c r="K281" s="41"/>
      <c r="L281" s="45"/>
      <c r="M281" s="229"/>
      <c r="N281" s="230"/>
      <c r="O281" s="85"/>
      <c r="P281" s="85"/>
      <c r="Q281" s="85"/>
      <c r="R281" s="85"/>
      <c r="S281" s="85"/>
      <c r="T281" s="86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163</v>
      </c>
      <c r="AU281" s="18" t="s">
        <v>84</v>
      </c>
    </row>
    <row r="282" s="13" customFormat="1">
      <c r="A282" s="13"/>
      <c r="B282" s="231"/>
      <c r="C282" s="232"/>
      <c r="D282" s="226" t="s">
        <v>165</v>
      </c>
      <c r="E282" s="233" t="s">
        <v>19</v>
      </c>
      <c r="F282" s="234" t="s">
        <v>576</v>
      </c>
      <c r="G282" s="232"/>
      <c r="H282" s="233" t="s">
        <v>19</v>
      </c>
      <c r="I282" s="235"/>
      <c r="J282" s="232"/>
      <c r="K282" s="232"/>
      <c r="L282" s="236"/>
      <c r="M282" s="237"/>
      <c r="N282" s="238"/>
      <c r="O282" s="238"/>
      <c r="P282" s="238"/>
      <c r="Q282" s="238"/>
      <c r="R282" s="238"/>
      <c r="S282" s="238"/>
      <c r="T282" s="239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0" t="s">
        <v>165</v>
      </c>
      <c r="AU282" s="240" t="s">
        <v>84</v>
      </c>
      <c r="AV282" s="13" t="s">
        <v>82</v>
      </c>
      <c r="AW282" s="13" t="s">
        <v>35</v>
      </c>
      <c r="AX282" s="13" t="s">
        <v>75</v>
      </c>
      <c r="AY282" s="240" t="s">
        <v>153</v>
      </c>
    </row>
    <row r="283" s="14" customFormat="1">
      <c r="A283" s="14"/>
      <c r="B283" s="241"/>
      <c r="C283" s="242"/>
      <c r="D283" s="226" t="s">
        <v>165</v>
      </c>
      <c r="E283" s="243" t="s">
        <v>19</v>
      </c>
      <c r="F283" s="244" t="s">
        <v>577</v>
      </c>
      <c r="G283" s="242"/>
      <c r="H283" s="245">
        <v>0.252</v>
      </c>
      <c r="I283" s="246"/>
      <c r="J283" s="242"/>
      <c r="K283" s="242"/>
      <c r="L283" s="247"/>
      <c r="M283" s="248"/>
      <c r="N283" s="249"/>
      <c r="O283" s="249"/>
      <c r="P283" s="249"/>
      <c r="Q283" s="249"/>
      <c r="R283" s="249"/>
      <c r="S283" s="249"/>
      <c r="T283" s="250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1" t="s">
        <v>165</v>
      </c>
      <c r="AU283" s="251" t="s">
        <v>84</v>
      </c>
      <c r="AV283" s="14" t="s">
        <v>84</v>
      </c>
      <c r="AW283" s="14" t="s">
        <v>35</v>
      </c>
      <c r="AX283" s="14" t="s">
        <v>75</v>
      </c>
      <c r="AY283" s="251" t="s">
        <v>153</v>
      </c>
    </row>
    <row r="284" s="15" customFormat="1">
      <c r="A284" s="15"/>
      <c r="B284" s="252"/>
      <c r="C284" s="253"/>
      <c r="D284" s="226" t="s">
        <v>165</v>
      </c>
      <c r="E284" s="254" t="s">
        <v>19</v>
      </c>
      <c r="F284" s="255" t="s">
        <v>168</v>
      </c>
      <c r="G284" s="253"/>
      <c r="H284" s="256">
        <v>0.252</v>
      </c>
      <c r="I284" s="257"/>
      <c r="J284" s="253"/>
      <c r="K284" s="253"/>
      <c r="L284" s="258"/>
      <c r="M284" s="259"/>
      <c r="N284" s="260"/>
      <c r="O284" s="260"/>
      <c r="P284" s="260"/>
      <c r="Q284" s="260"/>
      <c r="R284" s="260"/>
      <c r="S284" s="260"/>
      <c r="T284" s="261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262" t="s">
        <v>165</v>
      </c>
      <c r="AU284" s="262" t="s">
        <v>84</v>
      </c>
      <c r="AV284" s="15" t="s">
        <v>161</v>
      </c>
      <c r="AW284" s="15" t="s">
        <v>35</v>
      </c>
      <c r="AX284" s="15" t="s">
        <v>82</v>
      </c>
      <c r="AY284" s="262" t="s">
        <v>153</v>
      </c>
    </row>
    <row r="285" s="2" customFormat="1" ht="16.5" customHeight="1">
      <c r="A285" s="39"/>
      <c r="B285" s="40"/>
      <c r="C285" s="213" t="s">
        <v>578</v>
      </c>
      <c r="D285" s="213" t="s">
        <v>156</v>
      </c>
      <c r="E285" s="214" t="s">
        <v>579</v>
      </c>
      <c r="F285" s="215" t="s">
        <v>580</v>
      </c>
      <c r="G285" s="216" t="s">
        <v>344</v>
      </c>
      <c r="H285" s="217">
        <v>7</v>
      </c>
      <c r="I285" s="218"/>
      <c r="J285" s="219">
        <f>ROUND(I285*H285,2)</f>
        <v>0</v>
      </c>
      <c r="K285" s="215" t="s">
        <v>333</v>
      </c>
      <c r="L285" s="45"/>
      <c r="M285" s="220" t="s">
        <v>19</v>
      </c>
      <c r="N285" s="221" t="s">
        <v>46</v>
      </c>
      <c r="O285" s="85"/>
      <c r="P285" s="222">
        <f>O285*H285</f>
        <v>0</v>
      </c>
      <c r="Q285" s="222">
        <v>0.0060899999999999999</v>
      </c>
      <c r="R285" s="222">
        <f>Q285*H285</f>
        <v>0.042630000000000001</v>
      </c>
      <c r="S285" s="222">
        <v>0</v>
      </c>
      <c r="T285" s="223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24" t="s">
        <v>161</v>
      </c>
      <c r="AT285" s="224" t="s">
        <v>156</v>
      </c>
      <c r="AU285" s="224" t="s">
        <v>84</v>
      </c>
      <c r="AY285" s="18" t="s">
        <v>153</v>
      </c>
      <c r="BE285" s="225">
        <f>IF(N285="základní",J285,0)</f>
        <v>0</v>
      </c>
      <c r="BF285" s="225">
        <f>IF(N285="snížená",J285,0)</f>
        <v>0</v>
      </c>
      <c r="BG285" s="225">
        <f>IF(N285="zákl. přenesená",J285,0)</f>
        <v>0</v>
      </c>
      <c r="BH285" s="225">
        <f>IF(N285="sníž. přenesená",J285,0)</f>
        <v>0</v>
      </c>
      <c r="BI285" s="225">
        <f>IF(N285="nulová",J285,0)</f>
        <v>0</v>
      </c>
      <c r="BJ285" s="18" t="s">
        <v>82</v>
      </c>
      <c r="BK285" s="225">
        <f>ROUND(I285*H285,2)</f>
        <v>0</v>
      </c>
      <c r="BL285" s="18" t="s">
        <v>161</v>
      </c>
      <c r="BM285" s="224" t="s">
        <v>581</v>
      </c>
    </row>
    <row r="286" s="2" customFormat="1">
      <c r="A286" s="39"/>
      <c r="B286" s="40"/>
      <c r="C286" s="41"/>
      <c r="D286" s="226" t="s">
        <v>163</v>
      </c>
      <c r="E286" s="41"/>
      <c r="F286" s="227" t="s">
        <v>582</v>
      </c>
      <c r="G286" s="41"/>
      <c r="H286" s="41"/>
      <c r="I286" s="228"/>
      <c r="J286" s="41"/>
      <c r="K286" s="41"/>
      <c r="L286" s="45"/>
      <c r="M286" s="229"/>
      <c r="N286" s="230"/>
      <c r="O286" s="85"/>
      <c r="P286" s="85"/>
      <c r="Q286" s="85"/>
      <c r="R286" s="85"/>
      <c r="S286" s="85"/>
      <c r="T286" s="86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163</v>
      </c>
      <c r="AU286" s="18" t="s">
        <v>84</v>
      </c>
    </row>
    <row r="287" s="13" customFormat="1">
      <c r="A287" s="13"/>
      <c r="B287" s="231"/>
      <c r="C287" s="232"/>
      <c r="D287" s="226" t="s">
        <v>165</v>
      </c>
      <c r="E287" s="233" t="s">
        <v>19</v>
      </c>
      <c r="F287" s="234" t="s">
        <v>583</v>
      </c>
      <c r="G287" s="232"/>
      <c r="H287" s="233" t="s">
        <v>19</v>
      </c>
      <c r="I287" s="235"/>
      <c r="J287" s="232"/>
      <c r="K287" s="232"/>
      <c r="L287" s="236"/>
      <c r="M287" s="237"/>
      <c r="N287" s="238"/>
      <c r="O287" s="238"/>
      <c r="P287" s="238"/>
      <c r="Q287" s="238"/>
      <c r="R287" s="238"/>
      <c r="S287" s="238"/>
      <c r="T287" s="239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0" t="s">
        <v>165</v>
      </c>
      <c r="AU287" s="240" t="s">
        <v>84</v>
      </c>
      <c r="AV287" s="13" t="s">
        <v>82</v>
      </c>
      <c r="AW287" s="13" t="s">
        <v>35</v>
      </c>
      <c r="AX287" s="13" t="s">
        <v>75</v>
      </c>
      <c r="AY287" s="240" t="s">
        <v>153</v>
      </c>
    </row>
    <row r="288" s="14" customFormat="1">
      <c r="A288" s="14"/>
      <c r="B288" s="241"/>
      <c r="C288" s="242"/>
      <c r="D288" s="226" t="s">
        <v>165</v>
      </c>
      <c r="E288" s="243" t="s">
        <v>19</v>
      </c>
      <c r="F288" s="244" t="s">
        <v>204</v>
      </c>
      <c r="G288" s="242"/>
      <c r="H288" s="245">
        <v>7</v>
      </c>
      <c r="I288" s="246"/>
      <c r="J288" s="242"/>
      <c r="K288" s="242"/>
      <c r="L288" s="247"/>
      <c r="M288" s="248"/>
      <c r="N288" s="249"/>
      <c r="O288" s="249"/>
      <c r="P288" s="249"/>
      <c r="Q288" s="249"/>
      <c r="R288" s="249"/>
      <c r="S288" s="249"/>
      <c r="T288" s="250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1" t="s">
        <v>165</v>
      </c>
      <c r="AU288" s="251" t="s">
        <v>84</v>
      </c>
      <c r="AV288" s="14" t="s">
        <v>84</v>
      </c>
      <c r="AW288" s="14" t="s">
        <v>35</v>
      </c>
      <c r="AX288" s="14" t="s">
        <v>82</v>
      </c>
      <c r="AY288" s="251" t="s">
        <v>153</v>
      </c>
    </row>
    <row r="289" s="2" customFormat="1" ht="16.5" customHeight="1">
      <c r="A289" s="39"/>
      <c r="B289" s="40"/>
      <c r="C289" s="213" t="s">
        <v>584</v>
      </c>
      <c r="D289" s="213" t="s">
        <v>156</v>
      </c>
      <c r="E289" s="214" t="s">
        <v>585</v>
      </c>
      <c r="F289" s="215" t="s">
        <v>586</v>
      </c>
      <c r="G289" s="216" t="s">
        <v>344</v>
      </c>
      <c r="H289" s="217">
        <v>14</v>
      </c>
      <c r="I289" s="218"/>
      <c r="J289" s="219">
        <f>ROUND(I289*H289,2)</f>
        <v>0</v>
      </c>
      <c r="K289" s="215" t="s">
        <v>333</v>
      </c>
      <c r="L289" s="45"/>
      <c r="M289" s="220" t="s">
        <v>19</v>
      </c>
      <c r="N289" s="221" t="s">
        <v>46</v>
      </c>
      <c r="O289" s="85"/>
      <c r="P289" s="222">
        <f>O289*H289</f>
        <v>0</v>
      </c>
      <c r="Q289" s="222">
        <v>0.00107</v>
      </c>
      <c r="R289" s="222">
        <f>Q289*H289</f>
        <v>0.01498</v>
      </c>
      <c r="S289" s="222">
        <v>0</v>
      </c>
      <c r="T289" s="223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24" t="s">
        <v>161</v>
      </c>
      <c r="AT289" s="224" t="s">
        <v>156</v>
      </c>
      <c r="AU289" s="224" t="s">
        <v>84</v>
      </c>
      <c r="AY289" s="18" t="s">
        <v>153</v>
      </c>
      <c r="BE289" s="225">
        <f>IF(N289="základní",J289,0)</f>
        <v>0</v>
      </c>
      <c r="BF289" s="225">
        <f>IF(N289="snížená",J289,0)</f>
        <v>0</v>
      </c>
      <c r="BG289" s="225">
        <f>IF(N289="zákl. přenesená",J289,0)</f>
        <v>0</v>
      </c>
      <c r="BH289" s="225">
        <f>IF(N289="sníž. přenesená",J289,0)</f>
        <v>0</v>
      </c>
      <c r="BI289" s="225">
        <f>IF(N289="nulová",J289,0)</f>
        <v>0</v>
      </c>
      <c r="BJ289" s="18" t="s">
        <v>82</v>
      </c>
      <c r="BK289" s="225">
        <f>ROUND(I289*H289,2)</f>
        <v>0</v>
      </c>
      <c r="BL289" s="18" t="s">
        <v>161</v>
      </c>
      <c r="BM289" s="224" t="s">
        <v>587</v>
      </c>
    </row>
    <row r="290" s="2" customFormat="1">
      <c r="A290" s="39"/>
      <c r="B290" s="40"/>
      <c r="C290" s="41"/>
      <c r="D290" s="226" t="s">
        <v>163</v>
      </c>
      <c r="E290" s="41"/>
      <c r="F290" s="227" t="s">
        <v>588</v>
      </c>
      <c r="G290" s="41"/>
      <c r="H290" s="41"/>
      <c r="I290" s="228"/>
      <c r="J290" s="41"/>
      <c r="K290" s="41"/>
      <c r="L290" s="45"/>
      <c r="M290" s="229"/>
      <c r="N290" s="230"/>
      <c r="O290" s="85"/>
      <c r="P290" s="85"/>
      <c r="Q290" s="85"/>
      <c r="R290" s="85"/>
      <c r="S290" s="85"/>
      <c r="T290" s="86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T290" s="18" t="s">
        <v>163</v>
      </c>
      <c r="AU290" s="18" t="s">
        <v>84</v>
      </c>
    </row>
    <row r="291" s="13" customFormat="1">
      <c r="A291" s="13"/>
      <c r="B291" s="231"/>
      <c r="C291" s="232"/>
      <c r="D291" s="226" t="s">
        <v>165</v>
      </c>
      <c r="E291" s="233" t="s">
        <v>19</v>
      </c>
      <c r="F291" s="234" t="s">
        <v>589</v>
      </c>
      <c r="G291" s="232"/>
      <c r="H291" s="233" t="s">
        <v>19</v>
      </c>
      <c r="I291" s="235"/>
      <c r="J291" s="232"/>
      <c r="K291" s="232"/>
      <c r="L291" s="236"/>
      <c r="M291" s="237"/>
      <c r="N291" s="238"/>
      <c r="O291" s="238"/>
      <c r="P291" s="238"/>
      <c r="Q291" s="238"/>
      <c r="R291" s="238"/>
      <c r="S291" s="238"/>
      <c r="T291" s="239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0" t="s">
        <v>165</v>
      </c>
      <c r="AU291" s="240" t="s">
        <v>84</v>
      </c>
      <c r="AV291" s="13" t="s">
        <v>82</v>
      </c>
      <c r="AW291" s="13" t="s">
        <v>35</v>
      </c>
      <c r="AX291" s="13" t="s">
        <v>75</v>
      </c>
      <c r="AY291" s="240" t="s">
        <v>153</v>
      </c>
    </row>
    <row r="292" s="14" customFormat="1">
      <c r="A292" s="14"/>
      <c r="B292" s="241"/>
      <c r="C292" s="242"/>
      <c r="D292" s="226" t="s">
        <v>165</v>
      </c>
      <c r="E292" s="243" t="s">
        <v>19</v>
      </c>
      <c r="F292" s="244" t="s">
        <v>590</v>
      </c>
      <c r="G292" s="242"/>
      <c r="H292" s="245">
        <v>14</v>
      </c>
      <c r="I292" s="246"/>
      <c r="J292" s="242"/>
      <c r="K292" s="242"/>
      <c r="L292" s="247"/>
      <c r="M292" s="248"/>
      <c r="N292" s="249"/>
      <c r="O292" s="249"/>
      <c r="P292" s="249"/>
      <c r="Q292" s="249"/>
      <c r="R292" s="249"/>
      <c r="S292" s="249"/>
      <c r="T292" s="250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1" t="s">
        <v>165</v>
      </c>
      <c r="AU292" s="251" t="s">
        <v>84</v>
      </c>
      <c r="AV292" s="14" t="s">
        <v>84</v>
      </c>
      <c r="AW292" s="14" t="s">
        <v>35</v>
      </c>
      <c r="AX292" s="14" t="s">
        <v>75</v>
      </c>
      <c r="AY292" s="251" t="s">
        <v>153</v>
      </c>
    </row>
    <row r="293" s="15" customFormat="1">
      <c r="A293" s="15"/>
      <c r="B293" s="252"/>
      <c r="C293" s="253"/>
      <c r="D293" s="226" t="s">
        <v>165</v>
      </c>
      <c r="E293" s="254" t="s">
        <v>19</v>
      </c>
      <c r="F293" s="255" t="s">
        <v>168</v>
      </c>
      <c r="G293" s="253"/>
      <c r="H293" s="256">
        <v>14</v>
      </c>
      <c r="I293" s="257"/>
      <c r="J293" s="253"/>
      <c r="K293" s="253"/>
      <c r="L293" s="258"/>
      <c r="M293" s="259"/>
      <c r="N293" s="260"/>
      <c r="O293" s="260"/>
      <c r="P293" s="260"/>
      <c r="Q293" s="260"/>
      <c r="R293" s="260"/>
      <c r="S293" s="260"/>
      <c r="T293" s="261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T293" s="262" t="s">
        <v>165</v>
      </c>
      <c r="AU293" s="262" t="s">
        <v>84</v>
      </c>
      <c r="AV293" s="15" t="s">
        <v>161</v>
      </c>
      <c r="AW293" s="15" t="s">
        <v>35</v>
      </c>
      <c r="AX293" s="15" t="s">
        <v>82</v>
      </c>
      <c r="AY293" s="262" t="s">
        <v>153</v>
      </c>
    </row>
    <row r="294" s="12" customFormat="1" ht="22.8" customHeight="1">
      <c r="A294" s="12"/>
      <c r="B294" s="197"/>
      <c r="C294" s="198"/>
      <c r="D294" s="199" t="s">
        <v>74</v>
      </c>
      <c r="E294" s="211" t="s">
        <v>161</v>
      </c>
      <c r="F294" s="211" t="s">
        <v>591</v>
      </c>
      <c r="G294" s="198"/>
      <c r="H294" s="198"/>
      <c r="I294" s="201"/>
      <c r="J294" s="212">
        <f>BK294</f>
        <v>0</v>
      </c>
      <c r="K294" s="198"/>
      <c r="L294" s="203"/>
      <c r="M294" s="204"/>
      <c r="N294" s="205"/>
      <c r="O294" s="205"/>
      <c r="P294" s="206">
        <f>SUM(P295:P349)</f>
        <v>0</v>
      </c>
      <c r="Q294" s="205"/>
      <c r="R294" s="206">
        <f>SUM(R295:R349)</f>
        <v>42.445239979999997</v>
      </c>
      <c r="S294" s="205"/>
      <c r="T294" s="207">
        <f>SUM(T295:T349)</f>
        <v>0</v>
      </c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R294" s="208" t="s">
        <v>82</v>
      </c>
      <c r="AT294" s="209" t="s">
        <v>74</v>
      </c>
      <c r="AU294" s="209" t="s">
        <v>82</v>
      </c>
      <c r="AY294" s="208" t="s">
        <v>153</v>
      </c>
      <c r="BK294" s="210">
        <f>SUM(BK295:BK349)</f>
        <v>0</v>
      </c>
    </row>
    <row r="295" s="2" customFormat="1" ht="16.5" customHeight="1">
      <c r="A295" s="39"/>
      <c r="B295" s="40"/>
      <c r="C295" s="213" t="s">
        <v>592</v>
      </c>
      <c r="D295" s="213" t="s">
        <v>156</v>
      </c>
      <c r="E295" s="214" t="s">
        <v>593</v>
      </c>
      <c r="F295" s="215" t="s">
        <v>594</v>
      </c>
      <c r="G295" s="216" t="s">
        <v>461</v>
      </c>
      <c r="H295" s="217">
        <v>45.692999999999998</v>
      </c>
      <c r="I295" s="218"/>
      <c r="J295" s="219">
        <f>ROUND(I295*H295,2)</f>
        <v>0</v>
      </c>
      <c r="K295" s="215" t="s">
        <v>333</v>
      </c>
      <c r="L295" s="45"/>
      <c r="M295" s="220" t="s">
        <v>19</v>
      </c>
      <c r="N295" s="221" t="s">
        <v>46</v>
      </c>
      <c r="O295" s="85"/>
      <c r="P295" s="222">
        <f>O295*H295</f>
        <v>0</v>
      </c>
      <c r="Q295" s="222">
        <v>0</v>
      </c>
      <c r="R295" s="222">
        <f>Q295*H295</f>
        <v>0</v>
      </c>
      <c r="S295" s="222">
        <v>0</v>
      </c>
      <c r="T295" s="223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24" t="s">
        <v>161</v>
      </c>
      <c r="AT295" s="224" t="s">
        <v>156</v>
      </c>
      <c r="AU295" s="224" t="s">
        <v>84</v>
      </c>
      <c r="AY295" s="18" t="s">
        <v>153</v>
      </c>
      <c r="BE295" s="225">
        <f>IF(N295="základní",J295,0)</f>
        <v>0</v>
      </c>
      <c r="BF295" s="225">
        <f>IF(N295="snížená",J295,0)</f>
        <v>0</v>
      </c>
      <c r="BG295" s="225">
        <f>IF(N295="zákl. přenesená",J295,0)</f>
        <v>0</v>
      </c>
      <c r="BH295" s="225">
        <f>IF(N295="sníž. přenesená",J295,0)</f>
        <v>0</v>
      </c>
      <c r="BI295" s="225">
        <f>IF(N295="nulová",J295,0)</f>
        <v>0</v>
      </c>
      <c r="BJ295" s="18" t="s">
        <v>82</v>
      </c>
      <c r="BK295" s="225">
        <f>ROUND(I295*H295,2)</f>
        <v>0</v>
      </c>
      <c r="BL295" s="18" t="s">
        <v>161</v>
      </c>
      <c r="BM295" s="224" t="s">
        <v>595</v>
      </c>
    </row>
    <row r="296" s="2" customFormat="1">
      <c r="A296" s="39"/>
      <c r="B296" s="40"/>
      <c r="C296" s="41"/>
      <c r="D296" s="226" t="s">
        <v>163</v>
      </c>
      <c r="E296" s="41"/>
      <c r="F296" s="227" t="s">
        <v>596</v>
      </c>
      <c r="G296" s="41"/>
      <c r="H296" s="41"/>
      <c r="I296" s="228"/>
      <c r="J296" s="41"/>
      <c r="K296" s="41"/>
      <c r="L296" s="45"/>
      <c r="M296" s="229"/>
      <c r="N296" s="230"/>
      <c r="O296" s="85"/>
      <c r="P296" s="85"/>
      <c r="Q296" s="85"/>
      <c r="R296" s="85"/>
      <c r="S296" s="85"/>
      <c r="T296" s="86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163</v>
      </c>
      <c r="AU296" s="18" t="s">
        <v>84</v>
      </c>
    </row>
    <row r="297" s="13" customFormat="1">
      <c r="A297" s="13"/>
      <c r="B297" s="231"/>
      <c r="C297" s="232"/>
      <c r="D297" s="226" t="s">
        <v>165</v>
      </c>
      <c r="E297" s="233" t="s">
        <v>19</v>
      </c>
      <c r="F297" s="234" t="s">
        <v>597</v>
      </c>
      <c r="G297" s="232"/>
      <c r="H297" s="233" t="s">
        <v>19</v>
      </c>
      <c r="I297" s="235"/>
      <c r="J297" s="232"/>
      <c r="K297" s="232"/>
      <c r="L297" s="236"/>
      <c r="M297" s="237"/>
      <c r="N297" s="238"/>
      <c r="O297" s="238"/>
      <c r="P297" s="238"/>
      <c r="Q297" s="238"/>
      <c r="R297" s="238"/>
      <c r="S297" s="238"/>
      <c r="T297" s="239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0" t="s">
        <v>165</v>
      </c>
      <c r="AU297" s="240" t="s">
        <v>84</v>
      </c>
      <c r="AV297" s="13" t="s">
        <v>82</v>
      </c>
      <c r="AW297" s="13" t="s">
        <v>35</v>
      </c>
      <c r="AX297" s="13" t="s">
        <v>75</v>
      </c>
      <c r="AY297" s="240" t="s">
        <v>153</v>
      </c>
    </row>
    <row r="298" s="14" customFormat="1">
      <c r="A298" s="14"/>
      <c r="B298" s="241"/>
      <c r="C298" s="242"/>
      <c r="D298" s="226" t="s">
        <v>165</v>
      </c>
      <c r="E298" s="243" t="s">
        <v>19</v>
      </c>
      <c r="F298" s="244" t="s">
        <v>598</v>
      </c>
      <c r="G298" s="242"/>
      <c r="H298" s="245">
        <v>45.691000000000002</v>
      </c>
      <c r="I298" s="246"/>
      <c r="J298" s="242"/>
      <c r="K298" s="242"/>
      <c r="L298" s="247"/>
      <c r="M298" s="248"/>
      <c r="N298" s="249"/>
      <c r="O298" s="249"/>
      <c r="P298" s="249"/>
      <c r="Q298" s="249"/>
      <c r="R298" s="249"/>
      <c r="S298" s="249"/>
      <c r="T298" s="250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1" t="s">
        <v>165</v>
      </c>
      <c r="AU298" s="251" t="s">
        <v>84</v>
      </c>
      <c r="AV298" s="14" t="s">
        <v>84</v>
      </c>
      <c r="AW298" s="14" t="s">
        <v>35</v>
      </c>
      <c r="AX298" s="14" t="s">
        <v>75</v>
      </c>
      <c r="AY298" s="251" t="s">
        <v>153</v>
      </c>
    </row>
    <row r="299" s="13" customFormat="1">
      <c r="A299" s="13"/>
      <c r="B299" s="231"/>
      <c r="C299" s="232"/>
      <c r="D299" s="226" t="s">
        <v>165</v>
      </c>
      <c r="E299" s="233" t="s">
        <v>19</v>
      </c>
      <c r="F299" s="234" t="s">
        <v>599</v>
      </c>
      <c r="G299" s="232"/>
      <c r="H299" s="233" t="s">
        <v>19</v>
      </c>
      <c r="I299" s="235"/>
      <c r="J299" s="232"/>
      <c r="K299" s="232"/>
      <c r="L299" s="236"/>
      <c r="M299" s="237"/>
      <c r="N299" s="238"/>
      <c r="O299" s="238"/>
      <c r="P299" s="238"/>
      <c r="Q299" s="238"/>
      <c r="R299" s="238"/>
      <c r="S299" s="238"/>
      <c r="T299" s="239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0" t="s">
        <v>165</v>
      </c>
      <c r="AU299" s="240" t="s">
        <v>84</v>
      </c>
      <c r="AV299" s="13" t="s">
        <v>82</v>
      </c>
      <c r="AW299" s="13" t="s">
        <v>35</v>
      </c>
      <c r="AX299" s="13" t="s">
        <v>75</v>
      </c>
      <c r="AY299" s="240" t="s">
        <v>153</v>
      </c>
    </row>
    <row r="300" s="14" customFormat="1">
      <c r="A300" s="14"/>
      <c r="B300" s="241"/>
      <c r="C300" s="242"/>
      <c r="D300" s="226" t="s">
        <v>165</v>
      </c>
      <c r="E300" s="243" t="s">
        <v>19</v>
      </c>
      <c r="F300" s="244" t="s">
        <v>600</v>
      </c>
      <c r="G300" s="242"/>
      <c r="H300" s="245">
        <v>0.002</v>
      </c>
      <c r="I300" s="246"/>
      <c r="J300" s="242"/>
      <c r="K300" s="242"/>
      <c r="L300" s="247"/>
      <c r="M300" s="248"/>
      <c r="N300" s="249"/>
      <c r="O300" s="249"/>
      <c r="P300" s="249"/>
      <c r="Q300" s="249"/>
      <c r="R300" s="249"/>
      <c r="S300" s="249"/>
      <c r="T300" s="250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1" t="s">
        <v>165</v>
      </c>
      <c r="AU300" s="251" t="s">
        <v>84</v>
      </c>
      <c r="AV300" s="14" t="s">
        <v>84</v>
      </c>
      <c r="AW300" s="14" t="s">
        <v>35</v>
      </c>
      <c r="AX300" s="14" t="s">
        <v>75</v>
      </c>
      <c r="AY300" s="251" t="s">
        <v>153</v>
      </c>
    </row>
    <row r="301" s="15" customFormat="1">
      <c r="A301" s="15"/>
      <c r="B301" s="252"/>
      <c r="C301" s="253"/>
      <c r="D301" s="226" t="s">
        <v>165</v>
      </c>
      <c r="E301" s="254" t="s">
        <v>19</v>
      </c>
      <c r="F301" s="255" t="s">
        <v>168</v>
      </c>
      <c r="G301" s="253"/>
      <c r="H301" s="256">
        <v>45.692999999999998</v>
      </c>
      <c r="I301" s="257"/>
      <c r="J301" s="253"/>
      <c r="K301" s="253"/>
      <c r="L301" s="258"/>
      <c r="M301" s="259"/>
      <c r="N301" s="260"/>
      <c r="O301" s="260"/>
      <c r="P301" s="260"/>
      <c r="Q301" s="260"/>
      <c r="R301" s="260"/>
      <c r="S301" s="260"/>
      <c r="T301" s="261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262" t="s">
        <v>165</v>
      </c>
      <c r="AU301" s="262" t="s">
        <v>84</v>
      </c>
      <c r="AV301" s="15" t="s">
        <v>161</v>
      </c>
      <c r="AW301" s="15" t="s">
        <v>35</v>
      </c>
      <c r="AX301" s="15" t="s">
        <v>82</v>
      </c>
      <c r="AY301" s="262" t="s">
        <v>153</v>
      </c>
    </row>
    <row r="302" s="2" customFormat="1" ht="16.5" customHeight="1">
      <c r="A302" s="39"/>
      <c r="B302" s="40"/>
      <c r="C302" s="263" t="s">
        <v>601</v>
      </c>
      <c r="D302" s="263" t="s">
        <v>169</v>
      </c>
      <c r="E302" s="264" t="s">
        <v>602</v>
      </c>
      <c r="F302" s="265" t="s">
        <v>603</v>
      </c>
      <c r="G302" s="266" t="s">
        <v>172</v>
      </c>
      <c r="H302" s="267">
        <v>0.050000000000000003</v>
      </c>
      <c r="I302" s="268"/>
      <c r="J302" s="269">
        <f>ROUND(I302*H302,2)</f>
        <v>0</v>
      </c>
      <c r="K302" s="265" t="s">
        <v>333</v>
      </c>
      <c r="L302" s="270"/>
      <c r="M302" s="271" t="s">
        <v>19</v>
      </c>
      <c r="N302" s="272" t="s">
        <v>46</v>
      </c>
      <c r="O302" s="85"/>
      <c r="P302" s="222">
        <f>O302*H302</f>
        <v>0</v>
      </c>
      <c r="Q302" s="222">
        <v>1</v>
      </c>
      <c r="R302" s="222">
        <f>Q302*H302</f>
        <v>0.050000000000000003</v>
      </c>
      <c r="S302" s="222">
        <v>0</v>
      </c>
      <c r="T302" s="223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24" t="s">
        <v>513</v>
      </c>
      <c r="AT302" s="224" t="s">
        <v>169</v>
      </c>
      <c r="AU302" s="224" t="s">
        <v>84</v>
      </c>
      <c r="AY302" s="18" t="s">
        <v>153</v>
      </c>
      <c r="BE302" s="225">
        <f>IF(N302="základní",J302,0)</f>
        <v>0</v>
      </c>
      <c r="BF302" s="225">
        <f>IF(N302="snížená",J302,0)</f>
        <v>0</v>
      </c>
      <c r="BG302" s="225">
        <f>IF(N302="zákl. přenesená",J302,0)</f>
        <v>0</v>
      </c>
      <c r="BH302" s="225">
        <f>IF(N302="sníž. přenesená",J302,0)</f>
        <v>0</v>
      </c>
      <c r="BI302" s="225">
        <f>IF(N302="nulová",J302,0)</f>
        <v>0</v>
      </c>
      <c r="BJ302" s="18" t="s">
        <v>82</v>
      </c>
      <c r="BK302" s="225">
        <f>ROUND(I302*H302,2)</f>
        <v>0</v>
      </c>
      <c r="BL302" s="18" t="s">
        <v>275</v>
      </c>
      <c r="BM302" s="224" t="s">
        <v>604</v>
      </c>
    </row>
    <row r="303" s="2" customFormat="1">
      <c r="A303" s="39"/>
      <c r="B303" s="40"/>
      <c r="C303" s="41"/>
      <c r="D303" s="226" t="s">
        <v>163</v>
      </c>
      <c r="E303" s="41"/>
      <c r="F303" s="227" t="s">
        <v>603</v>
      </c>
      <c r="G303" s="41"/>
      <c r="H303" s="41"/>
      <c r="I303" s="228"/>
      <c r="J303" s="41"/>
      <c r="K303" s="41"/>
      <c r="L303" s="45"/>
      <c r="M303" s="229"/>
      <c r="N303" s="230"/>
      <c r="O303" s="85"/>
      <c r="P303" s="85"/>
      <c r="Q303" s="85"/>
      <c r="R303" s="85"/>
      <c r="S303" s="85"/>
      <c r="T303" s="86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163</v>
      </c>
      <c r="AU303" s="18" t="s">
        <v>84</v>
      </c>
    </row>
    <row r="304" s="14" customFormat="1">
      <c r="A304" s="14"/>
      <c r="B304" s="241"/>
      <c r="C304" s="242"/>
      <c r="D304" s="226" t="s">
        <v>165</v>
      </c>
      <c r="E304" s="243" t="s">
        <v>19</v>
      </c>
      <c r="F304" s="244" t="s">
        <v>605</v>
      </c>
      <c r="G304" s="242"/>
      <c r="H304" s="245">
        <v>0.050000000000000003</v>
      </c>
      <c r="I304" s="246"/>
      <c r="J304" s="242"/>
      <c r="K304" s="242"/>
      <c r="L304" s="247"/>
      <c r="M304" s="248"/>
      <c r="N304" s="249"/>
      <c r="O304" s="249"/>
      <c r="P304" s="249"/>
      <c r="Q304" s="249"/>
      <c r="R304" s="249"/>
      <c r="S304" s="249"/>
      <c r="T304" s="250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1" t="s">
        <v>165</v>
      </c>
      <c r="AU304" s="251" t="s">
        <v>84</v>
      </c>
      <c r="AV304" s="14" t="s">
        <v>84</v>
      </c>
      <c r="AW304" s="14" t="s">
        <v>35</v>
      </c>
      <c r="AX304" s="14" t="s">
        <v>75</v>
      </c>
      <c r="AY304" s="251" t="s">
        <v>153</v>
      </c>
    </row>
    <row r="305" s="15" customFormat="1">
      <c r="A305" s="15"/>
      <c r="B305" s="252"/>
      <c r="C305" s="253"/>
      <c r="D305" s="226" t="s">
        <v>165</v>
      </c>
      <c r="E305" s="254" t="s">
        <v>19</v>
      </c>
      <c r="F305" s="255" t="s">
        <v>168</v>
      </c>
      <c r="G305" s="253"/>
      <c r="H305" s="256">
        <v>0.050000000000000003</v>
      </c>
      <c r="I305" s="257"/>
      <c r="J305" s="253"/>
      <c r="K305" s="253"/>
      <c r="L305" s="258"/>
      <c r="M305" s="259"/>
      <c r="N305" s="260"/>
      <c r="O305" s="260"/>
      <c r="P305" s="260"/>
      <c r="Q305" s="260"/>
      <c r="R305" s="260"/>
      <c r="S305" s="260"/>
      <c r="T305" s="261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T305" s="262" t="s">
        <v>165</v>
      </c>
      <c r="AU305" s="262" t="s">
        <v>84</v>
      </c>
      <c r="AV305" s="15" t="s">
        <v>161</v>
      </c>
      <c r="AW305" s="15" t="s">
        <v>35</v>
      </c>
      <c r="AX305" s="15" t="s">
        <v>82</v>
      </c>
      <c r="AY305" s="262" t="s">
        <v>153</v>
      </c>
    </row>
    <row r="306" s="2" customFormat="1" ht="16.5" customHeight="1">
      <c r="A306" s="39"/>
      <c r="B306" s="40"/>
      <c r="C306" s="263" t="s">
        <v>606</v>
      </c>
      <c r="D306" s="263" t="s">
        <v>169</v>
      </c>
      <c r="E306" s="264" t="s">
        <v>607</v>
      </c>
      <c r="F306" s="265" t="s">
        <v>608</v>
      </c>
      <c r="G306" s="266" t="s">
        <v>172</v>
      </c>
      <c r="H306" s="267">
        <v>0.0030000000000000001</v>
      </c>
      <c r="I306" s="268"/>
      <c r="J306" s="269">
        <f>ROUND(I306*H306,2)</f>
        <v>0</v>
      </c>
      <c r="K306" s="265" t="s">
        <v>333</v>
      </c>
      <c r="L306" s="270"/>
      <c r="M306" s="271" t="s">
        <v>19</v>
      </c>
      <c r="N306" s="272" t="s">
        <v>46</v>
      </c>
      <c r="O306" s="85"/>
      <c r="P306" s="222">
        <f>O306*H306</f>
        <v>0</v>
      </c>
      <c r="Q306" s="222">
        <v>1</v>
      </c>
      <c r="R306" s="222">
        <f>Q306*H306</f>
        <v>0.0030000000000000001</v>
      </c>
      <c r="S306" s="222">
        <v>0</v>
      </c>
      <c r="T306" s="223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24" t="s">
        <v>513</v>
      </c>
      <c r="AT306" s="224" t="s">
        <v>169</v>
      </c>
      <c r="AU306" s="224" t="s">
        <v>84</v>
      </c>
      <c r="AY306" s="18" t="s">
        <v>153</v>
      </c>
      <c r="BE306" s="225">
        <f>IF(N306="základní",J306,0)</f>
        <v>0</v>
      </c>
      <c r="BF306" s="225">
        <f>IF(N306="snížená",J306,0)</f>
        <v>0</v>
      </c>
      <c r="BG306" s="225">
        <f>IF(N306="zákl. přenesená",J306,0)</f>
        <v>0</v>
      </c>
      <c r="BH306" s="225">
        <f>IF(N306="sníž. přenesená",J306,0)</f>
        <v>0</v>
      </c>
      <c r="BI306" s="225">
        <f>IF(N306="nulová",J306,0)</f>
        <v>0</v>
      </c>
      <c r="BJ306" s="18" t="s">
        <v>82</v>
      </c>
      <c r="BK306" s="225">
        <f>ROUND(I306*H306,2)</f>
        <v>0</v>
      </c>
      <c r="BL306" s="18" t="s">
        <v>275</v>
      </c>
      <c r="BM306" s="224" t="s">
        <v>609</v>
      </c>
    </row>
    <row r="307" s="2" customFormat="1">
      <c r="A307" s="39"/>
      <c r="B307" s="40"/>
      <c r="C307" s="41"/>
      <c r="D307" s="226" t="s">
        <v>163</v>
      </c>
      <c r="E307" s="41"/>
      <c r="F307" s="227" t="s">
        <v>608</v>
      </c>
      <c r="G307" s="41"/>
      <c r="H307" s="41"/>
      <c r="I307" s="228"/>
      <c r="J307" s="41"/>
      <c r="K307" s="41"/>
      <c r="L307" s="45"/>
      <c r="M307" s="229"/>
      <c r="N307" s="230"/>
      <c r="O307" s="85"/>
      <c r="P307" s="85"/>
      <c r="Q307" s="85"/>
      <c r="R307" s="85"/>
      <c r="S307" s="85"/>
      <c r="T307" s="86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T307" s="18" t="s">
        <v>163</v>
      </c>
      <c r="AU307" s="18" t="s">
        <v>84</v>
      </c>
    </row>
    <row r="308" s="13" customFormat="1">
      <c r="A308" s="13"/>
      <c r="B308" s="231"/>
      <c r="C308" s="232"/>
      <c r="D308" s="226" t="s">
        <v>165</v>
      </c>
      <c r="E308" s="233" t="s">
        <v>19</v>
      </c>
      <c r="F308" s="234" t="s">
        <v>599</v>
      </c>
      <c r="G308" s="232"/>
      <c r="H308" s="233" t="s">
        <v>19</v>
      </c>
      <c r="I308" s="235"/>
      <c r="J308" s="232"/>
      <c r="K308" s="232"/>
      <c r="L308" s="236"/>
      <c r="M308" s="237"/>
      <c r="N308" s="238"/>
      <c r="O308" s="238"/>
      <c r="P308" s="238"/>
      <c r="Q308" s="238"/>
      <c r="R308" s="238"/>
      <c r="S308" s="238"/>
      <c r="T308" s="239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0" t="s">
        <v>165</v>
      </c>
      <c r="AU308" s="240" t="s">
        <v>84</v>
      </c>
      <c r="AV308" s="13" t="s">
        <v>82</v>
      </c>
      <c r="AW308" s="13" t="s">
        <v>35</v>
      </c>
      <c r="AX308" s="13" t="s">
        <v>75</v>
      </c>
      <c r="AY308" s="240" t="s">
        <v>153</v>
      </c>
    </row>
    <row r="309" s="14" customFormat="1">
      <c r="A309" s="14"/>
      <c r="B309" s="241"/>
      <c r="C309" s="242"/>
      <c r="D309" s="226" t="s">
        <v>165</v>
      </c>
      <c r="E309" s="243" t="s">
        <v>19</v>
      </c>
      <c r="F309" s="244" t="s">
        <v>610</v>
      </c>
      <c r="G309" s="242"/>
      <c r="H309" s="245">
        <v>0.0030000000000000001</v>
      </c>
      <c r="I309" s="246"/>
      <c r="J309" s="242"/>
      <c r="K309" s="242"/>
      <c r="L309" s="247"/>
      <c r="M309" s="248"/>
      <c r="N309" s="249"/>
      <c r="O309" s="249"/>
      <c r="P309" s="249"/>
      <c r="Q309" s="249"/>
      <c r="R309" s="249"/>
      <c r="S309" s="249"/>
      <c r="T309" s="250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1" t="s">
        <v>165</v>
      </c>
      <c r="AU309" s="251" t="s">
        <v>84</v>
      </c>
      <c r="AV309" s="14" t="s">
        <v>84</v>
      </c>
      <c r="AW309" s="14" t="s">
        <v>35</v>
      </c>
      <c r="AX309" s="14" t="s">
        <v>75</v>
      </c>
      <c r="AY309" s="251" t="s">
        <v>153</v>
      </c>
    </row>
    <row r="310" s="15" customFormat="1">
      <c r="A310" s="15"/>
      <c r="B310" s="252"/>
      <c r="C310" s="253"/>
      <c r="D310" s="226" t="s">
        <v>165</v>
      </c>
      <c r="E310" s="254" t="s">
        <v>19</v>
      </c>
      <c r="F310" s="255" t="s">
        <v>168</v>
      </c>
      <c r="G310" s="253"/>
      <c r="H310" s="256">
        <v>0.0030000000000000001</v>
      </c>
      <c r="I310" s="257"/>
      <c r="J310" s="253"/>
      <c r="K310" s="253"/>
      <c r="L310" s="258"/>
      <c r="M310" s="259"/>
      <c r="N310" s="260"/>
      <c r="O310" s="260"/>
      <c r="P310" s="260"/>
      <c r="Q310" s="260"/>
      <c r="R310" s="260"/>
      <c r="S310" s="260"/>
      <c r="T310" s="261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T310" s="262" t="s">
        <v>165</v>
      </c>
      <c r="AU310" s="262" t="s">
        <v>84</v>
      </c>
      <c r="AV310" s="15" t="s">
        <v>161</v>
      </c>
      <c r="AW310" s="15" t="s">
        <v>35</v>
      </c>
      <c r="AX310" s="15" t="s">
        <v>82</v>
      </c>
      <c r="AY310" s="262" t="s">
        <v>153</v>
      </c>
    </row>
    <row r="311" s="2" customFormat="1" ht="16.5" customHeight="1">
      <c r="A311" s="39"/>
      <c r="B311" s="40"/>
      <c r="C311" s="213" t="s">
        <v>611</v>
      </c>
      <c r="D311" s="213" t="s">
        <v>156</v>
      </c>
      <c r="E311" s="214" t="s">
        <v>612</v>
      </c>
      <c r="F311" s="215" t="s">
        <v>613</v>
      </c>
      <c r="G311" s="216" t="s">
        <v>461</v>
      </c>
      <c r="H311" s="217">
        <v>45.694000000000003</v>
      </c>
      <c r="I311" s="218"/>
      <c r="J311" s="219">
        <f>ROUND(I311*H311,2)</f>
        <v>0</v>
      </c>
      <c r="K311" s="215" t="s">
        <v>333</v>
      </c>
      <c r="L311" s="45"/>
      <c r="M311" s="220" t="s">
        <v>19</v>
      </c>
      <c r="N311" s="221" t="s">
        <v>46</v>
      </c>
      <c r="O311" s="85"/>
      <c r="P311" s="222">
        <f>O311*H311</f>
        <v>0</v>
      </c>
      <c r="Q311" s="222">
        <v>0</v>
      </c>
      <c r="R311" s="222">
        <f>Q311*H311</f>
        <v>0</v>
      </c>
      <c r="S311" s="222">
        <v>0</v>
      </c>
      <c r="T311" s="223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24" t="s">
        <v>161</v>
      </c>
      <c r="AT311" s="224" t="s">
        <v>156</v>
      </c>
      <c r="AU311" s="224" t="s">
        <v>84</v>
      </c>
      <c r="AY311" s="18" t="s">
        <v>153</v>
      </c>
      <c r="BE311" s="225">
        <f>IF(N311="základní",J311,0)</f>
        <v>0</v>
      </c>
      <c r="BF311" s="225">
        <f>IF(N311="snížená",J311,0)</f>
        <v>0</v>
      </c>
      <c r="BG311" s="225">
        <f>IF(N311="zákl. přenesená",J311,0)</f>
        <v>0</v>
      </c>
      <c r="BH311" s="225">
        <f>IF(N311="sníž. přenesená",J311,0)</f>
        <v>0</v>
      </c>
      <c r="BI311" s="225">
        <f>IF(N311="nulová",J311,0)</f>
        <v>0</v>
      </c>
      <c r="BJ311" s="18" t="s">
        <v>82</v>
      </c>
      <c r="BK311" s="225">
        <f>ROUND(I311*H311,2)</f>
        <v>0</v>
      </c>
      <c r="BL311" s="18" t="s">
        <v>161</v>
      </c>
      <c r="BM311" s="224" t="s">
        <v>614</v>
      </c>
    </row>
    <row r="312" s="2" customFormat="1">
      <c r="A312" s="39"/>
      <c r="B312" s="40"/>
      <c r="C312" s="41"/>
      <c r="D312" s="226" t="s">
        <v>163</v>
      </c>
      <c r="E312" s="41"/>
      <c r="F312" s="227" t="s">
        <v>615</v>
      </c>
      <c r="G312" s="41"/>
      <c r="H312" s="41"/>
      <c r="I312" s="228"/>
      <c r="J312" s="41"/>
      <c r="K312" s="41"/>
      <c r="L312" s="45"/>
      <c r="M312" s="229"/>
      <c r="N312" s="230"/>
      <c r="O312" s="85"/>
      <c r="P312" s="85"/>
      <c r="Q312" s="85"/>
      <c r="R312" s="85"/>
      <c r="S312" s="85"/>
      <c r="T312" s="86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T312" s="18" t="s">
        <v>163</v>
      </c>
      <c r="AU312" s="18" t="s">
        <v>84</v>
      </c>
    </row>
    <row r="313" s="13" customFormat="1">
      <c r="A313" s="13"/>
      <c r="B313" s="231"/>
      <c r="C313" s="232"/>
      <c r="D313" s="226" t="s">
        <v>165</v>
      </c>
      <c r="E313" s="233" t="s">
        <v>19</v>
      </c>
      <c r="F313" s="234" t="s">
        <v>616</v>
      </c>
      <c r="G313" s="232"/>
      <c r="H313" s="233" t="s">
        <v>19</v>
      </c>
      <c r="I313" s="235"/>
      <c r="J313" s="232"/>
      <c r="K313" s="232"/>
      <c r="L313" s="236"/>
      <c r="M313" s="237"/>
      <c r="N313" s="238"/>
      <c r="O313" s="238"/>
      <c r="P313" s="238"/>
      <c r="Q313" s="238"/>
      <c r="R313" s="238"/>
      <c r="S313" s="238"/>
      <c r="T313" s="239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0" t="s">
        <v>165</v>
      </c>
      <c r="AU313" s="240" t="s">
        <v>84</v>
      </c>
      <c r="AV313" s="13" t="s">
        <v>82</v>
      </c>
      <c r="AW313" s="13" t="s">
        <v>35</v>
      </c>
      <c r="AX313" s="13" t="s">
        <v>75</v>
      </c>
      <c r="AY313" s="240" t="s">
        <v>153</v>
      </c>
    </row>
    <row r="314" s="14" customFormat="1">
      <c r="A314" s="14"/>
      <c r="B314" s="241"/>
      <c r="C314" s="242"/>
      <c r="D314" s="226" t="s">
        <v>165</v>
      </c>
      <c r="E314" s="243" t="s">
        <v>19</v>
      </c>
      <c r="F314" s="244" t="s">
        <v>598</v>
      </c>
      <c r="G314" s="242"/>
      <c r="H314" s="245">
        <v>45.691000000000002</v>
      </c>
      <c r="I314" s="246"/>
      <c r="J314" s="242"/>
      <c r="K314" s="242"/>
      <c r="L314" s="247"/>
      <c r="M314" s="248"/>
      <c r="N314" s="249"/>
      <c r="O314" s="249"/>
      <c r="P314" s="249"/>
      <c r="Q314" s="249"/>
      <c r="R314" s="249"/>
      <c r="S314" s="249"/>
      <c r="T314" s="250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1" t="s">
        <v>165</v>
      </c>
      <c r="AU314" s="251" t="s">
        <v>84</v>
      </c>
      <c r="AV314" s="14" t="s">
        <v>84</v>
      </c>
      <c r="AW314" s="14" t="s">
        <v>35</v>
      </c>
      <c r="AX314" s="14" t="s">
        <v>75</v>
      </c>
      <c r="AY314" s="251" t="s">
        <v>153</v>
      </c>
    </row>
    <row r="315" s="13" customFormat="1">
      <c r="A315" s="13"/>
      <c r="B315" s="231"/>
      <c r="C315" s="232"/>
      <c r="D315" s="226" t="s">
        <v>165</v>
      </c>
      <c r="E315" s="233" t="s">
        <v>19</v>
      </c>
      <c r="F315" s="234" t="s">
        <v>599</v>
      </c>
      <c r="G315" s="232"/>
      <c r="H315" s="233" t="s">
        <v>19</v>
      </c>
      <c r="I315" s="235"/>
      <c r="J315" s="232"/>
      <c r="K315" s="232"/>
      <c r="L315" s="236"/>
      <c r="M315" s="237"/>
      <c r="N315" s="238"/>
      <c r="O315" s="238"/>
      <c r="P315" s="238"/>
      <c r="Q315" s="238"/>
      <c r="R315" s="238"/>
      <c r="S315" s="238"/>
      <c r="T315" s="239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0" t="s">
        <v>165</v>
      </c>
      <c r="AU315" s="240" t="s">
        <v>84</v>
      </c>
      <c r="AV315" s="13" t="s">
        <v>82</v>
      </c>
      <c r="AW315" s="13" t="s">
        <v>35</v>
      </c>
      <c r="AX315" s="13" t="s">
        <v>75</v>
      </c>
      <c r="AY315" s="240" t="s">
        <v>153</v>
      </c>
    </row>
    <row r="316" s="14" customFormat="1">
      <c r="A316" s="14"/>
      <c r="B316" s="241"/>
      <c r="C316" s="242"/>
      <c r="D316" s="226" t="s">
        <v>165</v>
      </c>
      <c r="E316" s="243" t="s">
        <v>19</v>
      </c>
      <c r="F316" s="244" t="s">
        <v>610</v>
      </c>
      <c r="G316" s="242"/>
      <c r="H316" s="245">
        <v>0.0030000000000000001</v>
      </c>
      <c r="I316" s="246"/>
      <c r="J316" s="242"/>
      <c r="K316" s="242"/>
      <c r="L316" s="247"/>
      <c r="M316" s="248"/>
      <c r="N316" s="249"/>
      <c r="O316" s="249"/>
      <c r="P316" s="249"/>
      <c r="Q316" s="249"/>
      <c r="R316" s="249"/>
      <c r="S316" s="249"/>
      <c r="T316" s="250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1" t="s">
        <v>165</v>
      </c>
      <c r="AU316" s="251" t="s">
        <v>84</v>
      </c>
      <c r="AV316" s="14" t="s">
        <v>84</v>
      </c>
      <c r="AW316" s="14" t="s">
        <v>35</v>
      </c>
      <c r="AX316" s="14" t="s">
        <v>75</v>
      </c>
      <c r="AY316" s="251" t="s">
        <v>153</v>
      </c>
    </row>
    <row r="317" s="15" customFormat="1">
      <c r="A317" s="15"/>
      <c r="B317" s="252"/>
      <c r="C317" s="253"/>
      <c r="D317" s="226" t="s">
        <v>165</v>
      </c>
      <c r="E317" s="254" t="s">
        <v>19</v>
      </c>
      <c r="F317" s="255" t="s">
        <v>168</v>
      </c>
      <c r="G317" s="253"/>
      <c r="H317" s="256">
        <v>45.694000000000003</v>
      </c>
      <c r="I317" s="257"/>
      <c r="J317" s="253"/>
      <c r="K317" s="253"/>
      <c r="L317" s="258"/>
      <c r="M317" s="259"/>
      <c r="N317" s="260"/>
      <c r="O317" s="260"/>
      <c r="P317" s="260"/>
      <c r="Q317" s="260"/>
      <c r="R317" s="260"/>
      <c r="S317" s="260"/>
      <c r="T317" s="261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  <c r="AT317" s="262" t="s">
        <v>165</v>
      </c>
      <c r="AU317" s="262" t="s">
        <v>84</v>
      </c>
      <c r="AV317" s="15" t="s">
        <v>161</v>
      </c>
      <c r="AW317" s="15" t="s">
        <v>35</v>
      </c>
      <c r="AX317" s="15" t="s">
        <v>82</v>
      </c>
      <c r="AY317" s="262" t="s">
        <v>153</v>
      </c>
    </row>
    <row r="318" s="2" customFormat="1" ht="16.5" customHeight="1">
      <c r="A318" s="39"/>
      <c r="B318" s="40"/>
      <c r="C318" s="213" t="s">
        <v>617</v>
      </c>
      <c r="D318" s="213" t="s">
        <v>156</v>
      </c>
      <c r="E318" s="214" t="s">
        <v>618</v>
      </c>
      <c r="F318" s="215" t="s">
        <v>619</v>
      </c>
      <c r="G318" s="216" t="s">
        <v>159</v>
      </c>
      <c r="H318" s="217">
        <v>55.039999999999999</v>
      </c>
      <c r="I318" s="218"/>
      <c r="J318" s="219">
        <f>ROUND(I318*H318,2)</f>
        <v>0</v>
      </c>
      <c r="K318" s="215" t="s">
        <v>333</v>
      </c>
      <c r="L318" s="45"/>
      <c r="M318" s="220" t="s">
        <v>19</v>
      </c>
      <c r="N318" s="221" t="s">
        <v>46</v>
      </c>
      <c r="O318" s="85"/>
      <c r="P318" s="222">
        <f>O318*H318</f>
        <v>0</v>
      </c>
      <c r="Q318" s="222">
        <v>0.22797999999999999</v>
      </c>
      <c r="R318" s="222">
        <f>Q318*H318</f>
        <v>12.548019199999999</v>
      </c>
      <c r="S318" s="222">
        <v>0</v>
      </c>
      <c r="T318" s="223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24" t="s">
        <v>161</v>
      </c>
      <c r="AT318" s="224" t="s">
        <v>156</v>
      </c>
      <c r="AU318" s="224" t="s">
        <v>84</v>
      </c>
      <c r="AY318" s="18" t="s">
        <v>153</v>
      </c>
      <c r="BE318" s="225">
        <f>IF(N318="základní",J318,0)</f>
        <v>0</v>
      </c>
      <c r="BF318" s="225">
        <f>IF(N318="snížená",J318,0)</f>
        <v>0</v>
      </c>
      <c r="BG318" s="225">
        <f>IF(N318="zákl. přenesená",J318,0)</f>
        <v>0</v>
      </c>
      <c r="BH318" s="225">
        <f>IF(N318="sníž. přenesená",J318,0)</f>
        <v>0</v>
      </c>
      <c r="BI318" s="225">
        <f>IF(N318="nulová",J318,0)</f>
        <v>0</v>
      </c>
      <c r="BJ318" s="18" t="s">
        <v>82</v>
      </c>
      <c r="BK318" s="225">
        <f>ROUND(I318*H318,2)</f>
        <v>0</v>
      </c>
      <c r="BL318" s="18" t="s">
        <v>161</v>
      </c>
      <c r="BM318" s="224" t="s">
        <v>620</v>
      </c>
    </row>
    <row r="319" s="2" customFormat="1">
      <c r="A319" s="39"/>
      <c r="B319" s="40"/>
      <c r="C319" s="41"/>
      <c r="D319" s="226" t="s">
        <v>163</v>
      </c>
      <c r="E319" s="41"/>
      <c r="F319" s="227" t="s">
        <v>621</v>
      </c>
      <c r="G319" s="41"/>
      <c r="H319" s="41"/>
      <c r="I319" s="228"/>
      <c r="J319" s="41"/>
      <c r="K319" s="41"/>
      <c r="L319" s="45"/>
      <c r="M319" s="229"/>
      <c r="N319" s="230"/>
      <c r="O319" s="85"/>
      <c r="P319" s="85"/>
      <c r="Q319" s="85"/>
      <c r="R319" s="85"/>
      <c r="S319" s="85"/>
      <c r="T319" s="86"/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T319" s="18" t="s">
        <v>163</v>
      </c>
      <c r="AU319" s="18" t="s">
        <v>84</v>
      </c>
    </row>
    <row r="320" s="14" customFormat="1">
      <c r="A320" s="14"/>
      <c r="B320" s="241"/>
      <c r="C320" s="242"/>
      <c r="D320" s="226" t="s">
        <v>165</v>
      </c>
      <c r="E320" s="243" t="s">
        <v>19</v>
      </c>
      <c r="F320" s="244" t="s">
        <v>622</v>
      </c>
      <c r="G320" s="242"/>
      <c r="H320" s="245">
        <v>55.039999999999999</v>
      </c>
      <c r="I320" s="246"/>
      <c r="J320" s="242"/>
      <c r="K320" s="242"/>
      <c r="L320" s="247"/>
      <c r="M320" s="248"/>
      <c r="N320" s="249"/>
      <c r="O320" s="249"/>
      <c r="P320" s="249"/>
      <c r="Q320" s="249"/>
      <c r="R320" s="249"/>
      <c r="S320" s="249"/>
      <c r="T320" s="250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1" t="s">
        <v>165</v>
      </c>
      <c r="AU320" s="251" t="s">
        <v>84</v>
      </c>
      <c r="AV320" s="14" t="s">
        <v>84</v>
      </c>
      <c r="AW320" s="14" t="s">
        <v>35</v>
      </c>
      <c r="AX320" s="14" t="s">
        <v>75</v>
      </c>
      <c r="AY320" s="251" t="s">
        <v>153</v>
      </c>
    </row>
    <row r="321" s="15" customFormat="1">
      <c r="A321" s="15"/>
      <c r="B321" s="252"/>
      <c r="C321" s="253"/>
      <c r="D321" s="226" t="s">
        <v>165</v>
      </c>
      <c r="E321" s="254" t="s">
        <v>19</v>
      </c>
      <c r="F321" s="255" t="s">
        <v>168</v>
      </c>
      <c r="G321" s="253"/>
      <c r="H321" s="256">
        <v>55.039999999999999</v>
      </c>
      <c r="I321" s="257"/>
      <c r="J321" s="253"/>
      <c r="K321" s="253"/>
      <c r="L321" s="258"/>
      <c r="M321" s="259"/>
      <c r="N321" s="260"/>
      <c r="O321" s="260"/>
      <c r="P321" s="260"/>
      <c r="Q321" s="260"/>
      <c r="R321" s="260"/>
      <c r="S321" s="260"/>
      <c r="T321" s="261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T321" s="262" t="s">
        <v>165</v>
      </c>
      <c r="AU321" s="262" t="s">
        <v>84</v>
      </c>
      <c r="AV321" s="15" t="s">
        <v>161</v>
      </c>
      <c r="AW321" s="15" t="s">
        <v>35</v>
      </c>
      <c r="AX321" s="15" t="s">
        <v>82</v>
      </c>
      <c r="AY321" s="262" t="s">
        <v>153</v>
      </c>
    </row>
    <row r="322" s="2" customFormat="1" ht="16.5" customHeight="1">
      <c r="A322" s="39"/>
      <c r="B322" s="40"/>
      <c r="C322" s="213" t="s">
        <v>623</v>
      </c>
      <c r="D322" s="213" t="s">
        <v>156</v>
      </c>
      <c r="E322" s="214" t="s">
        <v>624</v>
      </c>
      <c r="F322" s="215" t="s">
        <v>625</v>
      </c>
      <c r="G322" s="216" t="s">
        <v>180</v>
      </c>
      <c r="H322" s="217">
        <v>1.024</v>
      </c>
      <c r="I322" s="218"/>
      <c r="J322" s="219">
        <f>ROUND(I322*H322,2)</f>
        <v>0</v>
      </c>
      <c r="K322" s="215" t="s">
        <v>333</v>
      </c>
      <c r="L322" s="45"/>
      <c r="M322" s="220" t="s">
        <v>19</v>
      </c>
      <c r="N322" s="221" t="s">
        <v>46</v>
      </c>
      <c r="O322" s="85"/>
      <c r="P322" s="222">
        <f>O322*H322</f>
        <v>0</v>
      </c>
      <c r="Q322" s="222">
        <v>0</v>
      </c>
      <c r="R322" s="222">
        <f>Q322*H322</f>
        <v>0</v>
      </c>
      <c r="S322" s="222">
        <v>0</v>
      </c>
      <c r="T322" s="223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24" t="s">
        <v>161</v>
      </c>
      <c r="AT322" s="224" t="s">
        <v>156</v>
      </c>
      <c r="AU322" s="224" t="s">
        <v>84</v>
      </c>
      <c r="AY322" s="18" t="s">
        <v>153</v>
      </c>
      <c r="BE322" s="225">
        <f>IF(N322="základní",J322,0)</f>
        <v>0</v>
      </c>
      <c r="BF322" s="225">
        <f>IF(N322="snížená",J322,0)</f>
        <v>0</v>
      </c>
      <c r="BG322" s="225">
        <f>IF(N322="zákl. přenesená",J322,0)</f>
        <v>0</v>
      </c>
      <c r="BH322" s="225">
        <f>IF(N322="sníž. přenesená",J322,0)</f>
        <v>0</v>
      </c>
      <c r="BI322" s="225">
        <f>IF(N322="nulová",J322,0)</f>
        <v>0</v>
      </c>
      <c r="BJ322" s="18" t="s">
        <v>82</v>
      </c>
      <c r="BK322" s="225">
        <f>ROUND(I322*H322,2)</f>
        <v>0</v>
      </c>
      <c r="BL322" s="18" t="s">
        <v>161</v>
      </c>
      <c r="BM322" s="224" t="s">
        <v>626</v>
      </c>
    </row>
    <row r="323" s="2" customFormat="1">
      <c r="A323" s="39"/>
      <c r="B323" s="40"/>
      <c r="C323" s="41"/>
      <c r="D323" s="226" t="s">
        <v>163</v>
      </c>
      <c r="E323" s="41"/>
      <c r="F323" s="227" t="s">
        <v>627</v>
      </c>
      <c r="G323" s="41"/>
      <c r="H323" s="41"/>
      <c r="I323" s="228"/>
      <c r="J323" s="41"/>
      <c r="K323" s="41"/>
      <c r="L323" s="45"/>
      <c r="M323" s="229"/>
      <c r="N323" s="230"/>
      <c r="O323" s="85"/>
      <c r="P323" s="85"/>
      <c r="Q323" s="85"/>
      <c r="R323" s="85"/>
      <c r="S323" s="85"/>
      <c r="T323" s="86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T323" s="18" t="s">
        <v>163</v>
      </c>
      <c r="AU323" s="18" t="s">
        <v>84</v>
      </c>
    </row>
    <row r="324" s="13" customFormat="1">
      <c r="A324" s="13"/>
      <c r="B324" s="231"/>
      <c r="C324" s="232"/>
      <c r="D324" s="226" t="s">
        <v>165</v>
      </c>
      <c r="E324" s="233" t="s">
        <v>19</v>
      </c>
      <c r="F324" s="234" t="s">
        <v>628</v>
      </c>
      <c r="G324" s="232"/>
      <c r="H324" s="233" t="s">
        <v>19</v>
      </c>
      <c r="I324" s="235"/>
      <c r="J324" s="232"/>
      <c r="K324" s="232"/>
      <c r="L324" s="236"/>
      <c r="M324" s="237"/>
      <c r="N324" s="238"/>
      <c r="O324" s="238"/>
      <c r="P324" s="238"/>
      <c r="Q324" s="238"/>
      <c r="R324" s="238"/>
      <c r="S324" s="238"/>
      <c r="T324" s="239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0" t="s">
        <v>165</v>
      </c>
      <c r="AU324" s="240" t="s">
        <v>84</v>
      </c>
      <c r="AV324" s="13" t="s">
        <v>82</v>
      </c>
      <c r="AW324" s="13" t="s">
        <v>35</v>
      </c>
      <c r="AX324" s="13" t="s">
        <v>75</v>
      </c>
      <c r="AY324" s="240" t="s">
        <v>153</v>
      </c>
    </row>
    <row r="325" s="13" customFormat="1">
      <c r="A325" s="13"/>
      <c r="B325" s="231"/>
      <c r="C325" s="232"/>
      <c r="D325" s="226" t="s">
        <v>165</v>
      </c>
      <c r="E325" s="233" t="s">
        <v>19</v>
      </c>
      <c r="F325" s="234" t="s">
        <v>629</v>
      </c>
      <c r="G325" s="232"/>
      <c r="H325" s="233" t="s">
        <v>19</v>
      </c>
      <c r="I325" s="235"/>
      <c r="J325" s="232"/>
      <c r="K325" s="232"/>
      <c r="L325" s="236"/>
      <c r="M325" s="237"/>
      <c r="N325" s="238"/>
      <c r="O325" s="238"/>
      <c r="P325" s="238"/>
      <c r="Q325" s="238"/>
      <c r="R325" s="238"/>
      <c r="S325" s="238"/>
      <c r="T325" s="239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0" t="s">
        <v>165</v>
      </c>
      <c r="AU325" s="240" t="s">
        <v>84</v>
      </c>
      <c r="AV325" s="13" t="s">
        <v>82</v>
      </c>
      <c r="AW325" s="13" t="s">
        <v>35</v>
      </c>
      <c r="AX325" s="13" t="s">
        <v>75</v>
      </c>
      <c r="AY325" s="240" t="s">
        <v>153</v>
      </c>
    </row>
    <row r="326" s="14" customFormat="1">
      <c r="A326" s="14"/>
      <c r="B326" s="241"/>
      <c r="C326" s="242"/>
      <c r="D326" s="226" t="s">
        <v>165</v>
      </c>
      <c r="E326" s="243" t="s">
        <v>19</v>
      </c>
      <c r="F326" s="244" t="s">
        <v>630</v>
      </c>
      <c r="G326" s="242"/>
      <c r="H326" s="245">
        <v>0.52800000000000002</v>
      </c>
      <c r="I326" s="246"/>
      <c r="J326" s="242"/>
      <c r="K326" s="242"/>
      <c r="L326" s="247"/>
      <c r="M326" s="248"/>
      <c r="N326" s="249"/>
      <c r="O326" s="249"/>
      <c r="P326" s="249"/>
      <c r="Q326" s="249"/>
      <c r="R326" s="249"/>
      <c r="S326" s="249"/>
      <c r="T326" s="250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1" t="s">
        <v>165</v>
      </c>
      <c r="AU326" s="251" t="s">
        <v>84</v>
      </c>
      <c r="AV326" s="14" t="s">
        <v>84</v>
      </c>
      <c r="AW326" s="14" t="s">
        <v>35</v>
      </c>
      <c r="AX326" s="14" t="s">
        <v>75</v>
      </c>
      <c r="AY326" s="251" t="s">
        <v>153</v>
      </c>
    </row>
    <row r="327" s="13" customFormat="1">
      <c r="A327" s="13"/>
      <c r="B327" s="231"/>
      <c r="C327" s="232"/>
      <c r="D327" s="226" t="s">
        <v>165</v>
      </c>
      <c r="E327" s="233" t="s">
        <v>19</v>
      </c>
      <c r="F327" s="234" t="s">
        <v>631</v>
      </c>
      <c r="G327" s="232"/>
      <c r="H327" s="233" t="s">
        <v>19</v>
      </c>
      <c r="I327" s="235"/>
      <c r="J327" s="232"/>
      <c r="K327" s="232"/>
      <c r="L327" s="236"/>
      <c r="M327" s="237"/>
      <c r="N327" s="238"/>
      <c r="O327" s="238"/>
      <c r="P327" s="238"/>
      <c r="Q327" s="238"/>
      <c r="R327" s="238"/>
      <c r="S327" s="238"/>
      <c r="T327" s="239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0" t="s">
        <v>165</v>
      </c>
      <c r="AU327" s="240" t="s">
        <v>84</v>
      </c>
      <c r="AV327" s="13" t="s">
        <v>82</v>
      </c>
      <c r="AW327" s="13" t="s">
        <v>35</v>
      </c>
      <c r="AX327" s="13" t="s">
        <v>75</v>
      </c>
      <c r="AY327" s="240" t="s">
        <v>153</v>
      </c>
    </row>
    <row r="328" s="14" customFormat="1">
      <c r="A328" s="14"/>
      <c r="B328" s="241"/>
      <c r="C328" s="242"/>
      <c r="D328" s="226" t="s">
        <v>165</v>
      </c>
      <c r="E328" s="243" t="s">
        <v>19</v>
      </c>
      <c r="F328" s="244" t="s">
        <v>632</v>
      </c>
      <c r="G328" s="242"/>
      <c r="H328" s="245">
        <v>0.496</v>
      </c>
      <c r="I328" s="246"/>
      <c r="J328" s="242"/>
      <c r="K328" s="242"/>
      <c r="L328" s="247"/>
      <c r="M328" s="248"/>
      <c r="N328" s="249"/>
      <c r="O328" s="249"/>
      <c r="P328" s="249"/>
      <c r="Q328" s="249"/>
      <c r="R328" s="249"/>
      <c r="S328" s="249"/>
      <c r="T328" s="250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1" t="s">
        <v>165</v>
      </c>
      <c r="AU328" s="251" t="s">
        <v>84</v>
      </c>
      <c r="AV328" s="14" t="s">
        <v>84</v>
      </c>
      <c r="AW328" s="14" t="s">
        <v>35</v>
      </c>
      <c r="AX328" s="14" t="s">
        <v>75</v>
      </c>
      <c r="AY328" s="251" t="s">
        <v>153</v>
      </c>
    </row>
    <row r="329" s="15" customFormat="1">
      <c r="A329" s="15"/>
      <c r="B329" s="252"/>
      <c r="C329" s="253"/>
      <c r="D329" s="226" t="s">
        <v>165</v>
      </c>
      <c r="E329" s="254" t="s">
        <v>19</v>
      </c>
      <c r="F329" s="255" t="s">
        <v>168</v>
      </c>
      <c r="G329" s="253"/>
      <c r="H329" s="256">
        <v>1.024</v>
      </c>
      <c r="I329" s="257"/>
      <c r="J329" s="253"/>
      <c r="K329" s="253"/>
      <c r="L329" s="258"/>
      <c r="M329" s="259"/>
      <c r="N329" s="260"/>
      <c r="O329" s="260"/>
      <c r="P329" s="260"/>
      <c r="Q329" s="260"/>
      <c r="R329" s="260"/>
      <c r="S329" s="260"/>
      <c r="T329" s="261"/>
      <c r="U329" s="15"/>
      <c r="V329" s="15"/>
      <c r="W329" s="15"/>
      <c r="X329" s="15"/>
      <c r="Y329" s="15"/>
      <c r="Z329" s="15"/>
      <c r="AA329" s="15"/>
      <c r="AB329" s="15"/>
      <c r="AC329" s="15"/>
      <c r="AD329" s="15"/>
      <c r="AE329" s="15"/>
      <c r="AT329" s="262" t="s">
        <v>165</v>
      </c>
      <c r="AU329" s="262" t="s">
        <v>84</v>
      </c>
      <c r="AV329" s="15" t="s">
        <v>161</v>
      </c>
      <c r="AW329" s="15" t="s">
        <v>35</v>
      </c>
      <c r="AX329" s="15" t="s">
        <v>82</v>
      </c>
      <c r="AY329" s="262" t="s">
        <v>153</v>
      </c>
    </row>
    <row r="330" s="2" customFormat="1" ht="16.5" customHeight="1">
      <c r="A330" s="39"/>
      <c r="B330" s="40"/>
      <c r="C330" s="213" t="s">
        <v>633</v>
      </c>
      <c r="D330" s="213" t="s">
        <v>156</v>
      </c>
      <c r="E330" s="214" t="s">
        <v>634</v>
      </c>
      <c r="F330" s="215" t="s">
        <v>635</v>
      </c>
      <c r="G330" s="216" t="s">
        <v>159</v>
      </c>
      <c r="H330" s="217">
        <v>14.130000000000001</v>
      </c>
      <c r="I330" s="218"/>
      <c r="J330" s="219">
        <f>ROUND(I330*H330,2)</f>
        <v>0</v>
      </c>
      <c r="K330" s="215" t="s">
        <v>333</v>
      </c>
      <c r="L330" s="45"/>
      <c r="M330" s="220" t="s">
        <v>19</v>
      </c>
      <c r="N330" s="221" t="s">
        <v>46</v>
      </c>
      <c r="O330" s="85"/>
      <c r="P330" s="222">
        <f>O330*H330</f>
        <v>0</v>
      </c>
      <c r="Q330" s="222">
        <v>0.02266</v>
      </c>
      <c r="R330" s="222">
        <f>Q330*H330</f>
        <v>0.32018580000000002</v>
      </c>
      <c r="S330" s="222">
        <v>0</v>
      </c>
      <c r="T330" s="223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24" t="s">
        <v>161</v>
      </c>
      <c r="AT330" s="224" t="s">
        <v>156</v>
      </c>
      <c r="AU330" s="224" t="s">
        <v>84</v>
      </c>
      <c r="AY330" s="18" t="s">
        <v>153</v>
      </c>
      <c r="BE330" s="225">
        <f>IF(N330="základní",J330,0)</f>
        <v>0</v>
      </c>
      <c r="BF330" s="225">
        <f>IF(N330="snížená",J330,0)</f>
        <v>0</v>
      </c>
      <c r="BG330" s="225">
        <f>IF(N330="zákl. přenesená",J330,0)</f>
        <v>0</v>
      </c>
      <c r="BH330" s="225">
        <f>IF(N330="sníž. přenesená",J330,0)</f>
        <v>0</v>
      </c>
      <c r="BI330" s="225">
        <f>IF(N330="nulová",J330,0)</f>
        <v>0</v>
      </c>
      <c r="BJ330" s="18" t="s">
        <v>82</v>
      </c>
      <c r="BK330" s="225">
        <f>ROUND(I330*H330,2)</f>
        <v>0</v>
      </c>
      <c r="BL330" s="18" t="s">
        <v>161</v>
      </c>
      <c r="BM330" s="224" t="s">
        <v>636</v>
      </c>
    </row>
    <row r="331" s="2" customFormat="1">
      <c r="A331" s="39"/>
      <c r="B331" s="40"/>
      <c r="C331" s="41"/>
      <c r="D331" s="226" t="s">
        <v>163</v>
      </c>
      <c r="E331" s="41"/>
      <c r="F331" s="227" t="s">
        <v>637</v>
      </c>
      <c r="G331" s="41"/>
      <c r="H331" s="41"/>
      <c r="I331" s="228"/>
      <c r="J331" s="41"/>
      <c r="K331" s="41"/>
      <c r="L331" s="45"/>
      <c r="M331" s="229"/>
      <c r="N331" s="230"/>
      <c r="O331" s="85"/>
      <c r="P331" s="85"/>
      <c r="Q331" s="85"/>
      <c r="R331" s="85"/>
      <c r="S331" s="85"/>
      <c r="T331" s="86"/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T331" s="18" t="s">
        <v>163</v>
      </c>
      <c r="AU331" s="18" t="s">
        <v>84</v>
      </c>
    </row>
    <row r="332" s="13" customFormat="1">
      <c r="A332" s="13"/>
      <c r="B332" s="231"/>
      <c r="C332" s="232"/>
      <c r="D332" s="226" t="s">
        <v>165</v>
      </c>
      <c r="E332" s="233" t="s">
        <v>19</v>
      </c>
      <c r="F332" s="234" t="s">
        <v>638</v>
      </c>
      <c r="G332" s="232"/>
      <c r="H332" s="233" t="s">
        <v>19</v>
      </c>
      <c r="I332" s="235"/>
      <c r="J332" s="232"/>
      <c r="K332" s="232"/>
      <c r="L332" s="236"/>
      <c r="M332" s="237"/>
      <c r="N332" s="238"/>
      <c r="O332" s="238"/>
      <c r="P332" s="238"/>
      <c r="Q332" s="238"/>
      <c r="R332" s="238"/>
      <c r="S332" s="238"/>
      <c r="T332" s="239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0" t="s">
        <v>165</v>
      </c>
      <c r="AU332" s="240" t="s">
        <v>84</v>
      </c>
      <c r="AV332" s="13" t="s">
        <v>82</v>
      </c>
      <c r="AW332" s="13" t="s">
        <v>35</v>
      </c>
      <c r="AX332" s="13" t="s">
        <v>75</v>
      </c>
      <c r="AY332" s="240" t="s">
        <v>153</v>
      </c>
    </row>
    <row r="333" s="14" customFormat="1">
      <c r="A333" s="14"/>
      <c r="B333" s="241"/>
      <c r="C333" s="242"/>
      <c r="D333" s="226" t="s">
        <v>165</v>
      </c>
      <c r="E333" s="243" t="s">
        <v>19</v>
      </c>
      <c r="F333" s="244" t="s">
        <v>639</v>
      </c>
      <c r="G333" s="242"/>
      <c r="H333" s="245">
        <v>14.130000000000001</v>
      </c>
      <c r="I333" s="246"/>
      <c r="J333" s="242"/>
      <c r="K333" s="242"/>
      <c r="L333" s="247"/>
      <c r="M333" s="248"/>
      <c r="N333" s="249"/>
      <c r="O333" s="249"/>
      <c r="P333" s="249"/>
      <c r="Q333" s="249"/>
      <c r="R333" s="249"/>
      <c r="S333" s="249"/>
      <c r="T333" s="250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1" t="s">
        <v>165</v>
      </c>
      <c r="AU333" s="251" t="s">
        <v>84</v>
      </c>
      <c r="AV333" s="14" t="s">
        <v>84</v>
      </c>
      <c r="AW333" s="14" t="s">
        <v>35</v>
      </c>
      <c r="AX333" s="14" t="s">
        <v>75</v>
      </c>
      <c r="AY333" s="251" t="s">
        <v>153</v>
      </c>
    </row>
    <row r="334" s="15" customFormat="1">
      <c r="A334" s="15"/>
      <c r="B334" s="252"/>
      <c r="C334" s="253"/>
      <c r="D334" s="226" t="s">
        <v>165</v>
      </c>
      <c r="E334" s="254" t="s">
        <v>19</v>
      </c>
      <c r="F334" s="255" t="s">
        <v>168</v>
      </c>
      <c r="G334" s="253"/>
      <c r="H334" s="256">
        <v>14.130000000000001</v>
      </c>
      <c r="I334" s="257"/>
      <c r="J334" s="253"/>
      <c r="K334" s="253"/>
      <c r="L334" s="258"/>
      <c r="M334" s="259"/>
      <c r="N334" s="260"/>
      <c r="O334" s="260"/>
      <c r="P334" s="260"/>
      <c r="Q334" s="260"/>
      <c r="R334" s="260"/>
      <c r="S334" s="260"/>
      <c r="T334" s="261"/>
      <c r="U334" s="15"/>
      <c r="V334" s="15"/>
      <c r="W334" s="15"/>
      <c r="X334" s="15"/>
      <c r="Y334" s="15"/>
      <c r="Z334" s="15"/>
      <c r="AA334" s="15"/>
      <c r="AB334" s="15"/>
      <c r="AC334" s="15"/>
      <c r="AD334" s="15"/>
      <c r="AE334" s="15"/>
      <c r="AT334" s="262" t="s">
        <v>165</v>
      </c>
      <c r="AU334" s="262" t="s">
        <v>84</v>
      </c>
      <c r="AV334" s="15" t="s">
        <v>161</v>
      </c>
      <c r="AW334" s="15" t="s">
        <v>35</v>
      </c>
      <c r="AX334" s="15" t="s">
        <v>82</v>
      </c>
      <c r="AY334" s="262" t="s">
        <v>153</v>
      </c>
    </row>
    <row r="335" s="2" customFormat="1" ht="16.5" customHeight="1">
      <c r="A335" s="39"/>
      <c r="B335" s="40"/>
      <c r="C335" s="213" t="s">
        <v>640</v>
      </c>
      <c r="D335" s="213" t="s">
        <v>156</v>
      </c>
      <c r="E335" s="214" t="s">
        <v>641</v>
      </c>
      <c r="F335" s="215" t="s">
        <v>642</v>
      </c>
      <c r="G335" s="216" t="s">
        <v>180</v>
      </c>
      <c r="H335" s="217">
        <v>2.7200000000000002</v>
      </c>
      <c r="I335" s="218"/>
      <c r="J335" s="219">
        <f>ROUND(I335*H335,2)</f>
        <v>0</v>
      </c>
      <c r="K335" s="215" t="s">
        <v>333</v>
      </c>
      <c r="L335" s="45"/>
      <c r="M335" s="220" t="s">
        <v>19</v>
      </c>
      <c r="N335" s="221" t="s">
        <v>46</v>
      </c>
      <c r="O335" s="85"/>
      <c r="P335" s="222">
        <f>O335*H335</f>
        <v>0</v>
      </c>
      <c r="Q335" s="222">
        <v>2.21</v>
      </c>
      <c r="R335" s="222">
        <f>Q335*H335</f>
        <v>6.0112000000000005</v>
      </c>
      <c r="S335" s="222">
        <v>0</v>
      </c>
      <c r="T335" s="223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24" t="s">
        <v>161</v>
      </c>
      <c r="AT335" s="224" t="s">
        <v>156</v>
      </c>
      <c r="AU335" s="224" t="s">
        <v>84</v>
      </c>
      <c r="AY335" s="18" t="s">
        <v>153</v>
      </c>
      <c r="BE335" s="225">
        <f>IF(N335="základní",J335,0)</f>
        <v>0</v>
      </c>
      <c r="BF335" s="225">
        <f>IF(N335="snížená",J335,0)</f>
        <v>0</v>
      </c>
      <c r="BG335" s="225">
        <f>IF(N335="zákl. přenesená",J335,0)</f>
        <v>0</v>
      </c>
      <c r="BH335" s="225">
        <f>IF(N335="sníž. přenesená",J335,0)</f>
        <v>0</v>
      </c>
      <c r="BI335" s="225">
        <f>IF(N335="nulová",J335,0)</f>
        <v>0</v>
      </c>
      <c r="BJ335" s="18" t="s">
        <v>82</v>
      </c>
      <c r="BK335" s="225">
        <f>ROUND(I335*H335,2)</f>
        <v>0</v>
      </c>
      <c r="BL335" s="18" t="s">
        <v>161</v>
      </c>
      <c r="BM335" s="224" t="s">
        <v>643</v>
      </c>
    </row>
    <row r="336" s="2" customFormat="1">
      <c r="A336" s="39"/>
      <c r="B336" s="40"/>
      <c r="C336" s="41"/>
      <c r="D336" s="226" t="s">
        <v>163</v>
      </c>
      <c r="E336" s="41"/>
      <c r="F336" s="227" t="s">
        <v>644</v>
      </c>
      <c r="G336" s="41"/>
      <c r="H336" s="41"/>
      <c r="I336" s="228"/>
      <c r="J336" s="41"/>
      <c r="K336" s="41"/>
      <c r="L336" s="45"/>
      <c r="M336" s="229"/>
      <c r="N336" s="230"/>
      <c r="O336" s="85"/>
      <c r="P336" s="85"/>
      <c r="Q336" s="85"/>
      <c r="R336" s="85"/>
      <c r="S336" s="85"/>
      <c r="T336" s="86"/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T336" s="18" t="s">
        <v>163</v>
      </c>
      <c r="AU336" s="18" t="s">
        <v>84</v>
      </c>
    </row>
    <row r="337" s="13" customFormat="1">
      <c r="A337" s="13"/>
      <c r="B337" s="231"/>
      <c r="C337" s="232"/>
      <c r="D337" s="226" t="s">
        <v>165</v>
      </c>
      <c r="E337" s="233" t="s">
        <v>19</v>
      </c>
      <c r="F337" s="234" t="s">
        <v>645</v>
      </c>
      <c r="G337" s="232"/>
      <c r="H337" s="233" t="s">
        <v>19</v>
      </c>
      <c r="I337" s="235"/>
      <c r="J337" s="232"/>
      <c r="K337" s="232"/>
      <c r="L337" s="236"/>
      <c r="M337" s="237"/>
      <c r="N337" s="238"/>
      <c r="O337" s="238"/>
      <c r="P337" s="238"/>
      <c r="Q337" s="238"/>
      <c r="R337" s="238"/>
      <c r="S337" s="238"/>
      <c r="T337" s="239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0" t="s">
        <v>165</v>
      </c>
      <c r="AU337" s="240" t="s">
        <v>84</v>
      </c>
      <c r="AV337" s="13" t="s">
        <v>82</v>
      </c>
      <c r="AW337" s="13" t="s">
        <v>35</v>
      </c>
      <c r="AX337" s="13" t="s">
        <v>75</v>
      </c>
      <c r="AY337" s="240" t="s">
        <v>153</v>
      </c>
    </row>
    <row r="338" s="14" customFormat="1">
      <c r="A338" s="14"/>
      <c r="B338" s="241"/>
      <c r="C338" s="242"/>
      <c r="D338" s="226" t="s">
        <v>165</v>
      </c>
      <c r="E338" s="243" t="s">
        <v>19</v>
      </c>
      <c r="F338" s="244" t="s">
        <v>646</v>
      </c>
      <c r="G338" s="242"/>
      <c r="H338" s="245">
        <v>2.7200000000000002</v>
      </c>
      <c r="I338" s="246"/>
      <c r="J338" s="242"/>
      <c r="K338" s="242"/>
      <c r="L338" s="247"/>
      <c r="M338" s="248"/>
      <c r="N338" s="249"/>
      <c r="O338" s="249"/>
      <c r="P338" s="249"/>
      <c r="Q338" s="249"/>
      <c r="R338" s="249"/>
      <c r="S338" s="249"/>
      <c r="T338" s="250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51" t="s">
        <v>165</v>
      </c>
      <c r="AU338" s="251" t="s">
        <v>84</v>
      </c>
      <c r="AV338" s="14" t="s">
        <v>84</v>
      </c>
      <c r="AW338" s="14" t="s">
        <v>35</v>
      </c>
      <c r="AX338" s="14" t="s">
        <v>75</v>
      </c>
      <c r="AY338" s="251" t="s">
        <v>153</v>
      </c>
    </row>
    <row r="339" s="15" customFormat="1">
      <c r="A339" s="15"/>
      <c r="B339" s="252"/>
      <c r="C339" s="253"/>
      <c r="D339" s="226" t="s">
        <v>165</v>
      </c>
      <c r="E339" s="254" t="s">
        <v>19</v>
      </c>
      <c r="F339" s="255" t="s">
        <v>168</v>
      </c>
      <c r="G339" s="253"/>
      <c r="H339" s="256">
        <v>2.7200000000000002</v>
      </c>
      <c r="I339" s="257"/>
      <c r="J339" s="253"/>
      <c r="K339" s="253"/>
      <c r="L339" s="258"/>
      <c r="M339" s="259"/>
      <c r="N339" s="260"/>
      <c r="O339" s="260"/>
      <c r="P339" s="260"/>
      <c r="Q339" s="260"/>
      <c r="R339" s="260"/>
      <c r="S339" s="260"/>
      <c r="T339" s="261"/>
      <c r="U339" s="15"/>
      <c r="V339" s="15"/>
      <c r="W339" s="15"/>
      <c r="X339" s="15"/>
      <c r="Y339" s="15"/>
      <c r="Z339" s="15"/>
      <c r="AA339" s="15"/>
      <c r="AB339" s="15"/>
      <c r="AC339" s="15"/>
      <c r="AD339" s="15"/>
      <c r="AE339" s="15"/>
      <c r="AT339" s="262" t="s">
        <v>165</v>
      </c>
      <c r="AU339" s="262" t="s">
        <v>84</v>
      </c>
      <c r="AV339" s="15" t="s">
        <v>161</v>
      </c>
      <c r="AW339" s="15" t="s">
        <v>35</v>
      </c>
      <c r="AX339" s="15" t="s">
        <v>82</v>
      </c>
      <c r="AY339" s="262" t="s">
        <v>153</v>
      </c>
    </row>
    <row r="340" s="2" customFormat="1" ht="21.75" customHeight="1">
      <c r="A340" s="39"/>
      <c r="B340" s="40"/>
      <c r="C340" s="213" t="s">
        <v>647</v>
      </c>
      <c r="D340" s="213" t="s">
        <v>156</v>
      </c>
      <c r="E340" s="214" t="s">
        <v>648</v>
      </c>
      <c r="F340" s="215" t="s">
        <v>649</v>
      </c>
      <c r="G340" s="216" t="s">
        <v>159</v>
      </c>
      <c r="H340" s="217">
        <v>18.257999999999999</v>
      </c>
      <c r="I340" s="218"/>
      <c r="J340" s="219">
        <f>ROUND(I340*H340,2)</f>
        <v>0</v>
      </c>
      <c r="K340" s="215" t="s">
        <v>333</v>
      </c>
      <c r="L340" s="45"/>
      <c r="M340" s="220" t="s">
        <v>19</v>
      </c>
      <c r="N340" s="221" t="s">
        <v>46</v>
      </c>
      <c r="O340" s="85"/>
      <c r="P340" s="222">
        <f>O340*H340</f>
        <v>0</v>
      </c>
      <c r="Q340" s="222">
        <v>1.2878099999999999</v>
      </c>
      <c r="R340" s="222">
        <f>Q340*H340</f>
        <v>23.512834979999997</v>
      </c>
      <c r="S340" s="222">
        <v>0</v>
      </c>
      <c r="T340" s="223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24" t="s">
        <v>161</v>
      </c>
      <c r="AT340" s="224" t="s">
        <v>156</v>
      </c>
      <c r="AU340" s="224" t="s">
        <v>84</v>
      </c>
      <c r="AY340" s="18" t="s">
        <v>153</v>
      </c>
      <c r="BE340" s="225">
        <f>IF(N340="základní",J340,0)</f>
        <v>0</v>
      </c>
      <c r="BF340" s="225">
        <f>IF(N340="snížená",J340,0)</f>
        <v>0</v>
      </c>
      <c r="BG340" s="225">
        <f>IF(N340="zákl. přenesená",J340,0)</f>
        <v>0</v>
      </c>
      <c r="BH340" s="225">
        <f>IF(N340="sníž. přenesená",J340,0)</f>
        <v>0</v>
      </c>
      <c r="BI340" s="225">
        <f>IF(N340="nulová",J340,0)</f>
        <v>0</v>
      </c>
      <c r="BJ340" s="18" t="s">
        <v>82</v>
      </c>
      <c r="BK340" s="225">
        <f>ROUND(I340*H340,2)</f>
        <v>0</v>
      </c>
      <c r="BL340" s="18" t="s">
        <v>161</v>
      </c>
      <c r="BM340" s="224" t="s">
        <v>650</v>
      </c>
    </row>
    <row r="341" s="2" customFormat="1">
      <c r="A341" s="39"/>
      <c r="B341" s="40"/>
      <c r="C341" s="41"/>
      <c r="D341" s="226" t="s">
        <v>163</v>
      </c>
      <c r="E341" s="41"/>
      <c r="F341" s="227" t="s">
        <v>651</v>
      </c>
      <c r="G341" s="41"/>
      <c r="H341" s="41"/>
      <c r="I341" s="228"/>
      <c r="J341" s="41"/>
      <c r="K341" s="41"/>
      <c r="L341" s="45"/>
      <c r="M341" s="229"/>
      <c r="N341" s="230"/>
      <c r="O341" s="85"/>
      <c r="P341" s="85"/>
      <c r="Q341" s="85"/>
      <c r="R341" s="85"/>
      <c r="S341" s="85"/>
      <c r="T341" s="86"/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T341" s="18" t="s">
        <v>163</v>
      </c>
      <c r="AU341" s="18" t="s">
        <v>84</v>
      </c>
    </row>
    <row r="342" s="13" customFormat="1">
      <c r="A342" s="13"/>
      <c r="B342" s="231"/>
      <c r="C342" s="232"/>
      <c r="D342" s="226" t="s">
        <v>165</v>
      </c>
      <c r="E342" s="233" t="s">
        <v>19</v>
      </c>
      <c r="F342" s="234" t="s">
        <v>628</v>
      </c>
      <c r="G342" s="232"/>
      <c r="H342" s="233" t="s">
        <v>19</v>
      </c>
      <c r="I342" s="235"/>
      <c r="J342" s="232"/>
      <c r="K342" s="232"/>
      <c r="L342" s="236"/>
      <c r="M342" s="237"/>
      <c r="N342" s="238"/>
      <c r="O342" s="238"/>
      <c r="P342" s="238"/>
      <c r="Q342" s="238"/>
      <c r="R342" s="238"/>
      <c r="S342" s="238"/>
      <c r="T342" s="239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0" t="s">
        <v>165</v>
      </c>
      <c r="AU342" s="240" t="s">
        <v>84</v>
      </c>
      <c r="AV342" s="13" t="s">
        <v>82</v>
      </c>
      <c r="AW342" s="13" t="s">
        <v>35</v>
      </c>
      <c r="AX342" s="13" t="s">
        <v>75</v>
      </c>
      <c r="AY342" s="240" t="s">
        <v>153</v>
      </c>
    </row>
    <row r="343" s="13" customFormat="1">
      <c r="A343" s="13"/>
      <c r="B343" s="231"/>
      <c r="C343" s="232"/>
      <c r="D343" s="226" t="s">
        <v>165</v>
      </c>
      <c r="E343" s="233" t="s">
        <v>19</v>
      </c>
      <c r="F343" s="234" t="s">
        <v>629</v>
      </c>
      <c r="G343" s="232"/>
      <c r="H343" s="233" t="s">
        <v>19</v>
      </c>
      <c r="I343" s="235"/>
      <c r="J343" s="232"/>
      <c r="K343" s="232"/>
      <c r="L343" s="236"/>
      <c r="M343" s="237"/>
      <c r="N343" s="238"/>
      <c r="O343" s="238"/>
      <c r="P343" s="238"/>
      <c r="Q343" s="238"/>
      <c r="R343" s="238"/>
      <c r="S343" s="238"/>
      <c r="T343" s="239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0" t="s">
        <v>165</v>
      </c>
      <c r="AU343" s="240" t="s">
        <v>84</v>
      </c>
      <c r="AV343" s="13" t="s">
        <v>82</v>
      </c>
      <c r="AW343" s="13" t="s">
        <v>35</v>
      </c>
      <c r="AX343" s="13" t="s">
        <v>75</v>
      </c>
      <c r="AY343" s="240" t="s">
        <v>153</v>
      </c>
    </row>
    <row r="344" s="14" customFormat="1">
      <c r="A344" s="14"/>
      <c r="B344" s="241"/>
      <c r="C344" s="242"/>
      <c r="D344" s="226" t="s">
        <v>165</v>
      </c>
      <c r="E344" s="243" t="s">
        <v>19</v>
      </c>
      <c r="F344" s="244" t="s">
        <v>652</v>
      </c>
      <c r="G344" s="242"/>
      <c r="H344" s="245">
        <v>11.52</v>
      </c>
      <c r="I344" s="246"/>
      <c r="J344" s="242"/>
      <c r="K344" s="242"/>
      <c r="L344" s="247"/>
      <c r="M344" s="248"/>
      <c r="N344" s="249"/>
      <c r="O344" s="249"/>
      <c r="P344" s="249"/>
      <c r="Q344" s="249"/>
      <c r="R344" s="249"/>
      <c r="S344" s="249"/>
      <c r="T344" s="250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51" t="s">
        <v>165</v>
      </c>
      <c r="AU344" s="251" t="s">
        <v>84</v>
      </c>
      <c r="AV344" s="14" t="s">
        <v>84</v>
      </c>
      <c r="AW344" s="14" t="s">
        <v>35</v>
      </c>
      <c r="AX344" s="14" t="s">
        <v>75</v>
      </c>
      <c r="AY344" s="251" t="s">
        <v>153</v>
      </c>
    </row>
    <row r="345" s="13" customFormat="1">
      <c r="A345" s="13"/>
      <c r="B345" s="231"/>
      <c r="C345" s="232"/>
      <c r="D345" s="226" t="s">
        <v>165</v>
      </c>
      <c r="E345" s="233" t="s">
        <v>19</v>
      </c>
      <c r="F345" s="234" t="s">
        <v>631</v>
      </c>
      <c r="G345" s="232"/>
      <c r="H345" s="233" t="s">
        <v>19</v>
      </c>
      <c r="I345" s="235"/>
      <c r="J345" s="232"/>
      <c r="K345" s="232"/>
      <c r="L345" s="236"/>
      <c r="M345" s="237"/>
      <c r="N345" s="238"/>
      <c r="O345" s="238"/>
      <c r="P345" s="238"/>
      <c r="Q345" s="238"/>
      <c r="R345" s="238"/>
      <c r="S345" s="238"/>
      <c r="T345" s="239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0" t="s">
        <v>165</v>
      </c>
      <c r="AU345" s="240" t="s">
        <v>84</v>
      </c>
      <c r="AV345" s="13" t="s">
        <v>82</v>
      </c>
      <c r="AW345" s="13" t="s">
        <v>35</v>
      </c>
      <c r="AX345" s="13" t="s">
        <v>75</v>
      </c>
      <c r="AY345" s="240" t="s">
        <v>153</v>
      </c>
    </row>
    <row r="346" s="14" customFormat="1">
      <c r="A346" s="14"/>
      <c r="B346" s="241"/>
      <c r="C346" s="242"/>
      <c r="D346" s="226" t="s">
        <v>165</v>
      </c>
      <c r="E346" s="243" t="s">
        <v>19</v>
      </c>
      <c r="F346" s="244" t="s">
        <v>653</v>
      </c>
      <c r="G346" s="242"/>
      <c r="H346" s="245">
        <v>6.7000000000000002</v>
      </c>
      <c r="I346" s="246"/>
      <c r="J346" s="242"/>
      <c r="K346" s="242"/>
      <c r="L346" s="247"/>
      <c r="M346" s="248"/>
      <c r="N346" s="249"/>
      <c r="O346" s="249"/>
      <c r="P346" s="249"/>
      <c r="Q346" s="249"/>
      <c r="R346" s="249"/>
      <c r="S346" s="249"/>
      <c r="T346" s="250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51" t="s">
        <v>165</v>
      </c>
      <c r="AU346" s="251" t="s">
        <v>84</v>
      </c>
      <c r="AV346" s="14" t="s">
        <v>84</v>
      </c>
      <c r="AW346" s="14" t="s">
        <v>35</v>
      </c>
      <c r="AX346" s="14" t="s">
        <v>75</v>
      </c>
      <c r="AY346" s="251" t="s">
        <v>153</v>
      </c>
    </row>
    <row r="347" s="13" customFormat="1">
      <c r="A347" s="13"/>
      <c r="B347" s="231"/>
      <c r="C347" s="232"/>
      <c r="D347" s="226" t="s">
        <v>165</v>
      </c>
      <c r="E347" s="233" t="s">
        <v>19</v>
      </c>
      <c r="F347" s="234" t="s">
        <v>654</v>
      </c>
      <c r="G347" s="232"/>
      <c r="H347" s="233" t="s">
        <v>19</v>
      </c>
      <c r="I347" s="235"/>
      <c r="J347" s="232"/>
      <c r="K347" s="232"/>
      <c r="L347" s="236"/>
      <c r="M347" s="237"/>
      <c r="N347" s="238"/>
      <c r="O347" s="238"/>
      <c r="P347" s="238"/>
      <c r="Q347" s="238"/>
      <c r="R347" s="238"/>
      <c r="S347" s="238"/>
      <c r="T347" s="239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0" t="s">
        <v>165</v>
      </c>
      <c r="AU347" s="240" t="s">
        <v>84</v>
      </c>
      <c r="AV347" s="13" t="s">
        <v>82</v>
      </c>
      <c r="AW347" s="13" t="s">
        <v>35</v>
      </c>
      <c r="AX347" s="13" t="s">
        <v>75</v>
      </c>
      <c r="AY347" s="240" t="s">
        <v>153</v>
      </c>
    </row>
    <row r="348" s="14" customFormat="1">
      <c r="A348" s="14"/>
      <c r="B348" s="241"/>
      <c r="C348" s="242"/>
      <c r="D348" s="226" t="s">
        <v>165</v>
      </c>
      <c r="E348" s="243" t="s">
        <v>19</v>
      </c>
      <c r="F348" s="244" t="s">
        <v>655</v>
      </c>
      <c r="G348" s="242"/>
      <c r="H348" s="245">
        <v>0.037999999999999999</v>
      </c>
      <c r="I348" s="246"/>
      <c r="J348" s="242"/>
      <c r="K348" s="242"/>
      <c r="L348" s="247"/>
      <c r="M348" s="248"/>
      <c r="N348" s="249"/>
      <c r="O348" s="249"/>
      <c r="P348" s="249"/>
      <c r="Q348" s="249"/>
      <c r="R348" s="249"/>
      <c r="S348" s="249"/>
      <c r="T348" s="250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1" t="s">
        <v>165</v>
      </c>
      <c r="AU348" s="251" t="s">
        <v>84</v>
      </c>
      <c r="AV348" s="14" t="s">
        <v>84</v>
      </c>
      <c r="AW348" s="14" t="s">
        <v>35</v>
      </c>
      <c r="AX348" s="14" t="s">
        <v>75</v>
      </c>
      <c r="AY348" s="251" t="s">
        <v>153</v>
      </c>
    </row>
    <row r="349" s="15" customFormat="1">
      <c r="A349" s="15"/>
      <c r="B349" s="252"/>
      <c r="C349" s="253"/>
      <c r="D349" s="226" t="s">
        <v>165</v>
      </c>
      <c r="E349" s="254" t="s">
        <v>19</v>
      </c>
      <c r="F349" s="255" t="s">
        <v>168</v>
      </c>
      <c r="G349" s="253"/>
      <c r="H349" s="256">
        <v>18.257999999999999</v>
      </c>
      <c r="I349" s="257"/>
      <c r="J349" s="253"/>
      <c r="K349" s="253"/>
      <c r="L349" s="258"/>
      <c r="M349" s="259"/>
      <c r="N349" s="260"/>
      <c r="O349" s="260"/>
      <c r="P349" s="260"/>
      <c r="Q349" s="260"/>
      <c r="R349" s="260"/>
      <c r="S349" s="260"/>
      <c r="T349" s="261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T349" s="262" t="s">
        <v>165</v>
      </c>
      <c r="AU349" s="262" t="s">
        <v>84</v>
      </c>
      <c r="AV349" s="15" t="s">
        <v>161</v>
      </c>
      <c r="AW349" s="15" t="s">
        <v>35</v>
      </c>
      <c r="AX349" s="15" t="s">
        <v>82</v>
      </c>
      <c r="AY349" s="262" t="s">
        <v>153</v>
      </c>
    </row>
    <row r="350" s="12" customFormat="1" ht="22.8" customHeight="1">
      <c r="A350" s="12"/>
      <c r="B350" s="197"/>
      <c r="C350" s="198"/>
      <c r="D350" s="199" t="s">
        <v>74</v>
      </c>
      <c r="E350" s="211" t="s">
        <v>197</v>
      </c>
      <c r="F350" s="211" t="s">
        <v>656</v>
      </c>
      <c r="G350" s="198"/>
      <c r="H350" s="198"/>
      <c r="I350" s="201"/>
      <c r="J350" s="212">
        <f>BK350</f>
        <v>0</v>
      </c>
      <c r="K350" s="198"/>
      <c r="L350" s="203"/>
      <c r="M350" s="204"/>
      <c r="N350" s="205"/>
      <c r="O350" s="205"/>
      <c r="P350" s="206">
        <f>SUM(P351:P355)</f>
        <v>0</v>
      </c>
      <c r="Q350" s="205"/>
      <c r="R350" s="206">
        <f>SUM(R351:R355)</f>
        <v>0.0024464400000000002</v>
      </c>
      <c r="S350" s="205"/>
      <c r="T350" s="207">
        <f>SUM(T351:T355)</f>
        <v>0</v>
      </c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R350" s="208" t="s">
        <v>82</v>
      </c>
      <c r="AT350" s="209" t="s">
        <v>74</v>
      </c>
      <c r="AU350" s="209" t="s">
        <v>82</v>
      </c>
      <c r="AY350" s="208" t="s">
        <v>153</v>
      </c>
      <c r="BK350" s="210">
        <f>SUM(BK351:BK355)</f>
        <v>0</v>
      </c>
    </row>
    <row r="351" s="2" customFormat="1" ht="16.5" customHeight="1">
      <c r="A351" s="39"/>
      <c r="B351" s="40"/>
      <c r="C351" s="213" t="s">
        <v>657</v>
      </c>
      <c r="D351" s="213" t="s">
        <v>156</v>
      </c>
      <c r="E351" s="214" t="s">
        <v>658</v>
      </c>
      <c r="F351" s="215" t="s">
        <v>659</v>
      </c>
      <c r="G351" s="216" t="s">
        <v>159</v>
      </c>
      <c r="H351" s="217">
        <v>2.2040000000000002</v>
      </c>
      <c r="I351" s="218"/>
      <c r="J351" s="219">
        <f>ROUND(I351*H351,2)</f>
        <v>0</v>
      </c>
      <c r="K351" s="215" t="s">
        <v>333</v>
      </c>
      <c r="L351" s="45"/>
      <c r="M351" s="220" t="s">
        <v>19</v>
      </c>
      <c r="N351" s="221" t="s">
        <v>46</v>
      </c>
      <c r="O351" s="85"/>
      <c r="P351" s="222">
        <f>O351*H351</f>
        <v>0</v>
      </c>
      <c r="Q351" s="222">
        <v>0.0011100000000000001</v>
      </c>
      <c r="R351" s="222">
        <f>Q351*H351</f>
        <v>0.0024464400000000002</v>
      </c>
      <c r="S351" s="222">
        <v>0</v>
      </c>
      <c r="T351" s="223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24" t="s">
        <v>161</v>
      </c>
      <c r="AT351" s="224" t="s">
        <v>156</v>
      </c>
      <c r="AU351" s="224" t="s">
        <v>84</v>
      </c>
      <c r="AY351" s="18" t="s">
        <v>153</v>
      </c>
      <c r="BE351" s="225">
        <f>IF(N351="základní",J351,0)</f>
        <v>0</v>
      </c>
      <c r="BF351" s="225">
        <f>IF(N351="snížená",J351,0)</f>
        <v>0</v>
      </c>
      <c r="BG351" s="225">
        <f>IF(N351="zákl. přenesená",J351,0)</f>
        <v>0</v>
      </c>
      <c r="BH351" s="225">
        <f>IF(N351="sníž. přenesená",J351,0)</f>
        <v>0</v>
      </c>
      <c r="BI351" s="225">
        <f>IF(N351="nulová",J351,0)</f>
        <v>0</v>
      </c>
      <c r="BJ351" s="18" t="s">
        <v>82</v>
      </c>
      <c r="BK351" s="225">
        <f>ROUND(I351*H351,2)</f>
        <v>0</v>
      </c>
      <c r="BL351" s="18" t="s">
        <v>161</v>
      </c>
      <c r="BM351" s="224" t="s">
        <v>660</v>
      </c>
    </row>
    <row r="352" s="2" customFormat="1">
      <c r="A352" s="39"/>
      <c r="B352" s="40"/>
      <c r="C352" s="41"/>
      <c r="D352" s="226" t="s">
        <v>163</v>
      </c>
      <c r="E352" s="41"/>
      <c r="F352" s="227" t="s">
        <v>661</v>
      </c>
      <c r="G352" s="41"/>
      <c r="H352" s="41"/>
      <c r="I352" s="228"/>
      <c r="J352" s="41"/>
      <c r="K352" s="41"/>
      <c r="L352" s="45"/>
      <c r="M352" s="229"/>
      <c r="N352" s="230"/>
      <c r="O352" s="85"/>
      <c r="P352" s="85"/>
      <c r="Q352" s="85"/>
      <c r="R352" s="85"/>
      <c r="S352" s="85"/>
      <c r="T352" s="86"/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T352" s="18" t="s">
        <v>163</v>
      </c>
      <c r="AU352" s="18" t="s">
        <v>84</v>
      </c>
    </row>
    <row r="353" s="13" customFormat="1">
      <c r="A353" s="13"/>
      <c r="B353" s="231"/>
      <c r="C353" s="232"/>
      <c r="D353" s="226" t="s">
        <v>165</v>
      </c>
      <c r="E353" s="233" t="s">
        <v>19</v>
      </c>
      <c r="F353" s="234" t="s">
        <v>662</v>
      </c>
      <c r="G353" s="232"/>
      <c r="H353" s="233" t="s">
        <v>19</v>
      </c>
      <c r="I353" s="235"/>
      <c r="J353" s="232"/>
      <c r="K353" s="232"/>
      <c r="L353" s="236"/>
      <c r="M353" s="237"/>
      <c r="N353" s="238"/>
      <c r="O353" s="238"/>
      <c r="P353" s="238"/>
      <c r="Q353" s="238"/>
      <c r="R353" s="238"/>
      <c r="S353" s="238"/>
      <c r="T353" s="239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0" t="s">
        <v>165</v>
      </c>
      <c r="AU353" s="240" t="s">
        <v>84</v>
      </c>
      <c r="AV353" s="13" t="s">
        <v>82</v>
      </c>
      <c r="AW353" s="13" t="s">
        <v>35</v>
      </c>
      <c r="AX353" s="13" t="s">
        <v>75</v>
      </c>
      <c r="AY353" s="240" t="s">
        <v>153</v>
      </c>
    </row>
    <row r="354" s="14" customFormat="1">
      <c r="A354" s="14"/>
      <c r="B354" s="241"/>
      <c r="C354" s="242"/>
      <c r="D354" s="226" t="s">
        <v>165</v>
      </c>
      <c r="E354" s="243" t="s">
        <v>19</v>
      </c>
      <c r="F354" s="244" t="s">
        <v>663</v>
      </c>
      <c r="G354" s="242"/>
      <c r="H354" s="245">
        <v>2.2040000000000002</v>
      </c>
      <c r="I354" s="246"/>
      <c r="J354" s="242"/>
      <c r="K354" s="242"/>
      <c r="L354" s="247"/>
      <c r="M354" s="248"/>
      <c r="N354" s="249"/>
      <c r="O354" s="249"/>
      <c r="P354" s="249"/>
      <c r="Q354" s="249"/>
      <c r="R354" s="249"/>
      <c r="S354" s="249"/>
      <c r="T354" s="250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1" t="s">
        <v>165</v>
      </c>
      <c r="AU354" s="251" t="s">
        <v>84</v>
      </c>
      <c r="AV354" s="14" t="s">
        <v>84</v>
      </c>
      <c r="AW354" s="14" t="s">
        <v>35</v>
      </c>
      <c r="AX354" s="14" t="s">
        <v>75</v>
      </c>
      <c r="AY354" s="251" t="s">
        <v>153</v>
      </c>
    </row>
    <row r="355" s="15" customFormat="1">
      <c r="A355" s="15"/>
      <c r="B355" s="252"/>
      <c r="C355" s="253"/>
      <c r="D355" s="226" t="s">
        <v>165</v>
      </c>
      <c r="E355" s="254" t="s">
        <v>19</v>
      </c>
      <c r="F355" s="255" t="s">
        <v>168</v>
      </c>
      <c r="G355" s="253"/>
      <c r="H355" s="256">
        <v>2.2040000000000002</v>
      </c>
      <c r="I355" s="257"/>
      <c r="J355" s="253"/>
      <c r="K355" s="253"/>
      <c r="L355" s="258"/>
      <c r="M355" s="259"/>
      <c r="N355" s="260"/>
      <c r="O355" s="260"/>
      <c r="P355" s="260"/>
      <c r="Q355" s="260"/>
      <c r="R355" s="260"/>
      <c r="S355" s="260"/>
      <c r="T355" s="261"/>
      <c r="U355" s="15"/>
      <c r="V355" s="15"/>
      <c r="W355" s="15"/>
      <c r="X355" s="15"/>
      <c r="Y355" s="15"/>
      <c r="Z355" s="15"/>
      <c r="AA355" s="15"/>
      <c r="AB355" s="15"/>
      <c r="AC355" s="15"/>
      <c r="AD355" s="15"/>
      <c r="AE355" s="15"/>
      <c r="AT355" s="262" t="s">
        <v>165</v>
      </c>
      <c r="AU355" s="262" t="s">
        <v>84</v>
      </c>
      <c r="AV355" s="15" t="s">
        <v>161</v>
      </c>
      <c r="AW355" s="15" t="s">
        <v>35</v>
      </c>
      <c r="AX355" s="15" t="s">
        <v>82</v>
      </c>
      <c r="AY355" s="262" t="s">
        <v>153</v>
      </c>
    </row>
    <row r="356" s="12" customFormat="1" ht="22.8" customHeight="1">
      <c r="A356" s="12"/>
      <c r="B356" s="197"/>
      <c r="C356" s="198"/>
      <c r="D356" s="199" t="s">
        <v>74</v>
      </c>
      <c r="E356" s="211" t="s">
        <v>173</v>
      </c>
      <c r="F356" s="211" t="s">
        <v>664</v>
      </c>
      <c r="G356" s="198"/>
      <c r="H356" s="198"/>
      <c r="I356" s="201"/>
      <c r="J356" s="212">
        <f>BK356</f>
        <v>0</v>
      </c>
      <c r="K356" s="198"/>
      <c r="L356" s="203"/>
      <c r="M356" s="204"/>
      <c r="N356" s="205"/>
      <c r="O356" s="205"/>
      <c r="P356" s="206">
        <f>SUM(P357:P363)</f>
        <v>0</v>
      </c>
      <c r="Q356" s="205"/>
      <c r="R356" s="206">
        <f>SUM(R357:R363)</f>
        <v>1.1028836</v>
      </c>
      <c r="S356" s="205"/>
      <c r="T356" s="207">
        <f>SUM(T357:T363)</f>
        <v>0</v>
      </c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R356" s="208" t="s">
        <v>82</v>
      </c>
      <c r="AT356" s="209" t="s">
        <v>74</v>
      </c>
      <c r="AU356" s="209" t="s">
        <v>82</v>
      </c>
      <c r="AY356" s="208" t="s">
        <v>153</v>
      </c>
      <c r="BK356" s="210">
        <f>SUM(BK357:BK363)</f>
        <v>0</v>
      </c>
    </row>
    <row r="357" s="2" customFormat="1" ht="16.5" customHeight="1">
      <c r="A357" s="39"/>
      <c r="B357" s="40"/>
      <c r="C357" s="213" t="s">
        <v>665</v>
      </c>
      <c r="D357" s="213" t="s">
        <v>156</v>
      </c>
      <c r="E357" s="214" t="s">
        <v>666</v>
      </c>
      <c r="F357" s="215" t="s">
        <v>667</v>
      </c>
      <c r="G357" s="216" t="s">
        <v>180</v>
      </c>
      <c r="H357" s="217">
        <v>0.41999999999999998</v>
      </c>
      <c r="I357" s="218"/>
      <c r="J357" s="219">
        <f>ROUND(I357*H357,2)</f>
        <v>0</v>
      </c>
      <c r="K357" s="215" t="s">
        <v>333</v>
      </c>
      <c r="L357" s="45"/>
      <c r="M357" s="220" t="s">
        <v>19</v>
      </c>
      <c r="N357" s="221" t="s">
        <v>46</v>
      </c>
      <c r="O357" s="85"/>
      <c r="P357" s="222">
        <f>O357*H357</f>
        <v>0</v>
      </c>
      <c r="Q357" s="222">
        <v>2.4775800000000001</v>
      </c>
      <c r="R357" s="222">
        <f>Q357*H357</f>
        <v>1.0405835999999999</v>
      </c>
      <c r="S357" s="222">
        <v>0</v>
      </c>
      <c r="T357" s="223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24" t="s">
        <v>161</v>
      </c>
      <c r="AT357" s="224" t="s">
        <v>156</v>
      </c>
      <c r="AU357" s="224" t="s">
        <v>84</v>
      </c>
      <c r="AY357" s="18" t="s">
        <v>153</v>
      </c>
      <c r="BE357" s="225">
        <f>IF(N357="základní",J357,0)</f>
        <v>0</v>
      </c>
      <c r="BF357" s="225">
        <f>IF(N357="snížená",J357,0)</f>
        <v>0</v>
      </c>
      <c r="BG357" s="225">
        <f>IF(N357="zákl. přenesená",J357,0)</f>
        <v>0</v>
      </c>
      <c r="BH357" s="225">
        <f>IF(N357="sníž. přenesená",J357,0)</f>
        <v>0</v>
      </c>
      <c r="BI357" s="225">
        <f>IF(N357="nulová",J357,0)</f>
        <v>0</v>
      </c>
      <c r="BJ357" s="18" t="s">
        <v>82</v>
      </c>
      <c r="BK357" s="225">
        <f>ROUND(I357*H357,2)</f>
        <v>0</v>
      </c>
      <c r="BL357" s="18" t="s">
        <v>161</v>
      </c>
      <c r="BM357" s="224" t="s">
        <v>668</v>
      </c>
    </row>
    <row r="358" s="2" customFormat="1">
      <c r="A358" s="39"/>
      <c r="B358" s="40"/>
      <c r="C358" s="41"/>
      <c r="D358" s="226" t="s">
        <v>163</v>
      </c>
      <c r="E358" s="41"/>
      <c r="F358" s="227" t="s">
        <v>669</v>
      </c>
      <c r="G358" s="41"/>
      <c r="H358" s="41"/>
      <c r="I358" s="228"/>
      <c r="J358" s="41"/>
      <c r="K358" s="41"/>
      <c r="L358" s="45"/>
      <c r="M358" s="229"/>
      <c r="N358" s="230"/>
      <c r="O358" s="85"/>
      <c r="P358" s="85"/>
      <c r="Q358" s="85"/>
      <c r="R358" s="85"/>
      <c r="S358" s="85"/>
      <c r="T358" s="86"/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T358" s="18" t="s">
        <v>163</v>
      </c>
      <c r="AU358" s="18" t="s">
        <v>84</v>
      </c>
    </row>
    <row r="359" s="13" customFormat="1">
      <c r="A359" s="13"/>
      <c r="B359" s="231"/>
      <c r="C359" s="232"/>
      <c r="D359" s="226" t="s">
        <v>165</v>
      </c>
      <c r="E359" s="233" t="s">
        <v>19</v>
      </c>
      <c r="F359" s="234" t="s">
        <v>670</v>
      </c>
      <c r="G359" s="232"/>
      <c r="H359" s="233" t="s">
        <v>19</v>
      </c>
      <c r="I359" s="235"/>
      <c r="J359" s="232"/>
      <c r="K359" s="232"/>
      <c r="L359" s="236"/>
      <c r="M359" s="237"/>
      <c r="N359" s="238"/>
      <c r="O359" s="238"/>
      <c r="P359" s="238"/>
      <c r="Q359" s="238"/>
      <c r="R359" s="238"/>
      <c r="S359" s="238"/>
      <c r="T359" s="239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0" t="s">
        <v>165</v>
      </c>
      <c r="AU359" s="240" t="s">
        <v>84</v>
      </c>
      <c r="AV359" s="13" t="s">
        <v>82</v>
      </c>
      <c r="AW359" s="13" t="s">
        <v>35</v>
      </c>
      <c r="AX359" s="13" t="s">
        <v>75</v>
      </c>
      <c r="AY359" s="240" t="s">
        <v>153</v>
      </c>
    </row>
    <row r="360" s="14" customFormat="1">
      <c r="A360" s="14"/>
      <c r="B360" s="241"/>
      <c r="C360" s="242"/>
      <c r="D360" s="226" t="s">
        <v>165</v>
      </c>
      <c r="E360" s="243" t="s">
        <v>19</v>
      </c>
      <c r="F360" s="244" t="s">
        <v>671</v>
      </c>
      <c r="G360" s="242"/>
      <c r="H360" s="245">
        <v>0.41999999999999998</v>
      </c>
      <c r="I360" s="246"/>
      <c r="J360" s="242"/>
      <c r="K360" s="242"/>
      <c r="L360" s="247"/>
      <c r="M360" s="248"/>
      <c r="N360" s="249"/>
      <c r="O360" s="249"/>
      <c r="P360" s="249"/>
      <c r="Q360" s="249"/>
      <c r="R360" s="249"/>
      <c r="S360" s="249"/>
      <c r="T360" s="250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1" t="s">
        <v>165</v>
      </c>
      <c r="AU360" s="251" t="s">
        <v>84</v>
      </c>
      <c r="AV360" s="14" t="s">
        <v>84</v>
      </c>
      <c r="AW360" s="14" t="s">
        <v>35</v>
      </c>
      <c r="AX360" s="14" t="s">
        <v>75</v>
      </c>
      <c r="AY360" s="251" t="s">
        <v>153</v>
      </c>
    </row>
    <row r="361" s="15" customFormat="1">
      <c r="A361" s="15"/>
      <c r="B361" s="252"/>
      <c r="C361" s="253"/>
      <c r="D361" s="226" t="s">
        <v>165</v>
      </c>
      <c r="E361" s="254" t="s">
        <v>19</v>
      </c>
      <c r="F361" s="255" t="s">
        <v>168</v>
      </c>
      <c r="G361" s="253"/>
      <c r="H361" s="256">
        <v>0.41999999999999998</v>
      </c>
      <c r="I361" s="257"/>
      <c r="J361" s="253"/>
      <c r="K361" s="253"/>
      <c r="L361" s="258"/>
      <c r="M361" s="259"/>
      <c r="N361" s="260"/>
      <c r="O361" s="260"/>
      <c r="P361" s="260"/>
      <c r="Q361" s="260"/>
      <c r="R361" s="260"/>
      <c r="S361" s="260"/>
      <c r="T361" s="261"/>
      <c r="U361" s="15"/>
      <c r="V361" s="15"/>
      <c r="W361" s="15"/>
      <c r="X361" s="15"/>
      <c r="Y361" s="15"/>
      <c r="Z361" s="15"/>
      <c r="AA361" s="15"/>
      <c r="AB361" s="15"/>
      <c r="AC361" s="15"/>
      <c r="AD361" s="15"/>
      <c r="AE361" s="15"/>
      <c r="AT361" s="262" t="s">
        <v>165</v>
      </c>
      <c r="AU361" s="262" t="s">
        <v>84</v>
      </c>
      <c r="AV361" s="15" t="s">
        <v>161</v>
      </c>
      <c r="AW361" s="15" t="s">
        <v>35</v>
      </c>
      <c r="AX361" s="15" t="s">
        <v>82</v>
      </c>
      <c r="AY361" s="262" t="s">
        <v>153</v>
      </c>
    </row>
    <row r="362" s="2" customFormat="1" ht="16.5" customHeight="1">
      <c r="A362" s="39"/>
      <c r="B362" s="40"/>
      <c r="C362" s="213" t="s">
        <v>672</v>
      </c>
      <c r="D362" s="213" t="s">
        <v>156</v>
      </c>
      <c r="E362" s="214" t="s">
        <v>673</v>
      </c>
      <c r="F362" s="215" t="s">
        <v>674</v>
      </c>
      <c r="G362" s="216" t="s">
        <v>207</v>
      </c>
      <c r="H362" s="217">
        <v>5</v>
      </c>
      <c r="I362" s="218"/>
      <c r="J362" s="219">
        <f>ROUND(I362*H362,2)</f>
        <v>0</v>
      </c>
      <c r="K362" s="215" t="s">
        <v>333</v>
      </c>
      <c r="L362" s="45"/>
      <c r="M362" s="220" t="s">
        <v>19</v>
      </c>
      <c r="N362" s="221" t="s">
        <v>46</v>
      </c>
      <c r="O362" s="85"/>
      <c r="P362" s="222">
        <f>O362*H362</f>
        <v>0</v>
      </c>
      <c r="Q362" s="222">
        <v>0.012460000000000001</v>
      </c>
      <c r="R362" s="222">
        <f>Q362*H362</f>
        <v>0.062300000000000001</v>
      </c>
      <c r="S362" s="222">
        <v>0</v>
      </c>
      <c r="T362" s="223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24" t="s">
        <v>161</v>
      </c>
      <c r="AT362" s="224" t="s">
        <v>156</v>
      </c>
      <c r="AU362" s="224" t="s">
        <v>84</v>
      </c>
      <c r="AY362" s="18" t="s">
        <v>153</v>
      </c>
      <c r="BE362" s="225">
        <f>IF(N362="základní",J362,0)</f>
        <v>0</v>
      </c>
      <c r="BF362" s="225">
        <f>IF(N362="snížená",J362,0)</f>
        <v>0</v>
      </c>
      <c r="BG362" s="225">
        <f>IF(N362="zákl. přenesená",J362,0)</f>
        <v>0</v>
      </c>
      <c r="BH362" s="225">
        <f>IF(N362="sníž. přenesená",J362,0)</f>
        <v>0</v>
      </c>
      <c r="BI362" s="225">
        <f>IF(N362="nulová",J362,0)</f>
        <v>0</v>
      </c>
      <c r="BJ362" s="18" t="s">
        <v>82</v>
      </c>
      <c r="BK362" s="225">
        <f>ROUND(I362*H362,2)</f>
        <v>0</v>
      </c>
      <c r="BL362" s="18" t="s">
        <v>161</v>
      </c>
      <c r="BM362" s="224" t="s">
        <v>675</v>
      </c>
    </row>
    <row r="363" s="2" customFormat="1">
      <c r="A363" s="39"/>
      <c r="B363" s="40"/>
      <c r="C363" s="41"/>
      <c r="D363" s="226" t="s">
        <v>163</v>
      </c>
      <c r="E363" s="41"/>
      <c r="F363" s="227" t="s">
        <v>676</v>
      </c>
      <c r="G363" s="41"/>
      <c r="H363" s="41"/>
      <c r="I363" s="228"/>
      <c r="J363" s="41"/>
      <c r="K363" s="41"/>
      <c r="L363" s="45"/>
      <c r="M363" s="229"/>
      <c r="N363" s="230"/>
      <c r="O363" s="85"/>
      <c r="P363" s="85"/>
      <c r="Q363" s="85"/>
      <c r="R363" s="85"/>
      <c r="S363" s="85"/>
      <c r="T363" s="86"/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T363" s="18" t="s">
        <v>163</v>
      </c>
      <c r="AU363" s="18" t="s">
        <v>84</v>
      </c>
    </row>
    <row r="364" s="12" customFormat="1" ht="22.8" customHeight="1">
      <c r="A364" s="12"/>
      <c r="B364" s="197"/>
      <c r="C364" s="198"/>
      <c r="D364" s="199" t="s">
        <v>74</v>
      </c>
      <c r="E364" s="211" t="s">
        <v>216</v>
      </c>
      <c r="F364" s="211" t="s">
        <v>677</v>
      </c>
      <c r="G364" s="198"/>
      <c r="H364" s="198"/>
      <c r="I364" s="201"/>
      <c r="J364" s="212">
        <f>BK364</f>
        <v>0</v>
      </c>
      <c r="K364" s="198"/>
      <c r="L364" s="203"/>
      <c r="M364" s="204"/>
      <c r="N364" s="205"/>
      <c r="O364" s="205"/>
      <c r="P364" s="206">
        <f>SUM(P365:P411)</f>
        <v>0</v>
      </c>
      <c r="Q364" s="205"/>
      <c r="R364" s="206">
        <f>SUM(R365:R411)</f>
        <v>3.4634785999999997</v>
      </c>
      <c r="S364" s="205"/>
      <c r="T364" s="207">
        <f>SUM(T365:T411)</f>
        <v>63.036800000000007</v>
      </c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R364" s="208" t="s">
        <v>82</v>
      </c>
      <c r="AT364" s="209" t="s">
        <v>74</v>
      </c>
      <c r="AU364" s="209" t="s">
        <v>82</v>
      </c>
      <c r="AY364" s="208" t="s">
        <v>153</v>
      </c>
      <c r="BK364" s="210">
        <f>SUM(BK365:BK411)</f>
        <v>0</v>
      </c>
    </row>
    <row r="365" s="2" customFormat="1" ht="16.5" customHeight="1">
      <c r="A365" s="39"/>
      <c r="B365" s="40"/>
      <c r="C365" s="213" t="s">
        <v>678</v>
      </c>
      <c r="D365" s="213" t="s">
        <v>156</v>
      </c>
      <c r="E365" s="214" t="s">
        <v>679</v>
      </c>
      <c r="F365" s="215" t="s">
        <v>680</v>
      </c>
      <c r="G365" s="216" t="s">
        <v>344</v>
      </c>
      <c r="H365" s="217">
        <v>61.579999999999998</v>
      </c>
      <c r="I365" s="218"/>
      <c r="J365" s="219">
        <f>ROUND(I365*H365,2)</f>
        <v>0</v>
      </c>
      <c r="K365" s="215" t="s">
        <v>333</v>
      </c>
      <c r="L365" s="45"/>
      <c r="M365" s="220" t="s">
        <v>19</v>
      </c>
      <c r="N365" s="221" t="s">
        <v>46</v>
      </c>
      <c r="O365" s="85"/>
      <c r="P365" s="222">
        <f>O365*H365</f>
        <v>0</v>
      </c>
      <c r="Q365" s="222">
        <v>0.00017000000000000001</v>
      </c>
      <c r="R365" s="222">
        <f>Q365*H365</f>
        <v>0.0104686</v>
      </c>
      <c r="S365" s="222">
        <v>0</v>
      </c>
      <c r="T365" s="223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24" t="s">
        <v>161</v>
      </c>
      <c r="AT365" s="224" t="s">
        <v>156</v>
      </c>
      <c r="AU365" s="224" t="s">
        <v>84</v>
      </c>
      <c r="AY365" s="18" t="s">
        <v>153</v>
      </c>
      <c r="BE365" s="225">
        <f>IF(N365="základní",J365,0)</f>
        <v>0</v>
      </c>
      <c r="BF365" s="225">
        <f>IF(N365="snížená",J365,0)</f>
        <v>0</v>
      </c>
      <c r="BG365" s="225">
        <f>IF(N365="zákl. přenesená",J365,0)</f>
        <v>0</v>
      </c>
      <c r="BH365" s="225">
        <f>IF(N365="sníž. přenesená",J365,0)</f>
        <v>0</v>
      </c>
      <c r="BI365" s="225">
        <f>IF(N365="nulová",J365,0)</f>
        <v>0</v>
      </c>
      <c r="BJ365" s="18" t="s">
        <v>82</v>
      </c>
      <c r="BK365" s="225">
        <f>ROUND(I365*H365,2)</f>
        <v>0</v>
      </c>
      <c r="BL365" s="18" t="s">
        <v>161</v>
      </c>
      <c r="BM365" s="224" t="s">
        <v>681</v>
      </c>
    </row>
    <row r="366" s="2" customFormat="1">
      <c r="A366" s="39"/>
      <c r="B366" s="40"/>
      <c r="C366" s="41"/>
      <c r="D366" s="226" t="s">
        <v>163</v>
      </c>
      <c r="E366" s="41"/>
      <c r="F366" s="227" t="s">
        <v>682</v>
      </c>
      <c r="G366" s="41"/>
      <c r="H366" s="41"/>
      <c r="I366" s="228"/>
      <c r="J366" s="41"/>
      <c r="K366" s="41"/>
      <c r="L366" s="45"/>
      <c r="M366" s="229"/>
      <c r="N366" s="230"/>
      <c r="O366" s="85"/>
      <c r="P366" s="85"/>
      <c r="Q366" s="85"/>
      <c r="R366" s="85"/>
      <c r="S366" s="85"/>
      <c r="T366" s="86"/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T366" s="18" t="s">
        <v>163</v>
      </c>
      <c r="AU366" s="18" t="s">
        <v>84</v>
      </c>
    </row>
    <row r="367" s="13" customFormat="1">
      <c r="A367" s="13"/>
      <c r="B367" s="231"/>
      <c r="C367" s="232"/>
      <c r="D367" s="226" t="s">
        <v>165</v>
      </c>
      <c r="E367" s="233" t="s">
        <v>19</v>
      </c>
      <c r="F367" s="234" t="s">
        <v>683</v>
      </c>
      <c r="G367" s="232"/>
      <c r="H367" s="233" t="s">
        <v>19</v>
      </c>
      <c r="I367" s="235"/>
      <c r="J367" s="232"/>
      <c r="K367" s="232"/>
      <c r="L367" s="236"/>
      <c r="M367" s="237"/>
      <c r="N367" s="238"/>
      <c r="O367" s="238"/>
      <c r="P367" s="238"/>
      <c r="Q367" s="238"/>
      <c r="R367" s="238"/>
      <c r="S367" s="238"/>
      <c r="T367" s="239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0" t="s">
        <v>165</v>
      </c>
      <c r="AU367" s="240" t="s">
        <v>84</v>
      </c>
      <c r="AV367" s="13" t="s">
        <v>82</v>
      </c>
      <c r="AW367" s="13" t="s">
        <v>35</v>
      </c>
      <c r="AX367" s="13" t="s">
        <v>75</v>
      </c>
      <c r="AY367" s="240" t="s">
        <v>153</v>
      </c>
    </row>
    <row r="368" s="13" customFormat="1">
      <c r="A368" s="13"/>
      <c r="B368" s="231"/>
      <c r="C368" s="232"/>
      <c r="D368" s="226" t="s">
        <v>165</v>
      </c>
      <c r="E368" s="233" t="s">
        <v>19</v>
      </c>
      <c r="F368" s="234" t="s">
        <v>684</v>
      </c>
      <c r="G368" s="232"/>
      <c r="H368" s="233" t="s">
        <v>19</v>
      </c>
      <c r="I368" s="235"/>
      <c r="J368" s="232"/>
      <c r="K368" s="232"/>
      <c r="L368" s="236"/>
      <c r="M368" s="237"/>
      <c r="N368" s="238"/>
      <c r="O368" s="238"/>
      <c r="P368" s="238"/>
      <c r="Q368" s="238"/>
      <c r="R368" s="238"/>
      <c r="S368" s="238"/>
      <c r="T368" s="239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0" t="s">
        <v>165</v>
      </c>
      <c r="AU368" s="240" t="s">
        <v>84</v>
      </c>
      <c r="AV368" s="13" t="s">
        <v>82</v>
      </c>
      <c r="AW368" s="13" t="s">
        <v>35</v>
      </c>
      <c r="AX368" s="13" t="s">
        <v>75</v>
      </c>
      <c r="AY368" s="240" t="s">
        <v>153</v>
      </c>
    </row>
    <row r="369" s="14" customFormat="1">
      <c r="A369" s="14"/>
      <c r="B369" s="241"/>
      <c r="C369" s="242"/>
      <c r="D369" s="226" t="s">
        <v>165</v>
      </c>
      <c r="E369" s="243" t="s">
        <v>19</v>
      </c>
      <c r="F369" s="244" t="s">
        <v>685</v>
      </c>
      <c r="G369" s="242"/>
      <c r="H369" s="245">
        <v>44.799999999999997</v>
      </c>
      <c r="I369" s="246"/>
      <c r="J369" s="242"/>
      <c r="K369" s="242"/>
      <c r="L369" s="247"/>
      <c r="M369" s="248"/>
      <c r="N369" s="249"/>
      <c r="O369" s="249"/>
      <c r="P369" s="249"/>
      <c r="Q369" s="249"/>
      <c r="R369" s="249"/>
      <c r="S369" s="249"/>
      <c r="T369" s="250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51" t="s">
        <v>165</v>
      </c>
      <c r="AU369" s="251" t="s">
        <v>84</v>
      </c>
      <c r="AV369" s="14" t="s">
        <v>84</v>
      </c>
      <c r="AW369" s="14" t="s">
        <v>35</v>
      </c>
      <c r="AX369" s="14" t="s">
        <v>75</v>
      </c>
      <c r="AY369" s="251" t="s">
        <v>153</v>
      </c>
    </row>
    <row r="370" s="13" customFormat="1">
      <c r="A370" s="13"/>
      <c r="B370" s="231"/>
      <c r="C370" s="232"/>
      <c r="D370" s="226" t="s">
        <v>165</v>
      </c>
      <c r="E370" s="233" t="s">
        <v>19</v>
      </c>
      <c r="F370" s="234" t="s">
        <v>686</v>
      </c>
      <c r="G370" s="232"/>
      <c r="H370" s="233" t="s">
        <v>19</v>
      </c>
      <c r="I370" s="235"/>
      <c r="J370" s="232"/>
      <c r="K370" s="232"/>
      <c r="L370" s="236"/>
      <c r="M370" s="237"/>
      <c r="N370" s="238"/>
      <c r="O370" s="238"/>
      <c r="P370" s="238"/>
      <c r="Q370" s="238"/>
      <c r="R370" s="238"/>
      <c r="S370" s="238"/>
      <c r="T370" s="239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0" t="s">
        <v>165</v>
      </c>
      <c r="AU370" s="240" t="s">
        <v>84</v>
      </c>
      <c r="AV370" s="13" t="s">
        <v>82</v>
      </c>
      <c r="AW370" s="13" t="s">
        <v>35</v>
      </c>
      <c r="AX370" s="13" t="s">
        <v>75</v>
      </c>
      <c r="AY370" s="240" t="s">
        <v>153</v>
      </c>
    </row>
    <row r="371" s="14" customFormat="1">
      <c r="A371" s="14"/>
      <c r="B371" s="241"/>
      <c r="C371" s="242"/>
      <c r="D371" s="226" t="s">
        <v>165</v>
      </c>
      <c r="E371" s="243" t="s">
        <v>19</v>
      </c>
      <c r="F371" s="244" t="s">
        <v>687</v>
      </c>
      <c r="G371" s="242"/>
      <c r="H371" s="245">
        <v>3.7000000000000002</v>
      </c>
      <c r="I371" s="246"/>
      <c r="J371" s="242"/>
      <c r="K371" s="242"/>
      <c r="L371" s="247"/>
      <c r="M371" s="248"/>
      <c r="N371" s="249"/>
      <c r="O371" s="249"/>
      <c r="P371" s="249"/>
      <c r="Q371" s="249"/>
      <c r="R371" s="249"/>
      <c r="S371" s="249"/>
      <c r="T371" s="250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51" t="s">
        <v>165</v>
      </c>
      <c r="AU371" s="251" t="s">
        <v>84</v>
      </c>
      <c r="AV371" s="14" t="s">
        <v>84</v>
      </c>
      <c r="AW371" s="14" t="s">
        <v>35</v>
      </c>
      <c r="AX371" s="14" t="s">
        <v>75</v>
      </c>
      <c r="AY371" s="251" t="s">
        <v>153</v>
      </c>
    </row>
    <row r="372" s="13" customFormat="1">
      <c r="A372" s="13"/>
      <c r="B372" s="231"/>
      <c r="C372" s="232"/>
      <c r="D372" s="226" t="s">
        <v>165</v>
      </c>
      <c r="E372" s="233" t="s">
        <v>19</v>
      </c>
      <c r="F372" s="234" t="s">
        <v>688</v>
      </c>
      <c r="G372" s="232"/>
      <c r="H372" s="233" t="s">
        <v>19</v>
      </c>
      <c r="I372" s="235"/>
      <c r="J372" s="232"/>
      <c r="K372" s="232"/>
      <c r="L372" s="236"/>
      <c r="M372" s="237"/>
      <c r="N372" s="238"/>
      <c r="O372" s="238"/>
      <c r="P372" s="238"/>
      <c r="Q372" s="238"/>
      <c r="R372" s="238"/>
      <c r="S372" s="238"/>
      <c r="T372" s="239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0" t="s">
        <v>165</v>
      </c>
      <c r="AU372" s="240" t="s">
        <v>84</v>
      </c>
      <c r="AV372" s="13" t="s">
        <v>82</v>
      </c>
      <c r="AW372" s="13" t="s">
        <v>35</v>
      </c>
      <c r="AX372" s="13" t="s">
        <v>75</v>
      </c>
      <c r="AY372" s="240" t="s">
        <v>153</v>
      </c>
    </row>
    <row r="373" s="14" customFormat="1">
      <c r="A373" s="14"/>
      <c r="B373" s="241"/>
      <c r="C373" s="242"/>
      <c r="D373" s="226" t="s">
        <v>165</v>
      </c>
      <c r="E373" s="243" t="s">
        <v>19</v>
      </c>
      <c r="F373" s="244" t="s">
        <v>689</v>
      </c>
      <c r="G373" s="242"/>
      <c r="H373" s="245">
        <v>5.4800000000000004</v>
      </c>
      <c r="I373" s="246"/>
      <c r="J373" s="242"/>
      <c r="K373" s="242"/>
      <c r="L373" s="247"/>
      <c r="M373" s="248"/>
      <c r="N373" s="249"/>
      <c r="O373" s="249"/>
      <c r="P373" s="249"/>
      <c r="Q373" s="249"/>
      <c r="R373" s="249"/>
      <c r="S373" s="249"/>
      <c r="T373" s="250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51" t="s">
        <v>165</v>
      </c>
      <c r="AU373" s="251" t="s">
        <v>84</v>
      </c>
      <c r="AV373" s="14" t="s">
        <v>84</v>
      </c>
      <c r="AW373" s="14" t="s">
        <v>35</v>
      </c>
      <c r="AX373" s="14" t="s">
        <v>75</v>
      </c>
      <c r="AY373" s="251" t="s">
        <v>153</v>
      </c>
    </row>
    <row r="374" s="13" customFormat="1">
      <c r="A374" s="13"/>
      <c r="B374" s="231"/>
      <c r="C374" s="232"/>
      <c r="D374" s="226" t="s">
        <v>165</v>
      </c>
      <c r="E374" s="233" t="s">
        <v>19</v>
      </c>
      <c r="F374" s="234" t="s">
        <v>690</v>
      </c>
      <c r="G374" s="232"/>
      <c r="H374" s="233" t="s">
        <v>19</v>
      </c>
      <c r="I374" s="235"/>
      <c r="J374" s="232"/>
      <c r="K374" s="232"/>
      <c r="L374" s="236"/>
      <c r="M374" s="237"/>
      <c r="N374" s="238"/>
      <c r="O374" s="238"/>
      <c r="P374" s="238"/>
      <c r="Q374" s="238"/>
      <c r="R374" s="238"/>
      <c r="S374" s="238"/>
      <c r="T374" s="239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0" t="s">
        <v>165</v>
      </c>
      <c r="AU374" s="240" t="s">
        <v>84</v>
      </c>
      <c r="AV374" s="13" t="s">
        <v>82</v>
      </c>
      <c r="AW374" s="13" t="s">
        <v>35</v>
      </c>
      <c r="AX374" s="13" t="s">
        <v>75</v>
      </c>
      <c r="AY374" s="240" t="s">
        <v>153</v>
      </c>
    </row>
    <row r="375" s="14" customFormat="1">
      <c r="A375" s="14"/>
      <c r="B375" s="241"/>
      <c r="C375" s="242"/>
      <c r="D375" s="226" t="s">
        <v>165</v>
      </c>
      <c r="E375" s="243" t="s">
        <v>19</v>
      </c>
      <c r="F375" s="244" t="s">
        <v>691</v>
      </c>
      <c r="G375" s="242"/>
      <c r="H375" s="245">
        <v>7.5999999999999996</v>
      </c>
      <c r="I375" s="246"/>
      <c r="J375" s="242"/>
      <c r="K375" s="242"/>
      <c r="L375" s="247"/>
      <c r="M375" s="248"/>
      <c r="N375" s="249"/>
      <c r="O375" s="249"/>
      <c r="P375" s="249"/>
      <c r="Q375" s="249"/>
      <c r="R375" s="249"/>
      <c r="S375" s="249"/>
      <c r="T375" s="250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1" t="s">
        <v>165</v>
      </c>
      <c r="AU375" s="251" t="s">
        <v>84</v>
      </c>
      <c r="AV375" s="14" t="s">
        <v>84</v>
      </c>
      <c r="AW375" s="14" t="s">
        <v>35</v>
      </c>
      <c r="AX375" s="14" t="s">
        <v>75</v>
      </c>
      <c r="AY375" s="251" t="s">
        <v>153</v>
      </c>
    </row>
    <row r="376" s="15" customFormat="1">
      <c r="A376" s="15"/>
      <c r="B376" s="252"/>
      <c r="C376" s="253"/>
      <c r="D376" s="226" t="s">
        <v>165</v>
      </c>
      <c r="E376" s="254" t="s">
        <v>19</v>
      </c>
      <c r="F376" s="255" t="s">
        <v>168</v>
      </c>
      <c r="G376" s="253"/>
      <c r="H376" s="256">
        <v>61.579999999999998</v>
      </c>
      <c r="I376" s="257"/>
      <c r="J376" s="253"/>
      <c r="K376" s="253"/>
      <c r="L376" s="258"/>
      <c r="M376" s="259"/>
      <c r="N376" s="260"/>
      <c r="O376" s="260"/>
      <c r="P376" s="260"/>
      <c r="Q376" s="260"/>
      <c r="R376" s="260"/>
      <c r="S376" s="260"/>
      <c r="T376" s="261"/>
      <c r="U376" s="15"/>
      <c r="V376" s="15"/>
      <c r="W376" s="15"/>
      <c r="X376" s="15"/>
      <c r="Y376" s="15"/>
      <c r="Z376" s="15"/>
      <c r="AA376" s="15"/>
      <c r="AB376" s="15"/>
      <c r="AC376" s="15"/>
      <c r="AD376" s="15"/>
      <c r="AE376" s="15"/>
      <c r="AT376" s="262" t="s">
        <v>165</v>
      </c>
      <c r="AU376" s="262" t="s">
        <v>84</v>
      </c>
      <c r="AV376" s="15" t="s">
        <v>161</v>
      </c>
      <c r="AW376" s="15" t="s">
        <v>35</v>
      </c>
      <c r="AX376" s="15" t="s">
        <v>82</v>
      </c>
      <c r="AY376" s="262" t="s">
        <v>153</v>
      </c>
    </row>
    <row r="377" s="2" customFormat="1" ht="16.5" customHeight="1">
      <c r="A377" s="39"/>
      <c r="B377" s="40"/>
      <c r="C377" s="213" t="s">
        <v>692</v>
      </c>
      <c r="D377" s="213" t="s">
        <v>156</v>
      </c>
      <c r="E377" s="214" t="s">
        <v>693</v>
      </c>
      <c r="F377" s="215" t="s">
        <v>694</v>
      </c>
      <c r="G377" s="216" t="s">
        <v>344</v>
      </c>
      <c r="H377" s="217">
        <v>3</v>
      </c>
      <c r="I377" s="218"/>
      <c r="J377" s="219">
        <f>ROUND(I377*H377,2)</f>
        <v>0</v>
      </c>
      <c r="K377" s="215" t="s">
        <v>333</v>
      </c>
      <c r="L377" s="45"/>
      <c r="M377" s="220" t="s">
        <v>19</v>
      </c>
      <c r="N377" s="221" t="s">
        <v>46</v>
      </c>
      <c r="O377" s="85"/>
      <c r="P377" s="222">
        <f>O377*H377</f>
        <v>0</v>
      </c>
      <c r="Q377" s="222">
        <v>0.16370999999999999</v>
      </c>
      <c r="R377" s="222">
        <f>Q377*H377</f>
        <v>0.49112999999999996</v>
      </c>
      <c r="S377" s="222">
        <v>0</v>
      </c>
      <c r="T377" s="223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24" t="s">
        <v>161</v>
      </c>
      <c r="AT377" s="224" t="s">
        <v>156</v>
      </c>
      <c r="AU377" s="224" t="s">
        <v>84</v>
      </c>
      <c r="AY377" s="18" t="s">
        <v>153</v>
      </c>
      <c r="BE377" s="225">
        <f>IF(N377="základní",J377,0)</f>
        <v>0</v>
      </c>
      <c r="BF377" s="225">
        <f>IF(N377="snížená",J377,0)</f>
        <v>0</v>
      </c>
      <c r="BG377" s="225">
        <f>IF(N377="zákl. přenesená",J377,0)</f>
        <v>0</v>
      </c>
      <c r="BH377" s="225">
        <f>IF(N377="sníž. přenesená",J377,0)</f>
        <v>0</v>
      </c>
      <c r="BI377" s="225">
        <f>IF(N377="nulová",J377,0)</f>
        <v>0</v>
      </c>
      <c r="BJ377" s="18" t="s">
        <v>82</v>
      </c>
      <c r="BK377" s="225">
        <f>ROUND(I377*H377,2)</f>
        <v>0</v>
      </c>
      <c r="BL377" s="18" t="s">
        <v>161</v>
      </c>
      <c r="BM377" s="224" t="s">
        <v>695</v>
      </c>
    </row>
    <row r="378" s="2" customFormat="1">
      <c r="A378" s="39"/>
      <c r="B378" s="40"/>
      <c r="C378" s="41"/>
      <c r="D378" s="226" t="s">
        <v>163</v>
      </c>
      <c r="E378" s="41"/>
      <c r="F378" s="227" t="s">
        <v>696</v>
      </c>
      <c r="G378" s="41"/>
      <c r="H378" s="41"/>
      <c r="I378" s="228"/>
      <c r="J378" s="41"/>
      <c r="K378" s="41"/>
      <c r="L378" s="45"/>
      <c r="M378" s="229"/>
      <c r="N378" s="230"/>
      <c r="O378" s="85"/>
      <c r="P378" s="85"/>
      <c r="Q378" s="85"/>
      <c r="R378" s="85"/>
      <c r="S378" s="85"/>
      <c r="T378" s="86"/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T378" s="18" t="s">
        <v>163</v>
      </c>
      <c r="AU378" s="18" t="s">
        <v>84</v>
      </c>
    </row>
    <row r="379" s="13" customFormat="1">
      <c r="A379" s="13"/>
      <c r="B379" s="231"/>
      <c r="C379" s="232"/>
      <c r="D379" s="226" t="s">
        <v>165</v>
      </c>
      <c r="E379" s="233" t="s">
        <v>19</v>
      </c>
      <c r="F379" s="234" t="s">
        <v>697</v>
      </c>
      <c r="G379" s="232"/>
      <c r="H379" s="233" t="s">
        <v>19</v>
      </c>
      <c r="I379" s="235"/>
      <c r="J379" s="232"/>
      <c r="K379" s="232"/>
      <c r="L379" s="236"/>
      <c r="M379" s="237"/>
      <c r="N379" s="238"/>
      <c r="O379" s="238"/>
      <c r="P379" s="238"/>
      <c r="Q379" s="238"/>
      <c r="R379" s="238"/>
      <c r="S379" s="238"/>
      <c r="T379" s="239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0" t="s">
        <v>165</v>
      </c>
      <c r="AU379" s="240" t="s">
        <v>84</v>
      </c>
      <c r="AV379" s="13" t="s">
        <v>82</v>
      </c>
      <c r="AW379" s="13" t="s">
        <v>35</v>
      </c>
      <c r="AX379" s="13" t="s">
        <v>75</v>
      </c>
      <c r="AY379" s="240" t="s">
        <v>153</v>
      </c>
    </row>
    <row r="380" s="14" customFormat="1">
      <c r="A380" s="14"/>
      <c r="B380" s="241"/>
      <c r="C380" s="242"/>
      <c r="D380" s="226" t="s">
        <v>165</v>
      </c>
      <c r="E380" s="243" t="s">
        <v>19</v>
      </c>
      <c r="F380" s="244" t="s">
        <v>698</v>
      </c>
      <c r="G380" s="242"/>
      <c r="H380" s="245">
        <v>3</v>
      </c>
      <c r="I380" s="246"/>
      <c r="J380" s="242"/>
      <c r="K380" s="242"/>
      <c r="L380" s="247"/>
      <c r="M380" s="248"/>
      <c r="N380" s="249"/>
      <c r="O380" s="249"/>
      <c r="P380" s="249"/>
      <c r="Q380" s="249"/>
      <c r="R380" s="249"/>
      <c r="S380" s="249"/>
      <c r="T380" s="250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51" t="s">
        <v>165</v>
      </c>
      <c r="AU380" s="251" t="s">
        <v>84</v>
      </c>
      <c r="AV380" s="14" t="s">
        <v>84</v>
      </c>
      <c r="AW380" s="14" t="s">
        <v>35</v>
      </c>
      <c r="AX380" s="14" t="s">
        <v>75</v>
      </c>
      <c r="AY380" s="251" t="s">
        <v>153</v>
      </c>
    </row>
    <row r="381" s="15" customFormat="1">
      <c r="A381" s="15"/>
      <c r="B381" s="252"/>
      <c r="C381" s="253"/>
      <c r="D381" s="226" t="s">
        <v>165</v>
      </c>
      <c r="E381" s="254" t="s">
        <v>19</v>
      </c>
      <c r="F381" s="255" t="s">
        <v>168</v>
      </c>
      <c r="G381" s="253"/>
      <c r="H381" s="256">
        <v>3</v>
      </c>
      <c r="I381" s="257"/>
      <c r="J381" s="253"/>
      <c r="K381" s="253"/>
      <c r="L381" s="258"/>
      <c r="M381" s="259"/>
      <c r="N381" s="260"/>
      <c r="O381" s="260"/>
      <c r="P381" s="260"/>
      <c r="Q381" s="260"/>
      <c r="R381" s="260"/>
      <c r="S381" s="260"/>
      <c r="T381" s="261"/>
      <c r="U381" s="15"/>
      <c r="V381" s="15"/>
      <c r="W381" s="15"/>
      <c r="X381" s="15"/>
      <c r="Y381" s="15"/>
      <c r="Z381" s="15"/>
      <c r="AA381" s="15"/>
      <c r="AB381" s="15"/>
      <c r="AC381" s="15"/>
      <c r="AD381" s="15"/>
      <c r="AE381" s="15"/>
      <c r="AT381" s="262" t="s">
        <v>165</v>
      </c>
      <c r="AU381" s="262" t="s">
        <v>84</v>
      </c>
      <c r="AV381" s="15" t="s">
        <v>161</v>
      </c>
      <c r="AW381" s="15" t="s">
        <v>35</v>
      </c>
      <c r="AX381" s="15" t="s">
        <v>82</v>
      </c>
      <c r="AY381" s="262" t="s">
        <v>153</v>
      </c>
    </row>
    <row r="382" s="2" customFormat="1" ht="16.5" customHeight="1">
      <c r="A382" s="39"/>
      <c r="B382" s="40"/>
      <c r="C382" s="263" t="s">
        <v>699</v>
      </c>
      <c r="D382" s="263" t="s">
        <v>169</v>
      </c>
      <c r="E382" s="264" t="s">
        <v>700</v>
      </c>
      <c r="F382" s="265" t="s">
        <v>701</v>
      </c>
      <c r="G382" s="266" t="s">
        <v>344</v>
      </c>
      <c r="H382" s="267">
        <v>3</v>
      </c>
      <c r="I382" s="268"/>
      <c r="J382" s="269">
        <f>ROUND(I382*H382,2)</f>
        <v>0</v>
      </c>
      <c r="K382" s="265" t="s">
        <v>333</v>
      </c>
      <c r="L382" s="270"/>
      <c r="M382" s="271" t="s">
        <v>19</v>
      </c>
      <c r="N382" s="272" t="s">
        <v>46</v>
      </c>
      <c r="O382" s="85"/>
      <c r="P382" s="222">
        <f>O382*H382</f>
        <v>0</v>
      </c>
      <c r="Q382" s="222">
        <v>0.15332000000000001</v>
      </c>
      <c r="R382" s="222">
        <f>Q382*H382</f>
        <v>0.45996000000000004</v>
      </c>
      <c r="S382" s="222">
        <v>0</v>
      </c>
      <c r="T382" s="223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24" t="s">
        <v>173</v>
      </c>
      <c r="AT382" s="224" t="s">
        <v>169</v>
      </c>
      <c r="AU382" s="224" t="s">
        <v>84</v>
      </c>
      <c r="AY382" s="18" t="s">
        <v>153</v>
      </c>
      <c r="BE382" s="225">
        <f>IF(N382="základní",J382,0)</f>
        <v>0</v>
      </c>
      <c r="BF382" s="225">
        <f>IF(N382="snížená",J382,0)</f>
        <v>0</v>
      </c>
      <c r="BG382" s="225">
        <f>IF(N382="zákl. přenesená",J382,0)</f>
        <v>0</v>
      </c>
      <c r="BH382" s="225">
        <f>IF(N382="sníž. přenesená",J382,0)</f>
        <v>0</v>
      </c>
      <c r="BI382" s="225">
        <f>IF(N382="nulová",J382,0)</f>
        <v>0</v>
      </c>
      <c r="BJ382" s="18" t="s">
        <v>82</v>
      </c>
      <c r="BK382" s="225">
        <f>ROUND(I382*H382,2)</f>
        <v>0</v>
      </c>
      <c r="BL382" s="18" t="s">
        <v>161</v>
      </c>
      <c r="BM382" s="224" t="s">
        <v>702</v>
      </c>
    </row>
    <row r="383" s="2" customFormat="1">
      <c r="A383" s="39"/>
      <c r="B383" s="40"/>
      <c r="C383" s="41"/>
      <c r="D383" s="226" t="s">
        <v>163</v>
      </c>
      <c r="E383" s="41"/>
      <c r="F383" s="227" t="s">
        <v>701</v>
      </c>
      <c r="G383" s="41"/>
      <c r="H383" s="41"/>
      <c r="I383" s="228"/>
      <c r="J383" s="41"/>
      <c r="K383" s="41"/>
      <c r="L383" s="45"/>
      <c r="M383" s="229"/>
      <c r="N383" s="230"/>
      <c r="O383" s="85"/>
      <c r="P383" s="85"/>
      <c r="Q383" s="85"/>
      <c r="R383" s="85"/>
      <c r="S383" s="85"/>
      <c r="T383" s="86"/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T383" s="18" t="s">
        <v>163</v>
      </c>
      <c r="AU383" s="18" t="s">
        <v>84</v>
      </c>
    </row>
    <row r="384" s="13" customFormat="1">
      <c r="A384" s="13"/>
      <c r="B384" s="231"/>
      <c r="C384" s="232"/>
      <c r="D384" s="226" t="s">
        <v>165</v>
      </c>
      <c r="E384" s="233" t="s">
        <v>19</v>
      </c>
      <c r="F384" s="234" t="s">
        <v>703</v>
      </c>
      <c r="G384" s="232"/>
      <c r="H384" s="233" t="s">
        <v>19</v>
      </c>
      <c r="I384" s="235"/>
      <c r="J384" s="232"/>
      <c r="K384" s="232"/>
      <c r="L384" s="236"/>
      <c r="M384" s="237"/>
      <c r="N384" s="238"/>
      <c r="O384" s="238"/>
      <c r="P384" s="238"/>
      <c r="Q384" s="238"/>
      <c r="R384" s="238"/>
      <c r="S384" s="238"/>
      <c r="T384" s="239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0" t="s">
        <v>165</v>
      </c>
      <c r="AU384" s="240" t="s">
        <v>84</v>
      </c>
      <c r="AV384" s="13" t="s">
        <v>82</v>
      </c>
      <c r="AW384" s="13" t="s">
        <v>35</v>
      </c>
      <c r="AX384" s="13" t="s">
        <v>75</v>
      </c>
      <c r="AY384" s="240" t="s">
        <v>153</v>
      </c>
    </row>
    <row r="385" s="14" customFormat="1">
      <c r="A385" s="14"/>
      <c r="B385" s="241"/>
      <c r="C385" s="242"/>
      <c r="D385" s="226" t="s">
        <v>165</v>
      </c>
      <c r="E385" s="243" t="s">
        <v>19</v>
      </c>
      <c r="F385" s="244" t="s">
        <v>704</v>
      </c>
      <c r="G385" s="242"/>
      <c r="H385" s="245">
        <v>3</v>
      </c>
      <c r="I385" s="246"/>
      <c r="J385" s="242"/>
      <c r="K385" s="242"/>
      <c r="L385" s="247"/>
      <c r="M385" s="248"/>
      <c r="N385" s="249"/>
      <c r="O385" s="249"/>
      <c r="P385" s="249"/>
      <c r="Q385" s="249"/>
      <c r="R385" s="249"/>
      <c r="S385" s="249"/>
      <c r="T385" s="250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51" t="s">
        <v>165</v>
      </c>
      <c r="AU385" s="251" t="s">
        <v>84</v>
      </c>
      <c r="AV385" s="14" t="s">
        <v>84</v>
      </c>
      <c r="AW385" s="14" t="s">
        <v>35</v>
      </c>
      <c r="AX385" s="14" t="s">
        <v>75</v>
      </c>
      <c r="AY385" s="251" t="s">
        <v>153</v>
      </c>
    </row>
    <row r="386" s="15" customFormat="1">
      <c r="A386" s="15"/>
      <c r="B386" s="252"/>
      <c r="C386" s="253"/>
      <c r="D386" s="226" t="s">
        <v>165</v>
      </c>
      <c r="E386" s="254" t="s">
        <v>19</v>
      </c>
      <c r="F386" s="255" t="s">
        <v>168</v>
      </c>
      <c r="G386" s="253"/>
      <c r="H386" s="256">
        <v>3</v>
      </c>
      <c r="I386" s="257"/>
      <c r="J386" s="253"/>
      <c r="K386" s="253"/>
      <c r="L386" s="258"/>
      <c r="M386" s="259"/>
      <c r="N386" s="260"/>
      <c r="O386" s="260"/>
      <c r="P386" s="260"/>
      <c r="Q386" s="260"/>
      <c r="R386" s="260"/>
      <c r="S386" s="260"/>
      <c r="T386" s="261"/>
      <c r="U386" s="15"/>
      <c r="V386" s="15"/>
      <c r="W386" s="15"/>
      <c r="X386" s="15"/>
      <c r="Y386" s="15"/>
      <c r="Z386" s="15"/>
      <c r="AA386" s="15"/>
      <c r="AB386" s="15"/>
      <c r="AC386" s="15"/>
      <c r="AD386" s="15"/>
      <c r="AE386" s="15"/>
      <c r="AT386" s="262" t="s">
        <v>165</v>
      </c>
      <c r="AU386" s="262" t="s">
        <v>84</v>
      </c>
      <c r="AV386" s="15" t="s">
        <v>161</v>
      </c>
      <c r="AW386" s="15" t="s">
        <v>35</v>
      </c>
      <c r="AX386" s="15" t="s">
        <v>82</v>
      </c>
      <c r="AY386" s="262" t="s">
        <v>153</v>
      </c>
    </row>
    <row r="387" s="2" customFormat="1" ht="16.5" customHeight="1">
      <c r="A387" s="39"/>
      <c r="B387" s="40"/>
      <c r="C387" s="213" t="s">
        <v>705</v>
      </c>
      <c r="D387" s="213" t="s">
        <v>156</v>
      </c>
      <c r="E387" s="214" t="s">
        <v>706</v>
      </c>
      <c r="F387" s="215" t="s">
        <v>707</v>
      </c>
      <c r="G387" s="216" t="s">
        <v>159</v>
      </c>
      <c r="H387" s="217">
        <v>15</v>
      </c>
      <c r="I387" s="218"/>
      <c r="J387" s="219">
        <f>ROUND(I387*H387,2)</f>
        <v>0</v>
      </c>
      <c r="K387" s="215" t="s">
        <v>333</v>
      </c>
      <c r="L387" s="45"/>
      <c r="M387" s="220" t="s">
        <v>19</v>
      </c>
      <c r="N387" s="221" t="s">
        <v>46</v>
      </c>
      <c r="O387" s="85"/>
      <c r="P387" s="222">
        <f>O387*H387</f>
        <v>0</v>
      </c>
      <c r="Q387" s="222">
        <v>0.02681</v>
      </c>
      <c r="R387" s="222">
        <f>Q387*H387</f>
        <v>0.40215000000000001</v>
      </c>
      <c r="S387" s="222">
        <v>0</v>
      </c>
      <c r="T387" s="223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24" t="s">
        <v>161</v>
      </c>
      <c r="AT387" s="224" t="s">
        <v>156</v>
      </c>
      <c r="AU387" s="224" t="s">
        <v>84</v>
      </c>
      <c r="AY387" s="18" t="s">
        <v>153</v>
      </c>
      <c r="BE387" s="225">
        <f>IF(N387="základní",J387,0)</f>
        <v>0</v>
      </c>
      <c r="BF387" s="225">
        <f>IF(N387="snížená",J387,0)</f>
        <v>0</v>
      </c>
      <c r="BG387" s="225">
        <f>IF(N387="zákl. přenesená",J387,0)</f>
        <v>0</v>
      </c>
      <c r="BH387" s="225">
        <f>IF(N387="sníž. přenesená",J387,0)</f>
        <v>0</v>
      </c>
      <c r="BI387" s="225">
        <f>IF(N387="nulová",J387,0)</f>
        <v>0</v>
      </c>
      <c r="BJ387" s="18" t="s">
        <v>82</v>
      </c>
      <c r="BK387" s="225">
        <f>ROUND(I387*H387,2)</f>
        <v>0</v>
      </c>
      <c r="BL387" s="18" t="s">
        <v>161</v>
      </c>
      <c r="BM387" s="224" t="s">
        <v>708</v>
      </c>
    </row>
    <row r="388" s="2" customFormat="1">
      <c r="A388" s="39"/>
      <c r="B388" s="40"/>
      <c r="C388" s="41"/>
      <c r="D388" s="226" t="s">
        <v>163</v>
      </c>
      <c r="E388" s="41"/>
      <c r="F388" s="227" t="s">
        <v>709</v>
      </c>
      <c r="G388" s="41"/>
      <c r="H388" s="41"/>
      <c r="I388" s="228"/>
      <c r="J388" s="41"/>
      <c r="K388" s="41"/>
      <c r="L388" s="45"/>
      <c r="M388" s="229"/>
      <c r="N388" s="230"/>
      <c r="O388" s="85"/>
      <c r="P388" s="85"/>
      <c r="Q388" s="85"/>
      <c r="R388" s="85"/>
      <c r="S388" s="85"/>
      <c r="T388" s="86"/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T388" s="18" t="s">
        <v>163</v>
      </c>
      <c r="AU388" s="18" t="s">
        <v>84</v>
      </c>
    </row>
    <row r="389" s="13" customFormat="1">
      <c r="A389" s="13"/>
      <c r="B389" s="231"/>
      <c r="C389" s="232"/>
      <c r="D389" s="226" t="s">
        <v>165</v>
      </c>
      <c r="E389" s="233" t="s">
        <v>19</v>
      </c>
      <c r="F389" s="234" t="s">
        <v>710</v>
      </c>
      <c r="G389" s="232"/>
      <c r="H389" s="233" t="s">
        <v>19</v>
      </c>
      <c r="I389" s="235"/>
      <c r="J389" s="232"/>
      <c r="K389" s="232"/>
      <c r="L389" s="236"/>
      <c r="M389" s="237"/>
      <c r="N389" s="238"/>
      <c r="O389" s="238"/>
      <c r="P389" s="238"/>
      <c r="Q389" s="238"/>
      <c r="R389" s="238"/>
      <c r="S389" s="238"/>
      <c r="T389" s="239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0" t="s">
        <v>165</v>
      </c>
      <c r="AU389" s="240" t="s">
        <v>84</v>
      </c>
      <c r="AV389" s="13" t="s">
        <v>82</v>
      </c>
      <c r="AW389" s="13" t="s">
        <v>35</v>
      </c>
      <c r="AX389" s="13" t="s">
        <v>75</v>
      </c>
      <c r="AY389" s="240" t="s">
        <v>153</v>
      </c>
    </row>
    <row r="390" s="13" customFormat="1">
      <c r="A390" s="13"/>
      <c r="B390" s="231"/>
      <c r="C390" s="232"/>
      <c r="D390" s="226" t="s">
        <v>165</v>
      </c>
      <c r="E390" s="233" t="s">
        <v>19</v>
      </c>
      <c r="F390" s="234" t="s">
        <v>711</v>
      </c>
      <c r="G390" s="232"/>
      <c r="H390" s="233" t="s">
        <v>19</v>
      </c>
      <c r="I390" s="235"/>
      <c r="J390" s="232"/>
      <c r="K390" s="232"/>
      <c r="L390" s="236"/>
      <c r="M390" s="237"/>
      <c r="N390" s="238"/>
      <c r="O390" s="238"/>
      <c r="P390" s="238"/>
      <c r="Q390" s="238"/>
      <c r="R390" s="238"/>
      <c r="S390" s="238"/>
      <c r="T390" s="239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0" t="s">
        <v>165</v>
      </c>
      <c r="AU390" s="240" t="s">
        <v>84</v>
      </c>
      <c r="AV390" s="13" t="s">
        <v>82</v>
      </c>
      <c r="AW390" s="13" t="s">
        <v>35</v>
      </c>
      <c r="AX390" s="13" t="s">
        <v>75</v>
      </c>
      <c r="AY390" s="240" t="s">
        <v>153</v>
      </c>
    </row>
    <row r="391" s="14" customFormat="1">
      <c r="A391" s="14"/>
      <c r="B391" s="241"/>
      <c r="C391" s="242"/>
      <c r="D391" s="226" t="s">
        <v>165</v>
      </c>
      <c r="E391" s="243" t="s">
        <v>19</v>
      </c>
      <c r="F391" s="244" t="s">
        <v>712</v>
      </c>
      <c r="G391" s="242"/>
      <c r="H391" s="245">
        <v>15</v>
      </c>
      <c r="I391" s="246"/>
      <c r="J391" s="242"/>
      <c r="K391" s="242"/>
      <c r="L391" s="247"/>
      <c r="M391" s="248"/>
      <c r="N391" s="249"/>
      <c r="O391" s="249"/>
      <c r="P391" s="249"/>
      <c r="Q391" s="249"/>
      <c r="R391" s="249"/>
      <c r="S391" s="249"/>
      <c r="T391" s="250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51" t="s">
        <v>165</v>
      </c>
      <c r="AU391" s="251" t="s">
        <v>84</v>
      </c>
      <c r="AV391" s="14" t="s">
        <v>84</v>
      </c>
      <c r="AW391" s="14" t="s">
        <v>35</v>
      </c>
      <c r="AX391" s="14" t="s">
        <v>75</v>
      </c>
      <c r="AY391" s="251" t="s">
        <v>153</v>
      </c>
    </row>
    <row r="392" s="15" customFormat="1">
      <c r="A392" s="15"/>
      <c r="B392" s="252"/>
      <c r="C392" s="253"/>
      <c r="D392" s="226" t="s">
        <v>165</v>
      </c>
      <c r="E392" s="254" t="s">
        <v>19</v>
      </c>
      <c r="F392" s="255" t="s">
        <v>168</v>
      </c>
      <c r="G392" s="253"/>
      <c r="H392" s="256">
        <v>15</v>
      </c>
      <c r="I392" s="257"/>
      <c r="J392" s="253"/>
      <c r="K392" s="253"/>
      <c r="L392" s="258"/>
      <c r="M392" s="259"/>
      <c r="N392" s="260"/>
      <c r="O392" s="260"/>
      <c r="P392" s="260"/>
      <c r="Q392" s="260"/>
      <c r="R392" s="260"/>
      <c r="S392" s="260"/>
      <c r="T392" s="261"/>
      <c r="U392" s="15"/>
      <c r="V392" s="15"/>
      <c r="W392" s="15"/>
      <c r="X392" s="15"/>
      <c r="Y392" s="15"/>
      <c r="Z392" s="15"/>
      <c r="AA392" s="15"/>
      <c r="AB392" s="15"/>
      <c r="AC392" s="15"/>
      <c r="AD392" s="15"/>
      <c r="AE392" s="15"/>
      <c r="AT392" s="262" t="s">
        <v>165</v>
      </c>
      <c r="AU392" s="262" t="s">
        <v>84</v>
      </c>
      <c r="AV392" s="15" t="s">
        <v>161</v>
      </c>
      <c r="AW392" s="15" t="s">
        <v>35</v>
      </c>
      <c r="AX392" s="15" t="s">
        <v>82</v>
      </c>
      <c r="AY392" s="262" t="s">
        <v>153</v>
      </c>
    </row>
    <row r="393" s="2" customFormat="1" ht="16.5" customHeight="1">
      <c r="A393" s="39"/>
      <c r="B393" s="40"/>
      <c r="C393" s="213" t="s">
        <v>713</v>
      </c>
      <c r="D393" s="213" t="s">
        <v>156</v>
      </c>
      <c r="E393" s="214" t="s">
        <v>714</v>
      </c>
      <c r="F393" s="215" t="s">
        <v>715</v>
      </c>
      <c r="G393" s="216" t="s">
        <v>207</v>
      </c>
      <c r="H393" s="217">
        <v>1</v>
      </c>
      <c r="I393" s="218"/>
      <c r="J393" s="219">
        <f>ROUND(I393*H393,2)</f>
        <v>0</v>
      </c>
      <c r="K393" s="215" t="s">
        <v>333</v>
      </c>
      <c r="L393" s="45"/>
      <c r="M393" s="220" t="s">
        <v>19</v>
      </c>
      <c r="N393" s="221" t="s">
        <v>46</v>
      </c>
      <c r="O393" s="85"/>
      <c r="P393" s="222">
        <f>O393*H393</f>
        <v>0</v>
      </c>
      <c r="Q393" s="222">
        <v>0.0064900000000000001</v>
      </c>
      <c r="R393" s="222">
        <f>Q393*H393</f>
        <v>0.0064900000000000001</v>
      </c>
      <c r="S393" s="222">
        <v>0</v>
      </c>
      <c r="T393" s="223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24" t="s">
        <v>161</v>
      </c>
      <c r="AT393" s="224" t="s">
        <v>156</v>
      </c>
      <c r="AU393" s="224" t="s">
        <v>84</v>
      </c>
      <c r="AY393" s="18" t="s">
        <v>153</v>
      </c>
      <c r="BE393" s="225">
        <f>IF(N393="základní",J393,0)</f>
        <v>0</v>
      </c>
      <c r="BF393" s="225">
        <f>IF(N393="snížená",J393,0)</f>
        <v>0</v>
      </c>
      <c r="BG393" s="225">
        <f>IF(N393="zákl. přenesená",J393,0)</f>
        <v>0</v>
      </c>
      <c r="BH393" s="225">
        <f>IF(N393="sníž. přenesená",J393,0)</f>
        <v>0</v>
      </c>
      <c r="BI393" s="225">
        <f>IF(N393="nulová",J393,0)</f>
        <v>0</v>
      </c>
      <c r="BJ393" s="18" t="s">
        <v>82</v>
      </c>
      <c r="BK393" s="225">
        <f>ROUND(I393*H393,2)</f>
        <v>0</v>
      </c>
      <c r="BL393" s="18" t="s">
        <v>161</v>
      </c>
      <c r="BM393" s="224" t="s">
        <v>716</v>
      </c>
    </row>
    <row r="394" s="2" customFormat="1">
      <c r="A394" s="39"/>
      <c r="B394" s="40"/>
      <c r="C394" s="41"/>
      <c r="D394" s="226" t="s">
        <v>163</v>
      </c>
      <c r="E394" s="41"/>
      <c r="F394" s="227" t="s">
        <v>717</v>
      </c>
      <c r="G394" s="41"/>
      <c r="H394" s="41"/>
      <c r="I394" s="228"/>
      <c r="J394" s="41"/>
      <c r="K394" s="41"/>
      <c r="L394" s="45"/>
      <c r="M394" s="229"/>
      <c r="N394" s="230"/>
      <c r="O394" s="85"/>
      <c r="P394" s="85"/>
      <c r="Q394" s="85"/>
      <c r="R394" s="85"/>
      <c r="S394" s="85"/>
      <c r="T394" s="86"/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T394" s="18" t="s">
        <v>163</v>
      </c>
      <c r="AU394" s="18" t="s">
        <v>84</v>
      </c>
    </row>
    <row r="395" s="13" customFormat="1">
      <c r="A395" s="13"/>
      <c r="B395" s="231"/>
      <c r="C395" s="232"/>
      <c r="D395" s="226" t="s">
        <v>165</v>
      </c>
      <c r="E395" s="233" t="s">
        <v>19</v>
      </c>
      <c r="F395" s="234" t="s">
        <v>718</v>
      </c>
      <c r="G395" s="232"/>
      <c r="H395" s="233" t="s">
        <v>19</v>
      </c>
      <c r="I395" s="235"/>
      <c r="J395" s="232"/>
      <c r="K395" s="232"/>
      <c r="L395" s="236"/>
      <c r="M395" s="237"/>
      <c r="N395" s="238"/>
      <c r="O395" s="238"/>
      <c r="P395" s="238"/>
      <c r="Q395" s="238"/>
      <c r="R395" s="238"/>
      <c r="S395" s="238"/>
      <c r="T395" s="239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0" t="s">
        <v>165</v>
      </c>
      <c r="AU395" s="240" t="s">
        <v>84</v>
      </c>
      <c r="AV395" s="13" t="s">
        <v>82</v>
      </c>
      <c r="AW395" s="13" t="s">
        <v>35</v>
      </c>
      <c r="AX395" s="13" t="s">
        <v>75</v>
      </c>
      <c r="AY395" s="240" t="s">
        <v>153</v>
      </c>
    </row>
    <row r="396" s="14" customFormat="1">
      <c r="A396" s="14"/>
      <c r="B396" s="241"/>
      <c r="C396" s="242"/>
      <c r="D396" s="226" t="s">
        <v>165</v>
      </c>
      <c r="E396" s="243" t="s">
        <v>19</v>
      </c>
      <c r="F396" s="244" t="s">
        <v>82</v>
      </c>
      <c r="G396" s="242"/>
      <c r="H396" s="245">
        <v>1</v>
      </c>
      <c r="I396" s="246"/>
      <c r="J396" s="242"/>
      <c r="K396" s="242"/>
      <c r="L396" s="247"/>
      <c r="M396" s="248"/>
      <c r="N396" s="249"/>
      <c r="O396" s="249"/>
      <c r="P396" s="249"/>
      <c r="Q396" s="249"/>
      <c r="R396" s="249"/>
      <c r="S396" s="249"/>
      <c r="T396" s="250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51" t="s">
        <v>165</v>
      </c>
      <c r="AU396" s="251" t="s">
        <v>84</v>
      </c>
      <c r="AV396" s="14" t="s">
        <v>84</v>
      </c>
      <c r="AW396" s="14" t="s">
        <v>35</v>
      </c>
      <c r="AX396" s="14" t="s">
        <v>82</v>
      </c>
      <c r="AY396" s="251" t="s">
        <v>153</v>
      </c>
    </row>
    <row r="397" s="2" customFormat="1" ht="16.5" customHeight="1">
      <c r="A397" s="39"/>
      <c r="B397" s="40"/>
      <c r="C397" s="213" t="s">
        <v>719</v>
      </c>
      <c r="D397" s="213" t="s">
        <v>156</v>
      </c>
      <c r="E397" s="214" t="s">
        <v>720</v>
      </c>
      <c r="F397" s="215" t="s">
        <v>721</v>
      </c>
      <c r="G397" s="216" t="s">
        <v>180</v>
      </c>
      <c r="H397" s="217">
        <v>10.779999999999999</v>
      </c>
      <c r="I397" s="218"/>
      <c r="J397" s="219">
        <f>ROUND(I397*H397,2)</f>
        <v>0</v>
      </c>
      <c r="K397" s="215" t="s">
        <v>333</v>
      </c>
      <c r="L397" s="45"/>
      <c r="M397" s="220" t="s">
        <v>19</v>
      </c>
      <c r="N397" s="221" t="s">
        <v>46</v>
      </c>
      <c r="O397" s="85"/>
      <c r="P397" s="222">
        <f>O397*H397</f>
        <v>0</v>
      </c>
      <c r="Q397" s="222">
        <v>0.12</v>
      </c>
      <c r="R397" s="222">
        <f>Q397*H397</f>
        <v>1.2935999999999999</v>
      </c>
      <c r="S397" s="222">
        <v>2.2000000000000002</v>
      </c>
      <c r="T397" s="223">
        <f>S397*H397</f>
        <v>23.716000000000001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24" t="s">
        <v>161</v>
      </c>
      <c r="AT397" s="224" t="s">
        <v>156</v>
      </c>
      <c r="AU397" s="224" t="s">
        <v>84</v>
      </c>
      <c r="AY397" s="18" t="s">
        <v>153</v>
      </c>
      <c r="BE397" s="225">
        <f>IF(N397="základní",J397,0)</f>
        <v>0</v>
      </c>
      <c r="BF397" s="225">
        <f>IF(N397="snížená",J397,0)</f>
        <v>0</v>
      </c>
      <c r="BG397" s="225">
        <f>IF(N397="zákl. přenesená",J397,0)</f>
        <v>0</v>
      </c>
      <c r="BH397" s="225">
        <f>IF(N397="sníž. přenesená",J397,0)</f>
        <v>0</v>
      </c>
      <c r="BI397" s="225">
        <f>IF(N397="nulová",J397,0)</f>
        <v>0</v>
      </c>
      <c r="BJ397" s="18" t="s">
        <v>82</v>
      </c>
      <c r="BK397" s="225">
        <f>ROUND(I397*H397,2)</f>
        <v>0</v>
      </c>
      <c r="BL397" s="18" t="s">
        <v>161</v>
      </c>
      <c r="BM397" s="224" t="s">
        <v>722</v>
      </c>
    </row>
    <row r="398" s="2" customFormat="1">
      <c r="A398" s="39"/>
      <c r="B398" s="40"/>
      <c r="C398" s="41"/>
      <c r="D398" s="226" t="s">
        <v>163</v>
      </c>
      <c r="E398" s="41"/>
      <c r="F398" s="227" t="s">
        <v>723</v>
      </c>
      <c r="G398" s="41"/>
      <c r="H398" s="41"/>
      <c r="I398" s="228"/>
      <c r="J398" s="41"/>
      <c r="K398" s="41"/>
      <c r="L398" s="45"/>
      <c r="M398" s="229"/>
      <c r="N398" s="230"/>
      <c r="O398" s="85"/>
      <c r="P398" s="85"/>
      <c r="Q398" s="85"/>
      <c r="R398" s="85"/>
      <c r="S398" s="85"/>
      <c r="T398" s="86"/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T398" s="18" t="s">
        <v>163</v>
      </c>
      <c r="AU398" s="18" t="s">
        <v>84</v>
      </c>
    </row>
    <row r="399" s="13" customFormat="1">
      <c r="A399" s="13"/>
      <c r="B399" s="231"/>
      <c r="C399" s="232"/>
      <c r="D399" s="226" t="s">
        <v>165</v>
      </c>
      <c r="E399" s="233" t="s">
        <v>19</v>
      </c>
      <c r="F399" s="234" t="s">
        <v>724</v>
      </c>
      <c r="G399" s="232"/>
      <c r="H399" s="233" t="s">
        <v>19</v>
      </c>
      <c r="I399" s="235"/>
      <c r="J399" s="232"/>
      <c r="K399" s="232"/>
      <c r="L399" s="236"/>
      <c r="M399" s="237"/>
      <c r="N399" s="238"/>
      <c r="O399" s="238"/>
      <c r="P399" s="238"/>
      <c r="Q399" s="238"/>
      <c r="R399" s="238"/>
      <c r="S399" s="238"/>
      <c r="T399" s="239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0" t="s">
        <v>165</v>
      </c>
      <c r="AU399" s="240" t="s">
        <v>84</v>
      </c>
      <c r="AV399" s="13" t="s">
        <v>82</v>
      </c>
      <c r="AW399" s="13" t="s">
        <v>35</v>
      </c>
      <c r="AX399" s="13" t="s">
        <v>75</v>
      </c>
      <c r="AY399" s="240" t="s">
        <v>153</v>
      </c>
    </row>
    <row r="400" s="14" customFormat="1">
      <c r="A400" s="14"/>
      <c r="B400" s="241"/>
      <c r="C400" s="242"/>
      <c r="D400" s="226" t="s">
        <v>165</v>
      </c>
      <c r="E400" s="243" t="s">
        <v>19</v>
      </c>
      <c r="F400" s="244" t="s">
        <v>725</v>
      </c>
      <c r="G400" s="242"/>
      <c r="H400" s="245">
        <v>10.779999999999999</v>
      </c>
      <c r="I400" s="246"/>
      <c r="J400" s="242"/>
      <c r="K400" s="242"/>
      <c r="L400" s="247"/>
      <c r="M400" s="248"/>
      <c r="N400" s="249"/>
      <c r="O400" s="249"/>
      <c r="P400" s="249"/>
      <c r="Q400" s="249"/>
      <c r="R400" s="249"/>
      <c r="S400" s="249"/>
      <c r="T400" s="250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51" t="s">
        <v>165</v>
      </c>
      <c r="AU400" s="251" t="s">
        <v>84</v>
      </c>
      <c r="AV400" s="14" t="s">
        <v>84</v>
      </c>
      <c r="AW400" s="14" t="s">
        <v>35</v>
      </c>
      <c r="AX400" s="14" t="s">
        <v>75</v>
      </c>
      <c r="AY400" s="251" t="s">
        <v>153</v>
      </c>
    </row>
    <row r="401" s="15" customFormat="1">
      <c r="A401" s="15"/>
      <c r="B401" s="252"/>
      <c r="C401" s="253"/>
      <c r="D401" s="226" t="s">
        <v>165</v>
      </c>
      <c r="E401" s="254" t="s">
        <v>19</v>
      </c>
      <c r="F401" s="255" t="s">
        <v>168</v>
      </c>
      <c r="G401" s="253"/>
      <c r="H401" s="256">
        <v>10.779999999999999</v>
      </c>
      <c r="I401" s="257"/>
      <c r="J401" s="253"/>
      <c r="K401" s="253"/>
      <c r="L401" s="258"/>
      <c r="M401" s="259"/>
      <c r="N401" s="260"/>
      <c r="O401" s="260"/>
      <c r="P401" s="260"/>
      <c r="Q401" s="260"/>
      <c r="R401" s="260"/>
      <c r="S401" s="260"/>
      <c r="T401" s="261"/>
      <c r="U401" s="15"/>
      <c r="V401" s="15"/>
      <c r="W401" s="15"/>
      <c r="X401" s="15"/>
      <c r="Y401" s="15"/>
      <c r="Z401" s="15"/>
      <c r="AA401" s="15"/>
      <c r="AB401" s="15"/>
      <c r="AC401" s="15"/>
      <c r="AD401" s="15"/>
      <c r="AE401" s="15"/>
      <c r="AT401" s="262" t="s">
        <v>165</v>
      </c>
      <c r="AU401" s="262" t="s">
        <v>84</v>
      </c>
      <c r="AV401" s="15" t="s">
        <v>161</v>
      </c>
      <c r="AW401" s="15" t="s">
        <v>35</v>
      </c>
      <c r="AX401" s="15" t="s">
        <v>82</v>
      </c>
      <c r="AY401" s="262" t="s">
        <v>153</v>
      </c>
    </row>
    <row r="402" s="2" customFormat="1" ht="16.5" customHeight="1">
      <c r="A402" s="39"/>
      <c r="B402" s="40"/>
      <c r="C402" s="213" t="s">
        <v>726</v>
      </c>
      <c r="D402" s="213" t="s">
        <v>156</v>
      </c>
      <c r="E402" s="214" t="s">
        <v>727</v>
      </c>
      <c r="F402" s="215" t="s">
        <v>728</v>
      </c>
      <c r="G402" s="216" t="s">
        <v>180</v>
      </c>
      <c r="H402" s="217">
        <v>6.6639999999999997</v>
      </c>
      <c r="I402" s="218"/>
      <c r="J402" s="219">
        <f>ROUND(I402*H402,2)</f>
        <v>0</v>
      </c>
      <c r="K402" s="215" t="s">
        <v>333</v>
      </c>
      <c r="L402" s="45"/>
      <c r="M402" s="220" t="s">
        <v>19</v>
      </c>
      <c r="N402" s="221" t="s">
        <v>46</v>
      </c>
      <c r="O402" s="85"/>
      <c r="P402" s="222">
        <f>O402*H402</f>
        <v>0</v>
      </c>
      <c r="Q402" s="222">
        <v>0.12</v>
      </c>
      <c r="R402" s="222">
        <f>Q402*H402</f>
        <v>0.79967999999999995</v>
      </c>
      <c r="S402" s="222">
        <v>2.2000000000000002</v>
      </c>
      <c r="T402" s="223">
        <f>S402*H402</f>
        <v>14.6608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24" t="s">
        <v>161</v>
      </c>
      <c r="AT402" s="224" t="s">
        <v>156</v>
      </c>
      <c r="AU402" s="224" t="s">
        <v>84</v>
      </c>
      <c r="AY402" s="18" t="s">
        <v>153</v>
      </c>
      <c r="BE402" s="225">
        <f>IF(N402="základní",J402,0)</f>
        <v>0</v>
      </c>
      <c r="BF402" s="225">
        <f>IF(N402="snížená",J402,0)</f>
        <v>0</v>
      </c>
      <c r="BG402" s="225">
        <f>IF(N402="zákl. přenesená",J402,0)</f>
        <v>0</v>
      </c>
      <c r="BH402" s="225">
        <f>IF(N402="sníž. přenesená",J402,0)</f>
        <v>0</v>
      </c>
      <c r="BI402" s="225">
        <f>IF(N402="nulová",J402,0)</f>
        <v>0</v>
      </c>
      <c r="BJ402" s="18" t="s">
        <v>82</v>
      </c>
      <c r="BK402" s="225">
        <f>ROUND(I402*H402,2)</f>
        <v>0</v>
      </c>
      <c r="BL402" s="18" t="s">
        <v>161</v>
      </c>
      <c r="BM402" s="224" t="s">
        <v>729</v>
      </c>
    </row>
    <row r="403" s="2" customFormat="1">
      <c r="A403" s="39"/>
      <c r="B403" s="40"/>
      <c r="C403" s="41"/>
      <c r="D403" s="226" t="s">
        <v>163</v>
      </c>
      <c r="E403" s="41"/>
      <c r="F403" s="227" t="s">
        <v>730</v>
      </c>
      <c r="G403" s="41"/>
      <c r="H403" s="41"/>
      <c r="I403" s="228"/>
      <c r="J403" s="41"/>
      <c r="K403" s="41"/>
      <c r="L403" s="45"/>
      <c r="M403" s="229"/>
      <c r="N403" s="230"/>
      <c r="O403" s="85"/>
      <c r="P403" s="85"/>
      <c r="Q403" s="85"/>
      <c r="R403" s="85"/>
      <c r="S403" s="85"/>
      <c r="T403" s="86"/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T403" s="18" t="s">
        <v>163</v>
      </c>
      <c r="AU403" s="18" t="s">
        <v>84</v>
      </c>
    </row>
    <row r="404" s="13" customFormat="1">
      <c r="A404" s="13"/>
      <c r="B404" s="231"/>
      <c r="C404" s="232"/>
      <c r="D404" s="226" t="s">
        <v>165</v>
      </c>
      <c r="E404" s="233" t="s">
        <v>19</v>
      </c>
      <c r="F404" s="234" t="s">
        <v>731</v>
      </c>
      <c r="G404" s="232"/>
      <c r="H404" s="233" t="s">
        <v>19</v>
      </c>
      <c r="I404" s="235"/>
      <c r="J404" s="232"/>
      <c r="K404" s="232"/>
      <c r="L404" s="236"/>
      <c r="M404" s="237"/>
      <c r="N404" s="238"/>
      <c r="O404" s="238"/>
      <c r="P404" s="238"/>
      <c r="Q404" s="238"/>
      <c r="R404" s="238"/>
      <c r="S404" s="238"/>
      <c r="T404" s="239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0" t="s">
        <v>165</v>
      </c>
      <c r="AU404" s="240" t="s">
        <v>84</v>
      </c>
      <c r="AV404" s="13" t="s">
        <v>82</v>
      </c>
      <c r="AW404" s="13" t="s">
        <v>35</v>
      </c>
      <c r="AX404" s="13" t="s">
        <v>75</v>
      </c>
      <c r="AY404" s="240" t="s">
        <v>153</v>
      </c>
    </row>
    <row r="405" s="14" customFormat="1">
      <c r="A405" s="14"/>
      <c r="B405" s="241"/>
      <c r="C405" s="242"/>
      <c r="D405" s="226" t="s">
        <v>165</v>
      </c>
      <c r="E405" s="243" t="s">
        <v>19</v>
      </c>
      <c r="F405" s="244" t="s">
        <v>732</v>
      </c>
      <c r="G405" s="242"/>
      <c r="H405" s="245">
        <v>6.6639999999999997</v>
      </c>
      <c r="I405" s="246"/>
      <c r="J405" s="242"/>
      <c r="K405" s="242"/>
      <c r="L405" s="247"/>
      <c r="M405" s="248"/>
      <c r="N405" s="249"/>
      <c r="O405" s="249"/>
      <c r="P405" s="249"/>
      <c r="Q405" s="249"/>
      <c r="R405" s="249"/>
      <c r="S405" s="249"/>
      <c r="T405" s="250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51" t="s">
        <v>165</v>
      </c>
      <c r="AU405" s="251" t="s">
        <v>84</v>
      </c>
      <c r="AV405" s="14" t="s">
        <v>84</v>
      </c>
      <c r="AW405" s="14" t="s">
        <v>35</v>
      </c>
      <c r="AX405" s="14" t="s">
        <v>75</v>
      </c>
      <c r="AY405" s="251" t="s">
        <v>153</v>
      </c>
    </row>
    <row r="406" s="15" customFormat="1">
      <c r="A406" s="15"/>
      <c r="B406" s="252"/>
      <c r="C406" s="253"/>
      <c r="D406" s="226" t="s">
        <v>165</v>
      </c>
      <c r="E406" s="254" t="s">
        <v>19</v>
      </c>
      <c r="F406" s="255" t="s">
        <v>168</v>
      </c>
      <c r="G406" s="253"/>
      <c r="H406" s="256">
        <v>6.6639999999999997</v>
      </c>
      <c r="I406" s="257"/>
      <c r="J406" s="253"/>
      <c r="K406" s="253"/>
      <c r="L406" s="258"/>
      <c r="M406" s="259"/>
      <c r="N406" s="260"/>
      <c r="O406" s="260"/>
      <c r="P406" s="260"/>
      <c r="Q406" s="260"/>
      <c r="R406" s="260"/>
      <c r="S406" s="260"/>
      <c r="T406" s="261"/>
      <c r="U406" s="15"/>
      <c r="V406" s="15"/>
      <c r="W406" s="15"/>
      <c r="X406" s="15"/>
      <c r="Y406" s="15"/>
      <c r="Z406" s="15"/>
      <c r="AA406" s="15"/>
      <c r="AB406" s="15"/>
      <c r="AC406" s="15"/>
      <c r="AD406" s="15"/>
      <c r="AE406" s="15"/>
      <c r="AT406" s="262" t="s">
        <v>165</v>
      </c>
      <c r="AU406" s="262" t="s">
        <v>84</v>
      </c>
      <c r="AV406" s="15" t="s">
        <v>161</v>
      </c>
      <c r="AW406" s="15" t="s">
        <v>35</v>
      </c>
      <c r="AX406" s="15" t="s">
        <v>82</v>
      </c>
      <c r="AY406" s="262" t="s">
        <v>153</v>
      </c>
    </row>
    <row r="407" s="2" customFormat="1" ht="16.5" customHeight="1">
      <c r="A407" s="39"/>
      <c r="B407" s="40"/>
      <c r="C407" s="213" t="s">
        <v>733</v>
      </c>
      <c r="D407" s="213" t="s">
        <v>156</v>
      </c>
      <c r="E407" s="214" t="s">
        <v>734</v>
      </c>
      <c r="F407" s="215" t="s">
        <v>735</v>
      </c>
      <c r="G407" s="216" t="s">
        <v>344</v>
      </c>
      <c r="H407" s="217">
        <v>12</v>
      </c>
      <c r="I407" s="218"/>
      <c r="J407" s="219">
        <f>ROUND(I407*H407,2)</f>
        <v>0</v>
      </c>
      <c r="K407" s="215" t="s">
        <v>333</v>
      </c>
      <c r="L407" s="45"/>
      <c r="M407" s="220" t="s">
        <v>19</v>
      </c>
      <c r="N407" s="221" t="s">
        <v>46</v>
      </c>
      <c r="O407" s="85"/>
      <c r="P407" s="222">
        <f>O407*H407</f>
        <v>0</v>
      </c>
      <c r="Q407" s="222">
        <v>0</v>
      </c>
      <c r="R407" s="222">
        <f>Q407*H407</f>
        <v>0</v>
      </c>
      <c r="S407" s="222">
        <v>2.0550000000000002</v>
      </c>
      <c r="T407" s="223">
        <f>S407*H407</f>
        <v>24.660000000000004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24" t="s">
        <v>161</v>
      </c>
      <c r="AT407" s="224" t="s">
        <v>156</v>
      </c>
      <c r="AU407" s="224" t="s">
        <v>84</v>
      </c>
      <c r="AY407" s="18" t="s">
        <v>153</v>
      </c>
      <c r="BE407" s="225">
        <f>IF(N407="základní",J407,0)</f>
        <v>0</v>
      </c>
      <c r="BF407" s="225">
        <f>IF(N407="snížená",J407,0)</f>
        <v>0</v>
      </c>
      <c r="BG407" s="225">
        <f>IF(N407="zákl. přenesená",J407,0)</f>
        <v>0</v>
      </c>
      <c r="BH407" s="225">
        <f>IF(N407="sníž. přenesená",J407,0)</f>
        <v>0</v>
      </c>
      <c r="BI407" s="225">
        <f>IF(N407="nulová",J407,0)</f>
        <v>0</v>
      </c>
      <c r="BJ407" s="18" t="s">
        <v>82</v>
      </c>
      <c r="BK407" s="225">
        <f>ROUND(I407*H407,2)</f>
        <v>0</v>
      </c>
      <c r="BL407" s="18" t="s">
        <v>161</v>
      </c>
      <c r="BM407" s="224" t="s">
        <v>736</v>
      </c>
    </row>
    <row r="408" s="2" customFormat="1">
      <c r="A408" s="39"/>
      <c r="B408" s="40"/>
      <c r="C408" s="41"/>
      <c r="D408" s="226" t="s">
        <v>163</v>
      </c>
      <c r="E408" s="41"/>
      <c r="F408" s="227" t="s">
        <v>737</v>
      </c>
      <c r="G408" s="41"/>
      <c r="H408" s="41"/>
      <c r="I408" s="228"/>
      <c r="J408" s="41"/>
      <c r="K408" s="41"/>
      <c r="L408" s="45"/>
      <c r="M408" s="229"/>
      <c r="N408" s="230"/>
      <c r="O408" s="85"/>
      <c r="P408" s="85"/>
      <c r="Q408" s="85"/>
      <c r="R408" s="85"/>
      <c r="S408" s="85"/>
      <c r="T408" s="86"/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T408" s="18" t="s">
        <v>163</v>
      </c>
      <c r="AU408" s="18" t="s">
        <v>84</v>
      </c>
    </row>
    <row r="409" s="13" customFormat="1">
      <c r="A409" s="13"/>
      <c r="B409" s="231"/>
      <c r="C409" s="232"/>
      <c r="D409" s="226" t="s">
        <v>165</v>
      </c>
      <c r="E409" s="233" t="s">
        <v>19</v>
      </c>
      <c r="F409" s="234" t="s">
        <v>738</v>
      </c>
      <c r="G409" s="232"/>
      <c r="H409" s="233" t="s">
        <v>19</v>
      </c>
      <c r="I409" s="235"/>
      <c r="J409" s="232"/>
      <c r="K409" s="232"/>
      <c r="L409" s="236"/>
      <c r="M409" s="237"/>
      <c r="N409" s="238"/>
      <c r="O409" s="238"/>
      <c r="P409" s="238"/>
      <c r="Q409" s="238"/>
      <c r="R409" s="238"/>
      <c r="S409" s="238"/>
      <c r="T409" s="239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0" t="s">
        <v>165</v>
      </c>
      <c r="AU409" s="240" t="s">
        <v>84</v>
      </c>
      <c r="AV409" s="13" t="s">
        <v>82</v>
      </c>
      <c r="AW409" s="13" t="s">
        <v>35</v>
      </c>
      <c r="AX409" s="13" t="s">
        <v>75</v>
      </c>
      <c r="AY409" s="240" t="s">
        <v>153</v>
      </c>
    </row>
    <row r="410" s="14" customFormat="1">
      <c r="A410" s="14"/>
      <c r="B410" s="241"/>
      <c r="C410" s="242"/>
      <c r="D410" s="226" t="s">
        <v>165</v>
      </c>
      <c r="E410" s="243" t="s">
        <v>19</v>
      </c>
      <c r="F410" s="244" t="s">
        <v>235</v>
      </c>
      <c r="G410" s="242"/>
      <c r="H410" s="245">
        <v>12</v>
      </c>
      <c r="I410" s="246"/>
      <c r="J410" s="242"/>
      <c r="K410" s="242"/>
      <c r="L410" s="247"/>
      <c r="M410" s="248"/>
      <c r="N410" s="249"/>
      <c r="O410" s="249"/>
      <c r="P410" s="249"/>
      <c r="Q410" s="249"/>
      <c r="R410" s="249"/>
      <c r="S410" s="249"/>
      <c r="T410" s="250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51" t="s">
        <v>165</v>
      </c>
      <c r="AU410" s="251" t="s">
        <v>84</v>
      </c>
      <c r="AV410" s="14" t="s">
        <v>84</v>
      </c>
      <c r="AW410" s="14" t="s">
        <v>35</v>
      </c>
      <c r="AX410" s="14" t="s">
        <v>75</v>
      </c>
      <c r="AY410" s="251" t="s">
        <v>153</v>
      </c>
    </row>
    <row r="411" s="15" customFormat="1">
      <c r="A411" s="15"/>
      <c r="B411" s="252"/>
      <c r="C411" s="253"/>
      <c r="D411" s="226" t="s">
        <v>165</v>
      </c>
      <c r="E411" s="254" t="s">
        <v>19</v>
      </c>
      <c r="F411" s="255" t="s">
        <v>168</v>
      </c>
      <c r="G411" s="253"/>
      <c r="H411" s="256">
        <v>12</v>
      </c>
      <c r="I411" s="257"/>
      <c r="J411" s="253"/>
      <c r="K411" s="253"/>
      <c r="L411" s="258"/>
      <c r="M411" s="259"/>
      <c r="N411" s="260"/>
      <c r="O411" s="260"/>
      <c r="P411" s="260"/>
      <c r="Q411" s="260"/>
      <c r="R411" s="260"/>
      <c r="S411" s="260"/>
      <c r="T411" s="261"/>
      <c r="U411" s="15"/>
      <c r="V411" s="15"/>
      <c r="W411" s="15"/>
      <c r="X411" s="15"/>
      <c r="Y411" s="15"/>
      <c r="Z411" s="15"/>
      <c r="AA411" s="15"/>
      <c r="AB411" s="15"/>
      <c r="AC411" s="15"/>
      <c r="AD411" s="15"/>
      <c r="AE411" s="15"/>
      <c r="AT411" s="262" t="s">
        <v>165</v>
      </c>
      <c r="AU411" s="262" t="s">
        <v>84</v>
      </c>
      <c r="AV411" s="15" t="s">
        <v>161</v>
      </c>
      <c r="AW411" s="15" t="s">
        <v>35</v>
      </c>
      <c r="AX411" s="15" t="s">
        <v>82</v>
      </c>
      <c r="AY411" s="262" t="s">
        <v>153</v>
      </c>
    </row>
    <row r="412" s="12" customFormat="1" ht="22.8" customHeight="1">
      <c r="A412" s="12"/>
      <c r="B412" s="197"/>
      <c r="C412" s="198"/>
      <c r="D412" s="199" t="s">
        <v>74</v>
      </c>
      <c r="E412" s="211" t="s">
        <v>739</v>
      </c>
      <c r="F412" s="211" t="s">
        <v>740</v>
      </c>
      <c r="G412" s="198"/>
      <c r="H412" s="198"/>
      <c r="I412" s="201"/>
      <c r="J412" s="212">
        <f>BK412</f>
        <v>0</v>
      </c>
      <c r="K412" s="198"/>
      <c r="L412" s="203"/>
      <c r="M412" s="204"/>
      <c r="N412" s="205"/>
      <c r="O412" s="205"/>
      <c r="P412" s="206">
        <f>SUM(P413:P486)</f>
        <v>0</v>
      </c>
      <c r="Q412" s="205"/>
      <c r="R412" s="206">
        <f>SUM(R413:R486)</f>
        <v>0</v>
      </c>
      <c r="S412" s="205"/>
      <c r="T412" s="207">
        <f>SUM(T413:T486)</f>
        <v>0</v>
      </c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R412" s="208" t="s">
        <v>82</v>
      </c>
      <c r="AT412" s="209" t="s">
        <v>74</v>
      </c>
      <c r="AU412" s="209" t="s">
        <v>82</v>
      </c>
      <c r="AY412" s="208" t="s">
        <v>153</v>
      </c>
      <c r="BK412" s="210">
        <f>SUM(BK413:BK486)</f>
        <v>0</v>
      </c>
    </row>
    <row r="413" s="2" customFormat="1" ht="21.75" customHeight="1">
      <c r="A413" s="39"/>
      <c r="B413" s="40"/>
      <c r="C413" s="213" t="s">
        <v>741</v>
      </c>
      <c r="D413" s="213" t="s">
        <v>156</v>
      </c>
      <c r="E413" s="214" t="s">
        <v>742</v>
      </c>
      <c r="F413" s="215" t="s">
        <v>743</v>
      </c>
      <c r="G413" s="216" t="s">
        <v>172</v>
      </c>
      <c r="H413" s="217">
        <v>63.036999999999999</v>
      </c>
      <c r="I413" s="218"/>
      <c r="J413" s="219">
        <f>ROUND(I413*H413,2)</f>
        <v>0</v>
      </c>
      <c r="K413" s="215" t="s">
        <v>333</v>
      </c>
      <c r="L413" s="45"/>
      <c r="M413" s="220" t="s">
        <v>19</v>
      </c>
      <c r="N413" s="221" t="s">
        <v>46</v>
      </c>
      <c r="O413" s="85"/>
      <c r="P413" s="222">
        <f>O413*H413</f>
        <v>0</v>
      </c>
      <c r="Q413" s="222">
        <v>0</v>
      </c>
      <c r="R413" s="222">
        <f>Q413*H413</f>
        <v>0</v>
      </c>
      <c r="S413" s="222">
        <v>0</v>
      </c>
      <c r="T413" s="223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24" t="s">
        <v>161</v>
      </c>
      <c r="AT413" s="224" t="s">
        <v>156</v>
      </c>
      <c r="AU413" s="224" t="s">
        <v>84</v>
      </c>
      <c r="AY413" s="18" t="s">
        <v>153</v>
      </c>
      <c r="BE413" s="225">
        <f>IF(N413="základní",J413,0)</f>
        <v>0</v>
      </c>
      <c r="BF413" s="225">
        <f>IF(N413="snížená",J413,0)</f>
        <v>0</v>
      </c>
      <c r="BG413" s="225">
        <f>IF(N413="zákl. přenesená",J413,0)</f>
        <v>0</v>
      </c>
      <c r="BH413" s="225">
        <f>IF(N413="sníž. přenesená",J413,0)</f>
        <v>0</v>
      </c>
      <c r="BI413" s="225">
        <f>IF(N413="nulová",J413,0)</f>
        <v>0</v>
      </c>
      <c r="BJ413" s="18" t="s">
        <v>82</v>
      </c>
      <c r="BK413" s="225">
        <f>ROUND(I413*H413,2)</f>
        <v>0</v>
      </c>
      <c r="BL413" s="18" t="s">
        <v>161</v>
      </c>
      <c r="BM413" s="224" t="s">
        <v>744</v>
      </c>
    </row>
    <row r="414" s="2" customFormat="1">
      <c r="A414" s="39"/>
      <c r="B414" s="40"/>
      <c r="C414" s="41"/>
      <c r="D414" s="226" t="s">
        <v>163</v>
      </c>
      <c r="E414" s="41"/>
      <c r="F414" s="227" t="s">
        <v>745</v>
      </c>
      <c r="G414" s="41"/>
      <c r="H414" s="41"/>
      <c r="I414" s="228"/>
      <c r="J414" s="41"/>
      <c r="K414" s="41"/>
      <c r="L414" s="45"/>
      <c r="M414" s="229"/>
      <c r="N414" s="230"/>
      <c r="O414" s="85"/>
      <c r="P414" s="85"/>
      <c r="Q414" s="85"/>
      <c r="R414" s="85"/>
      <c r="S414" s="85"/>
      <c r="T414" s="86"/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T414" s="18" t="s">
        <v>163</v>
      </c>
      <c r="AU414" s="18" t="s">
        <v>84</v>
      </c>
    </row>
    <row r="415" s="13" customFormat="1">
      <c r="A415" s="13"/>
      <c r="B415" s="231"/>
      <c r="C415" s="232"/>
      <c r="D415" s="226" t="s">
        <v>165</v>
      </c>
      <c r="E415" s="233" t="s">
        <v>19</v>
      </c>
      <c r="F415" s="234" t="s">
        <v>746</v>
      </c>
      <c r="G415" s="232"/>
      <c r="H415" s="233" t="s">
        <v>19</v>
      </c>
      <c r="I415" s="235"/>
      <c r="J415" s="232"/>
      <c r="K415" s="232"/>
      <c r="L415" s="236"/>
      <c r="M415" s="237"/>
      <c r="N415" s="238"/>
      <c r="O415" s="238"/>
      <c r="P415" s="238"/>
      <c r="Q415" s="238"/>
      <c r="R415" s="238"/>
      <c r="S415" s="238"/>
      <c r="T415" s="239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0" t="s">
        <v>165</v>
      </c>
      <c r="AU415" s="240" t="s">
        <v>84</v>
      </c>
      <c r="AV415" s="13" t="s">
        <v>82</v>
      </c>
      <c r="AW415" s="13" t="s">
        <v>35</v>
      </c>
      <c r="AX415" s="13" t="s">
        <v>75</v>
      </c>
      <c r="AY415" s="240" t="s">
        <v>153</v>
      </c>
    </row>
    <row r="416" s="14" customFormat="1">
      <c r="A416" s="14"/>
      <c r="B416" s="241"/>
      <c r="C416" s="242"/>
      <c r="D416" s="226" t="s">
        <v>165</v>
      </c>
      <c r="E416" s="243" t="s">
        <v>19</v>
      </c>
      <c r="F416" s="244" t="s">
        <v>747</v>
      </c>
      <c r="G416" s="242"/>
      <c r="H416" s="245">
        <v>38.377000000000002</v>
      </c>
      <c r="I416" s="246"/>
      <c r="J416" s="242"/>
      <c r="K416" s="242"/>
      <c r="L416" s="247"/>
      <c r="M416" s="248"/>
      <c r="N416" s="249"/>
      <c r="O416" s="249"/>
      <c r="P416" s="249"/>
      <c r="Q416" s="249"/>
      <c r="R416" s="249"/>
      <c r="S416" s="249"/>
      <c r="T416" s="250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51" t="s">
        <v>165</v>
      </c>
      <c r="AU416" s="251" t="s">
        <v>84</v>
      </c>
      <c r="AV416" s="14" t="s">
        <v>84</v>
      </c>
      <c r="AW416" s="14" t="s">
        <v>35</v>
      </c>
      <c r="AX416" s="14" t="s">
        <v>75</v>
      </c>
      <c r="AY416" s="251" t="s">
        <v>153</v>
      </c>
    </row>
    <row r="417" s="13" customFormat="1">
      <c r="A417" s="13"/>
      <c r="B417" s="231"/>
      <c r="C417" s="232"/>
      <c r="D417" s="226" t="s">
        <v>165</v>
      </c>
      <c r="E417" s="233" t="s">
        <v>19</v>
      </c>
      <c r="F417" s="234" t="s">
        <v>738</v>
      </c>
      <c r="G417" s="232"/>
      <c r="H417" s="233" t="s">
        <v>19</v>
      </c>
      <c r="I417" s="235"/>
      <c r="J417" s="232"/>
      <c r="K417" s="232"/>
      <c r="L417" s="236"/>
      <c r="M417" s="237"/>
      <c r="N417" s="238"/>
      <c r="O417" s="238"/>
      <c r="P417" s="238"/>
      <c r="Q417" s="238"/>
      <c r="R417" s="238"/>
      <c r="S417" s="238"/>
      <c r="T417" s="239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0" t="s">
        <v>165</v>
      </c>
      <c r="AU417" s="240" t="s">
        <v>84</v>
      </c>
      <c r="AV417" s="13" t="s">
        <v>82</v>
      </c>
      <c r="AW417" s="13" t="s">
        <v>35</v>
      </c>
      <c r="AX417" s="13" t="s">
        <v>75</v>
      </c>
      <c r="AY417" s="240" t="s">
        <v>153</v>
      </c>
    </row>
    <row r="418" s="14" customFormat="1">
      <c r="A418" s="14"/>
      <c r="B418" s="241"/>
      <c r="C418" s="242"/>
      <c r="D418" s="226" t="s">
        <v>165</v>
      </c>
      <c r="E418" s="243" t="s">
        <v>19</v>
      </c>
      <c r="F418" s="244" t="s">
        <v>748</v>
      </c>
      <c r="G418" s="242"/>
      <c r="H418" s="245">
        <v>24.66</v>
      </c>
      <c r="I418" s="246"/>
      <c r="J418" s="242"/>
      <c r="K418" s="242"/>
      <c r="L418" s="247"/>
      <c r="M418" s="248"/>
      <c r="N418" s="249"/>
      <c r="O418" s="249"/>
      <c r="P418" s="249"/>
      <c r="Q418" s="249"/>
      <c r="R418" s="249"/>
      <c r="S418" s="249"/>
      <c r="T418" s="250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51" t="s">
        <v>165</v>
      </c>
      <c r="AU418" s="251" t="s">
        <v>84</v>
      </c>
      <c r="AV418" s="14" t="s">
        <v>84</v>
      </c>
      <c r="AW418" s="14" t="s">
        <v>35</v>
      </c>
      <c r="AX418" s="14" t="s">
        <v>75</v>
      </c>
      <c r="AY418" s="251" t="s">
        <v>153</v>
      </c>
    </row>
    <row r="419" s="15" customFormat="1">
      <c r="A419" s="15"/>
      <c r="B419" s="252"/>
      <c r="C419" s="253"/>
      <c r="D419" s="226" t="s">
        <v>165</v>
      </c>
      <c r="E419" s="254" t="s">
        <v>19</v>
      </c>
      <c r="F419" s="255" t="s">
        <v>168</v>
      </c>
      <c r="G419" s="253"/>
      <c r="H419" s="256">
        <v>63.036999999999999</v>
      </c>
      <c r="I419" s="257"/>
      <c r="J419" s="253"/>
      <c r="K419" s="253"/>
      <c r="L419" s="258"/>
      <c r="M419" s="259"/>
      <c r="N419" s="260"/>
      <c r="O419" s="260"/>
      <c r="P419" s="260"/>
      <c r="Q419" s="260"/>
      <c r="R419" s="260"/>
      <c r="S419" s="260"/>
      <c r="T419" s="261"/>
      <c r="U419" s="15"/>
      <c r="V419" s="15"/>
      <c r="W419" s="15"/>
      <c r="X419" s="15"/>
      <c r="Y419" s="15"/>
      <c r="Z419" s="15"/>
      <c r="AA419" s="15"/>
      <c r="AB419" s="15"/>
      <c r="AC419" s="15"/>
      <c r="AD419" s="15"/>
      <c r="AE419" s="15"/>
      <c r="AT419" s="262" t="s">
        <v>165</v>
      </c>
      <c r="AU419" s="262" t="s">
        <v>84</v>
      </c>
      <c r="AV419" s="15" t="s">
        <v>161</v>
      </c>
      <c r="AW419" s="15" t="s">
        <v>35</v>
      </c>
      <c r="AX419" s="15" t="s">
        <v>82</v>
      </c>
      <c r="AY419" s="262" t="s">
        <v>153</v>
      </c>
    </row>
    <row r="420" s="2" customFormat="1" ht="16.5" customHeight="1">
      <c r="A420" s="39"/>
      <c r="B420" s="40"/>
      <c r="C420" s="213" t="s">
        <v>749</v>
      </c>
      <c r="D420" s="213" t="s">
        <v>156</v>
      </c>
      <c r="E420" s="214" t="s">
        <v>750</v>
      </c>
      <c r="F420" s="215" t="s">
        <v>751</v>
      </c>
      <c r="G420" s="216" t="s">
        <v>172</v>
      </c>
      <c r="H420" s="217">
        <v>416.70800000000003</v>
      </c>
      <c r="I420" s="218"/>
      <c r="J420" s="219">
        <f>ROUND(I420*H420,2)</f>
        <v>0</v>
      </c>
      <c r="K420" s="215" t="s">
        <v>333</v>
      </c>
      <c r="L420" s="45"/>
      <c r="M420" s="220" t="s">
        <v>19</v>
      </c>
      <c r="N420" s="221" t="s">
        <v>46</v>
      </c>
      <c r="O420" s="85"/>
      <c r="P420" s="222">
        <f>O420*H420</f>
        <v>0</v>
      </c>
      <c r="Q420" s="222">
        <v>0</v>
      </c>
      <c r="R420" s="222">
        <f>Q420*H420</f>
        <v>0</v>
      </c>
      <c r="S420" s="222">
        <v>0</v>
      </c>
      <c r="T420" s="223">
        <f>S420*H420</f>
        <v>0</v>
      </c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R420" s="224" t="s">
        <v>161</v>
      </c>
      <c r="AT420" s="224" t="s">
        <v>156</v>
      </c>
      <c r="AU420" s="224" t="s">
        <v>84</v>
      </c>
      <c r="AY420" s="18" t="s">
        <v>153</v>
      </c>
      <c r="BE420" s="225">
        <f>IF(N420="základní",J420,0)</f>
        <v>0</v>
      </c>
      <c r="BF420" s="225">
        <f>IF(N420="snížená",J420,0)</f>
        <v>0</v>
      </c>
      <c r="BG420" s="225">
        <f>IF(N420="zákl. přenesená",J420,0)</f>
        <v>0</v>
      </c>
      <c r="BH420" s="225">
        <f>IF(N420="sníž. přenesená",J420,0)</f>
        <v>0</v>
      </c>
      <c r="BI420" s="225">
        <f>IF(N420="nulová",J420,0)</f>
        <v>0</v>
      </c>
      <c r="BJ420" s="18" t="s">
        <v>82</v>
      </c>
      <c r="BK420" s="225">
        <f>ROUND(I420*H420,2)</f>
        <v>0</v>
      </c>
      <c r="BL420" s="18" t="s">
        <v>161</v>
      </c>
      <c r="BM420" s="224" t="s">
        <v>752</v>
      </c>
    </row>
    <row r="421" s="2" customFormat="1">
      <c r="A421" s="39"/>
      <c r="B421" s="40"/>
      <c r="C421" s="41"/>
      <c r="D421" s="226" t="s">
        <v>163</v>
      </c>
      <c r="E421" s="41"/>
      <c r="F421" s="227" t="s">
        <v>753</v>
      </c>
      <c r="G421" s="41"/>
      <c r="H421" s="41"/>
      <c r="I421" s="228"/>
      <c r="J421" s="41"/>
      <c r="K421" s="41"/>
      <c r="L421" s="45"/>
      <c r="M421" s="229"/>
      <c r="N421" s="230"/>
      <c r="O421" s="85"/>
      <c r="P421" s="85"/>
      <c r="Q421" s="85"/>
      <c r="R421" s="85"/>
      <c r="S421" s="85"/>
      <c r="T421" s="86"/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T421" s="18" t="s">
        <v>163</v>
      </c>
      <c r="AU421" s="18" t="s">
        <v>84</v>
      </c>
    </row>
    <row r="422" s="13" customFormat="1">
      <c r="A422" s="13"/>
      <c r="B422" s="231"/>
      <c r="C422" s="232"/>
      <c r="D422" s="226" t="s">
        <v>165</v>
      </c>
      <c r="E422" s="233" t="s">
        <v>19</v>
      </c>
      <c r="F422" s="234" t="s">
        <v>375</v>
      </c>
      <c r="G422" s="232"/>
      <c r="H422" s="233" t="s">
        <v>19</v>
      </c>
      <c r="I422" s="235"/>
      <c r="J422" s="232"/>
      <c r="K422" s="232"/>
      <c r="L422" s="236"/>
      <c r="M422" s="237"/>
      <c r="N422" s="238"/>
      <c r="O422" s="238"/>
      <c r="P422" s="238"/>
      <c r="Q422" s="238"/>
      <c r="R422" s="238"/>
      <c r="S422" s="238"/>
      <c r="T422" s="239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0" t="s">
        <v>165</v>
      </c>
      <c r="AU422" s="240" t="s">
        <v>84</v>
      </c>
      <c r="AV422" s="13" t="s">
        <v>82</v>
      </c>
      <c r="AW422" s="13" t="s">
        <v>35</v>
      </c>
      <c r="AX422" s="13" t="s">
        <v>75</v>
      </c>
      <c r="AY422" s="240" t="s">
        <v>153</v>
      </c>
    </row>
    <row r="423" s="14" customFormat="1">
      <c r="A423" s="14"/>
      <c r="B423" s="241"/>
      <c r="C423" s="242"/>
      <c r="D423" s="226" t="s">
        <v>165</v>
      </c>
      <c r="E423" s="243" t="s">
        <v>19</v>
      </c>
      <c r="F423" s="244" t="s">
        <v>754</v>
      </c>
      <c r="G423" s="242"/>
      <c r="H423" s="245">
        <v>416.70800000000003</v>
      </c>
      <c r="I423" s="246"/>
      <c r="J423" s="242"/>
      <c r="K423" s="242"/>
      <c r="L423" s="247"/>
      <c r="M423" s="248"/>
      <c r="N423" s="249"/>
      <c r="O423" s="249"/>
      <c r="P423" s="249"/>
      <c r="Q423" s="249"/>
      <c r="R423" s="249"/>
      <c r="S423" s="249"/>
      <c r="T423" s="250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51" t="s">
        <v>165</v>
      </c>
      <c r="AU423" s="251" t="s">
        <v>84</v>
      </c>
      <c r="AV423" s="14" t="s">
        <v>84</v>
      </c>
      <c r="AW423" s="14" t="s">
        <v>35</v>
      </c>
      <c r="AX423" s="14" t="s">
        <v>75</v>
      </c>
      <c r="AY423" s="251" t="s">
        <v>153</v>
      </c>
    </row>
    <row r="424" s="15" customFormat="1">
      <c r="A424" s="15"/>
      <c r="B424" s="252"/>
      <c r="C424" s="253"/>
      <c r="D424" s="226" t="s">
        <v>165</v>
      </c>
      <c r="E424" s="254" t="s">
        <v>19</v>
      </c>
      <c r="F424" s="255" t="s">
        <v>168</v>
      </c>
      <c r="G424" s="253"/>
      <c r="H424" s="256">
        <v>416.70800000000003</v>
      </c>
      <c r="I424" s="257"/>
      <c r="J424" s="253"/>
      <c r="K424" s="253"/>
      <c r="L424" s="258"/>
      <c r="M424" s="259"/>
      <c r="N424" s="260"/>
      <c r="O424" s="260"/>
      <c r="P424" s="260"/>
      <c r="Q424" s="260"/>
      <c r="R424" s="260"/>
      <c r="S424" s="260"/>
      <c r="T424" s="261"/>
      <c r="U424" s="15"/>
      <c r="V424" s="15"/>
      <c r="W424" s="15"/>
      <c r="X424" s="15"/>
      <c r="Y424" s="15"/>
      <c r="Z424" s="15"/>
      <c r="AA424" s="15"/>
      <c r="AB424" s="15"/>
      <c r="AC424" s="15"/>
      <c r="AD424" s="15"/>
      <c r="AE424" s="15"/>
      <c r="AT424" s="262" t="s">
        <v>165</v>
      </c>
      <c r="AU424" s="262" t="s">
        <v>84</v>
      </c>
      <c r="AV424" s="15" t="s">
        <v>161</v>
      </c>
      <c r="AW424" s="15" t="s">
        <v>35</v>
      </c>
      <c r="AX424" s="15" t="s">
        <v>82</v>
      </c>
      <c r="AY424" s="262" t="s">
        <v>153</v>
      </c>
    </row>
    <row r="425" s="2" customFormat="1" ht="21.75" customHeight="1">
      <c r="A425" s="39"/>
      <c r="B425" s="40"/>
      <c r="C425" s="213" t="s">
        <v>755</v>
      </c>
      <c r="D425" s="213" t="s">
        <v>156</v>
      </c>
      <c r="E425" s="214" t="s">
        <v>756</v>
      </c>
      <c r="F425" s="215" t="s">
        <v>757</v>
      </c>
      <c r="G425" s="216" t="s">
        <v>172</v>
      </c>
      <c r="H425" s="217">
        <v>0.125</v>
      </c>
      <c r="I425" s="218"/>
      <c r="J425" s="219">
        <f>ROUND(I425*H425,2)</f>
        <v>0</v>
      </c>
      <c r="K425" s="215" t="s">
        <v>333</v>
      </c>
      <c r="L425" s="45"/>
      <c r="M425" s="220" t="s">
        <v>19</v>
      </c>
      <c r="N425" s="221" t="s">
        <v>46</v>
      </c>
      <c r="O425" s="85"/>
      <c r="P425" s="222">
        <f>O425*H425</f>
        <v>0</v>
      </c>
      <c r="Q425" s="222">
        <v>0</v>
      </c>
      <c r="R425" s="222">
        <f>Q425*H425</f>
        <v>0</v>
      </c>
      <c r="S425" s="222">
        <v>0</v>
      </c>
      <c r="T425" s="223">
        <f>S425*H425</f>
        <v>0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224" t="s">
        <v>161</v>
      </c>
      <c r="AT425" s="224" t="s">
        <v>156</v>
      </c>
      <c r="AU425" s="224" t="s">
        <v>84</v>
      </c>
      <c r="AY425" s="18" t="s">
        <v>153</v>
      </c>
      <c r="BE425" s="225">
        <f>IF(N425="základní",J425,0)</f>
        <v>0</v>
      </c>
      <c r="BF425" s="225">
        <f>IF(N425="snížená",J425,0)</f>
        <v>0</v>
      </c>
      <c r="BG425" s="225">
        <f>IF(N425="zákl. přenesená",J425,0)</f>
        <v>0</v>
      </c>
      <c r="BH425" s="225">
        <f>IF(N425="sníž. přenesená",J425,0)</f>
        <v>0</v>
      </c>
      <c r="BI425" s="225">
        <f>IF(N425="nulová",J425,0)</f>
        <v>0</v>
      </c>
      <c r="BJ425" s="18" t="s">
        <v>82</v>
      </c>
      <c r="BK425" s="225">
        <f>ROUND(I425*H425,2)</f>
        <v>0</v>
      </c>
      <c r="BL425" s="18" t="s">
        <v>161</v>
      </c>
      <c r="BM425" s="224" t="s">
        <v>758</v>
      </c>
    </row>
    <row r="426" s="2" customFormat="1">
      <c r="A426" s="39"/>
      <c r="B426" s="40"/>
      <c r="C426" s="41"/>
      <c r="D426" s="226" t="s">
        <v>163</v>
      </c>
      <c r="E426" s="41"/>
      <c r="F426" s="227" t="s">
        <v>759</v>
      </c>
      <c r="G426" s="41"/>
      <c r="H426" s="41"/>
      <c r="I426" s="228"/>
      <c r="J426" s="41"/>
      <c r="K426" s="41"/>
      <c r="L426" s="45"/>
      <c r="M426" s="229"/>
      <c r="N426" s="230"/>
      <c r="O426" s="85"/>
      <c r="P426" s="85"/>
      <c r="Q426" s="85"/>
      <c r="R426" s="85"/>
      <c r="S426" s="85"/>
      <c r="T426" s="86"/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T426" s="18" t="s">
        <v>163</v>
      </c>
      <c r="AU426" s="18" t="s">
        <v>84</v>
      </c>
    </row>
    <row r="427" s="13" customFormat="1">
      <c r="A427" s="13"/>
      <c r="B427" s="231"/>
      <c r="C427" s="232"/>
      <c r="D427" s="226" t="s">
        <v>165</v>
      </c>
      <c r="E427" s="233" t="s">
        <v>19</v>
      </c>
      <c r="F427" s="234" t="s">
        <v>760</v>
      </c>
      <c r="G427" s="232"/>
      <c r="H427" s="233" t="s">
        <v>19</v>
      </c>
      <c r="I427" s="235"/>
      <c r="J427" s="232"/>
      <c r="K427" s="232"/>
      <c r="L427" s="236"/>
      <c r="M427" s="237"/>
      <c r="N427" s="238"/>
      <c r="O427" s="238"/>
      <c r="P427" s="238"/>
      <c r="Q427" s="238"/>
      <c r="R427" s="238"/>
      <c r="S427" s="238"/>
      <c r="T427" s="239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40" t="s">
        <v>165</v>
      </c>
      <c r="AU427" s="240" t="s">
        <v>84</v>
      </c>
      <c r="AV427" s="13" t="s">
        <v>82</v>
      </c>
      <c r="AW427" s="13" t="s">
        <v>35</v>
      </c>
      <c r="AX427" s="13" t="s">
        <v>75</v>
      </c>
      <c r="AY427" s="240" t="s">
        <v>153</v>
      </c>
    </row>
    <row r="428" s="14" customFormat="1">
      <c r="A428" s="14"/>
      <c r="B428" s="241"/>
      <c r="C428" s="242"/>
      <c r="D428" s="226" t="s">
        <v>165</v>
      </c>
      <c r="E428" s="243" t="s">
        <v>19</v>
      </c>
      <c r="F428" s="244" t="s">
        <v>761</v>
      </c>
      <c r="G428" s="242"/>
      <c r="H428" s="245">
        <v>0.125</v>
      </c>
      <c r="I428" s="246"/>
      <c r="J428" s="242"/>
      <c r="K428" s="242"/>
      <c r="L428" s="247"/>
      <c r="M428" s="248"/>
      <c r="N428" s="249"/>
      <c r="O428" s="249"/>
      <c r="P428" s="249"/>
      <c r="Q428" s="249"/>
      <c r="R428" s="249"/>
      <c r="S428" s="249"/>
      <c r="T428" s="250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51" t="s">
        <v>165</v>
      </c>
      <c r="AU428" s="251" t="s">
        <v>84</v>
      </c>
      <c r="AV428" s="14" t="s">
        <v>84</v>
      </c>
      <c r="AW428" s="14" t="s">
        <v>35</v>
      </c>
      <c r="AX428" s="14" t="s">
        <v>75</v>
      </c>
      <c r="AY428" s="251" t="s">
        <v>153</v>
      </c>
    </row>
    <row r="429" s="15" customFormat="1">
      <c r="A429" s="15"/>
      <c r="B429" s="252"/>
      <c r="C429" s="253"/>
      <c r="D429" s="226" t="s">
        <v>165</v>
      </c>
      <c r="E429" s="254" t="s">
        <v>19</v>
      </c>
      <c r="F429" s="255" t="s">
        <v>168</v>
      </c>
      <c r="G429" s="253"/>
      <c r="H429" s="256">
        <v>0.125</v>
      </c>
      <c r="I429" s="257"/>
      <c r="J429" s="253"/>
      <c r="K429" s="253"/>
      <c r="L429" s="258"/>
      <c r="M429" s="259"/>
      <c r="N429" s="260"/>
      <c r="O429" s="260"/>
      <c r="P429" s="260"/>
      <c r="Q429" s="260"/>
      <c r="R429" s="260"/>
      <c r="S429" s="260"/>
      <c r="T429" s="261"/>
      <c r="U429" s="15"/>
      <c r="V429" s="15"/>
      <c r="W429" s="15"/>
      <c r="X429" s="15"/>
      <c r="Y429" s="15"/>
      <c r="Z429" s="15"/>
      <c r="AA429" s="15"/>
      <c r="AB429" s="15"/>
      <c r="AC429" s="15"/>
      <c r="AD429" s="15"/>
      <c r="AE429" s="15"/>
      <c r="AT429" s="262" t="s">
        <v>165</v>
      </c>
      <c r="AU429" s="262" t="s">
        <v>84</v>
      </c>
      <c r="AV429" s="15" t="s">
        <v>161</v>
      </c>
      <c r="AW429" s="15" t="s">
        <v>35</v>
      </c>
      <c r="AX429" s="15" t="s">
        <v>82</v>
      </c>
      <c r="AY429" s="262" t="s">
        <v>153</v>
      </c>
    </row>
    <row r="430" s="2" customFormat="1" ht="16.5" customHeight="1">
      <c r="A430" s="39"/>
      <c r="B430" s="40"/>
      <c r="C430" s="213" t="s">
        <v>762</v>
      </c>
      <c r="D430" s="213" t="s">
        <v>156</v>
      </c>
      <c r="E430" s="214" t="s">
        <v>763</v>
      </c>
      <c r="F430" s="215" t="s">
        <v>764</v>
      </c>
      <c r="G430" s="216" t="s">
        <v>172</v>
      </c>
      <c r="H430" s="217">
        <v>38.377000000000002</v>
      </c>
      <c r="I430" s="218"/>
      <c r="J430" s="219">
        <f>ROUND(I430*H430,2)</f>
        <v>0</v>
      </c>
      <c r="K430" s="215" t="s">
        <v>333</v>
      </c>
      <c r="L430" s="45"/>
      <c r="M430" s="220" t="s">
        <v>19</v>
      </c>
      <c r="N430" s="221" t="s">
        <v>46</v>
      </c>
      <c r="O430" s="85"/>
      <c r="P430" s="222">
        <f>O430*H430</f>
        <v>0</v>
      </c>
      <c r="Q430" s="222">
        <v>0</v>
      </c>
      <c r="R430" s="222">
        <f>Q430*H430</f>
        <v>0</v>
      </c>
      <c r="S430" s="222">
        <v>0</v>
      </c>
      <c r="T430" s="223">
        <f>S430*H430</f>
        <v>0</v>
      </c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R430" s="224" t="s">
        <v>161</v>
      </c>
      <c r="AT430" s="224" t="s">
        <v>156</v>
      </c>
      <c r="AU430" s="224" t="s">
        <v>84</v>
      </c>
      <c r="AY430" s="18" t="s">
        <v>153</v>
      </c>
      <c r="BE430" s="225">
        <f>IF(N430="základní",J430,0)</f>
        <v>0</v>
      </c>
      <c r="BF430" s="225">
        <f>IF(N430="snížená",J430,0)</f>
        <v>0</v>
      </c>
      <c r="BG430" s="225">
        <f>IF(N430="zákl. přenesená",J430,0)</f>
        <v>0</v>
      </c>
      <c r="BH430" s="225">
        <f>IF(N430="sníž. přenesená",J430,0)</f>
        <v>0</v>
      </c>
      <c r="BI430" s="225">
        <f>IF(N430="nulová",J430,0)</f>
        <v>0</v>
      </c>
      <c r="BJ430" s="18" t="s">
        <v>82</v>
      </c>
      <c r="BK430" s="225">
        <f>ROUND(I430*H430,2)</f>
        <v>0</v>
      </c>
      <c r="BL430" s="18" t="s">
        <v>161</v>
      </c>
      <c r="BM430" s="224" t="s">
        <v>765</v>
      </c>
    </row>
    <row r="431" s="2" customFormat="1">
      <c r="A431" s="39"/>
      <c r="B431" s="40"/>
      <c r="C431" s="41"/>
      <c r="D431" s="226" t="s">
        <v>163</v>
      </c>
      <c r="E431" s="41"/>
      <c r="F431" s="227" t="s">
        <v>766</v>
      </c>
      <c r="G431" s="41"/>
      <c r="H431" s="41"/>
      <c r="I431" s="228"/>
      <c r="J431" s="41"/>
      <c r="K431" s="41"/>
      <c r="L431" s="45"/>
      <c r="M431" s="229"/>
      <c r="N431" s="230"/>
      <c r="O431" s="85"/>
      <c r="P431" s="85"/>
      <c r="Q431" s="85"/>
      <c r="R431" s="85"/>
      <c r="S431" s="85"/>
      <c r="T431" s="86"/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T431" s="18" t="s">
        <v>163</v>
      </c>
      <c r="AU431" s="18" t="s">
        <v>84</v>
      </c>
    </row>
    <row r="432" s="13" customFormat="1">
      <c r="A432" s="13"/>
      <c r="B432" s="231"/>
      <c r="C432" s="232"/>
      <c r="D432" s="226" t="s">
        <v>165</v>
      </c>
      <c r="E432" s="233" t="s">
        <v>19</v>
      </c>
      <c r="F432" s="234" t="s">
        <v>767</v>
      </c>
      <c r="G432" s="232"/>
      <c r="H432" s="233" t="s">
        <v>19</v>
      </c>
      <c r="I432" s="235"/>
      <c r="J432" s="232"/>
      <c r="K432" s="232"/>
      <c r="L432" s="236"/>
      <c r="M432" s="237"/>
      <c r="N432" s="238"/>
      <c r="O432" s="238"/>
      <c r="P432" s="238"/>
      <c r="Q432" s="238"/>
      <c r="R432" s="238"/>
      <c r="S432" s="238"/>
      <c r="T432" s="239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40" t="s">
        <v>165</v>
      </c>
      <c r="AU432" s="240" t="s">
        <v>84</v>
      </c>
      <c r="AV432" s="13" t="s">
        <v>82</v>
      </c>
      <c r="AW432" s="13" t="s">
        <v>35</v>
      </c>
      <c r="AX432" s="13" t="s">
        <v>75</v>
      </c>
      <c r="AY432" s="240" t="s">
        <v>153</v>
      </c>
    </row>
    <row r="433" s="14" customFormat="1">
      <c r="A433" s="14"/>
      <c r="B433" s="241"/>
      <c r="C433" s="242"/>
      <c r="D433" s="226" t="s">
        <v>165</v>
      </c>
      <c r="E433" s="243" t="s">
        <v>19</v>
      </c>
      <c r="F433" s="244" t="s">
        <v>768</v>
      </c>
      <c r="G433" s="242"/>
      <c r="H433" s="245">
        <v>38.377000000000002</v>
      </c>
      <c r="I433" s="246"/>
      <c r="J433" s="242"/>
      <c r="K433" s="242"/>
      <c r="L433" s="247"/>
      <c r="M433" s="248"/>
      <c r="N433" s="249"/>
      <c r="O433" s="249"/>
      <c r="P433" s="249"/>
      <c r="Q433" s="249"/>
      <c r="R433" s="249"/>
      <c r="S433" s="249"/>
      <c r="T433" s="250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51" t="s">
        <v>165</v>
      </c>
      <c r="AU433" s="251" t="s">
        <v>84</v>
      </c>
      <c r="AV433" s="14" t="s">
        <v>84</v>
      </c>
      <c r="AW433" s="14" t="s">
        <v>35</v>
      </c>
      <c r="AX433" s="14" t="s">
        <v>75</v>
      </c>
      <c r="AY433" s="251" t="s">
        <v>153</v>
      </c>
    </row>
    <row r="434" s="15" customFormat="1">
      <c r="A434" s="15"/>
      <c r="B434" s="252"/>
      <c r="C434" s="253"/>
      <c r="D434" s="226" t="s">
        <v>165</v>
      </c>
      <c r="E434" s="254" t="s">
        <v>19</v>
      </c>
      <c r="F434" s="255" t="s">
        <v>168</v>
      </c>
      <c r="G434" s="253"/>
      <c r="H434" s="256">
        <v>38.377000000000002</v>
      </c>
      <c r="I434" s="257"/>
      <c r="J434" s="253"/>
      <c r="K434" s="253"/>
      <c r="L434" s="258"/>
      <c r="M434" s="259"/>
      <c r="N434" s="260"/>
      <c r="O434" s="260"/>
      <c r="P434" s="260"/>
      <c r="Q434" s="260"/>
      <c r="R434" s="260"/>
      <c r="S434" s="260"/>
      <c r="T434" s="261"/>
      <c r="U434" s="15"/>
      <c r="V434" s="15"/>
      <c r="W434" s="15"/>
      <c r="X434" s="15"/>
      <c r="Y434" s="15"/>
      <c r="Z434" s="15"/>
      <c r="AA434" s="15"/>
      <c r="AB434" s="15"/>
      <c r="AC434" s="15"/>
      <c r="AD434" s="15"/>
      <c r="AE434" s="15"/>
      <c r="AT434" s="262" t="s">
        <v>165</v>
      </c>
      <c r="AU434" s="262" t="s">
        <v>84</v>
      </c>
      <c r="AV434" s="15" t="s">
        <v>161</v>
      </c>
      <c r="AW434" s="15" t="s">
        <v>35</v>
      </c>
      <c r="AX434" s="15" t="s">
        <v>82</v>
      </c>
      <c r="AY434" s="262" t="s">
        <v>153</v>
      </c>
    </row>
    <row r="435" s="2" customFormat="1" ht="16.5" customHeight="1">
      <c r="A435" s="39"/>
      <c r="B435" s="40"/>
      <c r="C435" s="213" t="s">
        <v>769</v>
      </c>
      <c r="D435" s="213" t="s">
        <v>156</v>
      </c>
      <c r="E435" s="214" t="s">
        <v>770</v>
      </c>
      <c r="F435" s="215" t="s">
        <v>771</v>
      </c>
      <c r="G435" s="216" t="s">
        <v>172</v>
      </c>
      <c r="H435" s="217">
        <v>38.377000000000002</v>
      </c>
      <c r="I435" s="218"/>
      <c r="J435" s="219">
        <f>ROUND(I435*H435,2)</f>
        <v>0</v>
      </c>
      <c r="K435" s="215" t="s">
        <v>333</v>
      </c>
      <c r="L435" s="45"/>
      <c r="M435" s="220" t="s">
        <v>19</v>
      </c>
      <c r="N435" s="221" t="s">
        <v>46</v>
      </c>
      <c r="O435" s="85"/>
      <c r="P435" s="222">
        <f>O435*H435</f>
        <v>0</v>
      </c>
      <c r="Q435" s="222">
        <v>0</v>
      </c>
      <c r="R435" s="222">
        <f>Q435*H435</f>
        <v>0</v>
      </c>
      <c r="S435" s="222">
        <v>0</v>
      </c>
      <c r="T435" s="223">
        <f>S435*H435</f>
        <v>0</v>
      </c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R435" s="224" t="s">
        <v>161</v>
      </c>
      <c r="AT435" s="224" t="s">
        <v>156</v>
      </c>
      <c r="AU435" s="224" t="s">
        <v>84</v>
      </c>
      <c r="AY435" s="18" t="s">
        <v>153</v>
      </c>
      <c r="BE435" s="225">
        <f>IF(N435="základní",J435,0)</f>
        <v>0</v>
      </c>
      <c r="BF435" s="225">
        <f>IF(N435="snížená",J435,0)</f>
        <v>0</v>
      </c>
      <c r="BG435" s="225">
        <f>IF(N435="zákl. přenesená",J435,0)</f>
        <v>0</v>
      </c>
      <c r="BH435" s="225">
        <f>IF(N435="sníž. přenesená",J435,0)</f>
        <v>0</v>
      </c>
      <c r="BI435" s="225">
        <f>IF(N435="nulová",J435,0)</f>
        <v>0</v>
      </c>
      <c r="BJ435" s="18" t="s">
        <v>82</v>
      </c>
      <c r="BK435" s="225">
        <f>ROUND(I435*H435,2)</f>
        <v>0</v>
      </c>
      <c r="BL435" s="18" t="s">
        <v>161</v>
      </c>
      <c r="BM435" s="224" t="s">
        <v>772</v>
      </c>
    </row>
    <row r="436" s="2" customFormat="1">
      <c r="A436" s="39"/>
      <c r="B436" s="40"/>
      <c r="C436" s="41"/>
      <c r="D436" s="226" t="s">
        <v>163</v>
      </c>
      <c r="E436" s="41"/>
      <c r="F436" s="227" t="s">
        <v>773</v>
      </c>
      <c r="G436" s="41"/>
      <c r="H436" s="41"/>
      <c r="I436" s="228"/>
      <c r="J436" s="41"/>
      <c r="K436" s="41"/>
      <c r="L436" s="45"/>
      <c r="M436" s="229"/>
      <c r="N436" s="230"/>
      <c r="O436" s="85"/>
      <c r="P436" s="85"/>
      <c r="Q436" s="85"/>
      <c r="R436" s="85"/>
      <c r="S436" s="85"/>
      <c r="T436" s="86"/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T436" s="18" t="s">
        <v>163</v>
      </c>
      <c r="AU436" s="18" t="s">
        <v>84</v>
      </c>
    </row>
    <row r="437" s="2" customFormat="1" ht="16.5" customHeight="1">
      <c r="A437" s="39"/>
      <c r="B437" s="40"/>
      <c r="C437" s="213" t="s">
        <v>774</v>
      </c>
      <c r="D437" s="213" t="s">
        <v>156</v>
      </c>
      <c r="E437" s="214" t="s">
        <v>775</v>
      </c>
      <c r="F437" s="215" t="s">
        <v>776</v>
      </c>
      <c r="G437" s="216" t="s">
        <v>172</v>
      </c>
      <c r="H437" s="217">
        <v>24.66</v>
      </c>
      <c r="I437" s="218"/>
      <c r="J437" s="219">
        <f>ROUND(I437*H437,2)</f>
        <v>0</v>
      </c>
      <c r="K437" s="215" t="s">
        <v>333</v>
      </c>
      <c r="L437" s="45"/>
      <c r="M437" s="220" t="s">
        <v>19</v>
      </c>
      <c r="N437" s="221" t="s">
        <v>46</v>
      </c>
      <c r="O437" s="85"/>
      <c r="P437" s="222">
        <f>O437*H437</f>
        <v>0</v>
      </c>
      <c r="Q437" s="222">
        <v>0</v>
      </c>
      <c r="R437" s="222">
        <f>Q437*H437</f>
        <v>0</v>
      </c>
      <c r="S437" s="222">
        <v>0</v>
      </c>
      <c r="T437" s="223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24" t="s">
        <v>161</v>
      </c>
      <c r="AT437" s="224" t="s">
        <v>156</v>
      </c>
      <c r="AU437" s="224" t="s">
        <v>84</v>
      </c>
      <c r="AY437" s="18" t="s">
        <v>153</v>
      </c>
      <c r="BE437" s="225">
        <f>IF(N437="základní",J437,0)</f>
        <v>0</v>
      </c>
      <c r="BF437" s="225">
        <f>IF(N437="snížená",J437,0)</f>
        <v>0</v>
      </c>
      <c r="BG437" s="225">
        <f>IF(N437="zákl. přenesená",J437,0)</f>
        <v>0</v>
      </c>
      <c r="BH437" s="225">
        <f>IF(N437="sníž. přenesená",J437,0)</f>
        <v>0</v>
      </c>
      <c r="BI437" s="225">
        <f>IF(N437="nulová",J437,0)</f>
        <v>0</v>
      </c>
      <c r="BJ437" s="18" t="s">
        <v>82</v>
      </c>
      <c r="BK437" s="225">
        <f>ROUND(I437*H437,2)</f>
        <v>0</v>
      </c>
      <c r="BL437" s="18" t="s">
        <v>161</v>
      </c>
      <c r="BM437" s="224" t="s">
        <v>777</v>
      </c>
    </row>
    <row r="438" s="2" customFormat="1">
      <c r="A438" s="39"/>
      <c r="B438" s="40"/>
      <c r="C438" s="41"/>
      <c r="D438" s="226" t="s">
        <v>163</v>
      </c>
      <c r="E438" s="41"/>
      <c r="F438" s="227" t="s">
        <v>778</v>
      </c>
      <c r="G438" s="41"/>
      <c r="H438" s="41"/>
      <c r="I438" s="228"/>
      <c r="J438" s="41"/>
      <c r="K438" s="41"/>
      <c r="L438" s="45"/>
      <c r="M438" s="229"/>
      <c r="N438" s="230"/>
      <c r="O438" s="85"/>
      <c r="P438" s="85"/>
      <c r="Q438" s="85"/>
      <c r="R438" s="85"/>
      <c r="S438" s="85"/>
      <c r="T438" s="86"/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T438" s="18" t="s">
        <v>163</v>
      </c>
      <c r="AU438" s="18" t="s">
        <v>84</v>
      </c>
    </row>
    <row r="439" s="13" customFormat="1">
      <c r="A439" s="13"/>
      <c r="B439" s="231"/>
      <c r="C439" s="232"/>
      <c r="D439" s="226" t="s">
        <v>165</v>
      </c>
      <c r="E439" s="233" t="s">
        <v>19</v>
      </c>
      <c r="F439" s="234" t="s">
        <v>738</v>
      </c>
      <c r="G439" s="232"/>
      <c r="H439" s="233" t="s">
        <v>19</v>
      </c>
      <c r="I439" s="235"/>
      <c r="J439" s="232"/>
      <c r="K439" s="232"/>
      <c r="L439" s="236"/>
      <c r="M439" s="237"/>
      <c r="N439" s="238"/>
      <c r="O439" s="238"/>
      <c r="P439" s="238"/>
      <c r="Q439" s="238"/>
      <c r="R439" s="238"/>
      <c r="S439" s="238"/>
      <c r="T439" s="239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40" t="s">
        <v>165</v>
      </c>
      <c r="AU439" s="240" t="s">
        <v>84</v>
      </c>
      <c r="AV439" s="13" t="s">
        <v>82</v>
      </c>
      <c r="AW439" s="13" t="s">
        <v>35</v>
      </c>
      <c r="AX439" s="13" t="s">
        <v>75</v>
      </c>
      <c r="AY439" s="240" t="s">
        <v>153</v>
      </c>
    </row>
    <row r="440" s="14" customFormat="1">
      <c r="A440" s="14"/>
      <c r="B440" s="241"/>
      <c r="C440" s="242"/>
      <c r="D440" s="226" t="s">
        <v>165</v>
      </c>
      <c r="E440" s="243" t="s">
        <v>19</v>
      </c>
      <c r="F440" s="244" t="s">
        <v>748</v>
      </c>
      <c r="G440" s="242"/>
      <c r="H440" s="245">
        <v>24.66</v>
      </c>
      <c r="I440" s="246"/>
      <c r="J440" s="242"/>
      <c r="K440" s="242"/>
      <c r="L440" s="247"/>
      <c r="M440" s="248"/>
      <c r="N440" s="249"/>
      <c r="O440" s="249"/>
      <c r="P440" s="249"/>
      <c r="Q440" s="249"/>
      <c r="R440" s="249"/>
      <c r="S440" s="249"/>
      <c r="T440" s="250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51" t="s">
        <v>165</v>
      </c>
      <c r="AU440" s="251" t="s">
        <v>84</v>
      </c>
      <c r="AV440" s="14" t="s">
        <v>84</v>
      </c>
      <c r="AW440" s="14" t="s">
        <v>35</v>
      </c>
      <c r="AX440" s="14" t="s">
        <v>75</v>
      </c>
      <c r="AY440" s="251" t="s">
        <v>153</v>
      </c>
    </row>
    <row r="441" s="15" customFormat="1">
      <c r="A441" s="15"/>
      <c r="B441" s="252"/>
      <c r="C441" s="253"/>
      <c r="D441" s="226" t="s">
        <v>165</v>
      </c>
      <c r="E441" s="254" t="s">
        <v>19</v>
      </c>
      <c r="F441" s="255" t="s">
        <v>168</v>
      </c>
      <c r="G441" s="253"/>
      <c r="H441" s="256">
        <v>24.66</v>
      </c>
      <c r="I441" s="257"/>
      <c r="J441" s="253"/>
      <c r="K441" s="253"/>
      <c r="L441" s="258"/>
      <c r="M441" s="259"/>
      <c r="N441" s="260"/>
      <c r="O441" s="260"/>
      <c r="P441" s="260"/>
      <c r="Q441" s="260"/>
      <c r="R441" s="260"/>
      <c r="S441" s="260"/>
      <c r="T441" s="261"/>
      <c r="U441" s="15"/>
      <c r="V441" s="15"/>
      <c r="W441" s="15"/>
      <c r="X441" s="15"/>
      <c r="Y441" s="15"/>
      <c r="Z441" s="15"/>
      <c r="AA441" s="15"/>
      <c r="AB441" s="15"/>
      <c r="AC441" s="15"/>
      <c r="AD441" s="15"/>
      <c r="AE441" s="15"/>
      <c r="AT441" s="262" t="s">
        <v>165</v>
      </c>
      <c r="AU441" s="262" t="s">
        <v>84</v>
      </c>
      <c r="AV441" s="15" t="s">
        <v>161</v>
      </c>
      <c r="AW441" s="15" t="s">
        <v>35</v>
      </c>
      <c r="AX441" s="15" t="s">
        <v>82</v>
      </c>
      <c r="AY441" s="262" t="s">
        <v>153</v>
      </c>
    </row>
    <row r="442" s="2" customFormat="1" ht="16.5" customHeight="1">
      <c r="A442" s="39"/>
      <c r="B442" s="40"/>
      <c r="C442" s="213" t="s">
        <v>779</v>
      </c>
      <c r="D442" s="213" t="s">
        <v>156</v>
      </c>
      <c r="E442" s="214" t="s">
        <v>780</v>
      </c>
      <c r="F442" s="215" t="s">
        <v>781</v>
      </c>
      <c r="G442" s="216" t="s">
        <v>172</v>
      </c>
      <c r="H442" s="217">
        <v>24.66</v>
      </c>
      <c r="I442" s="218"/>
      <c r="J442" s="219">
        <f>ROUND(I442*H442,2)</f>
        <v>0</v>
      </c>
      <c r="K442" s="215" t="s">
        <v>333</v>
      </c>
      <c r="L442" s="45"/>
      <c r="M442" s="220" t="s">
        <v>19</v>
      </c>
      <c r="N442" s="221" t="s">
        <v>46</v>
      </c>
      <c r="O442" s="85"/>
      <c r="P442" s="222">
        <f>O442*H442</f>
        <v>0</v>
      </c>
      <c r="Q442" s="222">
        <v>0</v>
      </c>
      <c r="R442" s="222">
        <f>Q442*H442</f>
        <v>0</v>
      </c>
      <c r="S442" s="222">
        <v>0</v>
      </c>
      <c r="T442" s="223">
        <f>S442*H442</f>
        <v>0</v>
      </c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R442" s="224" t="s">
        <v>161</v>
      </c>
      <c r="AT442" s="224" t="s">
        <v>156</v>
      </c>
      <c r="AU442" s="224" t="s">
        <v>84</v>
      </c>
      <c r="AY442" s="18" t="s">
        <v>153</v>
      </c>
      <c r="BE442" s="225">
        <f>IF(N442="základní",J442,0)</f>
        <v>0</v>
      </c>
      <c r="BF442" s="225">
        <f>IF(N442="snížená",J442,0)</f>
        <v>0</v>
      </c>
      <c r="BG442" s="225">
        <f>IF(N442="zákl. přenesená",J442,0)</f>
        <v>0</v>
      </c>
      <c r="BH442" s="225">
        <f>IF(N442="sníž. přenesená",J442,0)</f>
        <v>0</v>
      </c>
      <c r="BI442" s="225">
        <f>IF(N442="nulová",J442,0)</f>
        <v>0</v>
      </c>
      <c r="BJ442" s="18" t="s">
        <v>82</v>
      </c>
      <c r="BK442" s="225">
        <f>ROUND(I442*H442,2)</f>
        <v>0</v>
      </c>
      <c r="BL442" s="18" t="s">
        <v>161</v>
      </c>
      <c r="BM442" s="224" t="s">
        <v>782</v>
      </c>
    </row>
    <row r="443" s="2" customFormat="1">
      <c r="A443" s="39"/>
      <c r="B443" s="40"/>
      <c r="C443" s="41"/>
      <c r="D443" s="226" t="s">
        <v>163</v>
      </c>
      <c r="E443" s="41"/>
      <c r="F443" s="227" t="s">
        <v>783</v>
      </c>
      <c r="G443" s="41"/>
      <c r="H443" s="41"/>
      <c r="I443" s="228"/>
      <c r="J443" s="41"/>
      <c r="K443" s="41"/>
      <c r="L443" s="45"/>
      <c r="M443" s="229"/>
      <c r="N443" s="230"/>
      <c r="O443" s="85"/>
      <c r="P443" s="85"/>
      <c r="Q443" s="85"/>
      <c r="R443" s="85"/>
      <c r="S443" s="85"/>
      <c r="T443" s="86"/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T443" s="18" t="s">
        <v>163</v>
      </c>
      <c r="AU443" s="18" t="s">
        <v>84</v>
      </c>
    </row>
    <row r="444" s="2" customFormat="1" ht="16.5" customHeight="1">
      <c r="A444" s="39"/>
      <c r="B444" s="40"/>
      <c r="C444" s="213" t="s">
        <v>784</v>
      </c>
      <c r="D444" s="213" t="s">
        <v>156</v>
      </c>
      <c r="E444" s="214" t="s">
        <v>785</v>
      </c>
      <c r="F444" s="215" t="s">
        <v>786</v>
      </c>
      <c r="G444" s="216" t="s">
        <v>172</v>
      </c>
      <c r="H444" s="217">
        <v>38.377000000000002</v>
      </c>
      <c r="I444" s="218"/>
      <c r="J444" s="219">
        <f>ROUND(I444*H444,2)</f>
        <v>0</v>
      </c>
      <c r="K444" s="215" t="s">
        <v>333</v>
      </c>
      <c r="L444" s="45"/>
      <c r="M444" s="220" t="s">
        <v>19</v>
      </c>
      <c r="N444" s="221" t="s">
        <v>46</v>
      </c>
      <c r="O444" s="85"/>
      <c r="P444" s="222">
        <f>O444*H444</f>
        <v>0</v>
      </c>
      <c r="Q444" s="222">
        <v>0</v>
      </c>
      <c r="R444" s="222">
        <f>Q444*H444</f>
        <v>0</v>
      </c>
      <c r="S444" s="222">
        <v>0</v>
      </c>
      <c r="T444" s="223">
        <f>S444*H444</f>
        <v>0</v>
      </c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R444" s="224" t="s">
        <v>161</v>
      </c>
      <c r="AT444" s="224" t="s">
        <v>156</v>
      </c>
      <c r="AU444" s="224" t="s">
        <v>84</v>
      </c>
      <c r="AY444" s="18" t="s">
        <v>153</v>
      </c>
      <c r="BE444" s="225">
        <f>IF(N444="základní",J444,0)</f>
        <v>0</v>
      </c>
      <c r="BF444" s="225">
        <f>IF(N444="snížená",J444,0)</f>
        <v>0</v>
      </c>
      <c r="BG444" s="225">
        <f>IF(N444="zákl. přenesená",J444,0)</f>
        <v>0</v>
      </c>
      <c r="BH444" s="225">
        <f>IF(N444="sníž. přenesená",J444,0)</f>
        <v>0</v>
      </c>
      <c r="BI444" s="225">
        <f>IF(N444="nulová",J444,0)</f>
        <v>0</v>
      </c>
      <c r="BJ444" s="18" t="s">
        <v>82</v>
      </c>
      <c r="BK444" s="225">
        <f>ROUND(I444*H444,2)</f>
        <v>0</v>
      </c>
      <c r="BL444" s="18" t="s">
        <v>161</v>
      </c>
      <c r="BM444" s="224" t="s">
        <v>787</v>
      </c>
    </row>
    <row r="445" s="2" customFormat="1">
      <c r="A445" s="39"/>
      <c r="B445" s="40"/>
      <c r="C445" s="41"/>
      <c r="D445" s="226" t="s">
        <v>163</v>
      </c>
      <c r="E445" s="41"/>
      <c r="F445" s="227" t="s">
        <v>788</v>
      </c>
      <c r="G445" s="41"/>
      <c r="H445" s="41"/>
      <c r="I445" s="228"/>
      <c r="J445" s="41"/>
      <c r="K445" s="41"/>
      <c r="L445" s="45"/>
      <c r="M445" s="229"/>
      <c r="N445" s="230"/>
      <c r="O445" s="85"/>
      <c r="P445" s="85"/>
      <c r="Q445" s="85"/>
      <c r="R445" s="85"/>
      <c r="S445" s="85"/>
      <c r="T445" s="86"/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T445" s="18" t="s">
        <v>163</v>
      </c>
      <c r="AU445" s="18" t="s">
        <v>84</v>
      </c>
    </row>
    <row r="446" s="13" customFormat="1">
      <c r="A446" s="13"/>
      <c r="B446" s="231"/>
      <c r="C446" s="232"/>
      <c r="D446" s="226" t="s">
        <v>165</v>
      </c>
      <c r="E446" s="233" t="s">
        <v>19</v>
      </c>
      <c r="F446" s="234" t="s">
        <v>789</v>
      </c>
      <c r="G446" s="232"/>
      <c r="H446" s="233" t="s">
        <v>19</v>
      </c>
      <c r="I446" s="235"/>
      <c r="J446" s="232"/>
      <c r="K446" s="232"/>
      <c r="L446" s="236"/>
      <c r="M446" s="237"/>
      <c r="N446" s="238"/>
      <c r="O446" s="238"/>
      <c r="P446" s="238"/>
      <c r="Q446" s="238"/>
      <c r="R446" s="238"/>
      <c r="S446" s="238"/>
      <c r="T446" s="239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0" t="s">
        <v>165</v>
      </c>
      <c r="AU446" s="240" t="s">
        <v>84</v>
      </c>
      <c r="AV446" s="13" t="s">
        <v>82</v>
      </c>
      <c r="AW446" s="13" t="s">
        <v>35</v>
      </c>
      <c r="AX446" s="13" t="s">
        <v>75</v>
      </c>
      <c r="AY446" s="240" t="s">
        <v>153</v>
      </c>
    </row>
    <row r="447" s="14" customFormat="1">
      <c r="A447" s="14"/>
      <c r="B447" s="241"/>
      <c r="C447" s="242"/>
      <c r="D447" s="226" t="s">
        <v>165</v>
      </c>
      <c r="E447" s="243" t="s">
        <v>19</v>
      </c>
      <c r="F447" s="244" t="s">
        <v>790</v>
      </c>
      <c r="G447" s="242"/>
      <c r="H447" s="245">
        <v>38.377000000000002</v>
      </c>
      <c r="I447" s="246"/>
      <c r="J447" s="242"/>
      <c r="K447" s="242"/>
      <c r="L447" s="247"/>
      <c r="M447" s="248"/>
      <c r="N447" s="249"/>
      <c r="O447" s="249"/>
      <c r="P447" s="249"/>
      <c r="Q447" s="249"/>
      <c r="R447" s="249"/>
      <c r="S447" s="249"/>
      <c r="T447" s="250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51" t="s">
        <v>165</v>
      </c>
      <c r="AU447" s="251" t="s">
        <v>84</v>
      </c>
      <c r="AV447" s="14" t="s">
        <v>84</v>
      </c>
      <c r="AW447" s="14" t="s">
        <v>35</v>
      </c>
      <c r="AX447" s="14" t="s">
        <v>75</v>
      </c>
      <c r="AY447" s="251" t="s">
        <v>153</v>
      </c>
    </row>
    <row r="448" s="15" customFormat="1">
      <c r="A448" s="15"/>
      <c r="B448" s="252"/>
      <c r="C448" s="253"/>
      <c r="D448" s="226" t="s">
        <v>165</v>
      </c>
      <c r="E448" s="254" t="s">
        <v>19</v>
      </c>
      <c r="F448" s="255" t="s">
        <v>168</v>
      </c>
      <c r="G448" s="253"/>
      <c r="H448" s="256">
        <v>38.377000000000002</v>
      </c>
      <c r="I448" s="257"/>
      <c r="J448" s="253"/>
      <c r="K448" s="253"/>
      <c r="L448" s="258"/>
      <c r="M448" s="259"/>
      <c r="N448" s="260"/>
      <c r="O448" s="260"/>
      <c r="P448" s="260"/>
      <c r="Q448" s="260"/>
      <c r="R448" s="260"/>
      <c r="S448" s="260"/>
      <c r="T448" s="261"/>
      <c r="U448" s="15"/>
      <c r="V448" s="15"/>
      <c r="W448" s="15"/>
      <c r="X448" s="15"/>
      <c r="Y448" s="15"/>
      <c r="Z448" s="15"/>
      <c r="AA448" s="15"/>
      <c r="AB448" s="15"/>
      <c r="AC448" s="15"/>
      <c r="AD448" s="15"/>
      <c r="AE448" s="15"/>
      <c r="AT448" s="262" t="s">
        <v>165</v>
      </c>
      <c r="AU448" s="262" t="s">
        <v>84</v>
      </c>
      <c r="AV448" s="15" t="s">
        <v>161</v>
      </c>
      <c r="AW448" s="15" t="s">
        <v>35</v>
      </c>
      <c r="AX448" s="15" t="s">
        <v>82</v>
      </c>
      <c r="AY448" s="262" t="s">
        <v>153</v>
      </c>
    </row>
    <row r="449" s="2" customFormat="1" ht="16.5" customHeight="1">
      <c r="A449" s="39"/>
      <c r="B449" s="40"/>
      <c r="C449" s="213" t="s">
        <v>791</v>
      </c>
      <c r="D449" s="213" t="s">
        <v>156</v>
      </c>
      <c r="E449" s="214" t="s">
        <v>792</v>
      </c>
      <c r="F449" s="215" t="s">
        <v>793</v>
      </c>
      <c r="G449" s="216" t="s">
        <v>172</v>
      </c>
      <c r="H449" s="217">
        <v>921.048</v>
      </c>
      <c r="I449" s="218"/>
      <c r="J449" s="219">
        <f>ROUND(I449*H449,2)</f>
        <v>0</v>
      </c>
      <c r="K449" s="215" t="s">
        <v>333</v>
      </c>
      <c r="L449" s="45"/>
      <c r="M449" s="220" t="s">
        <v>19</v>
      </c>
      <c r="N449" s="221" t="s">
        <v>46</v>
      </c>
      <c r="O449" s="85"/>
      <c r="P449" s="222">
        <f>O449*H449</f>
        <v>0</v>
      </c>
      <c r="Q449" s="222">
        <v>0</v>
      </c>
      <c r="R449" s="222">
        <f>Q449*H449</f>
        <v>0</v>
      </c>
      <c r="S449" s="222">
        <v>0</v>
      </c>
      <c r="T449" s="223">
        <f>S449*H449</f>
        <v>0</v>
      </c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R449" s="224" t="s">
        <v>161</v>
      </c>
      <c r="AT449" s="224" t="s">
        <v>156</v>
      </c>
      <c r="AU449" s="224" t="s">
        <v>84</v>
      </c>
      <c r="AY449" s="18" t="s">
        <v>153</v>
      </c>
      <c r="BE449" s="225">
        <f>IF(N449="základní",J449,0)</f>
        <v>0</v>
      </c>
      <c r="BF449" s="225">
        <f>IF(N449="snížená",J449,0)</f>
        <v>0</v>
      </c>
      <c r="BG449" s="225">
        <f>IF(N449="zákl. přenesená",J449,0)</f>
        <v>0</v>
      </c>
      <c r="BH449" s="225">
        <f>IF(N449="sníž. přenesená",J449,0)</f>
        <v>0</v>
      </c>
      <c r="BI449" s="225">
        <f>IF(N449="nulová",J449,0)</f>
        <v>0</v>
      </c>
      <c r="BJ449" s="18" t="s">
        <v>82</v>
      </c>
      <c r="BK449" s="225">
        <f>ROUND(I449*H449,2)</f>
        <v>0</v>
      </c>
      <c r="BL449" s="18" t="s">
        <v>161</v>
      </c>
      <c r="BM449" s="224" t="s">
        <v>794</v>
      </c>
    </row>
    <row r="450" s="2" customFormat="1">
      <c r="A450" s="39"/>
      <c r="B450" s="40"/>
      <c r="C450" s="41"/>
      <c r="D450" s="226" t="s">
        <v>163</v>
      </c>
      <c r="E450" s="41"/>
      <c r="F450" s="227" t="s">
        <v>795</v>
      </c>
      <c r="G450" s="41"/>
      <c r="H450" s="41"/>
      <c r="I450" s="228"/>
      <c r="J450" s="41"/>
      <c r="K450" s="41"/>
      <c r="L450" s="45"/>
      <c r="M450" s="229"/>
      <c r="N450" s="230"/>
      <c r="O450" s="85"/>
      <c r="P450" s="85"/>
      <c r="Q450" s="85"/>
      <c r="R450" s="85"/>
      <c r="S450" s="85"/>
      <c r="T450" s="86"/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T450" s="18" t="s">
        <v>163</v>
      </c>
      <c r="AU450" s="18" t="s">
        <v>84</v>
      </c>
    </row>
    <row r="451" s="13" customFormat="1">
      <c r="A451" s="13"/>
      <c r="B451" s="231"/>
      <c r="C451" s="232"/>
      <c r="D451" s="226" t="s">
        <v>165</v>
      </c>
      <c r="E451" s="233" t="s">
        <v>19</v>
      </c>
      <c r="F451" s="234" t="s">
        <v>796</v>
      </c>
      <c r="G451" s="232"/>
      <c r="H451" s="233" t="s">
        <v>19</v>
      </c>
      <c r="I451" s="235"/>
      <c r="J451" s="232"/>
      <c r="K451" s="232"/>
      <c r="L451" s="236"/>
      <c r="M451" s="237"/>
      <c r="N451" s="238"/>
      <c r="O451" s="238"/>
      <c r="P451" s="238"/>
      <c r="Q451" s="238"/>
      <c r="R451" s="238"/>
      <c r="S451" s="238"/>
      <c r="T451" s="239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40" t="s">
        <v>165</v>
      </c>
      <c r="AU451" s="240" t="s">
        <v>84</v>
      </c>
      <c r="AV451" s="13" t="s">
        <v>82</v>
      </c>
      <c r="AW451" s="13" t="s">
        <v>35</v>
      </c>
      <c r="AX451" s="13" t="s">
        <v>75</v>
      </c>
      <c r="AY451" s="240" t="s">
        <v>153</v>
      </c>
    </row>
    <row r="452" s="14" customFormat="1">
      <c r="A452" s="14"/>
      <c r="B452" s="241"/>
      <c r="C452" s="242"/>
      <c r="D452" s="226" t="s">
        <v>165</v>
      </c>
      <c r="E452" s="243" t="s">
        <v>19</v>
      </c>
      <c r="F452" s="244" t="s">
        <v>797</v>
      </c>
      <c r="G452" s="242"/>
      <c r="H452" s="245">
        <v>921.048</v>
      </c>
      <c r="I452" s="246"/>
      <c r="J452" s="242"/>
      <c r="K452" s="242"/>
      <c r="L452" s="247"/>
      <c r="M452" s="248"/>
      <c r="N452" s="249"/>
      <c r="O452" s="249"/>
      <c r="P452" s="249"/>
      <c r="Q452" s="249"/>
      <c r="R452" s="249"/>
      <c r="S452" s="249"/>
      <c r="T452" s="250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51" t="s">
        <v>165</v>
      </c>
      <c r="AU452" s="251" t="s">
        <v>84</v>
      </c>
      <c r="AV452" s="14" t="s">
        <v>84</v>
      </c>
      <c r="AW452" s="14" t="s">
        <v>35</v>
      </c>
      <c r="AX452" s="14" t="s">
        <v>75</v>
      </c>
      <c r="AY452" s="251" t="s">
        <v>153</v>
      </c>
    </row>
    <row r="453" s="15" customFormat="1">
      <c r="A453" s="15"/>
      <c r="B453" s="252"/>
      <c r="C453" s="253"/>
      <c r="D453" s="226" t="s">
        <v>165</v>
      </c>
      <c r="E453" s="254" t="s">
        <v>19</v>
      </c>
      <c r="F453" s="255" t="s">
        <v>168</v>
      </c>
      <c r="G453" s="253"/>
      <c r="H453" s="256">
        <v>921.048</v>
      </c>
      <c r="I453" s="257"/>
      <c r="J453" s="253"/>
      <c r="K453" s="253"/>
      <c r="L453" s="258"/>
      <c r="M453" s="259"/>
      <c r="N453" s="260"/>
      <c r="O453" s="260"/>
      <c r="P453" s="260"/>
      <c r="Q453" s="260"/>
      <c r="R453" s="260"/>
      <c r="S453" s="260"/>
      <c r="T453" s="261"/>
      <c r="U453" s="15"/>
      <c r="V453" s="15"/>
      <c r="W453" s="15"/>
      <c r="X453" s="15"/>
      <c r="Y453" s="15"/>
      <c r="Z453" s="15"/>
      <c r="AA453" s="15"/>
      <c r="AB453" s="15"/>
      <c r="AC453" s="15"/>
      <c r="AD453" s="15"/>
      <c r="AE453" s="15"/>
      <c r="AT453" s="262" t="s">
        <v>165</v>
      </c>
      <c r="AU453" s="262" t="s">
        <v>84</v>
      </c>
      <c r="AV453" s="15" t="s">
        <v>161</v>
      </c>
      <c r="AW453" s="15" t="s">
        <v>35</v>
      </c>
      <c r="AX453" s="15" t="s">
        <v>82</v>
      </c>
      <c r="AY453" s="262" t="s">
        <v>153</v>
      </c>
    </row>
    <row r="454" s="2" customFormat="1" ht="16.5" customHeight="1">
      <c r="A454" s="39"/>
      <c r="B454" s="40"/>
      <c r="C454" s="213" t="s">
        <v>798</v>
      </c>
      <c r="D454" s="213" t="s">
        <v>156</v>
      </c>
      <c r="E454" s="214" t="s">
        <v>799</v>
      </c>
      <c r="F454" s="215" t="s">
        <v>800</v>
      </c>
      <c r="G454" s="216" t="s">
        <v>172</v>
      </c>
      <c r="H454" s="217">
        <v>24.785</v>
      </c>
      <c r="I454" s="218"/>
      <c r="J454" s="219">
        <f>ROUND(I454*H454,2)</f>
        <v>0</v>
      </c>
      <c r="K454" s="215" t="s">
        <v>333</v>
      </c>
      <c r="L454" s="45"/>
      <c r="M454" s="220" t="s">
        <v>19</v>
      </c>
      <c r="N454" s="221" t="s">
        <v>46</v>
      </c>
      <c r="O454" s="85"/>
      <c r="P454" s="222">
        <f>O454*H454</f>
        <v>0</v>
      </c>
      <c r="Q454" s="222">
        <v>0</v>
      </c>
      <c r="R454" s="222">
        <f>Q454*H454</f>
        <v>0</v>
      </c>
      <c r="S454" s="222">
        <v>0</v>
      </c>
      <c r="T454" s="223">
        <f>S454*H454</f>
        <v>0</v>
      </c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R454" s="224" t="s">
        <v>161</v>
      </c>
      <c r="AT454" s="224" t="s">
        <v>156</v>
      </c>
      <c r="AU454" s="224" t="s">
        <v>84</v>
      </c>
      <c r="AY454" s="18" t="s">
        <v>153</v>
      </c>
      <c r="BE454" s="225">
        <f>IF(N454="základní",J454,0)</f>
        <v>0</v>
      </c>
      <c r="BF454" s="225">
        <f>IF(N454="snížená",J454,0)</f>
        <v>0</v>
      </c>
      <c r="BG454" s="225">
        <f>IF(N454="zákl. přenesená",J454,0)</f>
        <v>0</v>
      </c>
      <c r="BH454" s="225">
        <f>IF(N454="sníž. přenesená",J454,0)</f>
        <v>0</v>
      </c>
      <c r="BI454" s="225">
        <f>IF(N454="nulová",J454,0)</f>
        <v>0</v>
      </c>
      <c r="BJ454" s="18" t="s">
        <v>82</v>
      </c>
      <c r="BK454" s="225">
        <f>ROUND(I454*H454,2)</f>
        <v>0</v>
      </c>
      <c r="BL454" s="18" t="s">
        <v>161</v>
      </c>
      <c r="BM454" s="224" t="s">
        <v>801</v>
      </c>
    </row>
    <row r="455" s="2" customFormat="1">
      <c r="A455" s="39"/>
      <c r="B455" s="40"/>
      <c r="C455" s="41"/>
      <c r="D455" s="226" t="s">
        <v>163</v>
      </c>
      <c r="E455" s="41"/>
      <c r="F455" s="227" t="s">
        <v>802</v>
      </c>
      <c r="G455" s="41"/>
      <c r="H455" s="41"/>
      <c r="I455" s="228"/>
      <c r="J455" s="41"/>
      <c r="K455" s="41"/>
      <c r="L455" s="45"/>
      <c r="M455" s="229"/>
      <c r="N455" s="230"/>
      <c r="O455" s="85"/>
      <c r="P455" s="85"/>
      <c r="Q455" s="85"/>
      <c r="R455" s="85"/>
      <c r="S455" s="85"/>
      <c r="T455" s="86"/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T455" s="18" t="s">
        <v>163</v>
      </c>
      <c r="AU455" s="18" t="s">
        <v>84</v>
      </c>
    </row>
    <row r="456" s="13" customFormat="1">
      <c r="A456" s="13"/>
      <c r="B456" s="231"/>
      <c r="C456" s="232"/>
      <c r="D456" s="226" t="s">
        <v>165</v>
      </c>
      <c r="E456" s="233" t="s">
        <v>19</v>
      </c>
      <c r="F456" s="234" t="s">
        <v>760</v>
      </c>
      <c r="G456" s="232"/>
      <c r="H456" s="233" t="s">
        <v>19</v>
      </c>
      <c r="I456" s="235"/>
      <c r="J456" s="232"/>
      <c r="K456" s="232"/>
      <c r="L456" s="236"/>
      <c r="M456" s="237"/>
      <c r="N456" s="238"/>
      <c r="O456" s="238"/>
      <c r="P456" s="238"/>
      <c r="Q456" s="238"/>
      <c r="R456" s="238"/>
      <c r="S456" s="238"/>
      <c r="T456" s="239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40" t="s">
        <v>165</v>
      </c>
      <c r="AU456" s="240" t="s">
        <v>84</v>
      </c>
      <c r="AV456" s="13" t="s">
        <v>82</v>
      </c>
      <c r="AW456" s="13" t="s">
        <v>35</v>
      </c>
      <c r="AX456" s="13" t="s">
        <v>75</v>
      </c>
      <c r="AY456" s="240" t="s">
        <v>153</v>
      </c>
    </row>
    <row r="457" s="14" customFormat="1">
      <c r="A457" s="14"/>
      <c r="B457" s="241"/>
      <c r="C457" s="242"/>
      <c r="D457" s="226" t="s">
        <v>165</v>
      </c>
      <c r="E457" s="243" t="s">
        <v>19</v>
      </c>
      <c r="F457" s="244" t="s">
        <v>761</v>
      </c>
      <c r="G457" s="242"/>
      <c r="H457" s="245">
        <v>0.125</v>
      </c>
      <c r="I457" s="246"/>
      <c r="J457" s="242"/>
      <c r="K457" s="242"/>
      <c r="L457" s="247"/>
      <c r="M457" s="248"/>
      <c r="N457" s="249"/>
      <c r="O457" s="249"/>
      <c r="P457" s="249"/>
      <c r="Q457" s="249"/>
      <c r="R457" s="249"/>
      <c r="S457" s="249"/>
      <c r="T457" s="250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51" t="s">
        <v>165</v>
      </c>
      <c r="AU457" s="251" t="s">
        <v>84</v>
      </c>
      <c r="AV457" s="14" t="s">
        <v>84</v>
      </c>
      <c r="AW457" s="14" t="s">
        <v>35</v>
      </c>
      <c r="AX457" s="14" t="s">
        <v>75</v>
      </c>
      <c r="AY457" s="251" t="s">
        <v>153</v>
      </c>
    </row>
    <row r="458" s="13" customFormat="1">
      <c r="A458" s="13"/>
      <c r="B458" s="231"/>
      <c r="C458" s="232"/>
      <c r="D458" s="226" t="s">
        <v>165</v>
      </c>
      <c r="E458" s="233" t="s">
        <v>19</v>
      </c>
      <c r="F458" s="234" t="s">
        <v>803</v>
      </c>
      <c r="G458" s="232"/>
      <c r="H458" s="233" t="s">
        <v>19</v>
      </c>
      <c r="I458" s="235"/>
      <c r="J458" s="232"/>
      <c r="K458" s="232"/>
      <c r="L458" s="236"/>
      <c r="M458" s="237"/>
      <c r="N458" s="238"/>
      <c r="O458" s="238"/>
      <c r="P458" s="238"/>
      <c r="Q458" s="238"/>
      <c r="R458" s="238"/>
      <c r="S458" s="238"/>
      <c r="T458" s="239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40" t="s">
        <v>165</v>
      </c>
      <c r="AU458" s="240" t="s">
        <v>84</v>
      </c>
      <c r="AV458" s="13" t="s">
        <v>82</v>
      </c>
      <c r="AW458" s="13" t="s">
        <v>35</v>
      </c>
      <c r="AX458" s="13" t="s">
        <v>75</v>
      </c>
      <c r="AY458" s="240" t="s">
        <v>153</v>
      </c>
    </row>
    <row r="459" s="14" customFormat="1">
      <c r="A459" s="14"/>
      <c r="B459" s="241"/>
      <c r="C459" s="242"/>
      <c r="D459" s="226" t="s">
        <v>165</v>
      </c>
      <c r="E459" s="243" t="s">
        <v>19</v>
      </c>
      <c r="F459" s="244" t="s">
        <v>748</v>
      </c>
      <c r="G459" s="242"/>
      <c r="H459" s="245">
        <v>24.66</v>
      </c>
      <c r="I459" s="246"/>
      <c r="J459" s="242"/>
      <c r="K459" s="242"/>
      <c r="L459" s="247"/>
      <c r="M459" s="248"/>
      <c r="N459" s="249"/>
      <c r="O459" s="249"/>
      <c r="P459" s="249"/>
      <c r="Q459" s="249"/>
      <c r="R459" s="249"/>
      <c r="S459" s="249"/>
      <c r="T459" s="250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51" t="s">
        <v>165</v>
      </c>
      <c r="AU459" s="251" t="s">
        <v>84</v>
      </c>
      <c r="AV459" s="14" t="s">
        <v>84</v>
      </c>
      <c r="AW459" s="14" t="s">
        <v>35</v>
      </c>
      <c r="AX459" s="14" t="s">
        <v>75</v>
      </c>
      <c r="AY459" s="251" t="s">
        <v>153</v>
      </c>
    </row>
    <row r="460" s="15" customFormat="1">
      <c r="A460" s="15"/>
      <c r="B460" s="252"/>
      <c r="C460" s="253"/>
      <c r="D460" s="226" t="s">
        <v>165</v>
      </c>
      <c r="E460" s="254" t="s">
        <v>19</v>
      </c>
      <c r="F460" s="255" t="s">
        <v>168</v>
      </c>
      <c r="G460" s="253"/>
      <c r="H460" s="256">
        <v>24.785</v>
      </c>
      <c r="I460" s="257"/>
      <c r="J460" s="253"/>
      <c r="K460" s="253"/>
      <c r="L460" s="258"/>
      <c r="M460" s="259"/>
      <c r="N460" s="260"/>
      <c r="O460" s="260"/>
      <c r="P460" s="260"/>
      <c r="Q460" s="260"/>
      <c r="R460" s="260"/>
      <c r="S460" s="260"/>
      <c r="T460" s="261"/>
      <c r="U460" s="15"/>
      <c r="V460" s="15"/>
      <c r="W460" s="15"/>
      <c r="X460" s="15"/>
      <c r="Y460" s="15"/>
      <c r="Z460" s="15"/>
      <c r="AA460" s="15"/>
      <c r="AB460" s="15"/>
      <c r="AC460" s="15"/>
      <c r="AD460" s="15"/>
      <c r="AE460" s="15"/>
      <c r="AT460" s="262" t="s">
        <v>165</v>
      </c>
      <c r="AU460" s="262" t="s">
        <v>84</v>
      </c>
      <c r="AV460" s="15" t="s">
        <v>161</v>
      </c>
      <c r="AW460" s="15" t="s">
        <v>35</v>
      </c>
      <c r="AX460" s="15" t="s">
        <v>82</v>
      </c>
      <c r="AY460" s="262" t="s">
        <v>153</v>
      </c>
    </row>
    <row r="461" s="2" customFormat="1" ht="16.5" customHeight="1">
      <c r="A461" s="39"/>
      <c r="B461" s="40"/>
      <c r="C461" s="213" t="s">
        <v>804</v>
      </c>
      <c r="D461" s="213" t="s">
        <v>156</v>
      </c>
      <c r="E461" s="214" t="s">
        <v>805</v>
      </c>
      <c r="F461" s="215" t="s">
        <v>806</v>
      </c>
      <c r="G461" s="216" t="s">
        <v>172</v>
      </c>
      <c r="H461" s="217">
        <v>594.84000000000003</v>
      </c>
      <c r="I461" s="218"/>
      <c r="J461" s="219">
        <f>ROUND(I461*H461,2)</f>
        <v>0</v>
      </c>
      <c r="K461" s="215" t="s">
        <v>333</v>
      </c>
      <c r="L461" s="45"/>
      <c r="M461" s="220" t="s">
        <v>19</v>
      </c>
      <c r="N461" s="221" t="s">
        <v>46</v>
      </c>
      <c r="O461" s="85"/>
      <c r="P461" s="222">
        <f>O461*H461</f>
        <v>0</v>
      </c>
      <c r="Q461" s="222">
        <v>0</v>
      </c>
      <c r="R461" s="222">
        <f>Q461*H461</f>
        <v>0</v>
      </c>
      <c r="S461" s="222">
        <v>0</v>
      </c>
      <c r="T461" s="223">
        <f>S461*H461</f>
        <v>0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224" t="s">
        <v>161</v>
      </c>
      <c r="AT461" s="224" t="s">
        <v>156</v>
      </c>
      <c r="AU461" s="224" t="s">
        <v>84</v>
      </c>
      <c r="AY461" s="18" t="s">
        <v>153</v>
      </c>
      <c r="BE461" s="225">
        <f>IF(N461="základní",J461,0)</f>
        <v>0</v>
      </c>
      <c r="BF461" s="225">
        <f>IF(N461="snížená",J461,0)</f>
        <v>0</v>
      </c>
      <c r="BG461" s="225">
        <f>IF(N461="zákl. přenesená",J461,0)</f>
        <v>0</v>
      </c>
      <c r="BH461" s="225">
        <f>IF(N461="sníž. přenesená",J461,0)</f>
        <v>0</v>
      </c>
      <c r="BI461" s="225">
        <f>IF(N461="nulová",J461,0)</f>
        <v>0</v>
      </c>
      <c r="BJ461" s="18" t="s">
        <v>82</v>
      </c>
      <c r="BK461" s="225">
        <f>ROUND(I461*H461,2)</f>
        <v>0</v>
      </c>
      <c r="BL461" s="18" t="s">
        <v>161</v>
      </c>
      <c r="BM461" s="224" t="s">
        <v>807</v>
      </c>
    </row>
    <row r="462" s="2" customFormat="1">
      <c r="A462" s="39"/>
      <c r="B462" s="40"/>
      <c r="C462" s="41"/>
      <c r="D462" s="226" t="s">
        <v>163</v>
      </c>
      <c r="E462" s="41"/>
      <c r="F462" s="227" t="s">
        <v>808</v>
      </c>
      <c r="G462" s="41"/>
      <c r="H462" s="41"/>
      <c r="I462" s="228"/>
      <c r="J462" s="41"/>
      <c r="K462" s="41"/>
      <c r="L462" s="45"/>
      <c r="M462" s="229"/>
      <c r="N462" s="230"/>
      <c r="O462" s="85"/>
      <c r="P462" s="85"/>
      <c r="Q462" s="85"/>
      <c r="R462" s="85"/>
      <c r="S462" s="85"/>
      <c r="T462" s="86"/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T462" s="18" t="s">
        <v>163</v>
      </c>
      <c r="AU462" s="18" t="s">
        <v>84</v>
      </c>
    </row>
    <row r="463" s="13" customFormat="1">
      <c r="A463" s="13"/>
      <c r="B463" s="231"/>
      <c r="C463" s="232"/>
      <c r="D463" s="226" t="s">
        <v>165</v>
      </c>
      <c r="E463" s="233" t="s">
        <v>19</v>
      </c>
      <c r="F463" s="234" t="s">
        <v>809</v>
      </c>
      <c r="G463" s="232"/>
      <c r="H463" s="233" t="s">
        <v>19</v>
      </c>
      <c r="I463" s="235"/>
      <c r="J463" s="232"/>
      <c r="K463" s="232"/>
      <c r="L463" s="236"/>
      <c r="M463" s="237"/>
      <c r="N463" s="238"/>
      <c r="O463" s="238"/>
      <c r="P463" s="238"/>
      <c r="Q463" s="238"/>
      <c r="R463" s="238"/>
      <c r="S463" s="238"/>
      <c r="T463" s="239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40" t="s">
        <v>165</v>
      </c>
      <c r="AU463" s="240" t="s">
        <v>84</v>
      </c>
      <c r="AV463" s="13" t="s">
        <v>82</v>
      </c>
      <c r="AW463" s="13" t="s">
        <v>35</v>
      </c>
      <c r="AX463" s="13" t="s">
        <v>75</v>
      </c>
      <c r="AY463" s="240" t="s">
        <v>153</v>
      </c>
    </row>
    <row r="464" s="14" customFormat="1">
      <c r="A464" s="14"/>
      <c r="B464" s="241"/>
      <c r="C464" s="242"/>
      <c r="D464" s="226" t="s">
        <v>165</v>
      </c>
      <c r="E464" s="243" t="s">
        <v>19</v>
      </c>
      <c r="F464" s="244" t="s">
        <v>810</v>
      </c>
      <c r="G464" s="242"/>
      <c r="H464" s="245">
        <v>3</v>
      </c>
      <c r="I464" s="246"/>
      <c r="J464" s="242"/>
      <c r="K464" s="242"/>
      <c r="L464" s="247"/>
      <c r="M464" s="248"/>
      <c r="N464" s="249"/>
      <c r="O464" s="249"/>
      <c r="P464" s="249"/>
      <c r="Q464" s="249"/>
      <c r="R464" s="249"/>
      <c r="S464" s="249"/>
      <c r="T464" s="250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51" t="s">
        <v>165</v>
      </c>
      <c r="AU464" s="251" t="s">
        <v>84</v>
      </c>
      <c r="AV464" s="14" t="s">
        <v>84</v>
      </c>
      <c r="AW464" s="14" t="s">
        <v>35</v>
      </c>
      <c r="AX464" s="14" t="s">
        <v>75</v>
      </c>
      <c r="AY464" s="251" t="s">
        <v>153</v>
      </c>
    </row>
    <row r="465" s="13" customFormat="1">
      <c r="A465" s="13"/>
      <c r="B465" s="231"/>
      <c r="C465" s="232"/>
      <c r="D465" s="226" t="s">
        <v>165</v>
      </c>
      <c r="E465" s="233" t="s">
        <v>19</v>
      </c>
      <c r="F465" s="234" t="s">
        <v>803</v>
      </c>
      <c r="G465" s="232"/>
      <c r="H465" s="233" t="s">
        <v>19</v>
      </c>
      <c r="I465" s="235"/>
      <c r="J465" s="232"/>
      <c r="K465" s="232"/>
      <c r="L465" s="236"/>
      <c r="M465" s="237"/>
      <c r="N465" s="238"/>
      <c r="O465" s="238"/>
      <c r="P465" s="238"/>
      <c r="Q465" s="238"/>
      <c r="R465" s="238"/>
      <c r="S465" s="238"/>
      <c r="T465" s="239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40" t="s">
        <v>165</v>
      </c>
      <c r="AU465" s="240" t="s">
        <v>84</v>
      </c>
      <c r="AV465" s="13" t="s">
        <v>82</v>
      </c>
      <c r="AW465" s="13" t="s">
        <v>35</v>
      </c>
      <c r="AX465" s="13" t="s">
        <v>75</v>
      </c>
      <c r="AY465" s="240" t="s">
        <v>153</v>
      </c>
    </row>
    <row r="466" s="14" customFormat="1">
      <c r="A466" s="14"/>
      <c r="B466" s="241"/>
      <c r="C466" s="242"/>
      <c r="D466" s="226" t="s">
        <v>165</v>
      </c>
      <c r="E466" s="243" t="s">
        <v>19</v>
      </c>
      <c r="F466" s="244" t="s">
        <v>811</v>
      </c>
      <c r="G466" s="242"/>
      <c r="H466" s="245">
        <v>591.84000000000003</v>
      </c>
      <c r="I466" s="246"/>
      <c r="J466" s="242"/>
      <c r="K466" s="242"/>
      <c r="L466" s="247"/>
      <c r="M466" s="248"/>
      <c r="N466" s="249"/>
      <c r="O466" s="249"/>
      <c r="P466" s="249"/>
      <c r="Q466" s="249"/>
      <c r="R466" s="249"/>
      <c r="S466" s="249"/>
      <c r="T466" s="250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51" t="s">
        <v>165</v>
      </c>
      <c r="AU466" s="251" t="s">
        <v>84</v>
      </c>
      <c r="AV466" s="14" t="s">
        <v>84</v>
      </c>
      <c r="AW466" s="14" t="s">
        <v>35</v>
      </c>
      <c r="AX466" s="14" t="s">
        <v>75</v>
      </c>
      <c r="AY466" s="251" t="s">
        <v>153</v>
      </c>
    </row>
    <row r="467" s="15" customFormat="1">
      <c r="A467" s="15"/>
      <c r="B467" s="252"/>
      <c r="C467" s="253"/>
      <c r="D467" s="226" t="s">
        <v>165</v>
      </c>
      <c r="E467" s="254" t="s">
        <v>19</v>
      </c>
      <c r="F467" s="255" t="s">
        <v>168</v>
      </c>
      <c r="G467" s="253"/>
      <c r="H467" s="256">
        <v>594.84000000000003</v>
      </c>
      <c r="I467" s="257"/>
      <c r="J467" s="253"/>
      <c r="K467" s="253"/>
      <c r="L467" s="258"/>
      <c r="M467" s="259"/>
      <c r="N467" s="260"/>
      <c r="O467" s="260"/>
      <c r="P467" s="260"/>
      <c r="Q467" s="260"/>
      <c r="R467" s="260"/>
      <c r="S467" s="260"/>
      <c r="T467" s="261"/>
      <c r="U467" s="15"/>
      <c r="V467" s="15"/>
      <c r="W467" s="15"/>
      <c r="X467" s="15"/>
      <c r="Y467" s="15"/>
      <c r="Z467" s="15"/>
      <c r="AA467" s="15"/>
      <c r="AB467" s="15"/>
      <c r="AC467" s="15"/>
      <c r="AD467" s="15"/>
      <c r="AE467" s="15"/>
      <c r="AT467" s="262" t="s">
        <v>165</v>
      </c>
      <c r="AU467" s="262" t="s">
        <v>84</v>
      </c>
      <c r="AV467" s="15" t="s">
        <v>161</v>
      </c>
      <c r="AW467" s="15" t="s">
        <v>35</v>
      </c>
      <c r="AX467" s="15" t="s">
        <v>82</v>
      </c>
      <c r="AY467" s="262" t="s">
        <v>153</v>
      </c>
    </row>
    <row r="468" s="2" customFormat="1" ht="16.5" customHeight="1">
      <c r="A468" s="39"/>
      <c r="B468" s="40"/>
      <c r="C468" s="213" t="s">
        <v>812</v>
      </c>
      <c r="D468" s="213" t="s">
        <v>156</v>
      </c>
      <c r="E468" s="214" t="s">
        <v>813</v>
      </c>
      <c r="F468" s="215" t="s">
        <v>814</v>
      </c>
      <c r="G468" s="216" t="s">
        <v>172</v>
      </c>
      <c r="H468" s="217">
        <v>24.785</v>
      </c>
      <c r="I468" s="218"/>
      <c r="J468" s="219">
        <f>ROUND(I468*H468,2)</f>
        <v>0</v>
      </c>
      <c r="K468" s="215" t="s">
        <v>333</v>
      </c>
      <c r="L468" s="45"/>
      <c r="M468" s="220" t="s">
        <v>19</v>
      </c>
      <c r="N468" s="221" t="s">
        <v>46</v>
      </c>
      <c r="O468" s="85"/>
      <c r="P468" s="222">
        <f>O468*H468</f>
        <v>0</v>
      </c>
      <c r="Q468" s="222">
        <v>0</v>
      </c>
      <c r="R468" s="222">
        <f>Q468*H468</f>
        <v>0</v>
      </c>
      <c r="S468" s="222">
        <v>0</v>
      </c>
      <c r="T468" s="223">
        <f>S468*H468</f>
        <v>0</v>
      </c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R468" s="224" t="s">
        <v>161</v>
      </c>
      <c r="AT468" s="224" t="s">
        <v>156</v>
      </c>
      <c r="AU468" s="224" t="s">
        <v>84</v>
      </c>
      <c r="AY468" s="18" t="s">
        <v>153</v>
      </c>
      <c r="BE468" s="225">
        <f>IF(N468="základní",J468,0)</f>
        <v>0</v>
      </c>
      <c r="BF468" s="225">
        <f>IF(N468="snížená",J468,0)</f>
        <v>0</v>
      </c>
      <c r="BG468" s="225">
        <f>IF(N468="zákl. přenesená",J468,0)</f>
        <v>0</v>
      </c>
      <c r="BH468" s="225">
        <f>IF(N468="sníž. přenesená",J468,0)</f>
        <v>0</v>
      </c>
      <c r="BI468" s="225">
        <f>IF(N468="nulová",J468,0)</f>
        <v>0</v>
      </c>
      <c r="BJ468" s="18" t="s">
        <v>82</v>
      </c>
      <c r="BK468" s="225">
        <f>ROUND(I468*H468,2)</f>
        <v>0</v>
      </c>
      <c r="BL468" s="18" t="s">
        <v>161</v>
      </c>
      <c r="BM468" s="224" t="s">
        <v>815</v>
      </c>
    </row>
    <row r="469" s="2" customFormat="1">
      <c r="A469" s="39"/>
      <c r="B469" s="40"/>
      <c r="C469" s="41"/>
      <c r="D469" s="226" t="s">
        <v>163</v>
      </c>
      <c r="E469" s="41"/>
      <c r="F469" s="227" t="s">
        <v>816</v>
      </c>
      <c r="G469" s="41"/>
      <c r="H469" s="41"/>
      <c r="I469" s="228"/>
      <c r="J469" s="41"/>
      <c r="K469" s="41"/>
      <c r="L469" s="45"/>
      <c r="M469" s="229"/>
      <c r="N469" s="230"/>
      <c r="O469" s="85"/>
      <c r="P469" s="85"/>
      <c r="Q469" s="85"/>
      <c r="R469" s="85"/>
      <c r="S469" s="85"/>
      <c r="T469" s="86"/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T469" s="18" t="s">
        <v>163</v>
      </c>
      <c r="AU469" s="18" t="s">
        <v>84</v>
      </c>
    </row>
    <row r="470" s="13" customFormat="1">
      <c r="A470" s="13"/>
      <c r="B470" s="231"/>
      <c r="C470" s="232"/>
      <c r="D470" s="226" t="s">
        <v>165</v>
      </c>
      <c r="E470" s="233" t="s">
        <v>19</v>
      </c>
      <c r="F470" s="234" t="s">
        <v>817</v>
      </c>
      <c r="G470" s="232"/>
      <c r="H470" s="233" t="s">
        <v>19</v>
      </c>
      <c r="I470" s="235"/>
      <c r="J470" s="232"/>
      <c r="K470" s="232"/>
      <c r="L470" s="236"/>
      <c r="M470" s="237"/>
      <c r="N470" s="238"/>
      <c r="O470" s="238"/>
      <c r="P470" s="238"/>
      <c r="Q470" s="238"/>
      <c r="R470" s="238"/>
      <c r="S470" s="238"/>
      <c r="T470" s="239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40" t="s">
        <v>165</v>
      </c>
      <c r="AU470" s="240" t="s">
        <v>84</v>
      </c>
      <c r="AV470" s="13" t="s">
        <v>82</v>
      </c>
      <c r="AW470" s="13" t="s">
        <v>35</v>
      </c>
      <c r="AX470" s="13" t="s">
        <v>75</v>
      </c>
      <c r="AY470" s="240" t="s">
        <v>153</v>
      </c>
    </row>
    <row r="471" s="14" customFormat="1">
      <c r="A471" s="14"/>
      <c r="B471" s="241"/>
      <c r="C471" s="242"/>
      <c r="D471" s="226" t="s">
        <v>165</v>
      </c>
      <c r="E471" s="243" t="s">
        <v>19</v>
      </c>
      <c r="F471" s="244" t="s">
        <v>761</v>
      </c>
      <c r="G471" s="242"/>
      <c r="H471" s="245">
        <v>0.125</v>
      </c>
      <c r="I471" s="246"/>
      <c r="J471" s="242"/>
      <c r="K471" s="242"/>
      <c r="L471" s="247"/>
      <c r="M471" s="248"/>
      <c r="N471" s="249"/>
      <c r="O471" s="249"/>
      <c r="P471" s="249"/>
      <c r="Q471" s="249"/>
      <c r="R471" s="249"/>
      <c r="S471" s="249"/>
      <c r="T471" s="250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51" t="s">
        <v>165</v>
      </c>
      <c r="AU471" s="251" t="s">
        <v>84</v>
      </c>
      <c r="AV471" s="14" t="s">
        <v>84</v>
      </c>
      <c r="AW471" s="14" t="s">
        <v>35</v>
      </c>
      <c r="AX471" s="14" t="s">
        <v>75</v>
      </c>
      <c r="AY471" s="251" t="s">
        <v>153</v>
      </c>
    </row>
    <row r="472" s="13" customFormat="1">
      <c r="A472" s="13"/>
      <c r="B472" s="231"/>
      <c r="C472" s="232"/>
      <c r="D472" s="226" t="s">
        <v>165</v>
      </c>
      <c r="E472" s="233" t="s">
        <v>19</v>
      </c>
      <c r="F472" s="234" t="s">
        <v>803</v>
      </c>
      <c r="G472" s="232"/>
      <c r="H472" s="233" t="s">
        <v>19</v>
      </c>
      <c r="I472" s="235"/>
      <c r="J472" s="232"/>
      <c r="K472" s="232"/>
      <c r="L472" s="236"/>
      <c r="M472" s="237"/>
      <c r="N472" s="238"/>
      <c r="O472" s="238"/>
      <c r="P472" s="238"/>
      <c r="Q472" s="238"/>
      <c r="R472" s="238"/>
      <c r="S472" s="238"/>
      <c r="T472" s="239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40" t="s">
        <v>165</v>
      </c>
      <c r="AU472" s="240" t="s">
        <v>84</v>
      </c>
      <c r="AV472" s="13" t="s">
        <v>82</v>
      </c>
      <c r="AW472" s="13" t="s">
        <v>35</v>
      </c>
      <c r="AX472" s="13" t="s">
        <v>75</v>
      </c>
      <c r="AY472" s="240" t="s">
        <v>153</v>
      </c>
    </row>
    <row r="473" s="14" customFormat="1">
      <c r="A473" s="14"/>
      <c r="B473" s="241"/>
      <c r="C473" s="242"/>
      <c r="D473" s="226" t="s">
        <v>165</v>
      </c>
      <c r="E473" s="243" t="s">
        <v>19</v>
      </c>
      <c r="F473" s="244" t="s">
        <v>748</v>
      </c>
      <c r="G473" s="242"/>
      <c r="H473" s="245">
        <v>24.66</v>
      </c>
      <c r="I473" s="246"/>
      <c r="J473" s="242"/>
      <c r="K473" s="242"/>
      <c r="L473" s="247"/>
      <c r="M473" s="248"/>
      <c r="N473" s="249"/>
      <c r="O473" s="249"/>
      <c r="P473" s="249"/>
      <c r="Q473" s="249"/>
      <c r="R473" s="249"/>
      <c r="S473" s="249"/>
      <c r="T473" s="250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51" t="s">
        <v>165</v>
      </c>
      <c r="AU473" s="251" t="s">
        <v>84</v>
      </c>
      <c r="AV473" s="14" t="s">
        <v>84</v>
      </c>
      <c r="AW473" s="14" t="s">
        <v>35</v>
      </c>
      <c r="AX473" s="14" t="s">
        <v>75</v>
      </c>
      <c r="AY473" s="251" t="s">
        <v>153</v>
      </c>
    </row>
    <row r="474" s="15" customFormat="1">
      <c r="A474" s="15"/>
      <c r="B474" s="252"/>
      <c r="C474" s="253"/>
      <c r="D474" s="226" t="s">
        <v>165</v>
      </c>
      <c r="E474" s="254" t="s">
        <v>19</v>
      </c>
      <c r="F474" s="255" t="s">
        <v>168</v>
      </c>
      <c r="G474" s="253"/>
      <c r="H474" s="256">
        <v>24.785</v>
      </c>
      <c r="I474" s="257"/>
      <c r="J474" s="253"/>
      <c r="K474" s="253"/>
      <c r="L474" s="258"/>
      <c r="M474" s="259"/>
      <c r="N474" s="260"/>
      <c r="O474" s="260"/>
      <c r="P474" s="260"/>
      <c r="Q474" s="260"/>
      <c r="R474" s="260"/>
      <c r="S474" s="260"/>
      <c r="T474" s="261"/>
      <c r="U474" s="15"/>
      <c r="V474" s="15"/>
      <c r="W474" s="15"/>
      <c r="X474" s="15"/>
      <c r="Y474" s="15"/>
      <c r="Z474" s="15"/>
      <c r="AA474" s="15"/>
      <c r="AB474" s="15"/>
      <c r="AC474" s="15"/>
      <c r="AD474" s="15"/>
      <c r="AE474" s="15"/>
      <c r="AT474" s="262" t="s">
        <v>165</v>
      </c>
      <c r="AU474" s="262" t="s">
        <v>84</v>
      </c>
      <c r="AV474" s="15" t="s">
        <v>161</v>
      </c>
      <c r="AW474" s="15" t="s">
        <v>35</v>
      </c>
      <c r="AX474" s="15" t="s">
        <v>82</v>
      </c>
      <c r="AY474" s="262" t="s">
        <v>153</v>
      </c>
    </row>
    <row r="475" s="2" customFormat="1" ht="16.5" customHeight="1">
      <c r="A475" s="39"/>
      <c r="B475" s="40"/>
      <c r="C475" s="213" t="s">
        <v>818</v>
      </c>
      <c r="D475" s="213" t="s">
        <v>156</v>
      </c>
      <c r="E475" s="214" t="s">
        <v>819</v>
      </c>
      <c r="F475" s="215" t="s">
        <v>820</v>
      </c>
      <c r="G475" s="216" t="s">
        <v>172</v>
      </c>
      <c r="H475" s="217">
        <v>24.785</v>
      </c>
      <c r="I475" s="218"/>
      <c r="J475" s="219">
        <f>ROUND(I475*H475,2)</f>
        <v>0</v>
      </c>
      <c r="K475" s="215" t="s">
        <v>333</v>
      </c>
      <c r="L475" s="45"/>
      <c r="M475" s="220" t="s">
        <v>19</v>
      </c>
      <c r="N475" s="221" t="s">
        <v>46</v>
      </c>
      <c r="O475" s="85"/>
      <c r="P475" s="222">
        <f>O475*H475</f>
        <v>0</v>
      </c>
      <c r="Q475" s="222">
        <v>0</v>
      </c>
      <c r="R475" s="222">
        <f>Q475*H475</f>
        <v>0</v>
      </c>
      <c r="S475" s="222">
        <v>0</v>
      </c>
      <c r="T475" s="223">
        <f>S475*H475</f>
        <v>0</v>
      </c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R475" s="224" t="s">
        <v>161</v>
      </c>
      <c r="AT475" s="224" t="s">
        <v>156</v>
      </c>
      <c r="AU475" s="224" t="s">
        <v>84</v>
      </c>
      <c r="AY475" s="18" t="s">
        <v>153</v>
      </c>
      <c r="BE475" s="225">
        <f>IF(N475="základní",J475,0)</f>
        <v>0</v>
      </c>
      <c r="BF475" s="225">
        <f>IF(N475="snížená",J475,0)</f>
        <v>0</v>
      </c>
      <c r="BG475" s="225">
        <f>IF(N475="zákl. přenesená",J475,0)</f>
        <v>0</v>
      </c>
      <c r="BH475" s="225">
        <f>IF(N475="sníž. přenesená",J475,0)</f>
        <v>0</v>
      </c>
      <c r="BI475" s="225">
        <f>IF(N475="nulová",J475,0)</f>
        <v>0</v>
      </c>
      <c r="BJ475" s="18" t="s">
        <v>82</v>
      </c>
      <c r="BK475" s="225">
        <f>ROUND(I475*H475,2)</f>
        <v>0</v>
      </c>
      <c r="BL475" s="18" t="s">
        <v>161</v>
      </c>
      <c r="BM475" s="224" t="s">
        <v>821</v>
      </c>
    </row>
    <row r="476" s="2" customFormat="1">
      <c r="A476" s="39"/>
      <c r="B476" s="40"/>
      <c r="C476" s="41"/>
      <c r="D476" s="226" t="s">
        <v>163</v>
      </c>
      <c r="E476" s="41"/>
      <c r="F476" s="227" t="s">
        <v>822</v>
      </c>
      <c r="G476" s="41"/>
      <c r="H476" s="41"/>
      <c r="I476" s="228"/>
      <c r="J476" s="41"/>
      <c r="K476" s="41"/>
      <c r="L476" s="45"/>
      <c r="M476" s="229"/>
      <c r="N476" s="230"/>
      <c r="O476" s="85"/>
      <c r="P476" s="85"/>
      <c r="Q476" s="85"/>
      <c r="R476" s="85"/>
      <c r="S476" s="85"/>
      <c r="T476" s="86"/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T476" s="18" t="s">
        <v>163</v>
      </c>
      <c r="AU476" s="18" t="s">
        <v>84</v>
      </c>
    </row>
    <row r="477" s="13" customFormat="1">
      <c r="A477" s="13"/>
      <c r="B477" s="231"/>
      <c r="C477" s="232"/>
      <c r="D477" s="226" t="s">
        <v>165</v>
      </c>
      <c r="E477" s="233" t="s">
        <v>19</v>
      </c>
      <c r="F477" s="234" t="s">
        <v>823</v>
      </c>
      <c r="G477" s="232"/>
      <c r="H477" s="233" t="s">
        <v>19</v>
      </c>
      <c r="I477" s="235"/>
      <c r="J477" s="232"/>
      <c r="K477" s="232"/>
      <c r="L477" s="236"/>
      <c r="M477" s="237"/>
      <c r="N477" s="238"/>
      <c r="O477" s="238"/>
      <c r="P477" s="238"/>
      <c r="Q477" s="238"/>
      <c r="R477" s="238"/>
      <c r="S477" s="238"/>
      <c r="T477" s="239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40" t="s">
        <v>165</v>
      </c>
      <c r="AU477" s="240" t="s">
        <v>84</v>
      </c>
      <c r="AV477" s="13" t="s">
        <v>82</v>
      </c>
      <c r="AW477" s="13" t="s">
        <v>35</v>
      </c>
      <c r="AX477" s="13" t="s">
        <v>75</v>
      </c>
      <c r="AY477" s="240" t="s">
        <v>153</v>
      </c>
    </row>
    <row r="478" s="14" customFormat="1">
      <c r="A478" s="14"/>
      <c r="B478" s="241"/>
      <c r="C478" s="242"/>
      <c r="D478" s="226" t="s">
        <v>165</v>
      </c>
      <c r="E478" s="243" t="s">
        <v>19</v>
      </c>
      <c r="F478" s="244" t="s">
        <v>761</v>
      </c>
      <c r="G478" s="242"/>
      <c r="H478" s="245">
        <v>0.125</v>
      </c>
      <c r="I478" s="246"/>
      <c r="J478" s="242"/>
      <c r="K478" s="242"/>
      <c r="L478" s="247"/>
      <c r="M478" s="248"/>
      <c r="N478" s="249"/>
      <c r="O478" s="249"/>
      <c r="P478" s="249"/>
      <c r="Q478" s="249"/>
      <c r="R478" s="249"/>
      <c r="S478" s="249"/>
      <c r="T478" s="250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51" t="s">
        <v>165</v>
      </c>
      <c r="AU478" s="251" t="s">
        <v>84</v>
      </c>
      <c r="AV478" s="14" t="s">
        <v>84</v>
      </c>
      <c r="AW478" s="14" t="s">
        <v>35</v>
      </c>
      <c r="AX478" s="14" t="s">
        <v>75</v>
      </c>
      <c r="AY478" s="251" t="s">
        <v>153</v>
      </c>
    </row>
    <row r="479" s="13" customFormat="1">
      <c r="A479" s="13"/>
      <c r="B479" s="231"/>
      <c r="C479" s="232"/>
      <c r="D479" s="226" t="s">
        <v>165</v>
      </c>
      <c r="E479" s="233" t="s">
        <v>19</v>
      </c>
      <c r="F479" s="234" t="s">
        <v>824</v>
      </c>
      <c r="G479" s="232"/>
      <c r="H479" s="233" t="s">
        <v>19</v>
      </c>
      <c r="I479" s="235"/>
      <c r="J479" s="232"/>
      <c r="K479" s="232"/>
      <c r="L479" s="236"/>
      <c r="M479" s="237"/>
      <c r="N479" s="238"/>
      <c r="O479" s="238"/>
      <c r="P479" s="238"/>
      <c r="Q479" s="238"/>
      <c r="R479" s="238"/>
      <c r="S479" s="238"/>
      <c r="T479" s="239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40" t="s">
        <v>165</v>
      </c>
      <c r="AU479" s="240" t="s">
        <v>84</v>
      </c>
      <c r="AV479" s="13" t="s">
        <v>82</v>
      </c>
      <c r="AW479" s="13" t="s">
        <v>35</v>
      </c>
      <c r="AX479" s="13" t="s">
        <v>75</v>
      </c>
      <c r="AY479" s="240" t="s">
        <v>153</v>
      </c>
    </row>
    <row r="480" s="14" customFormat="1">
      <c r="A480" s="14"/>
      <c r="B480" s="241"/>
      <c r="C480" s="242"/>
      <c r="D480" s="226" t="s">
        <v>165</v>
      </c>
      <c r="E480" s="243" t="s">
        <v>19</v>
      </c>
      <c r="F480" s="244" t="s">
        <v>748</v>
      </c>
      <c r="G480" s="242"/>
      <c r="H480" s="245">
        <v>24.66</v>
      </c>
      <c r="I480" s="246"/>
      <c r="J480" s="242"/>
      <c r="K480" s="242"/>
      <c r="L480" s="247"/>
      <c r="M480" s="248"/>
      <c r="N480" s="249"/>
      <c r="O480" s="249"/>
      <c r="P480" s="249"/>
      <c r="Q480" s="249"/>
      <c r="R480" s="249"/>
      <c r="S480" s="249"/>
      <c r="T480" s="250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51" t="s">
        <v>165</v>
      </c>
      <c r="AU480" s="251" t="s">
        <v>84</v>
      </c>
      <c r="AV480" s="14" t="s">
        <v>84</v>
      </c>
      <c r="AW480" s="14" t="s">
        <v>35</v>
      </c>
      <c r="AX480" s="14" t="s">
        <v>75</v>
      </c>
      <c r="AY480" s="251" t="s">
        <v>153</v>
      </c>
    </row>
    <row r="481" s="15" customFormat="1">
      <c r="A481" s="15"/>
      <c r="B481" s="252"/>
      <c r="C481" s="253"/>
      <c r="D481" s="226" t="s">
        <v>165</v>
      </c>
      <c r="E481" s="254" t="s">
        <v>19</v>
      </c>
      <c r="F481" s="255" t="s">
        <v>168</v>
      </c>
      <c r="G481" s="253"/>
      <c r="H481" s="256">
        <v>24.785</v>
      </c>
      <c r="I481" s="257"/>
      <c r="J481" s="253"/>
      <c r="K481" s="253"/>
      <c r="L481" s="258"/>
      <c r="M481" s="259"/>
      <c r="N481" s="260"/>
      <c r="O481" s="260"/>
      <c r="P481" s="260"/>
      <c r="Q481" s="260"/>
      <c r="R481" s="260"/>
      <c r="S481" s="260"/>
      <c r="T481" s="261"/>
      <c r="U481" s="15"/>
      <c r="V481" s="15"/>
      <c r="W481" s="15"/>
      <c r="X481" s="15"/>
      <c r="Y481" s="15"/>
      <c r="Z481" s="15"/>
      <c r="AA481" s="15"/>
      <c r="AB481" s="15"/>
      <c r="AC481" s="15"/>
      <c r="AD481" s="15"/>
      <c r="AE481" s="15"/>
      <c r="AT481" s="262" t="s">
        <v>165</v>
      </c>
      <c r="AU481" s="262" t="s">
        <v>84</v>
      </c>
      <c r="AV481" s="15" t="s">
        <v>161</v>
      </c>
      <c r="AW481" s="15" t="s">
        <v>35</v>
      </c>
      <c r="AX481" s="15" t="s">
        <v>82</v>
      </c>
      <c r="AY481" s="262" t="s">
        <v>153</v>
      </c>
    </row>
    <row r="482" s="2" customFormat="1" ht="16.5" customHeight="1">
      <c r="A482" s="39"/>
      <c r="B482" s="40"/>
      <c r="C482" s="213" t="s">
        <v>825</v>
      </c>
      <c r="D482" s="213" t="s">
        <v>156</v>
      </c>
      <c r="E482" s="214" t="s">
        <v>826</v>
      </c>
      <c r="F482" s="215" t="s">
        <v>827</v>
      </c>
      <c r="G482" s="216" t="s">
        <v>172</v>
      </c>
      <c r="H482" s="217">
        <v>38.377000000000002</v>
      </c>
      <c r="I482" s="218"/>
      <c r="J482" s="219">
        <f>ROUND(I482*H482,2)</f>
        <v>0</v>
      </c>
      <c r="K482" s="215" t="s">
        <v>333</v>
      </c>
      <c r="L482" s="45"/>
      <c r="M482" s="220" t="s">
        <v>19</v>
      </c>
      <c r="N482" s="221" t="s">
        <v>46</v>
      </c>
      <c r="O482" s="85"/>
      <c r="P482" s="222">
        <f>O482*H482</f>
        <v>0</v>
      </c>
      <c r="Q482" s="222">
        <v>0</v>
      </c>
      <c r="R482" s="222">
        <f>Q482*H482</f>
        <v>0</v>
      </c>
      <c r="S482" s="222">
        <v>0</v>
      </c>
      <c r="T482" s="223">
        <f>S482*H482</f>
        <v>0</v>
      </c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R482" s="224" t="s">
        <v>161</v>
      </c>
      <c r="AT482" s="224" t="s">
        <v>156</v>
      </c>
      <c r="AU482" s="224" t="s">
        <v>84</v>
      </c>
      <c r="AY482" s="18" t="s">
        <v>153</v>
      </c>
      <c r="BE482" s="225">
        <f>IF(N482="základní",J482,0)</f>
        <v>0</v>
      </c>
      <c r="BF482" s="225">
        <f>IF(N482="snížená",J482,0)</f>
        <v>0</v>
      </c>
      <c r="BG482" s="225">
        <f>IF(N482="zákl. přenesená",J482,0)</f>
        <v>0</v>
      </c>
      <c r="BH482" s="225">
        <f>IF(N482="sníž. přenesená",J482,0)</f>
        <v>0</v>
      </c>
      <c r="BI482" s="225">
        <f>IF(N482="nulová",J482,0)</f>
        <v>0</v>
      </c>
      <c r="BJ482" s="18" t="s">
        <v>82</v>
      </c>
      <c r="BK482" s="225">
        <f>ROUND(I482*H482,2)</f>
        <v>0</v>
      </c>
      <c r="BL482" s="18" t="s">
        <v>161</v>
      </c>
      <c r="BM482" s="224" t="s">
        <v>828</v>
      </c>
    </row>
    <row r="483" s="2" customFormat="1">
      <c r="A483" s="39"/>
      <c r="B483" s="40"/>
      <c r="C483" s="41"/>
      <c r="D483" s="226" t="s">
        <v>163</v>
      </c>
      <c r="E483" s="41"/>
      <c r="F483" s="227" t="s">
        <v>829</v>
      </c>
      <c r="G483" s="41"/>
      <c r="H483" s="41"/>
      <c r="I483" s="228"/>
      <c r="J483" s="41"/>
      <c r="K483" s="41"/>
      <c r="L483" s="45"/>
      <c r="M483" s="229"/>
      <c r="N483" s="230"/>
      <c r="O483" s="85"/>
      <c r="P483" s="85"/>
      <c r="Q483" s="85"/>
      <c r="R483" s="85"/>
      <c r="S483" s="85"/>
      <c r="T483" s="86"/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T483" s="18" t="s">
        <v>163</v>
      </c>
      <c r="AU483" s="18" t="s">
        <v>84</v>
      </c>
    </row>
    <row r="484" s="13" customFormat="1">
      <c r="A484" s="13"/>
      <c r="B484" s="231"/>
      <c r="C484" s="232"/>
      <c r="D484" s="226" t="s">
        <v>165</v>
      </c>
      <c r="E484" s="233" t="s">
        <v>19</v>
      </c>
      <c r="F484" s="234" t="s">
        <v>830</v>
      </c>
      <c r="G484" s="232"/>
      <c r="H484" s="233" t="s">
        <v>19</v>
      </c>
      <c r="I484" s="235"/>
      <c r="J484" s="232"/>
      <c r="K484" s="232"/>
      <c r="L484" s="236"/>
      <c r="M484" s="237"/>
      <c r="N484" s="238"/>
      <c r="O484" s="238"/>
      <c r="P484" s="238"/>
      <c r="Q484" s="238"/>
      <c r="R484" s="238"/>
      <c r="S484" s="238"/>
      <c r="T484" s="239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40" t="s">
        <v>165</v>
      </c>
      <c r="AU484" s="240" t="s">
        <v>84</v>
      </c>
      <c r="AV484" s="13" t="s">
        <v>82</v>
      </c>
      <c r="AW484" s="13" t="s">
        <v>35</v>
      </c>
      <c r="AX484" s="13" t="s">
        <v>75</v>
      </c>
      <c r="AY484" s="240" t="s">
        <v>153</v>
      </c>
    </row>
    <row r="485" s="14" customFormat="1">
      <c r="A485" s="14"/>
      <c r="B485" s="241"/>
      <c r="C485" s="242"/>
      <c r="D485" s="226" t="s">
        <v>165</v>
      </c>
      <c r="E485" s="243" t="s">
        <v>19</v>
      </c>
      <c r="F485" s="244" t="s">
        <v>790</v>
      </c>
      <c r="G485" s="242"/>
      <c r="H485" s="245">
        <v>38.377000000000002</v>
      </c>
      <c r="I485" s="246"/>
      <c r="J485" s="242"/>
      <c r="K485" s="242"/>
      <c r="L485" s="247"/>
      <c r="M485" s="248"/>
      <c r="N485" s="249"/>
      <c r="O485" s="249"/>
      <c r="P485" s="249"/>
      <c r="Q485" s="249"/>
      <c r="R485" s="249"/>
      <c r="S485" s="249"/>
      <c r="T485" s="250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51" t="s">
        <v>165</v>
      </c>
      <c r="AU485" s="251" t="s">
        <v>84</v>
      </c>
      <c r="AV485" s="14" t="s">
        <v>84</v>
      </c>
      <c r="AW485" s="14" t="s">
        <v>35</v>
      </c>
      <c r="AX485" s="14" t="s">
        <v>75</v>
      </c>
      <c r="AY485" s="251" t="s">
        <v>153</v>
      </c>
    </row>
    <row r="486" s="15" customFormat="1">
      <c r="A486" s="15"/>
      <c r="B486" s="252"/>
      <c r="C486" s="253"/>
      <c r="D486" s="226" t="s">
        <v>165</v>
      </c>
      <c r="E486" s="254" t="s">
        <v>19</v>
      </c>
      <c r="F486" s="255" t="s">
        <v>168</v>
      </c>
      <c r="G486" s="253"/>
      <c r="H486" s="256">
        <v>38.377000000000002</v>
      </c>
      <c r="I486" s="257"/>
      <c r="J486" s="253"/>
      <c r="K486" s="253"/>
      <c r="L486" s="258"/>
      <c r="M486" s="259"/>
      <c r="N486" s="260"/>
      <c r="O486" s="260"/>
      <c r="P486" s="260"/>
      <c r="Q486" s="260"/>
      <c r="R486" s="260"/>
      <c r="S486" s="260"/>
      <c r="T486" s="261"/>
      <c r="U486" s="15"/>
      <c r="V486" s="15"/>
      <c r="W486" s="15"/>
      <c r="X486" s="15"/>
      <c r="Y486" s="15"/>
      <c r="Z486" s="15"/>
      <c r="AA486" s="15"/>
      <c r="AB486" s="15"/>
      <c r="AC486" s="15"/>
      <c r="AD486" s="15"/>
      <c r="AE486" s="15"/>
      <c r="AT486" s="262" t="s">
        <v>165</v>
      </c>
      <c r="AU486" s="262" t="s">
        <v>84</v>
      </c>
      <c r="AV486" s="15" t="s">
        <v>161</v>
      </c>
      <c r="AW486" s="15" t="s">
        <v>35</v>
      </c>
      <c r="AX486" s="15" t="s">
        <v>82</v>
      </c>
      <c r="AY486" s="262" t="s">
        <v>153</v>
      </c>
    </row>
    <row r="487" s="12" customFormat="1" ht="22.8" customHeight="1">
      <c r="A487" s="12"/>
      <c r="B487" s="197"/>
      <c r="C487" s="198"/>
      <c r="D487" s="199" t="s">
        <v>74</v>
      </c>
      <c r="E487" s="211" t="s">
        <v>831</v>
      </c>
      <c r="F487" s="211" t="s">
        <v>832</v>
      </c>
      <c r="G487" s="198"/>
      <c r="H487" s="198"/>
      <c r="I487" s="201"/>
      <c r="J487" s="212">
        <f>BK487</f>
        <v>0</v>
      </c>
      <c r="K487" s="198"/>
      <c r="L487" s="203"/>
      <c r="M487" s="204"/>
      <c r="N487" s="205"/>
      <c r="O487" s="205"/>
      <c r="P487" s="206">
        <f>SUM(P488:P491)</f>
        <v>0</v>
      </c>
      <c r="Q487" s="205"/>
      <c r="R487" s="206">
        <f>SUM(R488:R491)</f>
        <v>0</v>
      </c>
      <c r="S487" s="205"/>
      <c r="T487" s="207">
        <f>SUM(T488:T491)</f>
        <v>0</v>
      </c>
      <c r="U487" s="12"/>
      <c r="V487" s="12"/>
      <c r="W487" s="12"/>
      <c r="X487" s="12"/>
      <c r="Y487" s="12"/>
      <c r="Z487" s="12"/>
      <c r="AA487" s="12"/>
      <c r="AB487" s="12"/>
      <c r="AC487" s="12"/>
      <c r="AD487" s="12"/>
      <c r="AE487" s="12"/>
      <c r="AR487" s="208" t="s">
        <v>82</v>
      </c>
      <c r="AT487" s="209" t="s">
        <v>74</v>
      </c>
      <c r="AU487" s="209" t="s">
        <v>82</v>
      </c>
      <c r="AY487" s="208" t="s">
        <v>153</v>
      </c>
      <c r="BK487" s="210">
        <f>SUM(BK488:BK491)</f>
        <v>0</v>
      </c>
    </row>
    <row r="488" s="2" customFormat="1" ht="16.5" customHeight="1">
      <c r="A488" s="39"/>
      <c r="B488" s="40"/>
      <c r="C488" s="213" t="s">
        <v>833</v>
      </c>
      <c r="D488" s="213" t="s">
        <v>156</v>
      </c>
      <c r="E488" s="214" t="s">
        <v>834</v>
      </c>
      <c r="F488" s="215" t="s">
        <v>835</v>
      </c>
      <c r="G488" s="216" t="s">
        <v>172</v>
      </c>
      <c r="H488" s="217">
        <v>529.46699999999998</v>
      </c>
      <c r="I488" s="218"/>
      <c r="J488" s="219">
        <f>ROUND(I488*H488,2)</f>
        <v>0</v>
      </c>
      <c r="K488" s="215" t="s">
        <v>333</v>
      </c>
      <c r="L488" s="45"/>
      <c r="M488" s="220" t="s">
        <v>19</v>
      </c>
      <c r="N488" s="221" t="s">
        <v>46</v>
      </c>
      <c r="O488" s="85"/>
      <c r="P488" s="222">
        <f>O488*H488</f>
        <v>0</v>
      </c>
      <c r="Q488" s="222">
        <v>0</v>
      </c>
      <c r="R488" s="222">
        <f>Q488*H488</f>
        <v>0</v>
      </c>
      <c r="S488" s="222">
        <v>0</v>
      </c>
      <c r="T488" s="223">
        <f>S488*H488</f>
        <v>0</v>
      </c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R488" s="224" t="s">
        <v>161</v>
      </c>
      <c r="AT488" s="224" t="s">
        <v>156</v>
      </c>
      <c r="AU488" s="224" t="s">
        <v>84</v>
      </c>
      <c r="AY488" s="18" t="s">
        <v>153</v>
      </c>
      <c r="BE488" s="225">
        <f>IF(N488="základní",J488,0)</f>
        <v>0</v>
      </c>
      <c r="BF488" s="225">
        <f>IF(N488="snížená",J488,0)</f>
        <v>0</v>
      </c>
      <c r="BG488" s="225">
        <f>IF(N488="zákl. přenesená",J488,0)</f>
        <v>0</v>
      </c>
      <c r="BH488" s="225">
        <f>IF(N488="sníž. přenesená",J488,0)</f>
        <v>0</v>
      </c>
      <c r="BI488" s="225">
        <f>IF(N488="nulová",J488,0)</f>
        <v>0</v>
      </c>
      <c r="BJ488" s="18" t="s">
        <v>82</v>
      </c>
      <c r="BK488" s="225">
        <f>ROUND(I488*H488,2)</f>
        <v>0</v>
      </c>
      <c r="BL488" s="18" t="s">
        <v>161</v>
      </c>
      <c r="BM488" s="224" t="s">
        <v>836</v>
      </c>
    </row>
    <row r="489" s="2" customFormat="1">
      <c r="A489" s="39"/>
      <c r="B489" s="40"/>
      <c r="C489" s="41"/>
      <c r="D489" s="226" t="s">
        <v>163</v>
      </c>
      <c r="E489" s="41"/>
      <c r="F489" s="227" t="s">
        <v>837</v>
      </c>
      <c r="G489" s="41"/>
      <c r="H489" s="41"/>
      <c r="I489" s="228"/>
      <c r="J489" s="41"/>
      <c r="K489" s="41"/>
      <c r="L489" s="45"/>
      <c r="M489" s="229"/>
      <c r="N489" s="230"/>
      <c r="O489" s="85"/>
      <c r="P489" s="85"/>
      <c r="Q489" s="85"/>
      <c r="R489" s="85"/>
      <c r="S489" s="85"/>
      <c r="T489" s="86"/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T489" s="18" t="s">
        <v>163</v>
      </c>
      <c r="AU489" s="18" t="s">
        <v>84</v>
      </c>
    </row>
    <row r="490" s="2" customFormat="1" ht="21.75" customHeight="1">
      <c r="A490" s="39"/>
      <c r="B490" s="40"/>
      <c r="C490" s="213" t="s">
        <v>838</v>
      </c>
      <c r="D490" s="213" t="s">
        <v>156</v>
      </c>
      <c r="E490" s="214" t="s">
        <v>839</v>
      </c>
      <c r="F490" s="215" t="s">
        <v>840</v>
      </c>
      <c r="G490" s="216" t="s">
        <v>172</v>
      </c>
      <c r="H490" s="217">
        <v>529.46699999999998</v>
      </c>
      <c r="I490" s="218"/>
      <c r="J490" s="219">
        <f>ROUND(I490*H490,2)</f>
        <v>0</v>
      </c>
      <c r="K490" s="215" t="s">
        <v>333</v>
      </c>
      <c r="L490" s="45"/>
      <c r="M490" s="220" t="s">
        <v>19</v>
      </c>
      <c r="N490" s="221" t="s">
        <v>46</v>
      </c>
      <c r="O490" s="85"/>
      <c r="P490" s="222">
        <f>O490*H490</f>
        <v>0</v>
      </c>
      <c r="Q490" s="222">
        <v>0</v>
      </c>
      <c r="R490" s="222">
        <f>Q490*H490</f>
        <v>0</v>
      </c>
      <c r="S490" s="222">
        <v>0</v>
      </c>
      <c r="T490" s="223">
        <f>S490*H490</f>
        <v>0</v>
      </c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R490" s="224" t="s">
        <v>161</v>
      </c>
      <c r="AT490" s="224" t="s">
        <v>156</v>
      </c>
      <c r="AU490" s="224" t="s">
        <v>84</v>
      </c>
      <c r="AY490" s="18" t="s">
        <v>153</v>
      </c>
      <c r="BE490" s="225">
        <f>IF(N490="základní",J490,0)</f>
        <v>0</v>
      </c>
      <c r="BF490" s="225">
        <f>IF(N490="snížená",J490,0)</f>
        <v>0</v>
      </c>
      <c r="BG490" s="225">
        <f>IF(N490="zákl. přenesená",J490,0)</f>
        <v>0</v>
      </c>
      <c r="BH490" s="225">
        <f>IF(N490="sníž. přenesená",J490,0)</f>
        <v>0</v>
      </c>
      <c r="BI490" s="225">
        <f>IF(N490="nulová",J490,0)</f>
        <v>0</v>
      </c>
      <c r="BJ490" s="18" t="s">
        <v>82</v>
      </c>
      <c r="BK490" s="225">
        <f>ROUND(I490*H490,2)</f>
        <v>0</v>
      </c>
      <c r="BL490" s="18" t="s">
        <v>161</v>
      </c>
      <c r="BM490" s="224" t="s">
        <v>841</v>
      </c>
    </row>
    <row r="491" s="2" customFormat="1">
      <c r="A491" s="39"/>
      <c r="B491" s="40"/>
      <c r="C491" s="41"/>
      <c r="D491" s="226" t="s">
        <v>163</v>
      </c>
      <c r="E491" s="41"/>
      <c r="F491" s="227" t="s">
        <v>842</v>
      </c>
      <c r="G491" s="41"/>
      <c r="H491" s="41"/>
      <c r="I491" s="228"/>
      <c r="J491" s="41"/>
      <c r="K491" s="41"/>
      <c r="L491" s="45"/>
      <c r="M491" s="229"/>
      <c r="N491" s="230"/>
      <c r="O491" s="85"/>
      <c r="P491" s="85"/>
      <c r="Q491" s="85"/>
      <c r="R491" s="85"/>
      <c r="S491" s="85"/>
      <c r="T491" s="86"/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T491" s="18" t="s">
        <v>163</v>
      </c>
      <c r="AU491" s="18" t="s">
        <v>84</v>
      </c>
    </row>
    <row r="492" s="12" customFormat="1" ht="25.92" customHeight="1">
      <c r="A492" s="12"/>
      <c r="B492" s="197"/>
      <c r="C492" s="198"/>
      <c r="D492" s="199" t="s">
        <v>74</v>
      </c>
      <c r="E492" s="200" t="s">
        <v>843</v>
      </c>
      <c r="F492" s="200" t="s">
        <v>844</v>
      </c>
      <c r="G492" s="198"/>
      <c r="H492" s="198"/>
      <c r="I492" s="201"/>
      <c r="J492" s="202">
        <f>BK492</f>
        <v>0</v>
      </c>
      <c r="K492" s="198"/>
      <c r="L492" s="203"/>
      <c r="M492" s="204"/>
      <c r="N492" s="205"/>
      <c r="O492" s="205"/>
      <c r="P492" s="206">
        <f>P493+P518</f>
        <v>0</v>
      </c>
      <c r="Q492" s="205"/>
      <c r="R492" s="206">
        <f>R493+R518</f>
        <v>0.18023779000000001</v>
      </c>
      <c r="S492" s="205"/>
      <c r="T492" s="207">
        <f>T493+T518</f>
        <v>0</v>
      </c>
      <c r="U492" s="12"/>
      <c r="V492" s="12"/>
      <c r="W492" s="12"/>
      <c r="X492" s="12"/>
      <c r="Y492" s="12"/>
      <c r="Z492" s="12"/>
      <c r="AA492" s="12"/>
      <c r="AB492" s="12"/>
      <c r="AC492" s="12"/>
      <c r="AD492" s="12"/>
      <c r="AE492" s="12"/>
      <c r="AR492" s="208" t="s">
        <v>84</v>
      </c>
      <c r="AT492" s="209" t="s">
        <v>74</v>
      </c>
      <c r="AU492" s="209" t="s">
        <v>75</v>
      </c>
      <c r="AY492" s="208" t="s">
        <v>153</v>
      </c>
      <c r="BK492" s="210">
        <f>BK493+BK518</f>
        <v>0</v>
      </c>
    </row>
    <row r="493" s="12" customFormat="1" ht="22.8" customHeight="1">
      <c r="A493" s="12"/>
      <c r="B493" s="197"/>
      <c r="C493" s="198"/>
      <c r="D493" s="199" t="s">
        <v>74</v>
      </c>
      <c r="E493" s="211" t="s">
        <v>845</v>
      </c>
      <c r="F493" s="211" t="s">
        <v>846</v>
      </c>
      <c r="G493" s="198"/>
      <c r="H493" s="198"/>
      <c r="I493" s="201"/>
      <c r="J493" s="212">
        <f>BK493</f>
        <v>0</v>
      </c>
      <c r="K493" s="198"/>
      <c r="L493" s="203"/>
      <c r="M493" s="204"/>
      <c r="N493" s="205"/>
      <c r="O493" s="205"/>
      <c r="P493" s="206">
        <f>SUM(P494:P517)</f>
        <v>0</v>
      </c>
      <c r="Q493" s="205"/>
      <c r="R493" s="206">
        <f>SUM(R494:R517)</f>
        <v>0.14000000000000001</v>
      </c>
      <c r="S493" s="205"/>
      <c r="T493" s="207">
        <f>SUM(T494:T517)</f>
        <v>0</v>
      </c>
      <c r="U493" s="12"/>
      <c r="V493" s="12"/>
      <c r="W493" s="12"/>
      <c r="X493" s="12"/>
      <c r="Y493" s="12"/>
      <c r="Z493" s="12"/>
      <c r="AA493" s="12"/>
      <c r="AB493" s="12"/>
      <c r="AC493" s="12"/>
      <c r="AD493" s="12"/>
      <c r="AE493" s="12"/>
      <c r="AR493" s="208" t="s">
        <v>84</v>
      </c>
      <c r="AT493" s="209" t="s">
        <v>74</v>
      </c>
      <c r="AU493" s="209" t="s">
        <v>82</v>
      </c>
      <c r="AY493" s="208" t="s">
        <v>153</v>
      </c>
      <c r="BK493" s="210">
        <f>SUM(BK494:BK517)</f>
        <v>0</v>
      </c>
    </row>
    <row r="494" s="2" customFormat="1" ht="16.5" customHeight="1">
      <c r="A494" s="39"/>
      <c r="B494" s="40"/>
      <c r="C494" s="213" t="s">
        <v>847</v>
      </c>
      <c r="D494" s="213" t="s">
        <v>156</v>
      </c>
      <c r="E494" s="214" t="s">
        <v>848</v>
      </c>
      <c r="F494" s="215" t="s">
        <v>849</v>
      </c>
      <c r="G494" s="216" t="s">
        <v>159</v>
      </c>
      <c r="H494" s="217">
        <v>100.38</v>
      </c>
      <c r="I494" s="218"/>
      <c r="J494" s="219">
        <f>ROUND(I494*H494,2)</f>
        <v>0</v>
      </c>
      <c r="K494" s="215" t="s">
        <v>333</v>
      </c>
      <c r="L494" s="45"/>
      <c r="M494" s="220" t="s">
        <v>19</v>
      </c>
      <c r="N494" s="221" t="s">
        <v>46</v>
      </c>
      <c r="O494" s="85"/>
      <c r="P494" s="222">
        <f>O494*H494</f>
        <v>0</v>
      </c>
      <c r="Q494" s="222">
        <v>0</v>
      </c>
      <c r="R494" s="222">
        <f>Q494*H494</f>
        <v>0</v>
      </c>
      <c r="S494" s="222">
        <v>0</v>
      </c>
      <c r="T494" s="223">
        <f>S494*H494</f>
        <v>0</v>
      </c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R494" s="224" t="s">
        <v>275</v>
      </c>
      <c r="AT494" s="224" t="s">
        <v>156</v>
      </c>
      <c r="AU494" s="224" t="s">
        <v>84</v>
      </c>
      <c r="AY494" s="18" t="s">
        <v>153</v>
      </c>
      <c r="BE494" s="225">
        <f>IF(N494="základní",J494,0)</f>
        <v>0</v>
      </c>
      <c r="BF494" s="225">
        <f>IF(N494="snížená",J494,0)</f>
        <v>0</v>
      </c>
      <c r="BG494" s="225">
        <f>IF(N494="zákl. přenesená",J494,0)</f>
        <v>0</v>
      </c>
      <c r="BH494" s="225">
        <f>IF(N494="sníž. přenesená",J494,0)</f>
        <v>0</v>
      </c>
      <c r="BI494" s="225">
        <f>IF(N494="nulová",J494,0)</f>
        <v>0</v>
      </c>
      <c r="BJ494" s="18" t="s">
        <v>82</v>
      </c>
      <c r="BK494" s="225">
        <f>ROUND(I494*H494,2)</f>
        <v>0</v>
      </c>
      <c r="BL494" s="18" t="s">
        <v>275</v>
      </c>
      <c r="BM494" s="224" t="s">
        <v>850</v>
      </c>
    </row>
    <row r="495" s="2" customFormat="1">
      <c r="A495" s="39"/>
      <c r="B495" s="40"/>
      <c r="C495" s="41"/>
      <c r="D495" s="226" t="s">
        <v>163</v>
      </c>
      <c r="E495" s="41"/>
      <c r="F495" s="227" t="s">
        <v>851</v>
      </c>
      <c r="G495" s="41"/>
      <c r="H495" s="41"/>
      <c r="I495" s="228"/>
      <c r="J495" s="41"/>
      <c r="K495" s="41"/>
      <c r="L495" s="45"/>
      <c r="M495" s="229"/>
      <c r="N495" s="230"/>
      <c r="O495" s="85"/>
      <c r="P495" s="85"/>
      <c r="Q495" s="85"/>
      <c r="R495" s="85"/>
      <c r="S495" s="85"/>
      <c r="T495" s="86"/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T495" s="18" t="s">
        <v>163</v>
      </c>
      <c r="AU495" s="18" t="s">
        <v>84</v>
      </c>
    </row>
    <row r="496" s="13" customFormat="1">
      <c r="A496" s="13"/>
      <c r="B496" s="231"/>
      <c r="C496" s="232"/>
      <c r="D496" s="226" t="s">
        <v>165</v>
      </c>
      <c r="E496" s="233" t="s">
        <v>19</v>
      </c>
      <c r="F496" s="234" t="s">
        <v>852</v>
      </c>
      <c r="G496" s="232"/>
      <c r="H496" s="233" t="s">
        <v>19</v>
      </c>
      <c r="I496" s="235"/>
      <c r="J496" s="232"/>
      <c r="K496" s="232"/>
      <c r="L496" s="236"/>
      <c r="M496" s="237"/>
      <c r="N496" s="238"/>
      <c r="O496" s="238"/>
      <c r="P496" s="238"/>
      <c r="Q496" s="238"/>
      <c r="R496" s="238"/>
      <c r="S496" s="238"/>
      <c r="T496" s="239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40" t="s">
        <v>165</v>
      </c>
      <c r="AU496" s="240" t="s">
        <v>84</v>
      </c>
      <c r="AV496" s="13" t="s">
        <v>82</v>
      </c>
      <c r="AW496" s="13" t="s">
        <v>35</v>
      </c>
      <c r="AX496" s="13" t="s">
        <v>75</v>
      </c>
      <c r="AY496" s="240" t="s">
        <v>153</v>
      </c>
    </row>
    <row r="497" s="14" customFormat="1">
      <c r="A497" s="14"/>
      <c r="B497" s="241"/>
      <c r="C497" s="242"/>
      <c r="D497" s="226" t="s">
        <v>165</v>
      </c>
      <c r="E497" s="243" t="s">
        <v>19</v>
      </c>
      <c r="F497" s="244" t="s">
        <v>853</v>
      </c>
      <c r="G497" s="242"/>
      <c r="H497" s="245">
        <v>100.38</v>
      </c>
      <c r="I497" s="246"/>
      <c r="J497" s="242"/>
      <c r="K497" s="242"/>
      <c r="L497" s="247"/>
      <c r="M497" s="248"/>
      <c r="N497" s="249"/>
      <c r="O497" s="249"/>
      <c r="P497" s="249"/>
      <c r="Q497" s="249"/>
      <c r="R497" s="249"/>
      <c r="S497" s="249"/>
      <c r="T497" s="250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51" t="s">
        <v>165</v>
      </c>
      <c r="AU497" s="251" t="s">
        <v>84</v>
      </c>
      <c r="AV497" s="14" t="s">
        <v>84</v>
      </c>
      <c r="AW497" s="14" t="s">
        <v>35</v>
      </c>
      <c r="AX497" s="14" t="s">
        <v>75</v>
      </c>
      <c r="AY497" s="251" t="s">
        <v>153</v>
      </c>
    </row>
    <row r="498" s="15" customFormat="1">
      <c r="A498" s="15"/>
      <c r="B498" s="252"/>
      <c r="C498" s="253"/>
      <c r="D498" s="226" t="s">
        <v>165</v>
      </c>
      <c r="E498" s="254" t="s">
        <v>19</v>
      </c>
      <c r="F498" s="255" t="s">
        <v>168</v>
      </c>
      <c r="G498" s="253"/>
      <c r="H498" s="256">
        <v>100.38</v>
      </c>
      <c r="I498" s="257"/>
      <c r="J498" s="253"/>
      <c r="K498" s="253"/>
      <c r="L498" s="258"/>
      <c r="M498" s="259"/>
      <c r="N498" s="260"/>
      <c r="O498" s="260"/>
      <c r="P498" s="260"/>
      <c r="Q498" s="260"/>
      <c r="R498" s="260"/>
      <c r="S498" s="260"/>
      <c r="T498" s="261"/>
      <c r="U498" s="15"/>
      <c r="V498" s="15"/>
      <c r="W498" s="15"/>
      <c r="X498" s="15"/>
      <c r="Y498" s="15"/>
      <c r="Z498" s="15"/>
      <c r="AA498" s="15"/>
      <c r="AB498" s="15"/>
      <c r="AC498" s="15"/>
      <c r="AD498" s="15"/>
      <c r="AE498" s="15"/>
      <c r="AT498" s="262" t="s">
        <v>165</v>
      </c>
      <c r="AU498" s="262" t="s">
        <v>84</v>
      </c>
      <c r="AV498" s="15" t="s">
        <v>161</v>
      </c>
      <c r="AW498" s="15" t="s">
        <v>35</v>
      </c>
      <c r="AX498" s="15" t="s">
        <v>82</v>
      </c>
      <c r="AY498" s="262" t="s">
        <v>153</v>
      </c>
    </row>
    <row r="499" s="2" customFormat="1" ht="16.5" customHeight="1">
      <c r="A499" s="39"/>
      <c r="B499" s="40"/>
      <c r="C499" s="263" t="s">
        <v>854</v>
      </c>
      <c r="D499" s="263" t="s">
        <v>169</v>
      </c>
      <c r="E499" s="264" t="s">
        <v>855</v>
      </c>
      <c r="F499" s="265" t="s">
        <v>856</v>
      </c>
      <c r="G499" s="266" t="s">
        <v>172</v>
      </c>
      <c r="H499" s="267">
        <v>0.040000000000000001</v>
      </c>
      <c r="I499" s="268"/>
      <c r="J499" s="269">
        <f>ROUND(I499*H499,2)</f>
        <v>0</v>
      </c>
      <c r="K499" s="265" t="s">
        <v>333</v>
      </c>
      <c r="L499" s="270"/>
      <c r="M499" s="271" t="s">
        <v>19</v>
      </c>
      <c r="N499" s="272" t="s">
        <v>46</v>
      </c>
      <c r="O499" s="85"/>
      <c r="P499" s="222">
        <f>O499*H499</f>
        <v>0</v>
      </c>
      <c r="Q499" s="222">
        <v>1</v>
      </c>
      <c r="R499" s="222">
        <f>Q499*H499</f>
        <v>0.040000000000000001</v>
      </c>
      <c r="S499" s="222">
        <v>0</v>
      </c>
      <c r="T499" s="223">
        <f>S499*H499</f>
        <v>0</v>
      </c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R499" s="224" t="s">
        <v>513</v>
      </c>
      <c r="AT499" s="224" t="s">
        <v>169</v>
      </c>
      <c r="AU499" s="224" t="s">
        <v>84</v>
      </c>
      <c r="AY499" s="18" t="s">
        <v>153</v>
      </c>
      <c r="BE499" s="225">
        <f>IF(N499="základní",J499,0)</f>
        <v>0</v>
      </c>
      <c r="BF499" s="225">
        <f>IF(N499="snížená",J499,0)</f>
        <v>0</v>
      </c>
      <c r="BG499" s="225">
        <f>IF(N499="zákl. přenesená",J499,0)</f>
        <v>0</v>
      </c>
      <c r="BH499" s="225">
        <f>IF(N499="sníž. přenesená",J499,0)</f>
        <v>0</v>
      </c>
      <c r="BI499" s="225">
        <f>IF(N499="nulová",J499,0)</f>
        <v>0</v>
      </c>
      <c r="BJ499" s="18" t="s">
        <v>82</v>
      </c>
      <c r="BK499" s="225">
        <f>ROUND(I499*H499,2)</f>
        <v>0</v>
      </c>
      <c r="BL499" s="18" t="s">
        <v>275</v>
      </c>
      <c r="BM499" s="224" t="s">
        <v>857</v>
      </c>
    </row>
    <row r="500" s="2" customFormat="1">
      <c r="A500" s="39"/>
      <c r="B500" s="40"/>
      <c r="C500" s="41"/>
      <c r="D500" s="226" t="s">
        <v>163</v>
      </c>
      <c r="E500" s="41"/>
      <c r="F500" s="227" t="s">
        <v>856</v>
      </c>
      <c r="G500" s="41"/>
      <c r="H500" s="41"/>
      <c r="I500" s="228"/>
      <c r="J500" s="41"/>
      <c r="K500" s="41"/>
      <c r="L500" s="45"/>
      <c r="M500" s="229"/>
      <c r="N500" s="230"/>
      <c r="O500" s="85"/>
      <c r="P500" s="85"/>
      <c r="Q500" s="85"/>
      <c r="R500" s="85"/>
      <c r="S500" s="85"/>
      <c r="T500" s="86"/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T500" s="18" t="s">
        <v>163</v>
      </c>
      <c r="AU500" s="18" t="s">
        <v>84</v>
      </c>
    </row>
    <row r="501" s="2" customFormat="1">
      <c r="A501" s="39"/>
      <c r="B501" s="40"/>
      <c r="C501" s="41"/>
      <c r="D501" s="226" t="s">
        <v>240</v>
      </c>
      <c r="E501" s="41"/>
      <c r="F501" s="273" t="s">
        <v>858</v>
      </c>
      <c r="G501" s="41"/>
      <c r="H501" s="41"/>
      <c r="I501" s="228"/>
      <c r="J501" s="41"/>
      <c r="K501" s="41"/>
      <c r="L501" s="45"/>
      <c r="M501" s="229"/>
      <c r="N501" s="230"/>
      <c r="O501" s="85"/>
      <c r="P501" s="85"/>
      <c r="Q501" s="85"/>
      <c r="R501" s="85"/>
      <c r="S501" s="85"/>
      <c r="T501" s="86"/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T501" s="18" t="s">
        <v>240</v>
      </c>
      <c r="AU501" s="18" t="s">
        <v>84</v>
      </c>
    </row>
    <row r="502" s="14" customFormat="1">
      <c r="A502" s="14"/>
      <c r="B502" s="241"/>
      <c r="C502" s="242"/>
      <c r="D502" s="226" t="s">
        <v>165</v>
      </c>
      <c r="E502" s="243" t="s">
        <v>19</v>
      </c>
      <c r="F502" s="244" t="s">
        <v>859</v>
      </c>
      <c r="G502" s="242"/>
      <c r="H502" s="245">
        <v>0.040000000000000001</v>
      </c>
      <c r="I502" s="246"/>
      <c r="J502" s="242"/>
      <c r="K502" s="242"/>
      <c r="L502" s="247"/>
      <c r="M502" s="248"/>
      <c r="N502" s="249"/>
      <c r="O502" s="249"/>
      <c r="P502" s="249"/>
      <c r="Q502" s="249"/>
      <c r="R502" s="249"/>
      <c r="S502" s="249"/>
      <c r="T502" s="250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51" t="s">
        <v>165</v>
      </c>
      <c r="AU502" s="251" t="s">
        <v>84</v>
      </c>
      <c r="AV502" s="14" t="s">
        <v>84</v>
      </c>
      <c r="AW502" s="14" t="s">
        <v>35</v>
      </c>
      <c r="AX502" s="14" t="s">
        <v>75</v>
      </c>
      <c r="AY502" s="251" t="s">
        <v>153</v>
      </c>
    </row>
    <row r="503" s="15" customFormat="1">
      <c r="A503" s="15"/>
      <c r="B503" s="252"/>
      <c r="C503" s="253"/>
      <c r="D503" s="226" t="s">
        <v>165</v>
      </c>
      <c r="E503" s="254" t="s">
        <v>19</v>
      </c>
      <c r="F503" s="255" t="s">
        <v>168</v>
      </c>
      <c r="G503" s="253"/>
      <c r="H503" s="256">
        <v>0.040000000000000001</v>
      </c>
      <c r="I503" s="257"/>
      <c r="J503" s="253"/>
      <c r="K503" s="253"/>
      <c r="L503" s="258"/>
      <c r="M503" s="259"/>
      <c r="N503" s="260"/>
      <c r="O503" s="260"/>
      <c r="P503" s="260"/>
      <c r="Q503" s="260"/>
      <c r="R503" s="260"/>
      <c r="S503" s="260"/>
      <c r="T503" s="261"/>
      <c r="U503" s="15"/>
      <c r="V503" s="15"/>
      <c r="W503" s="15"/>
      <c r="X503" s="15"/>
      <c r="Y503" s="15"/>
      <c r="Z503" s="15"/>
      <c r="AA503" s="15"/>
      <c r="AB503" s="15"/>
      <c r="AC503" s="15"/>
      <c r="AD503" s="15"/>
      <c r="AE503" s="15"/>
      <c r="AT503" s="262" t="s">
        <v>165</v>
      </c>
      <c r="AU503" s="262" t="s">
        <v>84</v>
      </c>
      <c r="AV503" s="15" t="s">
        <v>161</v>
      </c>
      <c r="AW503" s="15" t="s">
        <v>35</v>
      </c>
      <c r="AX503" s="15" t="s">
        <v>82</v>
      </c>
      <c r="AY503" s="262" t="s">
        <v>153</v>
      </c>
    </row>
    <row r="504" s="2" customFormat="1" ht="16.5" customHeight="1">
      <c r="A504" s="39"/>
      <c r="B504" s="40"/>
      <c r="C504" s="213" t="s">
        <v>860</v>
      </c>
      <c r="D504" s="213" t="s">
        <v>156</v>
      </c>
      <c r="E504" s="214" t="s">
        <v>861</v>
      </c>
      <c r="F504" s="215" t="s">
        <v>862</v>
      </c>
      <c r="G504" s="216" t="s">
        <v>159</v>
      </c>
      <c r="H504" s="217">
        <v>200.75999999999999</v>
      </c>
      <c r="I504" s="218"/>
      <c r="J504" s="219">
        <f>ROUND(I504*H504,2)</f>
        <v>0</v>
      </c>
      <c r="K504" s="215" t="s">
        <v>333</v>
      </c>
      <c r="L504" s="45"/>
      <c r="M504" s="220" t="s">
        <v>19</v>
      </c>
      <c r="N504" s="221" t="s">
        <v>46</v>
      </c>
      <c r="O504" s="85"/>
      <c r="P504" s="222">
        <f>O504*H504</f>
        <v>0</v>
      </c>
      <c r="Q504" s="222">
        <v>0</v>
      </c>
      <c r="R504" s="222">
        <f>Q504*H504</f>
        <v>0</v>
      </c>
      <c r="S504" s="222">
        <v>0</v>
      </c>
      <c r="T504" s="223">
        <f>S504*H504</f>
        <v>0</v>
      </c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R504" s="224" t="s">
        <v>275</v>
      </c>
      <c r="AT504" s="224" t="s">
        <v>156</v>
      </c>
      <c r="AU504" s="224" t="s">
        <v>84</v>
      </c>
      <c r="AY504" s="18" t="s">
        <v>153</v>
      </c>
      <c r="BE504" s="225">
        <f>IF(N504="základní",J504,0)</f>
        <v>0</v>
      </c>
      <c r="BF504" s="225">
        <f>IF(N504="snížená",J504,0)</f>
        <v>0</v>
      </c>
      <c r="BG504" s="225">
        <f>IF(N504="zákl. přenesená",J504,0)</f>
        <v>0</v>
      </c>
      <c r="BH504" s="225">
        <f>IF(N504="sníž. přenesená",J504,0)</f>
        <v>0</v>
      </c>
      <c r="BI504" s="225">
        <f>IF(N504="nulová",J504,0)</f>
        <v>0</v>
      </c>
      <c r="BJ504" s="18" t="s">
        <v>82</v>
      </c>
      <c r="BK504" s="225">
        <f>ROUND(I504*H504,2)</f>
        <v>0</v>
      </c>
      <c r="BL504" s="18" t="s">
        <v>275</v>
      </c>
      <c r="BM504" s="224" t="s">
        <v>863</v>
      </c>
    </row>
    <row r="505" s="2" customFormat="1">
      <c r="A505" s="39"/>
      <c r="B505" s="40"/>
      <c r="C505" s="41"/>
      <c r="D505" s="226" t="s">
        <v>163</v>
      </c>
      <c r="E505" s="41"/>
      <c r="F505" s="227" t="s">
        <v>864</v>
      </c>
      <c r="G505" s="41"/>
      <c r="H505" s="41"/>
      <c r="I505" s="228"/>
      <c r="J505" s="41"/>
      <c r="K505" s="41"/>
      <c r="L505" s="45"/>
      <c r="M505" s="229"/>
      <c r="N505" s="230"/>
      <c r="O505" s="85"/>
      <c r="P505" s="85"/>
      <c r="Q505" s="85"/>
      <c r="R505" s="85"/>
      <c r="S505" s="85"/>
      <c r="T505" s="86"/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T505" s="18" t="s">
        <v>163</v>
      </c>
      <c r="AU505" s="18" t="s">
        <v>84</v>
      </c>
    </row>
    <row r="506" s="13" customFormat="1">
      <c r="A506" s="13"/>
      <c r="B506" s="231"/>
      <c r="C506" s="232"/>
      <c r="D506" s="226" t="s">
        <v>165</v>
      </c>
      <c r="E506" s="233" t="s">
        <v>19</v>
      </c>
      <c r="F506" s="234" t="s">
        <v>865</v>
      </c>
      <c r="G506" s="232"/>
      <c r="H506" s="233" t="s">
        <v>19</v>
      </c>
      <c r="I506" s="235"/>
      <c r="J506" s="232"/>
      <c r="K506" s="232"/>
      <c r="L506" s="236"/>
      <c r="M506" s="237"/>
      <c r="N506" s="238"/>
      <c r="O506" s="238"/>
      <c r="P506" s="238"/>
      <c r="Q506" s="238"/>
      <c r="R506" s="238"/>
      <c r="S506" s="238"/>
      <c r="T506" s="239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40" t="s">
        <v>165</v>
      </c>
      <c r="AU506" s="240" t="s">
        <v>84</v>
      </c>
      <c r="AV506" s="13" t="s">
        <v>82</v>
      </c>
      <c r="AW506" s="13" t="s">
        <v>35</v>
      </c>
      <c r="AX506" s="13" t="s">
        <v>75</v>
      </c>
      <c r="AY506" s="240" t="s">
        <v>153</v>
      </c>
    </row>
    <row r="507" s="14" customFormat="1">
      <c r="A507" s="14"/>
      <c r="B507" s="241"/>
      <c r="C507" s="242"/>
      <c r="D507" s="226" t="s">
        <v>165</v>
      </c>
      <c r="E507" s="243" t="s">
        <v>19</v>
      </c>
      <c r="F507" s="244" t="s">
        <v>866</v>
      </c>
      <c r="G507" s="242"/>
      <c r="H507" s="245">
        <v>200.75999999999999</v>
      </c>
      <c r="I507" s="246"/>
      <c r="J507" s="242"/>
      <c r="K507" s="242"/>
      <c r="L507" s="247"/>
      <c r="M507" s="248"/>
      <c r="N507" s="249"/>
      <c r="O507" s="249"/>
      <c r="P507" s="249"/>
      <c r="Q507" s="249"/>
      <c r="R507" s="249"/>
      <c r="S507" s="249"/>
      <c r="T507" s="250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51" t="s">
        <v>165</v>
      </c>
      <c r="AU507" s="251" t="s">
        <v>84</v>
      </c>
      <c r="AV507" s="14" t="s">
        <v>84</v>
      </c>
      <c r="AW507" s="14" t="s">
        <v>35</v>
      </c>
      <c r="AX507" s="14" t="s">
        <v>75</v>
      </c>
      <c r="AY507" s="251" t="s">
        <v>153</v>
      </c>
    </row>
    <row r="508" s="15" customFormat="1">
      <c r="A508" s="15"/>
      <c r="B508" s="252"/>
      <c r="C508" s="253"/>
      <c r="D508" s="226" t="s">
        <v>165</v>
      </c>
      <c r="E508" s="254" t="s">
        <v>19</v>
      </c>
      <c r="F508" s="255" t="s">
        <v>168</v>
      </c>
      <c r="G508" s="253"/>
      <c r="H508" s="256">
        <v>200.75999999999999</v>
      </c>
      <c r="I508" s="257"/>
      <c r="J508" s="253"/>
      <c r="K508" s="253"/>
      <c r="L508" s="258"/>
      <c r="M508" s="259"/>
      <c r="N508" s="260"/>
      <c r="O508" s="260"/>
      <c r="P508" s="260"/>
      <c r="Q508" s="260"/>
      <c r="R508" s="260"/>
      <c r="S508" s="260"/>
      <c r="T508" s="261"/>
      <c r="U508" s="15"/>
      <c r="V508" s="15"/>
      <c r="W508" s="15"/>
      <c r="X508" s="15"/>
      <c r="Y508" s="15"/>
      <c r="Z508" s="15"/>
      <c r="AA508" s="15"/>
      <c r="AB508" s="15"/>
      <c r="AC508" s="15"/>
      <c r="AD508" s="15"/>
      <c r="AE508" s="15"/>
      <c r="AT508" s="262" t="s">
        <v>165</v>
      </c>
      <c r="AU508" s="262" t="s">
        <v>84</v>
      </c>
      <c r="AV508" s="15" t="s">
        <v>161</v>
      </c>
      <c r="AW508" s="15" t="s">
        <v>35</v>
      </c>
      <c r="AX508" s="15" t="s">
        <v>82</v>
      </c>
      <c r="AY508" s="262" t="s">
        <v>153</v>
      </c>
    </row>
    <row r="509" s="2" customFormat="1" ht="16.5" customHeight="1">
      <c r="A509" s="39"/>
      <c r="B509" s="40"/>
      <c r="C509" s="263" t="s">
        <v>867</v>
      </c>
      <c r="D509" s="263" t="s">
        <v>169</v>
      </c>
      <c r="E509" s="264" t="s">
        <v>868</v>
      </c>
      <c r="F509" s="265" t="s">
        <v>869</v>
      </c>
      <c r="G509" s="266" t="s">
        <v>172</v>
      </c>
      <c r="H509" s="267">
        <v>0.10000000000000001</v>
      </c>
      <c r="I509" s="268"/>
      <c r="J509" s="269">
        <f>ROUND(I509*H509,2)</f>
        <v>0</v>
      </c>
      <c r="K509" s="265" t="s">
        <v>333</v>
      </c>
      <c r="L509" s="270"/>
      <c r="M509" s="271" t="s">
        <v>19</v>
      </c>
      <c r="N509" s="272" t="s">
        <v>46</v>
      </c>
      <c r="O509" s="85"/>
      <c r="P509" s="222">
        <f>O509*H509</f>
        <v>0</v>
      </c>
      <c r="Q509" s="222">
        <v>1</v>
      </c>
      <c r="R509" s="222">
        <f>Q509*H509</f>
        <v>0.10000000000000001</v>
      </c>
      <c r="S509" s="222">
        <v>0</v>
      </c>
      <c r="T509" s="223">
        <f>S509*H509</f>
        <v>0</v>
      </c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R509" s="224" t="s">
        <v>513</v>
      </c>
      <c r="AT509" s="224" t="s">
        <v>169</v>
      </c>
      <c r="AU509" s="224" t="s">
        <v>84</v>
      </c>
      <c r="AY509" s="18" t="s">
        <v>153</v>
      </c>
      <c r="BE509" s="225">
        <f>IF(N509="základní",J509,0)</f>
        <v>0</v>
      </c>
      <c r="BF509" s="225">
        <f>IF(N509="snížená",J509,0)</f>
        <v>0</v>
      </c>
      <c r="BG509" s="225">
        <f>IF(N509="zákl. přenesená",J509,0)</f>
        <v>0</v>
      </c>
      <c r="BH509" s="225">
        <f>IF(N509="sníž. přenesená",J509,0)</f>
        <v>0</v>
      </c>
      <c r="BI509" s="225">
        <f>IF(N509="nulová",J509,0)</f>
        <v>0</v>
      </c>
      <c r="BJ509" s="18" t="s">
        <v>82</v>
      </c>
      <c r="BK509" s="225">
        <f>ROUND(I509*H509,2)</f>
        <v>0</v>
      </c>
      <c r="BL509" s="18" t="s">
        <v>275</v>
      </c>
      <c r="BM509" s="224" t="s">
        <v>870</v>
      </c>
    </row>
    <row r="510" s="2" customFormat="1">
      <c r="A510" s="39"/>
      <c r="B510" s="40"/>
      <c r="C510" s="41"/>
      <c r="D510" s="226" t="s">
        <v>163</v>
      </c>
      <c r="E510" s="41"/>
      <c r="F510" s="227" t="s">
        <v>869</v>
      </c>
      <c r="G510" s="41"/>
      <c r="H510" s="41"/>
      <c r="I510" s="228"/>
      <c r="J510" s="41"/>
      <c r="K510" s="41"/>
      <c r="L510" s="45"/>
      <c r="M510" s="229"/>
      <c r="N510" s="230"/>
      <c r="O510" s="85"/>
      <c r="P510" s="85"/>
      <c r="Q510" s="85"/>
      <c r="R510" s="85"/>
      <c r="S510" s="85"/>
      <c r="T510" s="86"/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T510" s="18" t="s">
        <v>163</v>
      </c>
      <c r="AU510" s="18" t="s">
        <v>84</v>
      </c>
    </row>
    <row r="511" s="2" customFormat="1">
      <c r="A511" s="39"/>
      <c r="B511" s="40"/>
      <c r="C511" s="41"/>
      <c r="D511" s="226" t="s">
        <v>240</v>
      </c>
      <c r="E511" s="41"/>
      <c r="F511" s="273" t="s">
        <v>871</v>
      </c>
      <c r="G511" s="41"/>
      <c r="H511" s="41"/>
      <c r="I511" s="228"/>
      <c r="J511" s="41"/>
      <c r="K511" s="41"/>
      <c r="L511" s="45"/>
      <c r="M511" s="229"/>
      <c r="N511" s="230"/>
      <c r="O511" s="85"/>
      <c r="P511" s="85"/>
      <c r="Q511" s="85"/>
      <c r="R511" s="85"/>
      <c r="S511" s="85"/>
      <c r="T511" s="86"/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T511" s="18" t="s">
        <v>240</v>
      </c>
      <c r="AU511" s="18" t="s">
        <v>84</v>
      </c>
    </row>
    <row r="512" s="14" customFormat="1">
      <c r="A512" s="14"/>
      <c r="B512" s="241"/>
      <c r="C512" s="242"/>
      <c r="D512" s="226" t="s">
        <v>165</v>
      </c>
      <c r="E512" s="243" t="s">
        <v>19</v>
      </c>
      <c r="F512" s="244" t="s">
        <v>872</v>
      </c>
      <c r="G512" s="242"/>
      <c r="H512" s="245">
        <v>0.10000000000000001</v>
      </c>
      <c r="I512" s="246"/>
      <c r="J512" s="242"/>
      <c r="K512" s="242"/>
      <c r="L512" s="247"/>
      <c r="M512" s="248"/>
      <c r="N512" s="249"/>
      <c r="O512" s="249"/>
      <c r="P512" s="249"/>
      <c r="Q512" s="249"/>
      <c r="R512" s="249"/>
      <c r="S512" s="249"/>
      <c r="T512" s="250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51" t="s">
        <v>165</v>
      </c>
      <c r="AU512" s="251" t="s">
        <v>84</v>
      </c>
      <c r="AV512" s="14" t="s">
        <v>84</v>
      </c>
      <c r="AW512" s="14" t="s">
        <v>35</v>
      </c>
      <c r="AX512" s="14" t="s">
        <v>75</v>
      </c>
      <c r="AY512" s="251" t="s">
        <v>153</v>
      </c>
    </row>
    <row r="513" s="15" customFormat="1">
      <c r="A513" s="15"/>
      <c r="B513" s="252"/>
      <c r="C513" s="253"/>
      <c r="D513" s="226" t="s">
        <v>165</v>
      </c>
      <c r="E513" s="254" t="s">
        <v>19</v>
      </c>
      <c r="F513" s="255" t="s">
        <v>168</v>
      </c>
      <c r="G513" s="253"/>
      <c r="H513" s="256">
        <v>0.10000000000000001</v>
      </c>
      <c r="I513" s="257"/>
      <c r="J513" s="253"/>
      <c r="K513" s="253"/>
      <c r="L513" s="258"/>
      <c r="M513" s="259"/>
      <c r="N513" s="260"/>
      <c r="O513" s="260"/>
      <c r="P513" s="260"/>
      <c r="Q513" s="260"/>
      <c r="R513" s="260"/>
      <c r="S513" s="260"/>
      <c r="T513" s="261"/>
      <c r="U513" s="15"/>
      <c r="V513" s="15"/>
      <c r="W513" s="15"/>
      <c r="X513" s="15"/>
      <c r="Y513" s="15"/>
      <c r="Z513" s="15"/>
      <c r="AA513" s="15"/>
      <c r="AB513" s="15"/>
      <c r="AC513" s="15"/>
      <c r="AD513" s="15"/>
      <c r="AE513" s="15"/>
      <c r="AT513" s="262" t="s">
        <v>165</v>
      </c>
      <c r="AU513" s="262" t="s">
        <v>84</v>
      </c>
      <c r="AV513" s="15" t="s">
        <v>161</v>
      </c>
      <c r="AW513" s="15" t="s">
        <v>35</v>
      </c>
      <c r="AX513" s="15" t="s">
        <v>82</v>
      </c>
      <c r="AY513" s="262" t="s">
        <v>153</v>
      </c>
    </row>
    <row r="514" s="2" customFormat="1" ht="16.5" customHeight="1">
      <c r="A514" s="39"/>
      <c r="B514" s="40"/>
      <c r="C514" s="213" t="s">
        <v>873</v>
      </c>
      <c r="D514" s="213" t="s">
        <v>156</v>
      </c>
      <c r="E514" s="214" t="s">
        <v>874</v>
      </c>
      <c r="F514" s="215" t="s">
        <v>875</v>
      </c>
      <c r="G514" s="216" t="s">
        <v>172</v>
      </c>
      <c r="H514" s="217">
        <v>0.14000000000000001</v>
      </c>
      <c r="I514" s="218"/>
      <c r="J514" s="219">
        <f>ROUND(I514*H514,2)</f>
        <v>0</v>
      </c>
      <c r="K514" s="215" t="s">
        <v>333</v>
      </c>
      <c r="L514" s="45"/>
      <c r="M514" s="220" t="s">
        <v>19</v>
      </c>
      <c r="N514" s="221" t="s">
        <v>46</v>
      </c>
      <c r="O514" s="85"/>
      <c r="P514" s="222">
        <f>O514*H514</f>
        <v>0</v>
      </c>
      <c r="Q514" s="222">
        <v>0</v>
      </c>
      <c r="R514" s="222">
        <f>Q514*H514</f>
        <v>0</v>
      </c>
      <c r="S514" s="222">
        <v>0</v>
      </c>
      <c r="T514" s="223">
        <f>S514*H514</f>
        <v>0</v>
      </c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R514" s="224" t="s">
        <v>275</v>
      </c>
      <c r="AT514" s="224" t="s">
        <v>156</v>
      </c>
      <c r="AU514" s="224" t="s">
        <v>84</v>
      </c>
      <c r="AY514" s="18" t="s">
        <v>153</v>
      </c>
      <c r="BE514" s="225">
        <f>IF(N514="základní",J514,0)</f>
        <v>0</v>
      </c>
      <c r="BF514" s="225">
        <f>IF(N514="snížená",J514,0)</f>
        <v>0</v>
      </c>
      <c r="BG514" s="225">
        <f>IF(N514="zákl. přenesená",J514,0)</f>
        <v>0</v>
      </c>
      <c r="BH514" s="225">
        <f>IF(N514="sníž. přenesená",J514,0)</f>
        <v>0</v>
      </c>
      <c r="BI514" s="225">
        <f>IF(N514="nulová",J514,0)</f>
        <v>0</v>
      </c>
      <c r="BJ514" s="18" t="s">
        <v>82</v>
      </c>
      <c r="BK514" s="225">
        <f>ROUND(I514*H514,2)</f>
        <v>0</v>
      </c>
      <c r="BL514" s="18" t="s">
        <v>275</v>
      </c>
      <c r="BM514" s="224" t="s">
        <v>876</v>
      </c>
    </row>
    <row r="515" s="2" customFormat="1">
      <c r="A515" s="39"/>
      <c r="B515" s="40"/>
      <c r="C515" s="41"/>
      <c r="D515" s="226" t="s">
        <v>163</v>
      </c>
      <c r="E515" s="41"/>
      <c r="F515" s="227" t="s">
        <v>877</v>
      </c>
      <c r="G515" s="41"/>
      <c r="H515" s="41"/>
      <c r="I515" s="228"/>
      <c r="J515" s="41"/>
      <c r="K515" s="41"/>
      <c r="L515" s="45"/>
      <c r="M515" s="229"/>
      <c r="N515" s="230"/>
      <c r="O515" s="85"/>
      <c r="P515" s="85"/>
      <c r="Q515" s="85"/>
      <c r="R515" s="85"/>
      <c r="S515" s="85"/>
      <c r="T515" s="86"/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T515" s="18" t="s">
        <v>163</v>
      </c>
      <c r="AU515" s="18" t="s">
        <v>84</v>
      </c>
    </row>
    <row r="516" s="2" customFormat="1" ht="16.5" customHeight="1">
      <c r="A516" s="39"/>
      <c r="B516" s="40"/>
      <c r="C516" s="213" t="s">
        <v>878</v>
      </c>
      <c r="D516" s="213" t="s">
        <v>156</v>
      </c>
      <c r="E516" s="214" t="s">
        <v>879</v>
      </c>
      <c r="F516" s="215" t="s">
        <v>880</v>
      </c>
      <c r="G516" s="216" t="s">
        <v>172</v>
      </c>
      <c r="H516" s="217">
        <v>0.14000000000000001</v>
      </c>
      <c r="I516" s="218"/>
      <c r="J516" s="219">
        <f>ROUND(I516*H516,2)</f>
        <v>0</v>
      </c>
      <c r="K516" s="215" t="s">
        <v>333</v>
      </c>
      <c r="L516" s="45"/>
      <c r="M516" s="220" t="s">
        <v>19</v>
      </c>
      <c r="N516" s="221" t="s">
        <v>46</v>
      </c>
      <c r="O516" s="85"/>
      <c r="P516" s="222">
        <f>O516*H516</f>
        <v>0</v>
      </c>
      <c r="Q516" s="222">
        <v>0</v>
      </c>
      <c r="R516" s="222">
        <f>Q516*H516</f>
        <v>0</v>
      </c>
      <c r="S516" s="222">
        <v>0</v>
      </c>
      <c r="T516" s="223">
        <f>S516*H516</f>
        <v>0</v>
      </c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R516" s="224" t="s">
        <v>275</v>
      </c>
      <c r="AT516" s="224" t="s">
        <v>156</v>
      </c>
      <c r="AU516" s="224" t="s">
        <v>84</v>
      </c>
      <c r="AY516" s="18" t="s">
        <v>153</v>
      </c>
      <c r="BE516" s="225">
        <f>IF(N516="základní",J516,0)</f>
        <v>0</v>
      </c>
      <c r="BF516" s="225">
        <f>IF(N516="snížená",J516,0)</f>
        <v>0</v>
      </c>
      <c r="BG516" s="225">
        <f>IF(N516="zákl. přenesená",J516,0)</f>
        <v>0</v>
      </c>
      <c r="BH516" s="225">
        <f>IF(N516="sníž. přenesená",J516,0)</f>
        <v>0</v>
      </c>
      <c r="BI516" s="225">
        <f>IF(N516="nulová",J516,0)</f>
        <v>0</v>
      </c>
      <c r="BJ516" s="18" t="s">
        <v>82</v>
      </c>
      <c r="BK516" s="225">
        <f>ROUND(I516*H516,2)</f>
        <v>0</v>
      </c>
      <c r="BL516" s="18" t="s">
        <v>275</v>
      </c>
      <c r="BM516" s="224" t="s">
        <v>881</v>
      </c>
    </row>
    <row r="517" s="2" customFormat="1">
      <c r="A517" s="39"/>
      <c r="B517" s="40"/>
      <c r="C517" s="41"/>
      <c r="D517" s="226" t="s">
        <v>163</v>
      </c>
      <c r="E517" s="41"/>
      <c r="F517" s="227" t="s">
        <v>882</v>
      </c>
      <c r="G517" s="41"/>
      <c r="H517" s="41"/>
      <c r="I517" s="228"/>
      <c r="J517" s="41"/>
      <c r="K517" s="41"/>
      <c r="L517" s="45"/>
      <c r="M517" s="229"/>
      <c r="N517" s="230"/>
      <c r="O517" s="85"/>
      <c r="P517" s="85"/>
      <c r="Q517" s="85"/>
      <c r="R517" s="85"/>
      <c r="S517" s="85"/>
      <c r="T517" s="86"/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T517" s="18" t="s">
        <v>163</v>
      </c>
      <c r="AU517" s="18" t="s">
        <v>84</v>
      </c>
    </row>
    <row r="518" s="12" customFormat="1" ht="22.8" customHeight="1">
      <c r="A518" s="12"/>
      <c r="B518" s="197"/>
      <c r="C518" s="198"/>
      <c r="D518" s="199" t="s">
        <v>74</v>
      </c>
      <c r="E518" s="211" t="s">
        <v>883</v>
      </c>
      <c r="F518" s="211" t="s">
        <v>884</v>
      </c>
      <c r="G518" s="198"/>
      <c r="H518" s="198"/>
      <c r="I518" s="201"/>
      <c r="J518" s="212">
        <f>BK518</f>
        <v>0</v>
      </c>
      <c r="K518" s="198"/>
      <c r="L518" s="203"/>
      <c r="M518" s="204"/>
      <c r="N518" s="205"/>
      <c r="O518" s="205"/>
      <c r="P518" s="206">
        <f>SUM(P519:P529)</f>
        <v>0</v>
      </c>
      <c r="Q518" s="205"/>
      <c r="R518" s="206">
        <f>SUM(R519:R529)</f>
        <v>0.040237790000000002</v>
      </c>
      <c r="S518" s="205"/>
      <c r="T518" s="207">
        <f>SUM(T519:T529)</f>
        <v>0</v>
      </c>
      <c r="U518" s="12"/>
      <c r="V518" s="12"/>
      <c r="W518" s="12"/>
      <c r="X518" s="12"/>
      <c r="Y518" s="12"/>
      <c r="Z518" s="12"/>
      <c r="AA518" s="12"/>
      <c r="AB518" s="12"/>
      <c r="AC518" s="12"/>
      <c r="AD518" s="12"/>
      <c r="AE518" s="12"/>
      <c r="AR518" s="208" t="s">
        <v>84</v>
      </c>
      <c r="AT518" s="209" t="s">
        <v>74</v>
      </c>
      <c r="AU518" s="209" t="s">
        <v>82</v>
      </c>
      <c r="AY518" s="208" t="s">
        <v>153</v>
      </c>
      <c r="BK518" s="210">
        <f>SUM(BK519:BK529)</f>
        <v>0</v>
      </c>
    </row>
    <row r="519" s="2" customFormat="1" ht="21.75" customHeight="1">
      <c r="A519" s="39"/>
      <c r="B519" s="40"/>
      <c r="C519" s="213" t="s">
        <v>885</v>
      </c>
      <c r="D519" s="213" t="s">
        <v>156</v>
      </c>
      <c r="E519" s="214" t="s">
        <v>886</v>
      </c>
      <c r="F519" s="215" t="s">
        <v>887</v>
      </c>
      <c r="G519" s="216" t="s">
        <v>159</v>
      </c>
      <c r="H519" s="217">
        <v>2.581</v>
      </c>
      <c r="I519" s="218"/>
      <c r="J519" s="219">
        <f>ROUND(I519*H519,2)</f>
        <v>0</v>
      </c>
      <c r="K519" s="215" t="s">
        <v>333</v>
      </c>
      <c r="L519" s="45"/>
      <c r="M519" s="220" t="s">
        <v>19</v>
      </c>
      <c r="N519" s="221" t="s">
        <v>46</v>
      </c>
      <c r="O519" s="85"/>
      <c r="P519" s="222">
        <f>O519*H519</f>
        <v>0</v>
      </c>
      <c r="Q519" s="222">
        <v>0.00048999999999999998</v>
      </c>
      <c r="R519" s="222">
        <f>Q519*H519</f>
        <v>0.00126469</v>
      </c>
      <c r="S519" s="222">
        <v>0</v>
      </c>
      <c r="T519" s="223">
        <f>S519*H519</f>
        <v>0</v>
      </c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R519" s="224" t="s">
        <v>275</v>
      </c>
      <c r="AT519" s="224" t="s">
        <v>156</v>
      </c>
      <c r="AU519" s="224" t="s">
        <v>84</v>
      </c>
      <c r="AY519" s="18" t="s">
        <v>153</v>
      </c>
      <c r="BE519" s="225">
        <f>IF(N519="základní",J519,0)</f>
        <v>0</v>
      </c>
      <c r="BF519" s="225">
        <f>IF(N519="snížená",J519,0)</f>
        <v>0</v>
      </c>
      <c r="BG519" s="225">
        <f>IF(N519="zákl. přenesená",J519,0)</f>
        <v>0</v>
      </c>
      <c r="BH519" s="225">
        <f>IF(N519="sníž. přenesená",J519,0)</f>
        <v>0</v>
      </c>
      <c r="BI519" s="225">
        <f>IF(N519="nulová",J519,0)</f>
        <v>0</v>
      </c>
      <c r="BJ519" s="18" t="s">
        <v>82</v>
      </c>
      <c r="BK519" s="225">
        <f>ROUND(I519*H519,2)</f>
        <v>0</v>
      </c>
      <c r="BL519" s="18" t="s">
        <v>275</v>
      </c>
      <c r="BM519" s="224" t="s">
        <v>888</v>
      </c>
    </row>
    <row r="520" s="2" customFormat="1">
      <c r="A520" s="39"/>
      <c r="B520" s="40"/>
      <c r="C520" s="41"/>
      <c r="D520" s="226" t="s">
        <v>163</v>
      </c>
      <c r="E520" s="41"/>
      <c r="F520" s="227" t="s">
        <v>889</v>
      </c>
      <c r="G520" s="41"/>
      <c r="H520" s="41"/>
      <c r="I520" s="228"/>
      <c r="J520" s="41"/>
      <c r="K520" s="41"/>
      <c r="L520" s="45"/>
      <c r="M520" s="229"/>
      <c r="N520" s="230"/>
      <c r="O520" s="85"/>
      <c r="P520" s="85"/>
      <c r="Q520" s="85"/>
      <c r="R520" s="85"/>
      <c r="S520" s="85"/>
      <c r="T520" s="86"/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T520" s="18" t="s">
        <v>163</v>
      </c>
      <c r="AU520" s="18" t="s">
        <v>84</v>
      </c>
    </row>
    <row r="521" s="13" customFormat="1">
      <c r="A521" s="13"/>
      <c r="B521" s="231"/>
      <c r="C521" s="232"/>
      <c r="D521" s="226" t="s">
        <v>165</v>
      </c>
      <c r="E521" s="233" t="s">
        <v>19</v>
      </c>
      <c r="F521" s="234" t="s">
        <v>890</v>
      </c>
      <c r="G521" s="232"/>
      <c r="H521" s="233" t="s">
        <v>19</v>
      </c>
      <c r="I521" s="235"/>
      <c r="J521" s="232"/>
      <c r="K521" s="232"/>
      <c r="L521" s="236"/>
      <c r="M521" s="237"/>
      <c r="N521" s="238"/>
      <c r="O521" s="238"/>
      <c r="P521" s="238"/>
      <c r="Q521" s="238"/>
      <c r="R521" s="238"/>
      <c r="S521" s="238"/>
      <c r="T521" s="239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40" t="s">
        <v>165</v>
      </c>
      <c r="AU521" s="240" t="s">
        <v>84</v>
      </c>
      <c r="AV521" s="13" t="s">
        <v>82</v>
      </c>
      <c r="AW521" s="13" t="s">
        <v>35</v>
      </c>
      <c r="AX521" s="13" t="s">
        <v>75</v>
      </c>
      <c r="AY521" s="240" t="s">
        <v>153</v>
      </c>
    </row>
    <row r="522" s="14" customFormat="1">
      <c r="A522" s="14"/>
      <c r="B522" s="241"/>
      <c r="C522" s="242"/>
      <c r="D522" s="226" t="s">
        <v>165</v>
      </c>
      <c r="E522" s="243" t="s">
        <v>19</v>
      </c>
      <c r="F522" s="244" t="s">
        <v>891</v>
      </c>
      <c r="G522" s="242"/>
      <c r="H522" s="245">
        <v>2.581</v>
      </c>
      <c r="I522" s="246"/>
      <c r="J522" s="242"/>
      <c r="K522" s="242"/>
      <c r="L522" s="247"/>
      <c r="M522" s="248"/>
      <c r="N522" s="249"/>
      <c r="O522" s="249"/>
      <c r="P522" s="249"/>
      <c r="Q522" s="249"/>
      <c r="R522" s="249"/>
      <c r="S522" s="249"/>
      <c r="T522" s="250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51" t="s">
        <v>165</v>
      </c>
      <c r="AU522" s="251" t="s">
        <v>84</v>
      </c>
      <c r="AV522" s="14" t="s">
        <v>84</v>
      </c>
      <c r="AW522" s="14" t="s">
        <v>35</v>
      </c>
      <c r="AX522" s="14" t="s">
        <v>75</v>
      </c>
      <c r="AY522" s="251" t="s">
        <v>153</v>
      </c>
    </row>
    <row r="523" s="15" customFormat="1">
      <c r="A523" s="15"/>
      <c r="B523" s="252"/>
      <c r="C523" s="253"/>
      <c r="D523" s="226" t="s">
        <v>165</v>
      </c>
      <c r="E523" s="254" t="s">
        <v>19</v>
      </c>
      <c r="F523" s="255" t="s">
        <v>168</v>
      </c>
      <c r="G523" s="253"/>
      <c r="H523" s="256">
        <v>2.581</v>
      </c>
      <c r="I523" s="257"/>
      <c r="J523" s="253"/>
      <c r="K523" s="253"/>
      <c r="L523" s="258"/>
      <c r="M523" s="259"/>
      <c r="N523" s="260"/>
      <c r="O523" s="260"/>
      <c r="P523" s="260"/>
      <c r="Q523" s="260"/>
      <c r="R523" s="260"/>
      <c r="S523" s="260"/>
      <c r="T523" s="261"/>
      <c r="U523" s="15"/>
      <c r="V523" s="15"/>
      <c r="W523" s="15"/>
      <c r="X523" s="15"/>
      <c r="Y523" s="15"/>
      <c r="Z523" s="15"/>
      <c r="AA523" s="15"/>
      <c r="AB523" s="15"/>
      <c r="AC523" s="15"/>
      <c r="AD523" s="15"/>
      <c r="AE523" s="15"/>
      <c r="AT523" s="262" t="s">
        <v>165</v>
      </c>
      <c r="AU523" s="262" t="s">
        <v>84</v>
      </c>
      <c r="AV523" s="15" t="s">
        <v>161</v>
      </c>
      <c r="AW523" s="15" t="s">
        <v>35</v>
      </c>
      <c r="AX523" s="15" t="s">
        <v>82</v>
      </c>
      <c r="AY523" s="262" t="s">
        <v>153</v>
      </c>
    </row>
    <row r="524" s="2" customFormat="1" ht="16.5" customHeight="1">
      <c r="A524" s="39"/>
      <c r="B524" s="40"/>
      <c r="C524" s="263" t="s">
        <v>892</v>
      </c>
      <c r="D524" s="263" t="s">
        <v>169</v>
      </c>
      <c r="E524" s="264" t="s">
        <v>893</v>
      </c>
      <c r="F524" s="265" t="s">
        <v>894</v>
      </c>
      <c r="G524" s="266" t="s">
        <v>159</v>
      </c>
      <c r="H524" s="267">
        <v>2.581</v>
      </c>
      <c r="I524" s="268"/>
      <c r="J524" s="269">
        <f>ROUND(I524*H524,2)</f>
        <v>0</v>
      </c>
      <c r="K524" s="265" t="s">
        <v>333</v>
      </c>
      <c r="L524" s="270"/>
      <c r="M524" s="271" t="s">
        <v>19</v>
      </c>
      <c r="N524" s="272" t="s">
        <v>46</v>
      </c>
      <c r="O524" s="85"/>
      <c r="P524" s="222">
        <f>O524*H524</f>
        <v>0</v>
      </c>
      <c r="Q524" s="222">
        <v>0.015100000000000001</v>
      </c>
      <c r="R524" s="222">
        <f>Q524*H524</f>
        <v>0.038973100000000004</v>
      </c>
      <c r="S524" s="222">
        <v>0</v>
      </c>
      <c r="T524" s="223">
        <f>S524*H524</f>
        <v>0</v>
      </c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R524" s="224" t="s">
        <v>513</v>
      </c>
      <c r="AT524" s="224" t="s">
        <v>169</v>
      </c>
      <c r="AU524" s="224" t="s">
        <v>84</v>
      </c>
      <c r="AY524" s="18" t="s">
        <v>153</v>
      </c>
      <c r="BE524" s="225">
        <f>IF(N524="základní",J524,0)</f>
        <v>0</v>
      </c>
      <c r="BF524" s="225">
        <f>IF(N524="snížená",J524,0)</f>
        <v>0</v>
      </c>
      <c r="BG524" s="225">
        <f>IF(N524="zákl. přenesená",J524,0)</f>
        <v>0</v>
      </c>
      <c r="BH524" s="225">
        <f>IF(N524="sníž. přenesená",J524,0)</f>
        <v>0</v>
      </c>
      <c r="BI524" s="225">
        <f>IF(N524="nulová",J524,0)</f>
        <v>0</v>
      </c>
      <c r="BJ524" s="18" t="s">
        <v>82</v>
      </c>
      <c r="BK524" s="225">
        <f>ROUND(I524*H524,2)</f>
        <v>0</v>
      </c>
      <c r="BL524" s="18" t="s">
        <v>275</v>
      </c>
      <c r="BM524" s="224" t="s">
        <v>895</v>
      </c>
    </row>
    <row r="525" s="2" customFormat="1">
      <c r="A525" s="39"/>
      <c r="B525" s="40"/>
      <c r="C525" s="41"/>
      <c r="D525" s="226" t="s">
        <v>163</v>
      </c>
      <c r="E525" s="41"/>
      <c r="F525" s="227" t="s">
        <v>894</v>
      </c>
      <c r="G525" s="41"/>
      <c r="H525" s="41"/>
      <c r="I525" s="228"/>
      <c r="J525" s="41"/>
      <c r="K525" s="41"/>
      <c r="L525" s="45"/>
      <c r="M525" s="229"/>
      <c r="N525" s="230"/>
      <c r="O525" s="85"/>
      <c r="P525" s="85"/>
      <c r="Q525" s="85"/>
      <c r="R525" s="85"/>
      <c r="S525" s="85"/>
      <c r="T525" s="86"/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T525" s="18" t="s">
        <v>163</v>
      </c>
      <c r="AU525" s="18" t="s">
        <v>84</v>
      </c>
    </row>
    <row r="526" s="13" customFormat="1">
      <c r="A526" s="13"/>
      <c r="B526" s="231"/>
      <c r="C526" s="232"/>
      <c r="D526" s="226" t="s">
        <v>165</v>
      </c>
      <c r="E526" s="233" t="s">
        <v>19</v>
      </c>
      <c r="F526" s="234" t="s">
        <v>890</v>
      </c>
      <c r="G526" s="232"/>
      <c r="H526" s="233" t="s">
        <v>19</v>
      </c>
      <c r="I526" s="235"/>
      <c r="J526" s="232"/>
      <c r="K526" s="232"/>
      <c r="L526" s="236"/>
      <c r="M526" s="237"/>
      <c r="N526" s="238"/>
      <c r="O526" s="238"/>
      <c r="P526" s="238"/>
      <c r="Q526" s="238"/>
      <c r="R526" s="238"/>
      <c r="S526" s="238"/>
      <c r="T526" s="239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40" t="s">
        <v>165</v>
      </c>
      <c r="AU526" s="240" t="s">
        <v>84</v>
      </c>
      <c r="AV526" s="13" t="s">
        <v>82</v>
      </c>
      <c r="AW526" s="13" t="s">
        <v>35</v>
      </c>
      <c r="AX526" s="13" t="s">
        <v>75</v>
      </c>
      <c r="AY526" s="240" t="s">
        <v>153</v>
      </c>
    </row>
    <row r="527" s="14" customFormat="1">
      <c r="A527" s="14"/>
      <c r="B527" s="241"/>
      <c r="C527" s="242"/>
      <c r="D527" s="226" t="s">
        <v>165</v>
      </c>
      <c r="E527" s="243" t="s">
        <v>19</v>
      </c>
      <c r="F527" s="244" t="s">
        <v>891</v>
      </c>
      <c r="G527" s="242"/>
      <c r="H527" s="245">
        <v>2.581</v>
      </c>
      <c r="I527" s="246"/>
      <c r="J527" s="242"/>
      <c r="K527" s="242"/>
      <c r="L527" s="247"/>
      <c r="M527" s="248"/>
      <c r="N527" s="249"/>
      <c r="O527" s="249"/>
      <c r="P527" s="249"/>
      <c r="Q527" s="249"/>
      <c r="R527" s="249"/>
      <c r="S527" s="249"/>
      <c r="T527" s="250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51" t="s">
        <v>165</v>
      </c>
      <c r="AU527" s="251" t="s">
        <v>84</v>
      </c>
      <c r="AV527" s="14" t="s">
        <v>84</v>
      </c>
      <c r="AW527" s="14" t="s">
        <v>35</v>
      </c>
      <c r="AX527" s="14" t="s">
        <v>82</v>
      </c>
      <c r="AY527" s="251" t="s">
        <v>153</v>
      </c>
    </row>
    <row r="528" s="2" customFormat="1" ht="16.5" customHeight="1">
      <c r="A528" s="39"/>
      <c r="B528" s="40"/>
      <c r="C528" s="213" t="s">
        <v>896</v>
      </c>
      <c r="D528" s="213" t="s">
        <v>156</v>
      </c>
      <c r="E528" s="214" t="s">
        <v>897</v>
      </c>
      <c r="F528" s="215" t="s">
        <v>898</v>
      </c>
      <c r="G528" s="216" t="s">
        <v>172</v>
      </c>
      <c r="H528" s="217">
        <v>0.040000000000000001</v>
      </c>
      <c r="I528" s="218"/>
      <c r="J528" s="219">
        <f>ROUND(I528*H528,2)</f>
        <v>0</v>
      </c>
      <c r="K528" s="215" t="s">
        <v>333</v>
      </c>
      <c r="L528" s="45"/>
      <c r="M528" s="220" t="s">
        <v>19</v>
      </c>
      <c r="N528" s="221" t="s">
        <v>46</v>
      </c>
      <c r="O528" s="85"/>
      <c r="P528" s="222">
        <f>O528*H528</f>
        <v>0</v>
      </c>
      <c r="Q528" s="222">
        <v>0</v>
      </c>
      <c r="R528" s="222">
        <f>Q528*H528</f>
        <v>0</v>
      </c>
      <c r="S528" s="222">
        <v>0</v>
      </c>
      <c r="T528" s="223">
        <f>S528*H528</f>
        <v>0</v>
      </c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R528" s="224" t="s">
        <v>275</v>
      </c>
      <c r="AT528" s="224" t="s">
        <v>156</v>
      </c>
      <c r="AU528" s="224" t="s">
        <v>84</v>
      </c>
      <c r="AY528" s="18" t="s">
        <v>153</v>
      </c>
      <c r="BE528" s="225">
        <f>IF(N528="základní",J528,0)</f>
        <v>0</v>
      </c>
      <c r="BF528" s="225">
        <f>IF(N528="snížená",J528,0)</f>
        <v>0</v>
      </c>
      <c r="BG528" s="225">
        <f>IF(N528="zákl. přenesená",J528,0)</f>
        <v>0</v>
      </c>
      <c r="BH528" s="225">
        <f>IF(N528="sníž. přenesená",J528,0)</f>
        <v>0</v>
      </c>
      <c r="BI528" s="225">
        <f>IF(N528="nulová",J528,0)</f>
        <v>0</v>
      </c>
      <c r="BJ528" s="18" t="s">
        <v>82</v>
      </c>
      <c r="BK528" s="225">
        <f>ROUND(I528*H528,2)</f>
        <v>0</v>
      </c>
      <c r="BL528" s="18" t="s">
        <v>275</v>
      </c>
      <c r="BM528" s="224" t="s">
        <v>899</v>
      </c>
    </row>
    <row r="529" s="2" customFormat="1">
      <c r="A529" s="39"/>
      <c r="B529" s="40"/>
      <c r="C529" s="41"/>
      <c r="D529" s="226" t="s">
        <v>163</v>
      </c>
      <c r="E529" s="41"/>
      <c r="F529" s="227" t="s">
        <v>900</v>
      </c>
      <c r="G529" s="41"/>
      <c r="H529" s="41"/>
      <c r="I529" s="228"/>
      <c r="J529" s="41"/>
      <c r="K529" s="41"/>
      <c r="L529" s="45"/>
      <c r="M529" s="277"/>
      <c r="N529" s="278"/>
      <c r="O529" s="279"/>
      <c r="P529" s="279"/>
      <c r="Q529" s="279"/>
      <c r="R529" s="279"/>
      <c r="S529" s="279"/>
      <c r="T529" s="280"/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T529" s="18" t="s">
        <v>163</v>
      </c>
      <c r="AU529" s="18" t="s">
        <v>84</v>
      </c>
    </row>
    <row r="530" s="2" customFormat="1" ht="6.96" customHeight="1">
      <c r="A530" s="39"/>
      <c r="B530" s="60"/>
      <c r="C530" s="61"/>
      <c r="D530" s="61"/>
      <c r="E530" s="61"/>
      <c r="F530" s="61"/>
      <c r="G530" s="61"/>
      <c r="H530" s="61"/>
      <c r="I530" s="61"/>
      <c r="J530" s="61"/>
      <c r="K530" s="61"/>
      <c r="L530" s="45"/>
      <c r="M530" s="39"/>
      <c r="O530" s="39"/>
      <c r="P530" s="39"/>
      <c r="Q530" s="39"/>
      <c r="R530" s="39"/>
      <c r="S530" s="39"/>
      <c r="T530" s="39"/>
      <c r="U530" s="39"/>
      <c r="V530" s="39"/>
      <c r="W530" s="39"/>
      <c r="X530" s="39"/>
      <c r="Y530" s="39"/>
      <c r="Z530" s="39"/>
      <c r="AA530" s="39"/>
      <c r="AB530" s="39"/>
      <c r="AC530" s="39"/>
      <c r="AD530" s="39"/>
      <c r="AE530" s="39"/>
    </row>
  </sheetData>
  <sheetProtection sheet="1" autoFilter="0" formatColumns="0" formatRows="0" objects="1" scenarios="1" spinCount="100000" saltValue="lUcdYwauBK8nF+E8l+11f2+0E97KCkKfzv6cEojh4ViTWVBVcQxsvcwNFKTaNmN4E2Gt4g8QHa2yZswwlHKtYw==" hashValue="xxqteXk9bCbJs5x2Y0468FeJBE/oYfJvZnE5a7OlJYvWbM7BneH++sXvXNIjWLwCu0vxBXU6LuLxL3vJIkWQRw==" algorithmName="SHA-512" password="CC35"/>
  <autoFilter ref="C97:K52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6:H86"/>
    <mergeCell ref="E88:H88"/>
    <mergeCell ref="E90:H9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98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84</v>
      </c>
    </row>
    <row r="4" s="1" customFormat="1" ht="24.96" customHeight="1">
      <c r="B4" s="21"/>
      <c r="D4" s="141" t="s">
        <v>126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 xml:space="preserve">Oprava propustků na trati  Suchdol nad Odrou - Budišov nad Budišovkou 2021</v>
      </c>
      <c r="F7" s="143"/>
      <c r="G7" s="143"/>
      <c r="H7" s="143"/>
      <c r="L7" s="21"/>
    </row>
    <row r="8" s="1" customFormat="1" ht="12" customHeight="1">
      <c r="B8" s="21"/>
      <c r="D8" s="143" t="s">
        <v>127</v>
      </c>
      <c r="L8" s="21"/>
    </row>
    <row r="9" s="2" customFormat="1" ht="16.5" customHeight="1">
      <c r="A9" s="39"/>
      <c r="B9" s="45"/>
      <c r="C9" s="39"/>
      <c r="D9" s="39"/>
      <c r="E9" s="144" t="s">
        <v>901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129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902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15. 3. 2021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27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43" t="s">
        <v>29</v>
      </c>
      <c r="J17" s="134" t="s">
        <v>30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31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29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33</v>
      </c>
      <c r="E22" s="39"/>
      <c r="F22" s="39"/>
      <c r="G22" s="39"/>
      <c r="H22" s="39"/>
      <c r="I22" s="143" t="s">
        <v>26</v>
      </c>
      <c r="J22" s="134" t="s">
        <v>19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34</v>
      </c>
      <c r="F23" s="39"/>
      <c r="G23" s="39"/>
      <c r="H23" s="39"/>
      <c r="I23" s="143" t="s">
        <v>29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36</v>
      </c>
      <c r="E25" s="39"/>
      <c r="F25" s="39"/>
      <c r="G25" s="39"/>
      <c r="H25" s="39"/>
      <c r="I25" s="143" t="s">
        <v>26</v>
      </c>
      <c r="J25" s="134" t="s">
        <v>37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38</v>
      </c>
      <c r="F26" s="39"/>
      <c r="G26" s="39"/>
      <c r="H26" s="39"/>
      <c r="I26" s="143" t="s">
        <v>29</v>
      </c>
      <c r="J26" s="134" t="s">
        <v>19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39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41</v>
      </c>
      <c r="E32" s="39"/>
      <c r="F32" s="39"/>
      <c r="G32" s="39"/>
      <c r="H32" s="39"/>
      <c r="I32" s="39"/>
      <c r="J32" s="154">
        <f>ROUND(J88,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43</v>
      </c>
      <c r="G34" s="39"/>
      <c r="H34" s="39"/>
      <c r="I34" s="155" t="s">
        <v>42</v>
      </c>
      <c r="J34" s="155" t="s">
        <v>44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45</v>
      </c>
      <c r="E35" s="143" t="s">
        <v>46</v>
      </c>
      <c r="F35" s="157">
        <f>ROUND((SUM(BE88:BE171)),  2)</f>
        <v>0</v>
      </c>
      <c r="G35" s="39"/>
      <c r="H35" s="39"/>
      <c r="I35" s="158">
        <v>0.20999999999999999</v>
      </c>
      <c r="J35" s="157">
        <f>ROUND(((SUM(BE88:BE171))*I35),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47</v>
      </c>
      <c r="F36" s="157">
        <f>ROUND((SUM(BF88:BF171)),  2)</f>
        <v>0</v>
      </c>
      <c r="G36" s="39"/>
      <c r="H36" s="39"/>
      <c r="I36" s="158">
        <v>0.14999999999999999</v>
      </c>
      <c r="J36" s="157">
        <f>ROUND(((SUM(BF88:BF171))*I36),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48</v>
      </c>
      <c r="F37" s="157">
        <f>ROUND((SUM(BG88:BG171)),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49</v>
      </c>
      <c r="F38" s="157">
        <f>ROUND((SUM(BH88:BH171)),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50</v>
      </c>
      <c r="F39" s="157">
        <f>ROUND((SUM(BI88:BI171)),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51</v>
      </c>
      <c r="E41" s="161"/>
      <c r="F41" s="161"/>
      <c r="G41" s="162" t="s">
        <v>52</v>
      </c>
      <c r="H41" s="163" t="s">
        <v>53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131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 xml:space="preserve">Oprava propustků na trati  Suchdol nad Odrou - Budišov nad Budišovkou 2021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127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901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129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SO - 02.1 - Svršek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OŘ Ostrava</v>
      </c>
      <c r="G56" s="41"/>
      <c r="H56" s="41"/>
      <c r="I56" s="33" t="s">
        <v>23</v>
      </c>
      <c r="J56" s="73" t="str">
        <f>IF(J14="","",J14)</f>
        <v>15. 3. 2021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 xml:space="preserve"> Správa železnic s.o. OŘ Ostrava</v>
      </c>
      <c r="G58" s="41"/>
      <c r="H58" s="41"/>
      <c r="I58" s="33" t="s">
        <v>33</v>
      </c>
      <c r="J58" s="37" t="str">
        <f>E23</f>
        <v xml:space="preserve"> 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40.05" customHeight="1">
      <c r="A59" s="39"/>
      <c r="B59" s="40"/>
      <c r="C59" s="33" t="s">
        <v>31</v>
      </c>
      <c r="D59" s="41"/>
      <c r="E59" s="41"/>
      <c r="F59" s="28" t="str">
        <f>IF(E20="","",E20)</f>
        <v>Vyplň údaj</v>
      </c>
      <c r="G59" s="41"/>
      <c r="H59" s="41"/>
      <c r="I59" s="33" t="s">
        <v>36</v>
      </c>
      <c r="J59" s="37" t="str">
        <f>E26</f>
        <v>IM-Projekt, inženýrské a mostní konstrukce, s.r.o.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132</v>
      </c>
      <c r="D61" s="172"/>
      <c r="E61" s="172"/>
      <c r="F61" s="172"/>
      <c r="G61" s="172"/>
      <c r="H61" s="172"/>
      <c r="I61" s="172"/>
      <c r="J61" s="173" t="s">
        <v>133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73</v>
      </c>
      <c r="D63" s="41"/>
      <c r="E63" s="41"/>
      <c r="F63" s="41"/>
      <c r="G63" s="41"/>
      <c r="H63" s="41"/>
      <c r="I63" s="41"/>
      <c r="J63" s="103">
        <f>J88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134</v>
      </c>
    </row>
    <row r="64" s="9" customFormat="1" ht="24.96" customHeight="1">
      <c r="A64" s="9"/>
      <c r="B64" s="175"/>
      <c r="C64" s="176"/>
      <c r="D64" s="177" t="s">
        <v>135</v>
      </c>
      <c r="E64" s="178"/>
      <c r="F64" s="178"/>
      <c r="G64" s="178"/>
      <c r="H64" s="178"/>
      <c r="I64" s="178"/>
      <c r="J64" s="179">
        <f>J89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136</v>
      </c>
      <c r="E65" s="183"/>
      <c r="F65" s="183"/>
      <c r="G65" s="183"/>
      <c r="H65" s="183"/>
      <c r="I65" s="183"/>
      <c r="J65" s="184">
        <f>J90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75"/>
      <c r="C66" s="176"/>
      <c r="D66" s="177" t="s">
        <v>137</v>
      </c>
      <c r="E66" s="178"/>
      <c r="F66" s="178"/>
      <c r="G66" s="178"/>
      <c r="H66" s="178"/>
      <c r="I66" s="178"/>
      <c r="J66" s="179">
        <f>J144</f>
        <v>0</v>
      </c>
      <c r="K66" s="176"/>
      <c r="L66" s="180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4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4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138</v>
      </c>
      <c r="D73" s="41"/>
      <c r="E73" s="41"/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170" t="str">
        <f>E7</f>
        <v xml:space="preserve">Oprava propustků na trati  Suchdol nad Odrou - Budišov nad Budišovkou 2021</v>
      </c>
      <c r="F76" s="33"/>
      <c r="G76" s="33"/>
      <c r="H76" s="33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1" customFormat="1" ht="12" customHeight="1">
      <c r="B77" s="22"/>
      <c r="C77" s="33" t="s">
        <v>127</v>
      </c>
      <c r="D77" s="23"/>
      <c r="E77" s="23"/>
      <c r="F77" s="23"/>
      <c r="G77" s="23"/>
      <c r="H77" s="23"/>
      <c r="I77" s="23"/>
      <c r="J77" s="23"/>
      <c r="K77" s="23"/>
      <c r="L77" s="21"/>
    </row>
    <row r="78" s="2" customFormat="1" ht="16.5" customHeight="1">
      <c r="A78" s="39"/>
      <c r="B78" s="40"/>
      <c r="C78" s="41"/>
      <c r="D78" s="41"/>
      <c r="E78" s="170" t="s">
        <v>901</v>
      </c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129</v>
      </c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70" t="str">
        <f>E11</f>
        <v>SO - 02.1 - Svršek</v>
      </c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21</v>
      </c>
      <c r="D82" s="41"/>
      <c r="E82" s="41"/>
      <c r="F82" s="28" t="str">
        <f>F14</f>
        <v xml:space="preserve"> OŘ Ostrava</v>
      </c>
      <c r="G82" s="41"/>
      <c r="H82" s="41"/>
      <c r="I82" s="33" t="s">
        <v>23</v>
      </c>
      <c r="J82" s="73" t="str">
        <f>IF(J14="","",J14)</f>
        <v>15. 3. 2021</v>
      </c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25</v>
      </c>
      <c r="D84" s="41"/>
      <c r="E84" s="41"/>
      <c r="F84" s="28" t="str">
        <f>E17</f>
        <v xml:space="preserve"> Správa železnic s.o. OŘ Ostrava</v>
      </c>
      <c r="G84" s="41"/>
      <c r="H84" s="41"/>
      <c r="I84" s="33" t="s">
        <v>33</v>
      </c>
      <c r="J84" s="37" t="str">
        <f>E23</f>
        <v xml:space="preserve"> </v>
      </c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40.05" customHeight="1">
      <c r="A85" s="39"/>
      <c r="B85" s="40"/>
      <c r="C85" s="33" t="s">
        <v>31</v>
      </c>
      <c r="D85" s="41"/>
      <c r="E85" s="41"/>
      <c r="F85" s="28" t="str">
        <f>IF(E20="","",E20)</f>
        <v>Vyplň údaj</v>
      </c>
      <c r="G85" s="41"/>
      <c r="H85" s="41"/>
      <c r="I85" s="33" t="s">
        <v>36</v>
      </c>
      <c r="J85" s="37" t="str">
        <f>E26</f>
        <v>IM-Projekt, inženýrské a mostní konstrukce, s.r.o.</v>
      </c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0.32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11" customFormat="1" ht="29.28" customHeight="1">
      <c r="A87" s="186"/>
      <c r="B87" s="187"/>
      <c r="C87" s="188" t="s">
        <v>139</v>
      </c>
      <c r="D87" s="189" t="s">
        <v>60</v>
      </c>
      <c r="E87" s="189" t="s">
        <v>56</v>
      </c>
      <c r="F87" s="189" t="s">
        <v>57</v>
      </c>
      <c r="G87" s="189" t="s">
        <v>140</v>
      </c>
      <c r="H87" s="189" t="s">
        <v>141</v>
      </c>
      <c r="I87" s="189" t="s">
        <v>142</v>
      </c>
      <c r="J87" s="189" t="s">
        <v>133</v>
      </c>
      <c r="K87" s="190" t="s">
        <v>143</v>
      </c>
      <c r="L87" s="191"/>
      <c r="M87" s="93" t="s">
        <v>19</v>
      </c>
      <c r="N87" s="94" t="s">
        <v>45</v>
      </c>
      <c r="O87" s="94" t="s">
        <v>144</v>
      </c>
      <c r="P87" s="94" t="s">
        <v>145</v>
      </c>
      <c r="Q87" s="94" t="s">
        <v>146</v>
      </c>
      <c r="R87" s="94" t="s">
        <v>147</v>
      </c>
      <c r="S87" s="94" t="s">
        <v>148</v>
      </c>
      <c r="T87" s="95" t="s">
        <v>149</v>
      </c>
      <c r="U87" s="186"/>
      <c r="V87" s="186"/>
      <c r="W87" s="186"/>
      <c r="X87" s="186"/>
      <c r="Y87" s="186"/>
      <c r="Z87" s="186"/>
      <c r="AA87" s="186"/>
      <c r="AB87" s="186"/>
      <c r="AC87" s="186"/>
      <c r="AD87" s="186"/>
      <c r="AE87" s="186"/>
    </row>
    <row r="88" s="2" customFormat="1" ht="22.8" customHeight="1">
      <c r="A88" s="39"/>
      <c r="B88" s="40"/>
      <c r="C88" s="100" t="s">
        <v>150</v>
      </c>
      <c r="D88" s="41"/>
      <c r="E88" s="41"/>
      <c r="F88" s="41"/>
      <c r="G88" s="41"/>
      <c r="H88" s="41"/>
      <c r="I88" s="41"/>
      <c r="J88" s="192">
        <f>BK88</f>
        <v>0</v>
      </c>
      <c r="K88" s="41"/>
      <c r="L88" s="45"/>
      <c r="M88" s="96"/>
      <c r="N88" s="193"/>
      <c r="O88" s="97"/>
      <c r="P88" s="194">
        <f>P89+P144</f>
        <v>0</v>
      </c>
      <c r="Q88" s="97"/>
      <c r="R88" s="194">
        <f>R89+R144</f>
        <v>28.123999999999999</v>
      </c>
      <c r="S88" s="97"/>
      <c r="T88" s="195">
        <f>T89+T144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74</v>
      </c>
      <c r="AU88" s="18" t="s">
        <v>134</v>
      </c>
      <c r="BK88" s="196">
        <f>BK89+BK144</f>
        <v>0</v>
      </c>
    </row>
    <row r="89" s="12" customFormat="1" ht="25.92" customHeight="1">
      <c r="A89" s="12"/>
      <c r="B89" s="197"/>
      <c r="C89" s="198"/>
      <c r="D89" s="199" t="s">
        <v>74</v>
      </c>
      <c r="E89" s="200" t="s">
        <v>151</v>
      </c>
      <c r="F89" s="200" t="s">
        <v>152</v>
      </c>
      <c r="G89" s="198"/>
      <c r="H89" s="198"/>
      <c r="I89" s="201"/>
      <c r="J89" s="202">
        <f>BK89</f>
        <v>0</v>
      </c>
      <c r="K89" s="198"/>
      <c r="L89" s="203"/>
      <c r="M89" s="204"/>
      <c r="N89" s="205"/>
      <c r="O89" s="205"/>
      <c r="P89" s="206">
        <f>P90</f>
        <v>0</v>
      </c>
      <c r="Q89" s="205"/>
      <c r="R89" s="206">
        <f>R90</f>
        <v>28.123999999999999</v>
      </c>
      <c r="S89" s="205"/>
      <c r="T89" s="207">
        <f>T90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8" t="s">
        <v>82</v>
      </c>
      <c r="AT89" s="209" t="s">
        <v>74</v>
      </c>
      <c r="AU89" s="209" t="s">
        <v>75</v>
      </c>
      <c r="AY89" s="208" t="s">
        <v>153</v>
      </c>
      <c r="BK89" s="210">
        <f>BK90</f>
        <v>0</v>
      </c>
    </row>
    <row r="90" s="12" customFormat="1" ht="22.8" customHeight="1">
      <c r="A90" s="12"/>
      <c r="B90" s="197"/>
      <c r="C90" s="198"/>
      <c r="D90" s="199" t="s">
        <v>74</v>
      </c>
      <c r="E90" s="211" t="s">
        <v>154</v>
      </c>
      <c r="F90" s="211" t="s">
        <v>155</v>
      </c>
      <c r="G90" s="198"/>
      <c r="H90" s="198"/>
      <c r="I90" s="201"/>
      <c r="J90" s="212">
        <f>BK90</f>
        <v>0</v>
      </c>
      <c r="K90" s="198"/>
      <c r="L90" s="203"/>
      <c r="M90" s="204"/>
      <c r="N90" s="205"/>
      <c r="O90" s="205"/>
      <c r="P90" s="206">
        <f>SUM(P91:P143)</f>
        <v>0</v>
      </c>
      <c r="Q90" s="205"/>
      <c r="R90" s="206">
        <f>SUM(R91:R143)</f>
        <v>28.123999999999999</v>
      </c>
      <c r="S90" s="205"/>
      <c r="T90" s="207">
        <f>SUM(T91:T143)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8" t="s">
        <v>82</v>
      </c>
      <c r="AT90" s="209" t="s">
        <v>74</v>
      </c>
      <c r="AU90" s="209" t="s">
        <v>82</v>
      </c>
      <c r="AY90" s="208" t="s">
        <v>153</v>
      </c>
      <c r="BK90" s="210">
        <f>SUM(BK91:BK143)</f>
        <v>0</v>
      </c>
    </row>
    <row r="91" s="2" customFormat="1" ht="16.5" customHeight="1">
      <c r="A91" s="39"/>
      <c r="B91" s="40"/>
      <c r="C91" s="213" t="s">
        <v>82</v>
      </c>
      <c r="D91" s="213" t="s">
        <v>156</v>
      </c>
      <c r="E91" s="214" t="s">
        <v>157</v>
      </c>
      <c r="F91" s="215" t="s">
        <v>158</v>
      </c>
      <c r="G91" s="216" t="s">
        <v>159</v>
      </c>
      <c r="H91" s="217">
        <v>6.5999999999999996</v>
      </c>
      <c r="I91" s="218"/>
      <c r="J91" s="219">
        <f>ROUND(I91*H91,2)</f>
        <v>0</v>
      </c>
      <c r="K91" s="215" t="s">
        <v>160</v>
      </c>
      <c r="L91" s="45"/>
      <c r="M91" s="220" t="s">
        <v>19</v>
      </c>
      <c r="N91" s="221" t="s">
        <v>46</v>
      </c>
      <c r="O91" s="85"/>
      <c r="P91" s="222">
        <f>O91*H91</f>
        <v>0</v>
      </c>
      <c r="Q91" s="222">
        <v>0</v>
      </c>
      <c r="R91" s="222">
        <f>Q91*H91</f>
        <v>0</v>
      </c>
      <c r="S91" s="222">
        <v>0</v>
      </c>
      <c r="T91" s="223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24" t="s">
        <v>161</v>
      </c>
      <c r="AT91" s="224" t="s">
        <v>156</v>
      </c>
      <c r="AU91" s="224" t="s">
        <v>84</v>
      </c>
      <c r="AY91" s="18" t="s">
        <v>153</v>
      </c>
      <c r="BE91" s="225">
        <f>IF(N91="základní",J91,0)</f>
        <v>0</v>
      </c>
      <c r="BF91" s="225">
        <f>IF(N91="snížená",J91,0)</f>
        <v>0</v>
      </c>
      <c r="BG91" s="225">
        <f>IF(N91="zákl. přenesená",J91,0)</f>
        <v>0</v>
      </c>
      <c r="BH91" s="225">
        <f>IF(N91="sníž. přenesená",J91,0)</f>
        <v>0</v>
      </c>
      <c r="BI91" s="225">
        <f>IF(N91="nulová",J91,0)</f>
        <v>0</v>
      </c>
      <c r="BJ91" s="18" t="s">
        <v>82</v>
      </c>
      <c r="BK91" s="225">
        <f>ROUND(I91*H91,2)</f>
        <v>0</v>
      </c>
      <c r="BL91" s="18" t="s">
        <v>161</v>
      </c>
      <c r="BM91" s="224" t="s">
        <v>903</v>
      </c>
    </row>
    <row r="92" s="2" customFormat="1">
      <c r="A92" s="39"/>
      <c r="B92" s="40"/>
      <c r="C92" s="41"/>
      <c r="D92" s="226" t="s">
        <v>163</v>
      </c>
      <c r="E92" s="41"/>
      <c r="F92" s="227" t="s">
        <v>164</v>
      </c>
      <c r="G92" s="41"/>
      <c r="H92" s="41"/>
      <c r="I92" s="228"/>
      <c r="J92" s="41"/>
      <c r="K92" s="41"/>
      <c r="L92" s="45"/>
      <c r="M92" s="229"/>
      <c r="N92" s="230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163</v>
      </c>
      <c r="AU92" s="18" t="s">
        <v>84</v>
      </c>
    </row>
    <row r="93" s="13" customFormat="1">
      <c r="A93" s="13"/>
      <c r="B93" s="231"/>
      <c r="C93" s="232"/>
      <c r="D93" s="226" t="s">
        <v>165</v>
      </c>
      <c r="E93" s="233" t="s">
        <v>19</v>
      </c>
      <c r="F93" s="234" t="s">
        <v>904</v>
      </c>
      <c r="G93" s="232"/>
      <c r="H93" s="233" t="s">
        <v>19</v>
      </c>
      <c r="I93" s="235"/>
      <c r="J93" s="232"/>
      <c r="K93" s="232"/>
      <c r="L93" s="236"/>
      <c r="M93" s="237"/>
      <c r="N93" s="238"/>
      <c r="O93" s="238"/>
      <c r="P93" s="238"/>
      <c r="Q93" s="238"/>
      <c r="R93" s="238"/>
      <c r="S93" s="238"/>
      <c r="T93" s="239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40" t="s">
        <v>165</v>
      </c>
      <c r="AU93" s="240" t="s">
        <v>84</v>
      </c>
      <c r="AV93" s="13" t="s">
        <v>82</v>
      </c>
      <c r="AW93" s="13" t="s">
        <v>35</v>
      </c>
      <c r="AX93" s="13" t="s">
        <v>75</v>
      </c>
      <c r="AY93" s="240" t="s">
        <v>153</v>
      </c>
    </row>
    <row r="94" s="14" customFormat="1">
      <c r="A94" s="14"/>
      <c r="B94" s="241"/>
      <c r="C94" s="242"/>
      <c r="D94" s="226" t="s">
        <v>165</v>
      </c>
      <c r="E94" s="243" t="s">
        <v>19</v>
      </c>
      <c r="F94" s="244" t="s">
        <v>905</v>
      </c>
      <c r="G94" s="242"/>
      <c r="H94" s="245">
        <v>6.5999999999999996</v>
      </c>
      <c r="I94" s="246"/>
      <c r="J94" s="242"/>
      <c r="K94" s="242"/>
      <c r="L94" s="247"/>
      <c r="M94" s="248"/>
      <c r="N94" s="249"/>
      <c r="O94" s="249"/>
      <c r="P94" s="249"/>
      <c r="Q94" s="249"/>
      <c r="R94" s="249"/>
      <c r="S94" s="249"/>
      <c r="T94" s="250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51" t="s">
        <v>165</v>
      </c>
      <c r="AU94" s="251" t="s">
        <v>84</v>
      </c>
      <c r="AV94" s="14" t="s">
        <v>84</v>
      </c>
      <c r="AW94" s="14" t="s">
        <v>35</v>
      </c>
      <c r="AX94" s="14" t="s">
        <v>75</v>
      </c>
      <c r="AY94" s="251" t="s">
        <v>153</v>
      </c>
    </row>
    <row r="95" s="15" customFormat="1">
      <c r="A95" s="15"/>
      <c r="B95" s="252"/>
      <c r="C95" s="253"/>
      <c r="D95" s="226" t="s">
        <v>165</v>
      </c>
      <c r="E95" s="254" t="s">
        <v>19</v>
      </c>
      <c r="F95" s="255" t="s">
        <v>168</v>
      </c>
      <c r="G95" s="253"/>
      <c r="H95" s="256">
        <v>6.5999999999999996</v>
      </c>
      <c r="I95" s="257"/>
      <c r="J95" s="253"/>
      <c r="K95" s="253"/>
      <c r="L95" s="258"/>
      <c r="M95" s="259"/>
      <c r="N95" s="260"/>
      <c r="O95" s="260"/>
      <c r="P95" s="260"/>
      <c r="Q95" s="260"/>
      <c r="R95" s="260"/>
      <c r="S95" s="260"/>
      <c r="T95" s="261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T95" s="262" t="s">
        <v>165</v>
      </c>
      <c r="AU95" s="262" t="s">
        <v>84</v>
      </c>
      <c r="AV95" s="15" t="s">
        <v>161</v>
      </c>
      <c r="AW95" s="15" t="s">
        <v>35</v>
      </c>
      <c r="AX95" s="15" t="s">
        <v>82</v>
      </c>
      <c r="AY95" s="262" t="s">
        <v>153</v>
      </c>
    </row>
    <row r="96" s="2" customFormat="1" ht="16.5" customHeight="1">
      <c r="A96" s="39"/>
      <c r="B96" s="40"/>
      <c r="C96" s="263" t="s">
        <v>84</v>
      </c>
      <c r="D96" s="263" t="s">
        <v>169</v>
      </c>
      <c r="E96" s="264" t="s">
        <v>170</v>
      </c>
      <c r="F96" s="265" t="s">
        <v>171</v>
      </c>
      <c r="G96" s="266" t="s">
        <v>172</v>
      </c>
      <c r="H96" s="267">
        <v>0.92400000000000004</v>
      </c>
      <c r="I96" s="268"/>
      <c r="J96" s="269">
        <f>ROUND(I96*H96,2)</f>
        <v>0</v>
      </c>
      <c r="K96" s="265" t="s">
        <v>160</v>
      </c>
      <c r="L96" s="270"/>
      <c r="M96" s="271" t="s">
        <v>19</v>
      </c>
      <c r="N96" s="272" t="s">
        <v>46</v>
      </c>
      <c r="O96" s="85"/>
      <c r="P96" s="222">
        <f>O96*H96</f>
        <v>0</v>
      </c>
      <c r="Q96" s="222">
        <v>1</v>
      </c>
      <c r="R96" s="222">
        <f>Q96*H96</f>
        <v>0.92400000000000004</v>
      </c>
      <c r="S96" s="222">
        <v>0</v>
      </c>
      <c r="T96" s="223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4" t="s">
        <v>173</v>
      </c>
      <c r="AT96" s="224" t="s">
        <v>169</v>
      </c>
      <c r="AU96" s="224" t="s">
        <v>84</v>
      </c>
      <c r="AY96" s="18" t="s">
        <v>153</v>
      </c>
      <c r="BE96" s="225">
        <f>IF(N96="základní",J96,0)</f>
        <v>0</v>
      </c>
      <c r="BF96" s="225">
        <f>IF(N96="snížená",J96,0)</f>
        <v>0</v>
      </c>
      <c r="BG96" s="225">
        <f>IF(N96="zákl. přenesená",J96,0)</f>
        <v>0</v>
      </c>
      <c r="BH96" s="225">
        <f>IF(N96="sníž. přenesená",J96,0)</f>
        <v>0</v>
      </c>
      <c r="BI96" s="225">
        <f>IF(N96="nulová",J96,0)</f>
        <v>0</v>
      </c>
      <c r="BJ96" s="18" t="s">
        <v>82</v>
      </c>
      <c r="BK96" s="225">
        <f>ROUND(I96*H96,2)</f>
        <v>0</v>
      </c>
      <c r="BL96" s="18" t="s">
        <v>161</v>
      </c>
      <c r="BM96" s="224" t="s">
        <v>906</v>
      </c>
    </row>
    <row r="97" s="2" customFormat="1">
      <c r="A97" s="39"/>
      <c r="B97" s="40"/>
      <c r="C97" s="41"/>
      <c r="D97" s="226" t="s">
        <v>163</v>
      </c>
      <c r="E97" s="41"/>
      <c r="F97" s="227" t="s">
        <v>171</v>
      </c>
      <c r="G97" s="41"/>
      <c r="H97" s="41"/>
      <c r="I97" s="228"/>
      <c r="J97" s="41"/>
      <c r="K97" s="41"/>
      <c r="L97" s="45"/>
      <c r="M97" s="229"/>
      <c r="N97" s="230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163</v>
      </c>
      <c r="AU97" s="18" t="s">
        <v>84</v>
      </c>
    </row>
    <row r="98" s="13" customFormat="1">
      <c r="A98" s="13"/>
      <c r="B98" s="231"/>
      <c r="C98" s="232"/>
      <c r="D98" s="226" t="s">
        <v>165</v>
      </c>
      <c r="E98" s="233" t="s">
        <v>19</v>
      </c>
      <c r="F98" s="234" t="s">
        <v>175</v>
      </c>
      <c r="G98" s="232"/>
      <c r="H98" s="233" t="s">
        <v>19</v>
      </c>
      <c r="I98" s="235"/>
      <c r="J98" s="232"/>
      <c r="K98" s="232"/>
      <c r="L98" s="236"/>
      <c r="M98" s="237"/>
      <c r="N98" s="238"/>
      <c r="O98" s="238"/>
      <c r="P98" s="238"/>
      <c r="Q98" s="238"/>
      <c r="R98" s="238"/>
      <c r="S98" s="238"/>
      <c r="T98" s="239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0" t="s">
        <v>165</v>
      </c>
      <c r="AU98" s="240" t="s">
        <v>84</v>
      </c>
      <c r="AV98" s="13" t="s">
        <v>82</v>
      </c>
      <c r="AW98" s="13" t="s">
        <v>35</v>
      </c>
      <c r="AX98" s="13" t="s">
        <v>75</v>
      </c>
      <c r="AY98" s="240" t="s">
        <v>153</v>
      </c>
    </row>
    <row r="99" s="14" customFormat="1">
      <c r="A99" s="14"/>
      <c r="B99" s="241"/>
      <c r="C99" s="242"/>
      <c r="D99" s="226" t="s">
        <v>165</v>
      </c>
      <c r="E99" s="243" t="s">
        <v>19</v>
      </c>
      <c r="F99" s="244" t="s">
        <v>907</v>
      </c>
      <c r="G99" s="242"/>
      <c r="H99" s="245">
        <v>0.92400000000000004</v>
      </c>
      <c r="I99" s="246"/>
      <c r="J99" s="242"/>
      <c r="K99" s="242"/>
      <c r="L99" s="247"/>
      <c r="M99" s="248"/>
      <c r="N99" s="249"/>
      <c r="O99" s="249"/>
      <c r="P99" s="249"/>
      <c r="Q99" s="249"/>
      <c r="R99" s="249"/>
      <c r="S99" s="249"/>
      <c r="T99" s="250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1" t="s">
        <v>165</v>
      </c>
      <c r="AU99" s="251" t="s">
        <v>84</v>
      </c>
      <c r="AV99" s="14" t="s">
        <v>84</v>
      </c>
      <c r="AW99" s="14" t="s">
        <v>35</v>
      </c>
      <c r="AX99" s="14" t="s">
        <v>75</v>
      </c>
      <c r="AY99" s="251" t="s">
        <v>153</v>
      </c>
    </row>
    <row r="100" s="15" customFormat="1">
      <c r="A100" s="15"/>
      <c r="B100" s="252"/>
      <c r="C100" s="253"/>
      <c r="D100" s="226" t="s">
        <v>165</v>
      </c>
      <c r="E100" s="254" t="s">
        <v>19</v>
      </c>
      <c r="F100" s="255" t="s">
        <v>168</v>
      </c>
      <c r="G100" s="253"/>
      <c r="H100" s="256">
        <v>0.92400000000000004</v>
      </c>
      <c r="I100" s="257"/>
      <c r="J100" s="253"/>
      <c r="K100" s="253"/>
      <c r="L100" s="258"/>
      <c r="M100" s="259"/>
      <c r="N100" s="260"/>
      <c r="O100" s="260"/>
      <c r="P100" s="260"/>
      <c r="Q100" s="260"/>
      <c r="R100" s="260"/>
      <c r="S100" s="260"/>
      <c r="T100" s="261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T100" s="262" t="s">
        <v>165</v>
      </c>
      <c r="AU100" s="262" t="s">
        <v>84</v>
      </c>
      <c r="AV100" s="15" t="s">
        <v>161</v>
      </c>
      <c r="AW100" s="15" t="s">
        <v>35</v>
      </c>
      <c r="AX100" s="15" t="s">
        <v>82</v>
      </c>
      <c r="AY100" s="262" t="s">
        <v>153</v>
      </c>
    </row>
    <row r="101" s="2" customFormat="1" ht="16.5" customHeight="1">
      <c r="A101" s="39"/>
      <c r="B101" s="40"/>
      <c r="C101" s="213" t="s">
        <v>177</v>
      </c>
      <c r="D101" s="213" t="s">
        <v>156</v>
      </c>
      <c r="E101" s="214" t="s">
        <v>178</v>
      </c>
      <c r="F101" s="215" t="s">
        <v>179</v>
      </c>
      <c r="G101" s="216" t="s">
        <v>180</v>
      </c>
      <c r="H101" s="217">
        <v>16</v>
      </c>
      <c r="I101" s="218"/>
      <c r="J101" s="219">
        <f>ROUND(I101*H101,2)</f>
        <v>0</v>
      </c>
      <c r="K101" s="215" t="s">
        <v>160</v>
      </c>
      <c r="L101" s="45"/>
      <c r="M101" s="220" t="s">
        <v>19</v>
      </c>
      <c r="N101" s="221" t="s">
        <v>46</v>
      </c>
      <c r="O101" s="85"/>
      <c r="P101" s="222">
        <f>O101*H101</f>
        <v>0</v>
      </c>
      <c r="Q101" s="222">
        <v>0</v>
      </c>
      <c r="R101" s="222">
        <f>Q101*H101</f>
        <v>0</v>
      </c>
      <c r="S101" s="222">
        <v>0</v>
      </c>
      <c r="T101" s="223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4" t="s">
        <v>161</v>
      </c>
      <c r="AT101" s="224" t="s">
        <v>156</v>
      </c>
      <c r="AU101" s="224" t="s">
        <v>84</v>
      </c>
      <c r="AY101" s="18" t="s">
        <v>153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18" t="s">
        <v>82</v>
      </c>
      <c r="BK101" s="225">
        <f>ROUND(I101*H101,2)</f>
        <v>0</v>
      </c>
      <c r="BL101" s="18" t="s">
        <v>161</v>
      </c>
      <c r="BM101" s="224" t="s">
        <v>908</v>
      </c>
    </row>
    <row r="102" s="2" customFormat="1">
      <c r="A102" s="39"/>
      <c r="B102" s="40"/>
      <c r="C102" s="41"/>
      <c r="D102" s="226" t="s">
        <v>163</v>
      </c>
      <c r="E102" s="41"/>
      <c r="F102" s="227" t="s">
        <v>182</v>
      </c>
      <c r="G102" s="41"/>
      <c r="H102" s="41"/>
      <c r="I102" s="228"/>
      <c r="J102" s="41"/>
      <c r="K102" s="41"/>
      <c r="L102" s="45"/>
      <c r="M102" s="229"/>
      <c r="N102" s="230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163</v>
      </c>
      <c r="AU102" s="18" t="s">
        <v>84</v>
      </c>
    </row>
    <row r="103" s="13" customFormat="1">
      <c r="A103" s="13"/>
      <c r="B103" s="231"/>
      <c r="C103" s="232"/>
      <c r="D103" s="226" t="s">
        <v>165</v>
      </c>
      <c r="E103" s="233" t="s">
        <v>19</v>
      </c>
      <c r="F103" s="234" t="s">
        <v>183</v>
      </c>
      <c r="G103" s="232"/>
      <c r="H103" s="233" t="s">
        <v>19</v>
      </c>
      <c r="I103" s="235"/>
      <c r="J103" s="232"/>
      <c r="K103" s="232"/>
      <c r="L103" s="236"/>
      <c r="M103" s="237"/>
      <c r="N103" s="238"/>
      <c r="O103" s="238"/>
      <c r="P103" s="238"/>
      <c r="Q103" s="238"/>
      <c r="R103" s="238"/>
      <c r="S103" s="238"/>
      <c r="T103" s="239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0" t="s">
        <v>165</v>
      </c>
      <c r="AU103" s="240" t="s">
        <v>84</v>
      </c>
      <c r="AV103" s="13" t="s">
        <v>82</v>
      </c>
      <c r="AW103" s="13" t="s">
        <v>35</v>
      </c>
      <c r="AX103" s="13" t="s">
        <v>75</v>
      </c>
      <c r="AY103" s="240" t="s">
        <v>153</v>
      </c>
    </row>
    <row r="104" s="14" customFormat="1">
      <c r="A104" s="14"/>
      <c r="B104" s="241"/>
      <c r="C104" s="242"/>
      <c r="D104" s="226" t="s">
        <v>165</v>
      </c>
      <c r="E104" s="243" t="s">
        <v>19</v>
      </c>
      <c r="F104" s="244" t="s">
        <v>909</v>
      </c>
      <c r="G104" s="242"/>
      <c r="H104" s="245">
        <v>16</v>
      </c>
      <c r="I104" s="246"/>
      <c r="J104" s="242"/>
      <c r="K104" s="242"/>
      <c r="L104" s="247"/>
      <c r="M104" s="248"/>
      <c r="N104" s="249"/>
      <c r="O104" s="249"/>
      <c r="P104" s="249"/>
      <c r="Q104" s="249"/>
      <c r="R104" s="249"/>
      <c r="S104" s="249"/>
      <c r="T104" s="250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1" t="s">
        <v>165</v>
      </c>
      <c r="AU104" s="251" t="s">
        <v>84</v>
      </c>
      <c r="AV104" s="14" t="s">
        <v>84</v>
      </c>
      <c r="AW104" s="14" t="s">
        <v>35</v>
      </c>
      <c r="AX104" s="14" t="s">
        <v>75</v>
      </c>
      <c r="AY104" s="251" t="s">
        <v>153</v>
      </c>
    </row>
    <row r="105" s="15" customFormat="1">
      <c r="A105" s="15"/>
      <c r="B105" s="252"/>
      <c r="C105" s="253"/>
      <c r="D105" s="226" t="s">
        <v>165</v>
      </c>
      <c r="E105" s="254" t="s">
        <v>19</v>
      </c>
      <c r="F105" s="255" t="s">
        <v>168</v>
      </c>
      <c r="G105" s="253"/>
      <c r="H105" s="256">
        <v>16</v>
      </c>
      <c r="I105" s="257"/>
      <c r="J105" s="253"/>
      <c r="K105" s="253"/>
      <c r="L105" s="258"/>
      <c r="M105" s="259"/>
      <c r="N105" s="260"/>
      <c r="O105" s="260"/>
      <c r="P105" s="260"/>
      <c r="Q105" s="260"/>
      <c r="R105" s="260"/>
      <c r="S105" s="260"/>
      <c r="T105" s="261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T105" s="262" t="s">
        <v>165</v>
      </c>
      <c r="AU105" s="262" t="s">
        <v>84</v>
      </c>
      <c r="AV105" s="15" t="s">
        <v>161</v>
      </c>
      <c r="AW105" s="15" t="s">
        <v>35</v>
      </c>
      <c r="AX105" s="15" t="s">
        <v>82</v>
      </c>
      <c r="AY105" s="262" t="s">
        <v>153</v>
      </c>
    </row>
    <row r="106" s="2" customFormat="1" ht="16.5" customHeight="1">
      <c r="A106" s="39"/>
      <c r="B106" s="40"/>
      <c r="C106" s="263" t="s">
        <v>161</v>
      </c>
      <c r="D106" s="263" t="s">
        <v>169</v>
      </c>
      <c r="E106" s="264" t="s">
        <v>185</v>
      </c>
      <c r="F106" s="265" t="s">
        <v>186</v>
      </c>
      <c r="G106" s="266" t="s">
        <v>172</v>
      </c>
      <c r="H106" s="267">
        <v>27.199999999999999</v>
      </c>
      <c r="I106" s="268"/>
      <c r="J106" s="269">
        <f>ROUND(I106*H106,2)</f>
        <v>0</v>
      </c>
      <c r="K106" s="265" t="s">
        <v>160</v>
      </c>
      <c r="L106" s="270"/>
      <c r="M106" s="271" t="s">
        <v>19</v>
      </c>
      <c r="N106" s="272" t="s">
        <v>46</v>
      </c>
      <c r="O106" s="85"/>
      <c r="P106" s="222">
        <f>O106*H106</f>
        <v>0</v>
      </c>
      <c r="Q106" s="222">
        <v>1</v>
      </c>
      <c r="R106" s="222">
        <f>Q106*H106</f>
        <v>27.199999999999999</v>
      </c>
      <c r="S106" s="222">
        <v>0</v>
      </c>
      <c r="T106" s="223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4" t="s">
        <v>173</v>
      </c>
      <c r="AT106" s="224" t="s">
        <v>169</v>
      </c>
      <c r="AU106" s="224" t="s">
        <v>84</v>
      </c>
      <c r="AY106" s="18" t="s">
        <v>153</v>
      </c>
      <c r="BE106" s="225">
        <f>IF(N106="základní",J106,0)</f>
        <v>0</v>
      </c>
      <c r="BF106" s="225">
        <f>IF(N106="snížená",J106,0)</f>
        <v>0</v>
      </c>
      <c r="BG106" s="225">
        <f>IF(N106="zákl. přenesená",J106,0)</f>
        <v>0</v>
      </c>
      <c r="BH106" s="225">
        <f>IF(N106="sníž. přenesená",J106,0)</f>
        <v>0</v>
      </c>
      <c r="BI106" s="225">
        <f>IF(N106="nulová",J106,0)</f>
        <v>0</v>
      </c>
      <c r="BJ106" s="18" t="s">
        <v>82</v>
      </c>
      <c r="BK106" s="225">
        <f>ROUND(I106*H106,2)</f>
        <v>0</v>
      </c>
      <c r="BL106" s="18" t="s">
        <v>161</v>
      </c>
      <c r="BM106" s="224" t="s">
        <v>910</v>
      </c>
    </row>
    <row r="107" s="2" customFormat="1">
      <c r="A107" s="39"/>
      <c r="B107" s="40"/>
      <c r="C107" s="41"/>
      <c r="D107" s="226" t="s">
        <v>163</v>
      </c>
      <c r="E107" s="41"/>
      <c r="F107" s="227" t="s">
        <v>186</v>
      </c>
      <c r="G107" s="41"/>
      <c r="H107" s="41"/>
      <c r="I107" s="228"/>
      <c r="J107" s="41"/>
      <c r="K107" s="41"/>
      <c r="L107" s="45"/>
      <c r="M107" s="229"/>
      <c r="N107" s="230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163</v>
      </c>
      <c r="AU107" s="18" t="s">
        <v>84</v>
      </c>
    </row>
    <row r="108" s="13" customFormat="1">
      <c r="A108" s="13"/>
      <c r="B108" s="231"/>
      <c r="C108" s="232"/>
      <c r="D108" s="226" t="s">
        <v>165</v>
      </c>
      <c r="E108" s="233" t="s">
        <v>19</v>
      </c>
      <c r="F108" s="234" t="s">
        <v>188</v>
      </c>
      <c r="G108" s="232"/>
      <c r="H108" s="233" t="s">
        <v>19</v>
      </c>
      <c r="I108" s="235"/>
      <c r="J108" s="232"/>
      <c r="K108" s="232"/>
      <c r="L108" s="236"/>
      <c r="M108" s="237"/>
      <c r="N108" s="238"/>
      <c r="O108" s="238"/>
      <c r="P108" s="238"/>
      <c r="Q108" s="238"/>
      <c r="R108" s="238"/>
      <c r="S108" s="238"/>
      <c r="T108" s="239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0" t="s">
        <v>165</v>
      </c>
      <c r="AU108" s="240" t="s">
        <v>84</v>
      </c>
      <c r="AV108" s="13" t="s">
        <v>82</v>
      </c>
      <c r="AW108" s="13" t="s">
        <v>35</v>
      </c>
      <c r="AX108" s="13" t="s">
        <v>75</v>
      </c>
      <c r="AY108" s="240" t="s">
        <v>153</v>
      </c>
    </row>
    <row r="109" s="14" customFormat="1">
      <c r="A109" s="14"/>
      <c r="B109" s="241"/>
      <c r="C109" s="242"/>
      <c r="D109" s="226" t="s">
        <v>165</v>
      </c>
      <c r="E109" s="243" t="s">
        <v>19</v>
      </c>
      <c r="F109" s="244" t="s">
        <v>911</v>
      </c>
      <c r="G109" s="242"/>
      <c r="H109" s="245">
        <v>27.199999999999999</v>
      </c>
      <c r="I109" s="246"/>
      <c r="J109" s="242"/>
      <c r="K109" s="242"/>
      <c r="L109" s="247"/>
      <c r="M109" s="248"/>
      <c r="N109" s="249"/>
      <c r="O109" s="249"/>
      <c r="P109" s="249"/>
      <c r="Q109" s="249"/>
      <c r="R109" s="249"/>
      <c r="S109" s="249"/>
      <c r="T109" s="250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1" t="s">
        <v>165</v>
      </c>
      <c r="AU109" s="251" t="s">
        <v>84</v>
      </c>
      <c r="AV109" s="14" t="s">
        <v>84</v>
      </c>
      <c r="AW109" s="14" t="s">
        <v>35</v>
      </c>
      <c r="AX109" s="14" t="s">
        <v>75</v>
      </c>
      <c r="AY109" s="251" t="s">
        <v>153</v>
      </c>
    </row>
    <row r="110" s="15" customFormat="1">
      <c r="A110" s="15"/>
      <c r="B110" s="252"/>
      <c r="C110" s="253"/>
      <c r="D110" s="226" t="s">
        <v>165</v>
      </c>
      <c r="E110" s="254" t="s">
        <v>19</v>
      </c>
      <c r="F110" s="255" t="s">
        <v>168</v>
      </c>
      <c r="G110" s="253"/>
      <c r="H110" s="256">
        <v>27.199999999999999</v>
      </c>
      <c r="I110" s="257"/>
      <c r="J110" s="253"/>
      <c r="K110" s="253"/>
      <c r="L110" s="258"/>
      <c r="M110" s="259"/>
      <c r="N110" s="260"/>
      <c r="O110" s="260"/>
      <c r="P110" s="260"/>
      <c r="Q110" s="260"/>
      <c r="R110" s="260"/>
      <c r="S110" s="260"/>
      <c r="T110" s="261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62" t="s">
        <v>165</v>
      </c>
      <c r="AU110" s="262" t="s">
        <v>84</v>
      </c>
      <c r="AV110" s="15" t="s">
        <v>161</v>
      </c>
      <c r="AW110" s="15" t="s">
        <v>35</v>
      </c>
      <c r="AX110" s="15" t="s">
        <v>82</v>
      </c>
      <c r="AY110" s="262" t="s">
        <v>153</v>
      </c>
    </row>
    <row r="111" s="2" customFormat="1" ht="16.5" customHeight="1">
      <c r="A111" s="39"/>
      <c r="B111" s="40"/>
      <c r="C111" s="213" t="s">
        <v>154</v>
      </c>
      <c r="D111" s="213" t="s">
        <v>156</v>
      </c>
      <c r="E111" s="214" t="s">
        <v>192</v>
      </c>
      <c r="F111" s="215" t="s">
        <v>193</v>
      </c>
      <c r="G111" s="216" t="s">
        <v>159</v>
      </c>
      <c r="H111" s="217">
        <v>20.800000000000001</v>
      </c>
      <c r="I111" s="218"/>
      <c r="J111" s="219">
        <f>ROUND(I111*H111,2)</f>
        <v>0</v>
      </c>
      <c r="K111" s="215" t="s">
        <v>160</v>
      </c>
      <c r="L111" s="45"/>
      <c r="M111" s="220" t="s">
        <v>19</v>
      </c>
      <c r="N111" s="221" t="s">
        <v>46</v>
      </c>
      <c r="O111" s="85"/>
      <c r="P111" s="222">
        <f>O111*H111</f>
        <v>0</v>
      </c>
      <c r="Q111" s="222">
        <v>0</v>
      </c>
      <c r="R111" s="222">
        <f>Q111*H111</f>
        <v>0</v>
      </c>
      <c r="S111" s="222">
        <v>0</v>
      </c>
      <c r="T111" s="223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4" t="s">
        <v>161</v>
      </c>
      <c r="AT111" s="224" t="s">
        <v>156</v>
      </c>
      <c r="AU111" s="224" t="s">
        <v>84</v>
      </c>
      <c r="AY111" s="18" t="s">
        <v>153</v>
      </c>
      <c r="BE111" s="225">
        <f>IF(N111="základní",J111,0)</f>
        <v>0</v>
      </c>
      <c r="BF111" s="225">
        <f>IF(N111="snížená",J111,0)</f>
        <v>0</v>
      </c>
      <c r="BG111" s="225">
        <f>IF(N111="zákl. přenesená",J111,0)</f>
        <v>0</v>
      </c>
      <c r="BH111" s="225">
        <f>IF(N111="sníž. přenesená",J111,0)</f>
        <v>0</v>
      </c>
      <c r="BI111" s="225">
        <f>IF(N111="nulová",J111,0)</f>
        <v>0</v>
      </c>
      <c r="BJ111" s="18" t="s">
        <v>82</v>
      </c>
      <c r="BK111" s="225">
        <f>ROUND(I111*H111,2)</f>
        <v>0</v>
      </c>
      <c r="BL111" s="18" t="s">
        <v>161</v>
      </c>
      <c r="BM111" s="224" t="s">
        <v>912</v>
      </c>
    </row>
    <row r="112" s="2" customFormat="1">
      <c r="A112" s="39"/>
      <c r="B112" s="40"/>
      <c r="C112" s="41"/>
      <c r="D112" s="226" t="s">
        <v>163</v>
      </c>
      <c r="E112" s="41"/>
      <c r="F112" s="227" t="s">
        <v>195</v>
      </c>
      <c r="G112" s="41"/>
      <c r="H112" s="41"/>
      <c r="I112" s="228"/>
      <c r="J112" s="41"/>
      <c r="K112" s="41"/>
      <c r="L112" s="45"/>
      <c r="M112" s="229"/>
      <c r="N112" s="230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163</v>
      </c>
      <c r="AU112" s="18" t="s">
        <v>84</v>
      </c>
    </row>
    <row r="113" s="14" customFormat="1">
      <c r="A113" s="14"/>
      <c r="B113" s="241"/>
      <c r="C113" s="242"/>
      <c r="D113" s="226" t="s">
        <v>165</v>
      </c>
      <c r="E113" s="243" t="s">
        <v>19</v>
      </c>
      <c r="F113" s="244" t="s">
        <v>913</v>
      </c>
      <c r="G113" s="242"/>
      <c r="H113" s="245">
        <v>20.800000000000001</v>
      </c>
      <c r="I113" s="246"/>
      <c r="J113" s="242"/>
      <c r="K113" s="242"/>
      <c r="L113" s="247"/>
      <c r="M113" s="248"/>
      <c r="N113" s="249"/>
      <c r="O113" s="249"/>
      <c r="P113" s="249"/>
      <c r="Q113" s="249"/>
      <c r="R113" s="249"/>
      <c r="S113" s="249"/>
      <c r="T113" s="250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1" t="s">
        <v>165</v>
      </c>
      <c r="AU113" s="251" t="s">
        <v>84</v>
      </c>
      <c r="AV113" s="14" t="s">
        <v>84</v>
      </c>
      <c r="AW113" s="14" t="s">
        <v>35</v>
      </c>
      <c r="AX113" s="14" t="s">
        <v>75</v>
      </c>
      <c r="AY113" s="251" t="s">
        <v>153</v>
      </c>
    </row>
    <row r="114" s="15" customFormat="1">
      <c r="A114" s="15"/>
      <c r="B114" s="252"/>
      <c r="C114" s="253"/>
      <c r="D114" s="226" t="s">
        <v>165</v>
      </c>
      <c r="E114" s="254" t="s">
        <v>19</v>
      </c>
      <c r="F114" s="255" t="s">
        <v>168</v>
      </c>
      <c r="G114" s="253"/>
      <c r="H114" s="256">
        <v>20.800000000000001</v>
      </c>
      <c r="I114" s="257"/>
      <c r="J114" s="253"/>
      <c r="K114" s="253"/>
      <c r="L114" s="258"/>
      <c r="M114" s="259"/>
      <c r="N114" s="260"/>
      <c r="O114" s="260"/>
      <c r="P114" s="260"/>
      <c r="Q114" s="260"/>
      <c r="R114" s="260"/>
      <c r="S114" s="260"/>
      <c r="T114" s="261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T114" s="262" t="s">
        <v>165</v>
      </c>
      <c r="AU114" s="262" t="s">
        <v>84</v>
      </c>
      <c r="AV114" s="15" t="s">
        <v>161</v>
      </c>
      <c r="AW114" s="15" t="s">
        <v>35</v>
      </c>
      <c r="AX114" s="15" t="s">
        <v>82</v>
      </c>
      <c r="AY114" s="262" t="s">
        <v>153</v>
      </c>
    </row>
    <row r="115" s="2" customFormat="1" ht="16.5" customHeight="1">
      <c r="A115" s="39"/>
      <c r="B115" s="40"/>
      <c r="C115" s="213" t="s">
        <v>197</v>
      </c>
      <c r="D115" s="213" t="s">
        <v>156</v>
      </c>
      <c r="E115" s="214" t="s">
        <v>914</v>
      </c>
      <c r="F115" s="215" t="s">
        <v>915</v>
      </c>
      <c r="G115" s="216" t="s">
        <v>219</v>
      </c>
      <c r="H115" s="217">
        <v>0.0080000000000000002</v>
      </c>
      <c r="I115" s="218"/>
      <c r="J115" s="219">
        <f>ROUND(I115*H115,2)</f>
        <v>0</v>
      </c>
      <c r="K115" s="215" t="s">
        <v>160</v>
      </c>
      <c r="L115" s="45"/>
      <c r="M115" s="220" t="s">
        <v>19</v>
      </c>
      <c r="N115" s="221" t="s">
        <v>46</v>
      </c>
      <c r="O115" s="85"/>
      <c r="P115" s="222">
        <f>O115*H115</f>
        <v>0</v>
      </c>
      <c r="Q115" s="222">
        <v>0</v>
      </c>
      <c r="R115" s="222">
        <f>Q115*H115</f>
        <v>0</v>
      </c>
      <c r="S115" s="222">
        <v>0</v>
      </c>
      <c r="T115" s="223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4" t="s">
        <v>161</v>
      </c>
      <c r="AT115" s="224" t="s">
        <v>156</v>
      </c>
      <c r="AU115" s="224" t="s">
        <v>84</v>
      </c>
      <c r="AY115" s="18" t="s">
        <v>153</v>
      </c>
      <c r="BE115" s="225">
        <f>IF(N115="základní",J115,0)</f>
        <v>0</v>
      </c>
      <c r="BF115" s="225">
        <f>IF(N115="snížená",J115,0)</f>
        <v>0</v>
      </c>
      <c r="BG115" s="225">
        <f>IF(N115="zákl. přenesená",J115,0)</f>
        <v>0</v>
      </c>
      <c r="BH115" s="225">
        <f>IF(N115="sníž. přenesená",J115,0)</f>
        <v>0</v>
      </c>
      <c r="BI115" s="225">
        <f>IF(N115="nulová",J115,0)</f>
        <v>0</v>
      </c>
      <c r="BJ115" s="18" t="s">
        <v>82</v>
      </c>
      <c r="BK115" s="225">
        <f>ROUND(I115*H115,2)</f>
        <v>0</v>
      </c>
      <c r="BL115" s="18" t="s">
        <v>161</v>
      </c>
      <c r="BM115" s="224" t="s">
        <v>916</v>
      </c>
    </row>
    <row r="116" s="2" customFormat="1">
      <c r="A116" s="39"/>
      <c r="B116" s="40"/>
      <c r="C116" s="41"/>
      <c r="D116" s="226" t="s">
        <v>163</v>
      </c>
      <c r="E116" s="41"/>
      <c r="F116" s="227" t="s">
        <v>917</v>
      </c>
      <c r="G116" s="41"/>
      <c r="H116" s="41"/>
      <c r="I116" s="228"/>
      <c r="J116" s="41"/>
      <c r="K116" s="41"/>
      <c r="L116" s="45"/>
      <c r="M116" s="229"/>
      <c r="N116" s="230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163</v>
      </c>
      <c r="AU116" s="18" t="s">
        <v>84</v>
      </c>
    </row>
    <row r="117" s="13" customFormat="1">
      <c r="A117" s="13"/>
      <c r="B117" s="231"/>
      <c r="C117" s="232"/>
      <c r="D117" s="226" t="s">
        <v>165</v>
      </c>
      <c r="E117" s="233" t="s">
        <v>19</v>
      </c>
      <c r="F117" s="234" t="s">
        <v>918</v>
      </c>
      <c r="G117" s="232"/>
      <c r="H117" s="233" t="s">
        <v>19</v>
      </c>
      <c r="I117" s="235"/>
      <c r="J117" s="232"/>
      <c r="K117" s="232"/>
      <c r="L117" s="236"/>
      <c r="M117" s="237"/>
      <c r="N117" s="238"/>
      <c r="O117" s="238"/>
      <c r="P117" s="238"/>
      <c r="Q117" s="238"/>
      <c r="R117" s="238"/>
      <c r="S117" s="238"/>
      <c r="T117" s="239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0" t="s">
        <v>165</v>
      </c>
      <c r="AU117" s="240" t="s">
        <v>84</v>
      </c>
      <c r="AV117" s="13" t="s">
        <v>82</v>
      </c>
      <c r="AW117" s="13" t="s">
        <v>35</v>
      </c>
      <c r="AX117" s="13" t="s">
        <v>75</v>
      </c>
      <c r="AY117" s="240" t="s">
        <v>153</v>
      </c>
    </row>
    <row r="118" s="14" customFormat="1">
      <c r="A118" s="14"/>
      <c r="B118" s="241"/>
      <c r="C118" s="242"/>
      <c r="D118" s="226" t="s">
        <v>165</v>
      </c>
      <c r="E118" s="243" t="s">
        <v>19</v>
      </c>
      <c r="F118" s="244" t="s">
        <v>919</v>
      </c>
      <c r="G118" s="242"/>
      <c r="H118" s="245">
        <v>0.0080000000000000002</v>
      </c>
      <c r="I118" s="246"/>
      <c r="J118" s="242"/>
      <c r="K118" s="242"/>
      <c r="L118" s="247"/>
      <c r="M118" s="248"/>
      <c r="N118" s="249"/>
      <c r="O118" s="249"/>
      <c r="P118" s="249"/>
      <c r="Q118" s="249"/>
      <c r="R118" s="249"/>
      <c r="S118" s="249"/>
      <c r="T118" s="250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1" t="s">
        <v>165</v>
      </c>
      <c r="AU118" s="251" t="s">
        <v>84</v>
      </c>
      <c r="AV118" s="14" t="s">
        <v>84</v>
      </c>
      <c r="AW118" s="14" t="s">
        <v>35</v>
      </c>
      <c r="AX118" s="14" t="s">
        <v>75</v>
      </c>
      <c r="AY118" s="251" t="s">
        <v>153</v>
      </c>
    </row>
    <row r="119" s="15" customFormat="1">
      <c r="A119" s="15"/>
      <c r="B119" s="252"/>
      <c r="C119" s="253"/>
      <c r="D119" s="226" t="s">
        <v>165</v>
      </c>
      <c r="E119" s="254" t="s">
        <v>19</v>
      </c>
      <c r="F119" s="255" t="s">
        <v>168</v>
      </c>
      <c r="G119" s="253"/>
      <c r="H119" s="256">
        <v>0.0080000000000000002</v>
      </c>
      <c r="I119" s="257"/>
      <c r="J119" s="253"/>
      <c r="K119" s="253"/>
      <c r="L119" s="258"/>
      <c r="M119" s="259"/>
      <c r="N119" s="260"/>
      <c r="O119" s="260"/>
      <c r="P119" s="260"/>
      <c r="Q119" s="260"/>
      <c r="R119" s="260"/>
      <c r="S119" s="260"/>
      <c r="T119" s="261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62" t="s">
        <v>165</v>
      </c>
      <c r="AU119" s="262" t="s">
        <v>84</v>
      </c>
      <c r="AV119" s="15" t="s">
        <v>161</v>
      </c>
      <c r="AW119" s="15" t="s">
        <v>35</v>
      </c>
      <c r="AX119" s="15" t="s">
        <v>82</v>
      </c>
      <c r="AY119" s="262" t="s">
        <v>153</v>
      </c>
    </row>
    <row r="120" s="2" customFormat="1" ht="16.5" customHeight="1">
      <c r="A120" s="39"/>
      <c r="B120" s="40"/>
      <c r="C120" s="213" t="s">
        <v>204</v>
      </c>
      <c r="D120" s="213" t="s">
        <v>156</v>
      </c>
      <c r="E120" s="214" t="s">
        <v>920</v>
      </c>
      <c r="F120" s="215" t="s">
        <v>921</v>
      </c>
      <c r="G120" s="216" t="s">
        <v>219</v>
      </c>
      <c r="H120" s="217">
        <v>0.0080000000000000002</v>
      </c>
      <c r="I120" s="218"/>
      <c r="J120" s="219">
        <f>ROUND(I120*H120,2)</f>
        <v>0</v>
      </c>
      <c r="K120" s="215" t="s">
        <v>160</v>
      </c>
      <c r="L120" s="45"/>
      <c r="M120" s="220" t="s">
        <v>19</v>
      </c>
      <c r="N120" s="221" t="s">
        <v>46</v>
      </c>
      <c r="O120" s="85"/>
      <c r="P120" s="222">
        <f>O120*H120</f>
        <v>0</v>
      </c>
      <c r="Q120" s="222">
        <v>0</v>
      </c>
      <c r="R120" s="222">
        <f>Q120*H120</f>
        <v>0</v>
      </c>
      <c r="S120" s="222">
        <v>0</v>
      </c>
      <c r="T120" s="223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24" t="s">
        <v>161</v>
      </c>
      <c r="AT120" s="224" t="s">
        <v>156</v>
      </c>
      <c r="AU120" s="224" t="s">
        <v>84</v>
      </c>
      <c r="AY120" s="18" t="s">
        <v>153</v>
      </c>
      <c r="BE120" s="225">
        <f>IF(N120="základní",J120,0)</f>
        <v>0</v>
      </c>
      <c r="BF120" s="225">
        <f>IF(N120="snížená",J120,0)</f>
        <v>0</v>
      </c>
      <c r="BG120" s="225">
        <f>IF(N120="zákl. přenesená",J120,0)</f>
        <v>0</v>
      </c>
      <c r="BH120" s="225">
        <f>IF(N120="sníž. přenesená",J120,0)</f>
        <v>0</v>
      </c>
      <c r="BI120" s="225">
        <f>IF(N120="nulová",J120,0)</f>
        <v>0</v>
      </c>
      <c r="BJ120" s="18" t="s">
        <v>82</v>
      </c>
      <c r="BK120" s="225">
        <f>ROUND(I120*H120,2)</f>
        <v>0</v>
      </c>
      <c r="BL120" s="18" t="s">
        <v>161</v>
      </c>
      <c r="BM120" s="224" t="s">
        <v>922</v>
      </c>
    </row>
    <row r="121" s="2" customFormat="1">
      <c r="A121" s="39"/>
      <c r="B121" s="40"/>
      <c r="C121" s="41"/>
      <c r="D121" s="226" t="s">
        <v>163</v>
      </c>
      <c r="E121" s="41"/>
      <c r="F121" s="227" t="s">
        <v>923</v>
      </c>
      <c r="G121" s="41"/>
      <c r="H121" s="41"/>
      <c r="I121" s="228"/>
      <c r="J121" s="41"/>
      <c r="K121" s="41"/>
      <c r="L121" s="45"/>
      <c r="M121" s="229"/>
      <c r="N121" s="230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163</v>
      </c>
      <c r="AU121" s="18" t="s">
        <v>84</v>
      </c>
    </row>
    <row r="122" s="13" customFormat="1">
      <c r="A122" s="13"/>
      <c r="B122" s="231"/>
      <c r="C122" s="232"/>
      <c r="D122" s="226" t="s">
        <v>165</v>
      </c>
      <c r="E122" s="233" t="s">
        <v>19</v>
      </c>
      <c r="F122" s="234" t="s">
        <v>924</v>
      </c>
      <c r="G122" s="232"/>
      <c r="H122" s="233" t="s">
        <v>19</v>
      </c>
      <c r="I122" s="235"/>
      <c r="J122" s="232"/>
      <c r="K122" s="232"/>
      <c r="L122" s="236"/>
      <c r="M122" s="237"/>
      <c r="N122" s="238"/>
      <c r="O122" s="238"/>
      <c r="P122" s="238"/>
      <c r="Q122" s="238"/>
      <c r="R122" s="238"/>
      <c r="S122" s="238"/>
      <c r="T122" s="239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0" t="s">
        <v>165</v>
      </c>
      <c r="AU122" s="240" t="s">
        <v>84</v>
      </c>
      <c r="AV122" s="13" t="s">
        <v>82</v>
      </c>
      <c r="AW122" s="13" t="s">
        <v>35</v>
      </c>
      <c r="AX122" s="13" t="s">
        <v>75</v>
      </c>
      <c r="AY122" s="240" t="s">
        <v>153</v>
      </c>
    </row>
    <row r="123" s="14" customFormat="1">
      <c r="A123" s="14"/>
      <c r="B123" s="241"/>
      <c r="C123" s="242"/>
      <c r="D123" s="226" t="s">
        <v>165</v>
      </c>
      <c r="E123" s="243" t="s">
        <v>19</v>
      </c>
      <c r="F123" s="244" t="s">
        <v>919</v>
      </c>
      <c r="G123" s="242"/>
      <c r="H123" s="245">
        <v>0.0080000000000000002</v>
      </c>
      <c r="I123" s="246"/>
      <c r="J123" s="242"/>
      <c r="K123" s="242"/>
      <c r="L123" s="247"/>
      <c r="M123" s="248"/>
      <c r="N123" s="249"/>
      <c r="O123" s="249"/>
      <c r="P123" s="249"/>
      <c r="Q123" s="249"/>
      <c r="R123" s="249"/>
      <c r="S123" s="249"/>
      <c r="T123" s="250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1" t="s">
        <v>165</v>
      </c>
      <c r="AU123" s="251" t="s">
        <v>84</v>
      </c>
      <c r="AV123" s="14" t="s">
        <v>84</v>
      </c>
      <c r="AW123" s="14" t="s">
        <v>35</v>
      </c>
      <c r="AX123" s="14" t="s">
        <v>75</v>
      </c>
      <c r="AY123" s="251" t="s">
        <v>153</v>
      </c>
    </row>
    <row r="124" s="15" customFormat="1">
      <c r="A124" s="15"/>
      <c r="B124" s="252"/>
      <c r="C124" s="253"/>
      <c r="D124" s="226" t="s">
        <v>165</v>
      </c>
      <c r="E124" s="254" t="s">
        <v>19</v>
      </c>
      <c r="F124" s="255" t="s">
        <v>168</v>
      </c>
      <c r="G124" s="253"/>
      <c r="H124" s="256">
        <v>0.0080000000000000002</v>
      </c>
      <c r="I124" s="257"/>
      <c r="J124" s="253"/>
      <c r="K124" s="253"/>
      <c r="L124" s="258"/>
      <c r="M124" s="259"/>
      <c r="N124" s="260"/>
      <c r="O124" s="260"/>
      <c r="P124" s="260"/>
      <c r="Q124" s="260"/>
      <c r="R124" s="260"/>
      <c r="S124" s="260"/>
      <c r="T124" s="261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62" t="s">
        <v>165</v>
      </c>
      <c r="AU124" s="262" t="s">
        <v>84</v>
      </c>
      <c r="AV124" s="15" t="s">
        <v>161</v>
      </c>
      <c r="AW124" s="15" t="s">
        <v>35</v>
      </c>
      <c r="AX124" s="15" t="s">
        <v>82</v>
      </c>
      <c r="AY124" s="262" t="s">
        <v>153</v>
      </c>
    </row>
    <row r="125" s="2" customFormat="1" ht="16.5" customHeight="1">
      <c r="A125" s="39"/>
      <c r="B125" s="40"/>
      <c r="C125" s="213" t="s">
        <v>173</v>
      </c>
      <c r="D125" s="213" t="s">
        <v>156</v>
      </c>
      <c r="E125" s="214" t="s">
        <v>231</v>
      </c>
      <c r="F125" s="215" t="s">
        <v>232</v>
      </c>
      <c r="G125" s="216" t="s">
        <v>207</v>
      </c>
      <c r="H125" s="217">
        <v>4</v>
      </c>
      <c r="I125" s="218"/>
      <c r="J125" s="219">
        <f>ROUND(I125*H125,2)</f>
        <v>0</v>
      </c>
      <c r="K125" s="215" t="s">
        <v>160</v>
      </c>
      <c r="L125" s="45"/>
      <c r="M125" s="220" t="s">
        <v>19</v>
      </c>
      <c r="N125" s="221" t="s">
        <v>46</v>
      </c>
      <c r="O125" s="85"/>
      <c r="P125" s="222">
        <f>O125*H125</f>
        <v>0</v>
      </c>
      <c r="Q125" s="222">
        <v>0</v>
      </c>
      <c r="R125" s="222">
        <f>Q125*H125</f>
        <v>0</v>
      </c>
      <c r="S125" s="222">
        <v>0</v>
      </c>
      <c r="T125" s="223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24" t="s">
        <v>161</v>
      </c>
      <c r="AT125" s="224" t="s">
        <v>156</v>
      </c>
      <c r="AU125" s="224" t="s">
        <v>84</v>
      </c>
      <c r="AY125" s="18" t="s">
        <v>153</v>
      </c>
      <c r="BE125" s="225">
        <f>IF(N125="základní",J125,0)</f>
        <v>0</v>
      </c>
      <c r="BF125" s="225">
        <f>IF(N125="snížená",J125,0)</f>
        <v>0</v>
      </c>
      <c r="BG125" s="225">
        <f>IF(N125="zákl. přenesená",J125,0)</f>
        <v>0</v>
      </c>
      <c r="BH125" s="225">
        <f>IF(N125="sníž. přenesená",J125,0)</f>
        <v>0</v>
      </c>
      <c r="BI125" s="225">
        <f>IF(N125="nulová",J125,0)</f>
        <v>0</v>
      </c>
      <c r="BJ125" s="18" t="s">
        <v>82</v>
      </c>
      <c r="BK125" s="225">
        <f>ROUND(I125*H125,2)</f>
        <v>0</v>
      </c>
      <c r="BL125" s="18" t="s">
        <v>161</v>
      </c>
      <c r="BM125" s="224" t="s">
        <v>925</v>
      </c>
    </row>
    <row r="126" s="2" customFormat="1">
      <c r="A126" s="39"/>
      <c r="B126" s="40"/>
      <c r="C126" s="41"/>
      <c r="D126" s="226" t="s">
        <v>163</v>
      </c>
      <c r="E126" s="41"/>
      <c r="F126" s="227" t="s">
        <v>234</v>
      </c>
      <c r="G126" s="41"/>
      <c r="H126" s="41"/>
      <c r="I126" s="228"/>
      <c r="J126" s="41"/>
      <c r="K126" s="41"/>
      <c r="L126" s="45"/>
      <c r="M126" s="229"/>
      <c r="N126" s="230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163</v>
      </c>
      <c r="AU126" s="18" t="s">
        <v>84</v>
      </c>
    </row>
    <row r="127" s="2" customFormat="1" ht="16.5" customHeight="1">
      <c r="A127" s="39"/>
      <c r="B127" s="40"/>
      <c r="C127" s="213" t="s">
        <v>216</v>
      </c>
      <c r="D127" s="213" t="s">
        <v>156</v>
      </c>
      <c r="E127" s="214" t="s">
        <v>926</v>
      </c>
      <c r="F127" s="215" t="s">
        <v>927</v>
      </c>
      <c r="G127" s="216" t="s">
        <v>219</v>
      </c>
      <c r="H127" s="217">
        <v>0.29999999999999999</v>
      </c>
      <c r="I127" s="218"/>
      <c r="J127" s="219">
        <f>ROUND(I127*H127,2)</f>
        <v>0</v>
      </c>
      <c r="K127" s="215" t="s">
        <v>160</v>
      </c>
      <c r="L127" s="45"/>
      <c r="M127" s="220" t="s">
        <v>19</v>
      </c>
      <c r="N127" s="221" t="s">
        <v>46</v>
      </c>
      <c r="O127" s="85"/>
      <c r="P127" s="222">
        <f>O127*H127</f>
        <v>0</v>
      </c>
      <c r="Q127" s="222">
        <v>0</v>
      </c>
      <c r="R127" s="222">
        <f>Q127*H127</f>
        <v>0</v>
      </c>
      <c r="S127" s="222">
        <v>0</v>
      </c>
      <c r="T127" s="223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24" t="s">
        <v>161</v>
      </c>
      <c r="AT127" s="224" t="s">
        <v>156</v>
      </c>
      <c r="AU127" s="224" t="s">
        <v>84</v>
      </c>
      <c r="AY127" s="18" t="s">
        <v>153</v>
      </c>
      <c r="BE127" s="225">
        <f>IF(N127="základní",J127,0)</f>
        <v>0</v>
      </c>
      <c r="BF127" s="225">
        <f>IF(N127="snížená",J127,0)</f>
        <v>0</v>
      </c>
      <c r="BG127" s="225">
        <f>IF(N127="zákl. přenesená",J127,0)</f>
        <v>0</v>
      </c>
      <c r="BH127" s="225">
        <f>IF(N127="sníž. přenesená",J127,0)</f>
        <v>0</v>
      </c>
      <c r="BI127" s="225">
        <f>IF(N127="nulová",J127,0)</f>
        <v>0</v>
      </c>
      <c r="BJ127" s="18" t="s">
        <v>82</v>
      </c>
      <c r="BK127" s="225">
        <f>ROUND(I127*H127,2)</f>
        <v>0</v>
      </c>
      <c r="BL127" s="18" t="s">
        <v>161</v>
      </c>
      <c r="BM127" s="224" t="s">
        <v>928</v>
      </c>
    </row>
    <row r="128" s="2" customFormat="1">
      <c r="A128" s="39"/>
      <c r="B128" s="40"/>
      <c r="C128" s="41"/>
      <c r="D128" s="226" t="s">
        <v>163</v>
      </c>
      <c r="E128" s="41"/>
      <c r="F128" s="227" t="s">
        <v>929</v>
      </c>
      <c r="G128" s="41"/>
      <c r="H128" s="41"/>
      <c r="I128" s="228"/>
      <c r="J128" s="41"/>
      <c r="K128" s="41"/>
      <c r="L128" s="45"/>
      <c r="M128" s="229"/>
      <c r="N128" s="230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163</v>
      </c>
      <c r="AU128" s="18" t="s">
        <v>84</v>
      </c>
    </row>
    <row r="129" s="14" customFormat="1">
      <c r="A129" s="14"/>
      <c r="B129" s="241"/>
      <c r="C129" s="242"/>
      <c r="D129" s="226" t="s">
        <v>165</v>
      </c>
      <c r="E129" s="243" t="s">
        <v>19</v>
      </c>
      <c r="F129" s="244" t="s">
        <v>930</v>
      </c>
      <c r="G129" s="242"/>
      <c r="H129" s="245">
        <v>0.29999999999999999</v>
      </c>
      <c r="I129" s="246"/>
      <c r="J129" s="242"/>
      <c r="K129" s="242"/>
      <c r="L129" s="247"/>
      <c r="M129" s="248"/>
      <c r="N129" s="249"/>
      <c r="O129" s="249"/>
      <c r="P129" s="249"/>
      <c r="Q129" s="249"/>
      <c r="R129" s="249"/>
      <c r="S129" s="249"/>
      <c r="T129" s="250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1" t="s">
        <v>165</v>
      </c>
      <c r="AU129" s="251" t="s">
        <v>84</v>
      </c>
      <c r="AV129" s="14" t="s">
        <v>84</v>
      </c>
      <c r="AW129" s="14" t="s">
        <v>35</v>
      </c>
      <c r="AX129" s="14" t="s">
        <v>75</v>
      </c>
      <c r="AY129" s="251" t="s">
        <v>153</v>
      </c>
    </row>
    <row r="130" s="15" customFormat="1">
      <c r="A130" s="15"/>
      <c r="B130" s="252"/>
      <c r="C130" s="253"/>
      <c r="D130" s="226" t="s">
        <v>165</v>
      </c>
      <c r="E130" s="254" t="s">
        <v>19</v>
      </c>
      <c r="F130" s="255" t="s">
        <v>168</v>
      </c>
      <c r="G130" s="253"/>
      <c r="H130" s="256">
        <v>0.29999999999999999</v>
      </c>
      <c r="I130" s="257"/>
      <c r="J130" s="253"/>
      <c r="K130" s="253"/>
      <c r="L130" s="258"/>
      <c r="M130" s="259"/>
      <c r="N130" s="260"/>
      <c r="O130" s="260"/>
      <c r="P130" s="260"/>
      <c r="Q130" s="260"/>
      <c r="R130" s="260"/>
      <c r="S130" s="260"/>
      <c r="T130" s="261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62" t="s">
        <v>165</v>
      </c>
      <c r="AU130" s="262" t="s">
        <v>84</v>
      </c>
      <c r="AV130" s="15" t="s">
        <v>161</v>
      </c>
      <c r="AW130" s="15" t="s">
        <v>35</v>
      </c>
      <c r="AX130" s="15" t="s">
        <v>82</v>
      </c>
      <c r="AY130" s="262" t="s">
        <v>153</v>
      </c>
    </row>
    <row r="131" s="2" customFormat="1" ht="16.5" customHeight="1">
      <c r="A131" s="39"/>
      <c r="B131" s="40"/>
      <c r="C131" s="213" t="s">
        <v>224</v>
      </c>
      <c r="D131" s="213" t="s">
        <v>156</v>
      </c>
      <c r="E131" s="214" t="s">
        <v>255</v>
      </c>
      <c r="F131" s="215" t="s">
        <v>256</v>
      </c>
      <c r="G131" s="216" t="s">
        <v>257</v>
      </c>
      <c r="H131" s="217">
        <v>4</v>
      </c>
      <c r="I131" s="218"/>
      <c r="J131" s="219">
        <f>ROUND(I131*H131,2)</f>
        <v>0</v>
      </c>
      <c r="K131" s="215" t="s">
        <v>160</v>
      </c>
      <c r="L131" s="45"/>
      <c r="M131" s="220" t="s">
        <v>19</v>
      </c>
      <c r="N131" s="221" t="s">
        <v>46</v>
      </c>
      <c r="O131" s="85"/>
      <c r="P131" s="222">
        <f>O131*H131</f>
        <v>0</v>
      </c>
      <c r="Q131" s="222">
        <v>0</v>
      </c>
      <c r="R131" s="222">
        <f>Q131*H131</f>
        <v>0</v>
      </c>
      <c r="S131" s="222">
        <v>0</v>
      </c>
      <c r="T131" s="223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24" t="s">
        <v>161</v>
      </c>
      <c r="AT131" s="224" t="s">
        <v>156</v>
      </c>
      <c r="AU131" s="224" t="s">
        <v>84</v>
      </c>
      <c r="AY131" s="18" t="s">
        <v>153</v>
      </c>
      <c r="BE131" s="225">
        <f>IF(N131="základní",J131,0)</f>
        <v>0</v>
      </c>
      <c r="BF131" s="225">
        <f>IF(N131="snížená",J131,0)</f>
        <v>0</v>
      </c>
      <c r="BG131" s="225">
        <f>IF(N131="zákl. přenesená",J131,0)</f>
        <v>0</v>
      </c>
      <c r="BH131" s="225">
        <f>IF(N131="sníž. přenesená",J131,0)</f>
        <v>0</v>
      </c>
      <c r="BI131" s="225">
        <f>IF(N131="nulová",J131,0)</f>
        <v>0</v>
      </c>
      <c r="BJ131" s="18" t="s">
        <v>82</v>
      </c>
      <c r="BK131" s="225">
        <f>ROUND(I131*H131,2)</f>
        <v>0</v>
      </c>
      <c r="BL131" s="18" t="s">
        <v>161</v>
      </c>
      <c r="BM131" s="224" t="s">
        <v>931</v>
      </c>
    </row>
    <row r="132" s="2" customFormat="1">
      <c r="A132" s="39"/>
      <c r="B132" s="40"/>
      <c r="C132" s="41"/>
      <c r="D132" s="226" t="s">
        <v>163</v>
      </c>
      <c r="E132" s="41"/>
      <c r="F132" s="227" t="s">
        <v>259</v>
      </c>
      <c r="G132" s="41"/>
      <c r="H132" s="41"/>
      <c r="I132" s="228"/>
      <c r="J132" s="41"/>
      <c r="K132" s="41"/>
      <c r="L132" s="45"/>
      <c r="M132" s="229"/>
      <c r="N132" s="230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163</v>
      </c>
      <c r="AU132" s="18" t="s">
        <v>84</v>
      </c>
    </row>
    <row r="133" s="14" customFormat="1">
      <c r="A133" s="14"/>
      <c r="B133" s="241"/>
      <c r="C133" s="242"/>
      <c r="D133" s="226" t="s">
        <v>165</v>
      </c>
      <c r="E133" s="243" t="s">
        <v>19</v>
      </c>
      <c r="F133" s="244" t="s">
        <v>161</v>
      </c>
      <c r="G133" s="242"/>
      <c r="H133" s="245">
        <v>4</v>
      </c>
      <c r="I133" s="246"/>
      <c r="J133" s="242"/>
      <c r="K133" s="242"/>
      <c r="L133" s="247"/>
      <c r="M133" s="248"/>
      <c r="N133" s="249"/>
      <c r="O133" s="249"/>
      <c r="P133" s="249"/>
      <c r="Q133" s="249"/>
      <c r="R133" s="249"/>
      <c r="S133" s="249"/>
      <c r="T133" s="250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1" t="s">
        <v>165</v>
      </c>
      <c r="AU133" s="251" t="s">
        <v>84</v>
      </c>
      <c r="AV133" s="14" t="s">
        <v>84</v>
      </c>
      <c r="AW133" s="14" t="s">
        <v>35</v>
      </c>
      <c r="AX133" s="14" t="s">
        <v>75</v>
      </c>
      <c r="AY133" s="251" t="s">
        <v>153</v>
      </c>
    </row>
    <row r="134" s="15" customFormat="1">
      <c r="A134" s="15"/>
      <c r="B134" s="252"/>
      <c r="C134" s="253"/>
      <c r="D134" s="226" t="s">
        <v>165</v>
      </c>
      <c r="E134" s="254" t="s">
        <v>19</v>
      </c>
      <c r="F134" s="255" t="s">
        <v>168</v>
      </c>
      <c r="G134" s="253"/>
      <c r="H134" s="256">
        <v>4</v>
      </c>
      <c r="I134" s="257"/>
      <c r="J134" s="253"/>
      <c r="K134" s="253"/>
      <c r="L134" s="258"/>
      <c r="M134" s="259"/>
      <c r="N134" s="260"/>
      <c r="O134" s="260"/>
      <c r="P134" s="260"/>
      <c r="Q134" s="260"/>
      <c r="R134" s="260"/>
      <c r="S134" s="260"/>
      <c r="T134" s="261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62" t="s">
        <v>165</v>
      </c>
      <c r="AU134" s="262" t="s">
        <v>84</v>
      </c>
      <c r="AV134" s="15" t="s">
        <v>161</v>
      </c>
      <c r="AW134" s="15" t="s">
        <v>35</v>
      </c>
      <c r="AX134" s="15" t="s">
        <v>82</v>
      </c>
      <c r="AY134" s="262" t="s">
        <v>153</v>
      </c>
    </row>
    <row r="135" s="2" customFormat="1" ht="16.5" customHeight="1">
      <c r="A135" s="39"/>
      <c r="B135" s="40"/>
      <c r="C135" s="213" t="s">
        <v>230</v>
      </c>
      <c r="D135" s="213" t="s">
        <v>156</v>
      </c>
      <c r="E135" s="214" t="s">
        <v>932</v>
      </c>
      <c r="F135" s="215" t="s">
        <v>933</v>
      </c>
      <c r="G135" s="216" t="s">
        <v>257</v>
      </c>
      <c r="H135" s="217">
        <v>2</v>
      </c>
      <c r="I135" s="218"/>
      <c r="J135" s="219">
        <f>ROUND(I135*H135,2)</f>
        <v>0</v>
      </c>
      <c r="K135" s="215" t="s">
        <v>160</v>
      </c>
      <c r="L135" s="45"/>
      <c r="M135" s="220" t="s">
        <v>19</v>
      </c>
      <c r="N135" s="221" t="s">
        <v>46</v>
      </c>
      <c r="O135" s="85"/>
      <c r="P135" s="222">
        <f>O135*H135</f>
        <v>0</v>
      </c>
      <c r="Q135" s="222">
        <v>0</v>
      </c>
      <c r="R135" s="222">
        <f>Q135*H135</f>
        <v>0</v>
      </c>
      <c r="S135" s="222">
        <v>0</v>
      </c>
      <c r="T135" s="223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24" t="s">
        <v>161</v>
      </c>
      <c r="AT135" s="224" t="s">
        <v>156</v>
      </c>
      <c r="AU135" s="224" t="s">
        <v>84</v>
      </c>
      <c r="AY135" s="18" t="s">
        <v>153</v>
      </c>
      <c r="BE135" s="225">
        <f>IF(N135="základní",J135,0)</f>
        <v>0</v>
      </c>
      <c r="BF135" s="225">
        <f>IF(N135="snížená",J135,0)</f>
        <v>0</v>
      </c>
      <c r="BG135" s="225">
        <f>IF(N135="zákl. přenesená",J135,0)</f>
        <v>0</v>
      </c>
      <c r="BH135" s="225">
        <f>IF(N135="sníž. přenesená",J135,0)</f>
        <v>0</v>
      </c>
      <c r="BI135" s="225">
        <f>IF(N135="nulová",J135,0)</f>
        <v>0</v>
      </c>
      <c r="BJ135" s="18" t="s">
        <v>82</v>
      </c>
      <c r="BK135" s="225">
        <f>ROUND(I135*H135,2)</f>
        <v>0</v>
      </c>
      <c r="BL135" s="18" t="s">
        <v>161</v>
      </c>
      <c r="BM135" s="224" t="s">
        <v>934</v>
      </c>
    </row>
    <row r="136" s="2" customFormat="1">
      <c r="A136" s="39"/>
      <c r="B136" s="40"/>
      <c r="C136" s="41"/>
      <c r="D136" s="226" t="s">
        <v>163</v>
      </c>
      <c r="E136" s="41"/>
      <c r="F136" s="227" t="s">
        <v>935</v>
      </c>
      <c r="G136" s="41"/>
      <c r="H136" s="41"/>
      <c r="I136" s="228"/>
      <c r="J136" s="41"/>
      <c r="K136" s="41"/>
      <c r="L136" s="45"/>
      <c r="M136" s="229"/>
      <c r="N136" s="230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163</v>
      </c>
      <c r="AU136" s="18" t="s">
        <v>84</v>
      </c>
    </row>
    <row r="137" s="13" customFormat="1">
      <c r="A137" s="13"/>
      <c r="B137" s="231"/>
      <c r="C137" s="232"/>
      <c r="D137" s="226" t="s">
        <v>165</v>
      </c>
      <c r="E137" s="233" t="s">
        <v>19</v>
      </c>
      <c r="F137" s="234" t="s">
        <v>936</v>
      </c>
      <c r="G137" s="232"/>
      <c r="H137" s="233" t="s">
        <v>19</v>
      </c>
      <c r="I137" s="235"/>
      <c r="J137" s="232"/>
      <c r="K137" s="232"/>
      <c r="L137" s="236"/>
      <c r="M137" s="237"/>
      <c r="N137" s="238"/>
      <c r="O137" s="238"/>
      <c r="P137" s="238"/>
      <c r="Q137" s="238"/>
      <c r="R137" s="238"/>
      <c r="S137" s="238"/>
      <c r="T137" s="239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0" t="s">
        <v>165</v>
      </c>
      <c r="AU137" s="240" t="s">
        <v>84</v>
      </c>
      <c r="AV137" s="13" t="s">
        <v>82</v>
      </c>
      <c r="AW137" s="13" t="s">
        <v>35</v>
      </c>
      <c r="AX137" s="13" t="s">
        <v>75</v>
      </c>
      <c r="AY137" s="240" t="s">
        <v>153</v>
      </c>
    </row>
    <row r="138" s="14" customFormat="1">
      <c r="A138" s="14"/>
      <c r="B138" s="241"/>
      <c r="C138" s="242"/>
      <c r="D138" s="226" t="s">
        <v>165</v>
      </c>
      <c r="E138" s="243" t="s">
        <v>19</v>
      </c>
      <c r="F138" s="244" t="s">
        <v>84</v>
      </c>
      <c r="G138" s="242"/>
      <c r="H138" s="245">
        <v>2</v>
      </c>
      <c r="I138" s="246"/>
      <c r="J138" s="242"/>
      <c r="K138" s="242"/>
      <c r="L138" s="247"/>
      <c r="M138" s="248"/>
      <c r="N138" s="249"/>
      <c r="O138" s="249"/>
      <c r="P138" s="249"/>
      <c r="Q138" s="249"/>
      <c r="R138" s="249"/>
      <c r="S138" s="249"/>
      <c r="T138" s="250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1" t="s">
        <v>165</v>
      </c>
      <c r="AU138" s="251" t="s">
        <v>84</v>
      </c>
      <c r="AV138" s="14" t="s">
        <v>84</v>
      </c>
      <c r="AW138" s="14" t="s">
        <v>35</v>
      </c>
      <c r="AX138" s="14" t="s">
        <v>75</v>
      </c>
      <c r="AY138" s="251" t="s">
        <v>153</v>
      </c>
    </row>
    <row r="139" s="15" customFormat="1">
      <c r="A139" s="15"/>
      <c r="B139" s="252"/>
      <c r="C139" s="253"/>
      <c r="D139" s="226" t="s">
        <v>165</v>
      </c>
      <c r="E139" s="254" t="s">
        <v>19</v>
      </c>
      <c r="F139" s="255" t="s">
        <v>168</v>
      </c>
      <c r="G139" s="253"/>
      <c r="H139" s="256">
        <v>2</v>
      </c>
      <c r="I139" s="257"/>
      <c r="J139" s="253"/>
      <c r="K139" s="253"/>
      <c r="L139" s="258"/>
      <c r="M139" s="259"/>
      <c r="N139" s="260"/>
      <c r="O139" s="260"/>
      <c r="P139" s="260"/>
      <c r="Q139" s="260"/>
      <c r="R139" s="260"/>
      <c r="S139" s="260"/>
      <c r="T139" s="261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62" t="s">
        <v>165</v>
      </c>
      <c r="AU139" s="262" t="s">
        <v>84</v>
      </c>
      <c r="AV139" s="15" t="s">
        <v>161</v>
      </c>
      <c r="AW139" s="15" t="s">
        <v>35</v>
      </c>
      <c r="AX139" s="15" t="s">
        <v>82</v>
      </c>
      <c r="AY139" s="262" t="s">
        <v>153</v>
      </c>
    </row>
    <row r="140" s="2" customFormat="1" ht="21.75" customHeight="1">
      <c r="A140" s="39"/>
      <c r="B140" s="40"/>
      <c r="C140" s="213" t="s">
        <v>235</v>
      </c>
      <c r="D140" s="213" t="s">
        <v>156</v>
      </c>
      <c r="E140" s="214" t="s">
        <v>937</v>
      </c>
      <c r="F140" s="215" t="s">
        <v>938</v>
      </c>
      <c r="G140" s="216" t="s">
        <v>344</v>
      </c>
      <c r="H140" s="217">
        <v>300</v>
      </c>
      <c r="I140" s="218"/>
      <c r="J140" s="219">
        <f>ROUND(I140*H140,2)</f>
        <v>0</v>
      </c>
      <c r="K140" s="215" t="s">
        <v>160</v>
      </c>
      <c r="L140" s="45"/>
      <c r="M140" s="220" t="s">
        <v>19</v>
      </c>
      <c r="N140" s="221" t="s">
        <v>46</v>
      </c>
      <c r="O140" s="85"/>
      <c r="P140" s="222">
        <f>O140*H140</f>
        <v>0</v>
      </c>
      <c r="Q140" s="222">
        <v>0</v>
      </c>
      <c r="R140" s="222">
        <f>Q140*H140</f>
        <v>0</v>
      </c>
      <c r="S140" s="222">
        <v>0</v>
      </c>
      <c r="T140" s="223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24" t="s">
        <v>161</v>
      </c>
      <c r="AT140" s="224" t="s">
        <v>156</v>
      </c>
      <c r="AU140" s="224" t="s">
        <v>84</v>
      </c>
      <c r="AY140" s="18" t="s">
        <v>153</v>
      </c>
      <c r="BE140" s="225">
        <f>IF(N140="základní",J140,0)</f>
        <v>0</v>
      </c>
      <c r="BF140" s="225">
        <f>IF(N140="snížená",J140,0)</f>
        <v>0</v>
      </c>
      <c r="BG140" s="225">
        <f>IF(N140="zákl. přenesená",J140,0)</f>
        <v>0</v>
      </c>
      <c r="BH140" s="225">
        <f>IF(N140="sníž. přenesená",J140,0)</f>
        <v>0</v>
      </c>
      <c r="BI140" s="225">
        <f>IF(N140="nulová",J140,0)</f>
        <v>0</v>
      </c>
      <c r="BJ140" s="18" t="s">
        <v>82</v>
      </c>
      <c r="BK140" s="225">
        <f>ROUND(I140*H140,2)</f>
        <v>0</v>
      </c>
      <c r="BL140" s="18" t="s">
        <v>161</v>
      </c>
      <c r="BM140" s="224" t="s">
        <v>939</v>
      </c>
    </row>
    <row r="141" s="2" customFormat="1">
      <c r="A141" s="39"/>
      <c r="B141" s="40"/>
      <c r="C141" s="41"/>
      <c r="D141" s="226" t="s">
        <v>163</v>
      </c>
      <c r="E141" s="41"/>
      <c r="F141" s="227" t="s">
        <v>940</v>
      </c>
      <c r="G141" s="41"/>
      <c r="H141" s="41"/>
      <c r="I141" s="228"/>
      <c r="J141" s="41"/>
      <c r="K141" s="41"/>
      <c r="L141" s="45"/>
      <c r="M141" s="229"/>
      <c r="N141" s="230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163</v>
      </c>
      <c r="AU141" s="18" t="s">
        <v>84</v>
      </c>
    </row>
    <row r="142" s="14" customFormat="1">
      <c r="A142" s="14"/>
      <c r="B142" s="241"/>
      <c r="C142" s="242"/>
      <c r="D142" s="226" t="s">
        <v>165</v>
      </c>
      <c r="E142" s="243" t="s">
        <v>19</v>
      </c>
      <c r="F142" s="244" t="s">
        <v>941</v>
      </c>
      <c r="G142" s="242"/>
      <c r="H142" s="245">
        <v>300</v>
      </c>
      <c r="I142" s="246"/>
      <c r="J142" s="242"/>
      <c r="K142" s="242"/>
      <c r="L142" s="247"/>
      <c r="M142" s="248"/>
      <c r="N142" s="249"/>
      <c r="O142" s="249"/>
      <c r="P142" s="249"/>
      <c r="Q142" s="249"/>
      <c r="R142" s="249"/>
      <c r="S142" s="249"/>
      <c r="T142" s="250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1" t="s">
        <v>165</v>
      </c>
      <c r="AU142" s="251" t="s">
        <v>84</v>
      </c>
      <c r="AV142" s="14" t="s">
        <v>84</v>
      </c>
      <c r="AW142" s="14" t="s">
        <v>35</v>
      </c>
      <c r="AX142" s="14" t="s">
        <v>75</v>
      </c>
      <c r="AY142" s="251" t="s">
        <v>153</v>
      </c>
    </row>
    <row r="143" s="15" customFormat="1">
      <c r="A143" s="15"/>
      <c r="B143" s="252"/>
      <c r="C143" s="253"/>
      <c r="D143" s="226" t="s">
        <v>165</v>
      </c>
      <c r="E143" s="254" t="s">
        <v>19</v>
      </c>
      <c r="F143" s="255" t="s">
        <v>168</v>
      </c>
      <c r="G143" s="253"/>
      <c r="H143" s="256">
        <v>300</v>
      </c>
      <c r="I143" s="257"/>
      <c r="J143" s="253"/>
      <c r="K143" s="253"/>
      <c r="L143" s="258"/>
      <c r="M143" s="259"/>
      <c r="N143" s="260"/>
      <c r="O143" s="260"/>
      <c r="P143" s="260"/>
      <c r="Q143" s="260"/>
      <c r="R143" s="260"/>
      <c r="S143" s="260"/>
      <c r="T143" s="261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62" t="s">
        <v>165</v>
      </c>
      <c r="AU143" s="262" t="s">
        <v>84</v>
      </c>
      <c r="AV143" s="15" t="s">
        <v>161</v>
      </c>
      <c r="AW143" s="15" t="s">
        <v>35</v>
      </c>
      <c r="AX143" s="15" t="s">
        <v>82</v>
      </c>
      <c r="AY143" s="262" t="s">
        <v>153</v>
      </c>
    </row>
    <row r="144" s="12" customFormat="1" ht="25.92" customHeight="1">
      <c r="A144" s="12"/>
      <c r="B144" s="197"/>
      <c r="C144" s="198"/>
      <c r="D144" s="199" t="s">
        <v>74</v>
      </c>
      <c r="E144" s="200" t="s">
        <v>260</v>
      </c>
      <c r="F144" s="200" t="s">
        <v>261</v>
      </c>
      <c r="G144" s="198"/>
      <c r="H144" s="198"/>
      <c r="I144" s="201"/>
      <c r="J144" s="202">
        <f>BK144</f>
        <v>0</v>
      </c>
      <c r="K144" s="198"/>
      <c r="L144" s="203"/>
      <c r="M144" s="204"/>
      <c r="N144" s="205"/>
      <c r="O144" s="205"/>
      <c r="P144" s="206">
        <f>SUM(P145:P171)</f>
        <v>0</v>
      </c>
      <c r="Q144" s="205"/>
      <c r="R144" s="206">
        <f>SUM(R145:R171)</f>
        <v>0</v>
      </c>
      <c r="S144" s="205"/>
      <c r="T144" s="207">
        <f>SUM(T145:T171)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08" t="s">
        <v>161</v>
      </c>
      <c r="AT144" s="209" t="s">
        <v>74</v>
      </c>
      <c r="AU144" s="209" t="s">
        <v>75</v>
      </c>
      <c r="AY144" s="208" t="s">
        <v>153</v>
      </c>
      <c r="BK144" s="210">
        <f>SUM(BK145:BK171)</f>
        <v>0</v>
      </c>
    </row>
    <row r="145" s="2" customFormat="1" ht="33" customHeight="1">
      <c r="A145" s="39"/>
      <c r="B145" s="40"/>
      <c r="C145" s="213" t="s">
        <v>254</v>
      </c>
      <c r="D145" s="213" t="s">
        <v>156</v>
      </c>
      <c r="E145" s="214" t="s">
        <v>269</v>
      </c>
      <c r="F145" s="215" t="s">
        <v>270</v>
      </c>
      <c r="G145" s="216" t="s">
        <v>172</v>
      </c>
      <c r="H145" s="217">
        <v>32</v>
      </c>
      <c r="I145" s="218"/>
      <c r="J145" s="219">
        <f>ROUND(I145*H145,2)</f>
        <v>0</v>
      </c>
      <c r="K145" s="215" t="s">
        <v>160</v>
      </c>
      <c r="L145" s="45"/>
      <c r="M145" s="220" t="s">
        <v>19</v>
      </c>
      <c r="N145" s="221" t="s">
        <v>46</v>
      </c>
      <c r="O145" s="85"/>
      <c r="P145" s="222">
        <f>O145*H145</f>
        <v>0</v>
      </c>
      <c r="Q145" s="222">
        <v>0</v>
      </c>
      <c r="R145" s="222">
        <f>Q145*H145</f>
        <v>0</v>
      </c>
      <c r="S145" s="222">
        <v>0</v>
      </c>
      <c r="T145" s="223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24" t="s">
        <v>265</v>
      </c>
      <c r="AT145" s="224" t="s">
        <v>156</v>
      </c>
      <c r="AU145" s="224" t="s">
        <v>82</v>
      </c>
      <c r="AY145" s="18" t="s">
        <v>153</v>
      </c>
      <c r="BE145" s="225">
        <f>IF(N145="základní",J145,0)</f>
        <v>0</v>
      </c>
      <c r="BF145" s="225">
        <f>IF(N145="snížená",J145,0)</f>
        <v>0</v>
      </c>
      <c r="BG145" s="225">
        <f>IF(N145="zákl. přenesená",J145,0)</f>
        <v>0</v>
      </c>
      <c r="BH145" s="225">
        <f>IF(N145="sníž. přenesená",J145,0)</f>
        <v>0</v>
      </c>
      <c r="BI145" s="225">
        <f>IF(N145="nulová",J145,0)</f>
        <v>0</v>
      </c>
      <c r="BJ145" s="18" t="s">
        <v>82</v>
      </c>
      <c r="BK145" s="225">
        <f>ROUND(I145*H145,2)</f>
        <v>0</v>
      </c>
      <c r="BL145" s="18" t="s">
        <v>265</v>
      </c>
      <c r="BM145" s="224" t="s">
        <v>942</v>
      </c>
    </row>
    <row r="146" s="2" customFormat="1">
      <c r="A146" s="39"/>
      <c r="B146" s="40"/>
      <c r="C146" s="41"/>
      <c r="D146" s="226" t="s">
        <v>163</v>
      </c>
      <c r="E146" s="41"/>
      <c r="F146" s="227" t="s">
        <v>272</v>
      </c>
      <c r="G146" s="41"/>
      <c r="H146" s="41"/>
      <c r="I146" s="228"/>
      <c r="J146" s="41"/>
      <c r="K146" s="41"/>
      <c r="L146" s="45"/>
      <c r="M146" s="229"/>
      <c r="N146" s="230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163</v>
      </c>
      <c r="AU146" s="18" t="s">
        <v>82</v>
      </c>
    </row>
    <row r="147" s="13" customFormat="1">
      <c r="A147" s="13"/>
      <c r="B147" s="231"/>
      <c r="C147" s="232"/>
      <c r="D147" s="226" t="s">
        <v>165</v>
      </c>
      <c r="E147" s="233" t="s">
        <v>19</v>
      </c>
      <c r="F147" s="234" t="s">
        <v>273</v>
      </c>
      <c r="G147" s="232"/>
      <c r="H147" s="233" t="s">
        <v>19</v>
      </c>
      <c r="I147" s="235"/>
      <c r="J147" s="232"/>
      <c r="K147" s="232"/>
      <c r="L147" s="236"/>
      <c r="M147" s="237"/>
      <c r="N147" s="238"/>
      <c r="O147" s="238"/>
      <c r="P147" s="238"/>
      <c r="Q147" s="238"/>
      <c r="R147" s="238"/>
      <c r="S147" s="238"/>
      <c r="T147" s="23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0" t="s">
        <v>165</v>
      </c>
      <c r="AU147" s="240" t="s">
        <v>82</v>
      </c>
      <c r="AV147" s="13" t="s">
        <v>82</v>
      </c>
      <c r="AW147" s="13" t="s">
        <v>35</v>
      </c>
      <c r="AX147" s="13" t="s">
        <v>75</v>
      </c>
      <c r="AY147" s="240" t="s">
        <v>153</v>
      </c>
    </row>
    <row r="148" s="14" customFormat="1">
      <c r="A148" s="14"/>
      <c r="B148" s="241"/>
      <c r="C148" s="242"/>
      <c r="D148" s="226" t="s">
        <v>165</v>
      </c>
      <c r="E148" s="243" t="s">
        <v>19</v>
      </c>
      <c r="F148" s="244" t="s">
        <v>943</v>
      </c>
      <c r="G148" s="242"/>
      <c r="H148" s="245">
        <v>32</v>
      </c>
      <c r="I148" s="246"/>
      <c r="J148" s="242"/>
      <c r="K148" s="242"/>
      <c r="L148" s="247"/>
      <c r="M148" s="248"/>
      <c r="N148" s="249"/>
      <c r="O148" s="249"/>
      <c r="P148" s="249"/>
      <c r="Q148" s="249"/>
      <c r="R148" s="249"/>
      <c r="S148" s="249"/>
      <c r="T148" s="250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1" t="s">
        <v>165</v>
      </c>
      <c r="AU148" s="251" t="s">
        <v>82</v>
      </c>
      <c r="AV148" s="14" t="s">
        <v>84</v>
      </c>
      <c r="AW148" s="14" t="s">
        <v>35</v>
      </c>
      <c r="AX148" s="14" t="s">
        <v>75</v>
      </c>
      <c r="AY148" s="251" t="s">
        <v>153</v>
      </c>
    </row>
    <row r="149" s="15" customFormat="1">
      <c r="A149" s="15"/>
      <c r="B149" s="252"/>
      <c r="C149" s="253"/>
      <c r="D149" s="226" t="s">
        <v>165</v>
      </c>
      <c r="E149" s="254" t="s">
        <v>19</v>
      </c>
      <c r="F149" s="255" t="s">
        <v>168</v>
      </c>
      <c r="G149" s="253"/>
      <c r="H149" s="256">
        <v>32</v>
      </c>
      <c r="I149" s="257"/>
      <c r="J149" s="253"/>
      <c r="K149" s="253"/>
      <c r="L149" s="258"/>
      <c r="M149" s="259"/>
      <c r="N149" s="260"/>
      <c r="O149" s="260"/>
      <c r="P149" s="260"/>
      <c r="Q149" s="260"/>
      <c r="R149" s="260"/>
      <c r="S149" s="260"/>
      <c r="T149" s="261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62" t="s">
        <v>165</v>
      </c>
      <c r="AU149" s="262" t="s">
        <v>82</v>
      </c>
      <c r="AV149" s="15" t="s">
        <v>161</v>
      </c>
      <c r="AW149" s="15" t="s">
        <v>35</v>
      </c>
      <c r="AX149" s="15" t="s">
        <v>82</v>
      </c>
      <c r="AY149" s="262" t="s">
        <v>153</v>
      </c>
    </row>
    <row r="150" s="2" customFormat="1">
      <c r="A150" s="39"/>
      <c r="B150" s="40"/>
      <c r="C150" s="213" t="s">
        <v>262</v>
      </c>
      <c r="D150" s="213" t="s">
        <v>156</v>
      </c>
      <c r="E150" s="214" t="s">
        <v>276</v>
      </c>
      <c r="F150" s="215" t="s">
        <v>277</v>
      </c>
      <c r="G150" s="216" t="s">
        <v>172</v>
      </c>
      <c r="H150" s="217">
        <v>28.123999999999999</v>
      </c>
      <c r="I150" s="218"/>
      <c r="J150" s="219">
        <f>ROUND(I150*H150,2)</f>
        <v>0</v>
      </c>
      <c r="K150" s="215" t="s">
        <v>160</v>
      </c>
      <c r="L150" s="45"/>
      <c r="M150" s="220" t="s">
        <v>19</v>
      </c>
      <c r="N150" s="221" t="s">
        <v>46</v>
      </c>
      <c r="O150" s="85"/>
      <c r="P150" s="222">
        <f>O150*H150</f>
        <v>0</v>
      </c>
      <c r="Q150" s="222">
        <v>0</v>
      </c>
      <c r="R150" s="222">
        <f>Q150*H150</f>
        <v>0</v>
      </c>
      <c r="S150" s="222">
        <v>0</v>
      </c>
      <c r="T150" s="223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24" t="s">
        <v>265</v>
      </c>
      <c r="AT150" s="224" t="s">
        <v>156</v>
      </c>
      <c r="AU150" s="224" t="s">
        <v>82</v>
      </c>
      <c r="AY150" s="18" t="s">
        <v>153</v>
      </c>
      <c r="BE150" s="225">
        <f>IF(N150="základní",J150,0)</f>
        <v>0</v>
      </c>
      <c r="BF150" s="225">
        <f>IF(N150="snížená",J150,0)</f>
        <v>0</v>
      </c>
      <c r="BG150" s="225">
        <f>IF(N150="zákl. přenesená",J150,0)</f>
        <v>0</v>
      </c>
      <c r="BH150" s="225">
        <f>IF(N150="sníž. přenesená",J150,0)</f>
        <v>0</v>
      </c>
      <c r="BI150" s="225">
        <f>IF(N150="nulová",J150,0)</f>
        <v>0</v>
      </c>
      <c r="BJ150" s="18" t="s">
        <v>82</v>
      </c>
      <c r="BK150" s="225">
        <f>ROUND(I150*H150,2)</f>
        <v>0</v>
      </c>
      <c r="BL150" s="18" t="s">
        <v>265</v>
      </c>
      <c r="BM150" s="224" t="s">
        <v>944</v>
      </c>
    </row>
    <row r="151" s="2" customFormat="1">
      <c r="A151" s="39"/>
      <c r="B151" s="40"/>
      <c r="C151" s="41"/>
      <c r="D151" s="226" t="s">
        <v>163</v>
      </c>
      <c r="E151" s="41"/>
      <c r="F151" s="227" t="s">
        <v>279</v>
      </c>
      <c r="G151" s="41"/>
      <c r="H151" s="41"/>
      <c r="I151" s="228"/>
      <c r="J151" s="41"/>
      <c r="K151" s="41"/>
      <c r="L151" s="45"/>
      <c r="M151" s="229"/>
      <c r="N151" s="230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163</v>
      </c>
      <c r="AU151" s="18" t="s">
        <v>82</v>
      </c>
    </row>
    <row r="152" s="13" customFormat="1">
      <c r="A152" s="13"/>
      <c r="B152" s="231"/>
      <c r="C152" s="232"/>
      <c r="D152" s="226" t="s">
        <v>165</v>
      </c>
      <c r="E152" s="233" t="s">
        <v>19</v>
      </c>
      <c r="F152" s="234" t="s">
        <v>175</v>
      </c>
      <c r="G152" s="232"/>
      <c r="H152" s="233" t="s">
        <v>19</v>
      </c>
      <c r="I152" s="235"/>
      <c r="J152" s="232"/>
      <c r="K152" s="232"/>
      <c r="L152" s="236"/>
      <c r="M152" s="237"/>
      <c r="N152" s="238"/>
      <c r="O152" s="238"/>
      <c r="P152" s="238"/>
      <c r="Q152" s="238"/>
      <c r="R152" s="238"/>
      <c r="S152" s="238"/>
      <c r="T152" s="23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0" t="s">
        <v>165</v>
      </c>
      <c r="AU152" s="240" t="s">
        <v>82</v>
      </c>
      <c r="AV152" s="13" t="s">
        <v>82</v>
      </c>
      <c r="AW152" s="13" t="s">
        <v>35</v>
      </c>
      <c r="AX152" s="13" t="s">
        <v>75</v>
      </c>
      <c r="AY152" s="240" t="s">
        <v>153</v>
      </c>
    </row>
    <row r="153" s="14" customFormat="1">
      <c r="A153" s="14"/>
      <c r="B153" s="241"/>
      <c r="C153" s="242"/>
      <c r="D153" s="226" t="s">
        <v>165</v>
      </c>
      <c r="E153" s="243" t="s">
        <v>19</v>
      </c>
      <c r="F153" s="244" t="s">
        <v>945</v>
      </c>
      <c r="G153" s="242"/>
      <c r="H153" s="245">
        <v>0.92400000000000004</v>
      </c>
      <c r="I153" s="246"/>
      <c r="J153" s="242"/>
      <c r="K153" s="242"/>
      <c r="L153" s="247"/>
      <c r="M153" s="248"/>
      <c r="N153" s="249"/>
      <c r="O153" s="249"/>
      <c r="P153" s="249"/>
      <c r="Q153" s="249"/>
      <c r="R153" s="249"/>
      <c r="S153" s="249"/>
      <c r="T153" s="250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1" t="s">
        <v>165</v>
      </c>
      <c r="AU153" s="251" t="s">
        <v>82</v>
      </c>
      <c r="AV153" s="14" t="s">
        <v>84</v>
      </c>
      <c r="AW153" s="14" t="s">
        <v>35</v>
      </c>
      <c r="AX153" s="14" t="s">
        <v>75</v>
      </c>
      <c r="AY153" s="251" t="s">
        <v>153</v>
      </c>
    </row>
    <row r="154" s="13" customFormat="1">
      <c r="A154" s="13"/>
      <c r="B154" s="231"/>
      <c r="C154" s="232"/>
      <c r="D154" s="226" t="s">
        <v>165</v>
      </c>
      <c r="E154" s="233" t="s">
        <v>19</v>
      </c>
      <c r="F154" s="234" t="s">
        <v>188</v>
      </c>
      <c r="G154" s="232"/>
      <c r="H154" s="233" t="s">
        <v>19</v>
      </c>
      <c r="I154" s="235"/>
      <c r="J154" s="232"/>
      <c r="K154" s="232"/>
      <c r="L154" s="236"/>
      <c r="M154" s="237"/>
      <c r="N154" s="238"/>
      <c r="O154" s="238"/>
      <c r="P154" s="238"/>
      <c r="Q154" s="238"/>
      <c r="R154" s="238"/>
      <c r="S154" s="238"/>
      <c r="T154" s="23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0" t="s">
        <v>165</v>
      </c>
      <c r="AU154" s="240" t="s">
        <v>82</v>
      </c>
      <c r="AV154" s="13" t="s">
        <v>82</v>
      </c>
      <c r="AW154" s="13" t="s">
        <v>35</v>
      </c>
      <c r="AX154" s="13" t="s">
        <v>75</v>
      </c>
      <c r="AY154" s="240" t="s">
        <v>153</v>
      </c>
    </row>
    <row r="155" s="14" customFormat="1">
      <c r="A155" s="14"/>
      <c r="B155" s="241"/>
      <c r="C155" s="242"/>
      <c r="D155" s="226" t="s">
        <v>165</v>
      </c>
      <c r="E155" s="243" t="s">
        <v>19</v>
      </c>
      <c r="F155" s="244" t="s">
        <v>946</v>
      </c>
      <c r="G155" s="242"/>
      <c r="H155" s="245">
        <v>27.199999999999999</v>
      </c>
      <c r="I155" s="246"/>
      <c r="J155" s="242"/>
      <c r="K155" s="242"/>
      <c r="L155" s="247"/>
      <c r="M155" s="248"/>
      <c r="N155" s="249"/>
      <c r="O155" s="249"/>
      <c r="P155" s="249"/>
      <c r="Q155" s="249"/>
      <c r="R155" s="249"/>
      <c r="S155" s="249"/>
      <c r="T155" s="250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1" t="s">
        <v>165</v>
      </c>
      <c r="AU155" s="251" t="s">
        <v>82</v>
      </c>
      <c r="AV155" s="14" t="s">
        <v>84</v>
      </c>
      <c r="AW155" s="14" t="s">
        <v>35</v>
      </c>
      <c r="AX155" s="14" t="s">
        <v>75</v>
      </c>
      <c r="AY155" s="251" t="s">
        <v>153</v>
      </c>
    </row>
    <row r="156" s="15" customFormat="1">
      <c r="A156" s="15"/>
      <c r="B156" s="252"/>
      <c r="C156" s="253"/>
      <c r="D156" s="226" t="s">
        <v>165</v>
      </c>
      <c r="E156" s="254" t="s">
        <v>19</v>
      </c>
      <c r="F156" s="255" t="s">
        <v>168</v>
      </c>
      <c r="G156" s="253"/>
      <c r="H156" s="256">
        <v>28.123999999999999</v>
      </c>
      <c r="I156" s="257"/>
      <c r="J156" s="253"/>
      <c r="K156" s="253"/>
      <c r="L156" s="258"/>
      <c r="M156" s="259"/>
      <c r="N156" s="260"/>
      <c r="O156" s="260"/>
      <c r="P156" s="260"/>
      <c r="Q156" s="260"/>
      <c r="R156" s="260"/>
      <c r="S156" s="260"/>
      <c r="T156" s="261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62" t="s">
        <v>165</v>
      </c>
      <c r="AU156" s="262" t="s">
        <v>82</v>
      </c>
      <c r="AV156" s="15" t="s">
        <v>161</v>
      </c>
      <c r="AW156" s="15" t="s">
        <v>35</v>
      </c>
      <c r="AX156" s="15" t="s">
        <v>82</v>
      </c>
      <c r="AY156" s="262" t="s">
        <v>153</v>
      </c>
    </row>
    <row r="157" s="2" customFormat="1" ht="16.5" customHeight="1">
      <c r="A157" s="39"/>
      <c r="B157" s="40"/>
      <c r="C157" s="213" t="s">
        <v>8</v>
      </c>
      <c r="D157" s="213" t="s">
        <v>156</v>
      </c>
      <c r="E157" s="214" t="s">
        <v>281</v>
      </c>
      <c r="F157" s="215" t="s">
        <v>282</v>
      </c>
      <c r="G157" s="216" t="s">
        <v>172</v>
      </c>
      <c r="H157" s="217">
        <v>60.124000000000002</v>
      </c>
      <c r="I157" s="218"/>
      <c r="J157" s="219">
        <f>ROUND(I157*H157,2)</f>
        <v>0</v>
      </c>
      <c r="K157" s="215" t="s">
        <v>160</v>
      </c>
      <c r="L157" s="45"/>
      <c r="M157" s="220" t="s">
        <v>19</v>
      </c>
      <c r="N157" s="221" t="s">
        <v>46</v>
      </c>
      <c r="O157" s="85"/>
      <c r="P157" s="222">
        <f>O157*H157</f>
        <v>0</v>
      </c>
      <c r="Q157" s="222">
        <v>0</v>
      </c>
      <c r="R157" s="222">
        <f>Q157*H157</f>
        <v>0</v>
      </c>
      <c r="S157" s="222">
        <v>0</v>
      </c>
      <c r="T157" s="223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24" t="s">
        <v>283</v>
      </c>
      <c r="AT157" s="224" t="s">
        <v>156</v>
      </c>
      <c r="AU157" s="224" t="s">
        <v>82</v>
      </c>
      <c r="AY157" s="18" t="s">
        <v>153</v>
      </c>
      <c r="BE157" s="225">
        <f>IF(N157="základní",J157,0)</f>
        <v>0</v>
      </c>
      <c r="BF157" s="225">
        <f>IF(N157="snížená",J157,0)</f>
        <v>0</v>
      </c>
      <c r="BG157" s="225">
        <f>IF(N157="zákl. přenesená",J157,0)</f>
        <v>0</v>
      </c>
      <c r="BH157" s="225">
        <f>IF(N157="sníž. přenesená",J157,0)</f>
        <v>0</v>
      </c>
      <c r="BI157" s="225">
        <f>IF(N157="nulová",J157,0)</f>
        <v>0</v>
      </c>
      <c r="BJ157" s="18" t="s">
        <v>82</v>
      </c>
      <c r="BK157" s="225">
        <f>ROUND(I157*H157,2)</f>
        <v>0</v>
      </c>
      <c r="BL157" s="18" t="s">
        <v>283</v>
      </c>
      <c r="BM157" s="224" t="s">
        <v>947</v>
      </c>
    </row>
    <row r="158" s="2" customFormat="1">
      <c r="A158" s="39"/>
      <c r="B158" s="40"/>
      <c r="C158" s="41"/>
      <c r="D158" s="226" t="s">
        <v>163</v>
      </c>
      <c r="E158" s="41"/>
      <c r="F158" s="227" t="s">
        <v>285</v>
      </c>
      <c r="G158" s="41"/>
      <c r="H158" s="41"/>
      <c r="I158" s="228"/>
      <c r="J158" s="41"/>
      <c r="K158" s="41"/>
      <c r="L158" s="45"/>
      <c r="M158" s="229"/>
      <c r="N158" s="230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163</v>
      </c>
      <c r="AU158" s="18" t="s">
        <v>82</v>
      </c>
    </row>
    <row r="159" s="2" customFormat="1">
      <c r="A159" s="39"/>
      <c r="B159" s="40"/>
      <c r="C159" s="41"/>
      <c r="D159" s="226" t="s">
        <v>240</v>
      </c>
      <c r="E159" s="41"/>
      <c r="F159" s="273" t="s">
        <v>286</v>
      </c>
      <c r="G159" s="41"/>
      <c r="H159" s="41"/>
      <c r="I159" s="228"/>
      <c r="J159" s="41"/>
      <c r="K159" s="41"/>
      <c r="L159" s="45"/>
      <c r="M159" s="229"/>
      <c r="N159" s="230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240</v>
      </c>
      <c r="AU159" s="18" t="s">
        <v>82</v>
      </c>
    </row>
    <row r="160" s="13" customFormat="1">
      <c r="A160" s="13"/>
      <c r="B160" s="231"/>
      <c r="C160" s="232"/>
      <c r="D160" s="226" t="s">
        <v>165</v>
      </c>
      <c r="E160" s="233" t="s">
        <v>19</v>
      </c>
      <c r="F160" s="234" t="s">
        <v>273</v>
      </c>
      <c r="G160" s="232"/>
      <c r="H160" s="233" t="s">
        <v>19</v>
      </c>
      <c r="I160" s="235"/>
      <c r="J160" s="232"/>
      <c r="K160" s="232"/>
      <c r="L160" s="236"/>
      <c r="M160" s="237"/>
      <c r="N160" s="238"/>
      <c r="O160" s="238"/>
      <c r="P160" s="238"/>
      <c r="Q160" s="238"/>
      <c r="R160" s="238"/>
      <c r="S160" s="238"/>
      <c r="T160" s="23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0" t="s">
        <v>165</v>
      </c>
      <c r="AU160" s="240" t="s">
        <v>82</v>
      </c>
      <c r="AV160" s="13" t="s">
        <v>82</v>
      </c>
      <c r="AW160" s="13" t="s">
        <v>35</v>
      </c>
      <c r="AX160" s="13" t="s">
        <v>75</v>
      </c>
      <c r="AY160" s="240" t="s">
        <v>153</v>
      </c>
    </row>
    <row r="161" s="14" customFormat="1">
      <c r="A161" s="14"/>
      <c r="B161" s="241"/>
      <c r="C161" s="242"/>
      <c r="D161" s="226" t="s">
        <v>165</v>
      </c>
      <c r="E161" s="243" t="s">
        <v>19</v>
      </c>
      <c r="F161" s="244" t="s">
        <v>943</v>
      </c>
      <c r="G161" s="242"/>
      <c r="H161" s="245">
        <v>32</v>
      </c>
      <c r="I161" s="246"/>
      <c r="J161" s="242"/>
      <c r="K161" s="242"/>
      <c r="L161" s="247"/>
      <c r="M161" s="248"/>
      <c r="N161" s="249"/>
      <c r="O161" s="249"/>
      <c r="P161" s="249"/>
      <c r="Q161" s="249"/>
      <c r="R161" s="249"/>
      <c r="S161" s="249"/>
      <c r="T161" s="250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1" t="s">
        <v>165</v>
      </c>
      <c r="AU161" s="251" t="s">
        <v>82</v>
      </c>
      <c r="AV161" s="14" t="s">
        <v>84</v>
      </c>
      <c r="AW161" s="14" t="s">
        <v>35</v>
      </c>
      <c r="AX161" s="14" t="s">
        <v>75</v>
      </c>
      <c r="AY161" s="251" t="s">
        <v>153</v>
      </c>
    </row>
    <row r="162" s="13" customFormat="1">
      <c r="A162" s="13"/>
      <c r="B162" s="231"/>
      <c r="C162" s="232"/>
      <c r="D162" s="226" t="s">
        <v>165</v>
      </c>
      <c r="E162" s="233" t="s">
        <v>19</v>
      </c>
      <c r="F162" s="234" t="s">
        <v>175</v>
      </c>
      <c r="G162" s="232"/>
      <c r="H162" s="233" t="s">
        <v>19</v>
      </c>
      <c r="I162" s="235"/>
      <c r="J162" s="232"/>
      <c r="K162" s="232"/>
      <c r="L162" s="236"/>
      <c r="M162" s="237"/>
      <c r="N162" s="238"/>
      <c r="O162" s="238"/>
      <c r="P162" s="238"/>
      <c r="Q162" s="238"/>
      <c r="R162" s="238"/>
      <c r="S162" s="238"/>
      <c r="T162" s="23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0" t="s">
        <v>165</v>
      </c>
      <c r="AU162" s="240" t="s">
        <v>82</v>
      </c>
      <c r="AV162" s="13" t="s">
        <v>82</v>
      </c>
      <c r="AW162" s="13" t="s">
        <v>35</v>
      </c>
      <c r="AX162" s="13" t="s">
        <v>75</v>
      </c>
      <c r="AY162" s="240" t="s">
        <v>153</v>
      </c>
    </row>
    <row r="163" s="14" customFormat="1">
      <c r="A163" s="14"/>
      <c r="B163" s="241"/>
      <c r="C163" s="242"/>
      <c r="D163" s="226" t="s">
        <v>165</v>
      </c>
      <c r="E163" s="243" t="s">
        <v>19</v>
      </c>
      <c r="F163" s="244" t="s">
        <v>945</v>
      </c>
      <c r="G163" s="242"/>
      <c r="H163" s="245">
        <v>0.92400000000000004</v>
      </c>
      <c r="I163" s="246"/>
      <c r="J163" s="242"/>
      <c r="K163" s="242"/>
      <c r="L163" s="247"/>
      <c r="M163" s="248"/>
      <c r="N163" s="249"/>
      <c r="O163" s="249"/>
      <c r="P163" s="249"/>
      <c r="Q163" s="249"/>
      <c r="R163" s="249"/>
      <c r="S163" s="249"/>
      <c r="T163" s="250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1" t="s">
        <v>165</v>
      </c>
      <c r="AU163" s="251" t="s">
        <v>82</v>
      </c>
      <c r="AV163" s="14" t="s">
        <v>84</v>
      </c>
      <c r="AW163" s="14" t="s">
        <v>35</v>
      </c>
      <c r="AX163" s="14" t="s">
        <v>75</v>
      </c>
      <c r="AY163" s="251" t="s">
        <v>153</v>
      </c>
    </row>
    <row r="164" s="13" customFormat="1">
      <c r="A164" s="13"/>
      <c r="B164" s="231"/>
      <c r="C164" s="232"/>
      <c r="D164" s="226" t="s">
        <v>165</v>
      </c>
      <c r="E164" s="233" t="s">
        <v>19</v>
      </c>
      <c r="F164" s="234" t="s">
        <v>188</v>
      </c>
      <c r="G164" s="232"/>
      <c r="H164" s="233" t="s">
        <v>19</v>
      </c>
      <c r="I164" s="235"/>
      <c r="J164" s="232"/>
      <c r="K164" s="232"/>
      <c r="L164" s="236"/>
      <c r="M164" s="237"/>
      <c r="N164" s="238"/>
      <c r="O164" s="238"/>
      <c r="P164" s="238"/>
      <c r="Q164" s="238"/>
      <c r="R164" s="238"/>
      <c r="S164" s="238"/>
      <c r="T164" s="239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0" t="s">
        <v>165</v>
      </c>
      <c r="AU164" s="240" t="s">
        <v>82</v>
      </c>
      <c r="AV164" s="13" t="s">
        <v>82</v>
      </c>
      <c r="AW164" s="13" t="s">
        <v>35</v>
      </c>
      <c r="AX164" s="13" t="s">
        <v>75</v>
      </c>
      <c r="AY164" s="240" t="s">
        <v>153</v>
      </c>
    </row>
    <row r="165" s="14" customFormat="1">
      <c r="A165" s="14"/>
      <c r="B165" s="241"/>
      <c r="C165" s="242"/>
      <c r="D165" s="226" t="s">
        <v>165</v>
      </c>
      <c r="E165" s="243" t="s">
        <v>19</v>
      </c>
      <c r="F165" s="244" t="s">
        <v>911</v>
      </c>
      <c r="G165" s="242"/>
      <c r="H165" s="245">
        <v>27.199999999999999</v>
      </c>
      <c r="I165" s="246"/>
      <c r="J165" s="242"/>
      <c r="K165" s="242"/>
      <c r="L165" s="247"/>
      <c r="M165" s="248"/>
      <c r="N165" s="249"/>
      <c r="O165" s="249"/>
      <c r="P165" s="249"/>
      <c r="Q165" s="249"/>
      <c r="R165" s="249"/>
      <c r="S165" s="249"/>
      <c r="T165" s="250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1" t="s">
        <v>165</v>
      </c>
      <c r="AU165" s="251" t="s">
        <v>82</v>
      </c>
      <c r="AV165" s="14" t="s">
        <v>84</v>
      </c>
      <c r="AW165" s="14" t="s">
        <v>35</v>
      </c>
      <c r="AX165" s="14" t="s">
        <v>75</v>
      </c>
      <c r="AY165" s="251" t="s">
        <v>153</v>
      </c>
    </row>
    <row r="166" s="15" customFormat="1">
      <c r="A166" s="15"/>
      <c r="B166" s="252"/>
      <c r="C166" s="253"/>
      <c r="D166" s="226" t="s">
        <v>165</v>
      </c>
      <c r="E166" s="254" t="s">
        <v>19</v>
      </c>
      <c r="F166" s="255" t="s">
        <v>168</v>
      </c>
      <c r="G166" s="253"/>
      <c r="H166" s="256">
        <v>60.123999999999995</v>
      </c>
      <c r="I166" s="257"/>
      <c r="J166" s="253"/>
      <c r="K166" s="253"/>
      <c r="L166" s="258"/>
      <c r="M166" s="259"/>
      <c r="N166" s="260"/>
      <c r="O166" s="260"/>
      <c r="P166" s="260"/>
      <c r="Q166" s="260"/>
      <c r="R166" s="260"/>
      <c r="S166" s="260"/>
      <c r="T166" s="261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62" t="s">
        <v>165</v>
      </c>
      <c r="AU166" s="262" t="s">
        <v>82</v>
      </c>
      <c r="AV166" s="15" t="s">
        <v>161</v>
      </c>
      <c r="AW166" s="15" t="s">
        <v>35</v>
      </c>
      <c r="AX166" s="15" t="s">
        <v>82</v>
      </c>
      <c r="AY166" s="262" t="s">
        <v>153</v>
      </c>
    </row>
    <row r="167" s="2" customFormat="1" ht="16.5" customHeight="1">
      <c r="A167" s="39"/>
      <c r="B167" s="40"/>
      <c r="C167" s="213" t="s">
        <v>275</v>
      </c>
      <c r="D167" s="213" t="s">
        <v>156</v>
      </c>
      <c r="E167" s="214" t="s">
        <v>305</v>
      </c>
      <c r="F167" s="215" t="s">
        <v>306</v>
      </c>
      <c r="G167" s="216" t="s">
        <v>172</v>
      </c>
      <c r="H167" s="217">
        <v>32</v>
      </c>
      <c r="I167" s="218"/>
      <c r="J167" s="219">
        <f>ROUND(I167*H167,2)</f>
        <v>0</v>
      </c>
      <c r="K167" s="215" t="s">
        <v>160</v>
      </c>
      <c r="L167" s="45"/>
      <c r="M167" s="220" t="s">
        <v>19</v>
      </c>
      <c r="N167" s="221" t="s">
        <v>46</v>
      </c>
      <c r="O167" s="85"/>
      <c r="P167" s="222">
        <f>O167*H167</f>
        <v>0</v>
      </c>
      <c r="Q167" s="222">
        <v>0</v>
      </c>
      <c r="R167" s="222">
        <f>Q167*H167</f>
        <v>0</v>
      </c>
      <c r="S167" s="222">
        <v>0</v>
      </c>
      <c r="T167" s="223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24" t="s">
        <v>283</v>
      </c>
      <c r="AT167" s="224" t="s">
        <v>156</v>
      </c>
      <c r="AU167" s="224" t="s">
        <v>82</v>
      </c>
      <c r="AY167" s="18" t="s">
        <v>153</v>
      </c>
      <c r="BE167" s="225">
        <f>IF(N167="základní",J167,0)</f>
        <v>0</v>
      </c>
      <c r="BF167" s="225">
        <f>IF(N167="snížená",J167,0)</f>
        <v>0</v>
      </c>
      <c r="BG167" s="225">
        <f>IF(N167="zákl. přenesená",J167,0)</f>
        <v>0</v>
      </c>
      <c r="BH167" s="225">
        <f>IF(N167="sníž. přenesená",J167,0)</f>
        <v>0</v>
      </c>
      <c r="BI167" s="225">
        <f>IF(N167="nulová",J167,0)</f>
        <v>0</v>
      </c>
      <c r="BJ167" s="18" t="s">
        <v>82</v>
      </c>
      <c r="BK167" s="225">
        <f>ROUND(I167*H167,2)</f>
        <v>0</v>
      </c>
      <c r="BL167" s="18" t="s">
        <v>283</v>
      </c>
      <c r="BM167" s="224" t="s">
        <v>948</v>
      </c>
    </row>
    <row r="168" s="2" customFormat="1">
      <c r="A168" s="39"/>
      <c r="B168" s="40"/>
      <c r="C168" s="41"/>
      <c r="D168" s="226" t="s">
        <v>163</v>
      </c>
      <c r="E168" s="41"/>
      <c r="F168" s="227" t="s">
        <v>308</v>
      </c>
      <c r="G168" s="41"/>
      <c r="H168" s="41"/>
      <c r="I168" s="228"/>
      <c r="J168" s="41"/>
      <c r="K168" s="41"/>
      <c r="L168" s="45"/>
      <c r="M168" s="229"/>
      <c r="N168" s="230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163</v>
      </c>
      <c r="AU168" s="18" t="s">
        <v>82</v>
      </c>
    </row>
    <row r="169" s="13" customFormat="1">
      <c r="A169" s="13"/>
      <c r="B169" s="231"/>
      <c r="C169" s="232"/>
      <c r="D169" s="226" t="s">
        <v>165</v>
      </c>
      <c r="E169" s="233" t="s">
        <v>19</v>
      </c>
      <c r="F169" s="234" t="s">
        <v>309</v>
      </c>
      <c r="G169" s="232"/>
      <c r="H169" s="233" t="s">
        <v>19</v>
      </c>
      <c r="I169" s="235"/>
      <c r="J169" s="232"/>
      <c r="K169" s="232"/>
      <c r="L169" s="236"/>
      <c r="M169" s="237"/>
      <c r="N169" s="238"/>
      <c r="O169" s="238"/>
      <c r="P169" s="238"/>
      <c r="Q169" s="238"/>
      <c r="R169" s="238"/>
      <c r="S169" s="238"/>
      <c r="T169" s="239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0" t="s">
        <v>165</v>
      </c>
      <c r="AU169" s="240" t="s">
        <v>82</v>
      </c>
      <c r="AV169" s="13" t="s">
        <v>82</v>
      </c>
      <c r="AW169" s="13" t="s">
        <v>35</v>
      </c>
      <c r="AX169" s="13" t="s">
        <v>75</v>
      </c>
      <c r="AY169" s="240" t="s">
        <v>153</v>
      </c>
    </row>
    <row r="170" s="14" customFormat="1">
      <c r="A170" s="14"/>
      <c r="B170" s="241"/>
      <c r="C170" s="242"/>
      <c r="D170" s="226" t="s">
        <v>165</v>
      </c>
      <c r="E170" s="243" t="s">
        <v>19</v>
      </c>
      <c r="F170" s="244" t="s">
        <v>949</v>
      </c>
      <c r="G170" s="242"/>
      <c r="H170" s="245">
        <v>32</v>
      </c>
      <c r="I170" s="246"/>
      <c r="J170" s="242"/>
      <c r="K170" s="242"/>
      <c r="L170" s="247"/>
      <c r="M170" s="248"/>
      <c r="N170" s="249"/>
      <c r="O170" s="249"/>
      <c r="P170" s="249"/>
      <c r="Q170" s="249"/>
      <c r="R170" s="249"/>
      <c r="S170" s="249"/>
      <c r="T170" s="250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1" t="s">
        <v>165</v>
      </c>
      <c r="AU170" s="251" t="s">
        <v>82</v>
      </c>
      <c r="AV170" s="14" t="s">
        <v>84</v>
      </c>
      <c r="AW170" s="14" t="s">
        <v>35</v>
      </c>
      <c r="AX170" s="14" t="s">
        <v>75</v>
      </c>
      <c r="AY170" s="251" t="s">
        <v>153</v>
      </c>
    </row>
    <row r="171" s="15" customFormat="1">
      <c r="A171" s="15"/>
      <c r="B171" s="252"/>
      <c r="C171" s="253"/>
      <c r="D171" s="226" t="s">
        <v>165</v>
      </c>
      <c r="E171" s="254" t="s">
        <v>19</v>
      </c>
      <c r="F171" s="255" t="s">
        <v>168</v>
      </c>
      <c r="G171" s="253"/>
      <c r="H171" s="256">
        <v>32</v>
      </c>
      <c r="I171" s="257"/>
      <c r="J171" s="253"/>
      <c r="K171" s="253"/>
      <c r="L171" s="258"/>
      <c r="M171" s="274"/>
      <c r="N171" s="275"/>
      <c r="O171" s="275"/>
      <c r="P171" s="275"/>
      <c r="Q171" s="275"/>
      <c r="R171" s="275"/>
      <c r="S171" s="275"/>
      <c r="T171" s="276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62" t="s">
        <v>165</v>
      </c>
      <c r="AU171" s="262" t="s">
        <v>82</v>
      </c>
      <c r="AV171" s="15" t="s">
        <v>161</v>
      </c>
      <c r="AW171" s="15" t="s">
        <v>35</v>
      </c>
      <c r="AX171" s="15" t="s">
        <v>82</v>
      </c>
      <c r="AY171" s="262" t="s">
        <v>153</v>
      </c>
    </row>
    <row r="172" s="2" customFormat="1" ht="6.96" customHeight="1">
      <c r="A172" s="39"/>
      <c r="B172" s="60"/>
      <c r="C172" s="61"/>
      <c r="D172" s="61"/>
      <c r="E172" s="61"/>
      <c r="F172" s="61"/>
      <c r="G172" s="61"/>
      <c r="H172" s="61"/>
      <c r="I172" s="61"/>
      <c r="J172" s="61"/>
      <c r="K172" s="61"/>
      <c r="L172" s="45"/>
      <c r="M172" s="39"/>
      <c r="O172" s="39"/>
      <c r="P172" s="39"/>
      <c r="Q172" s="39"/>
      <c r="R172" s="39"/>
      <c r="S172" s="39"/>
      <c r="T172" s="39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</row>
  </sheetData>
  <sheetProtection sheet="1" autoFilter="0" formatColumns="0" formatRows="0" objects="1" scenarios="1" spinCount="100000" saltValue="PVtvaPa91R2NV5IDnpIMYYD5h2VFbeQTokGEcIWy3mQTbyq77nU4suUKAfI0You54Xj7qMNpDVnIRueGGSGrEQ==" hashValue="V09snlbmCc6TgF9wVUEtwSBA03ea/OpnVwmwkut7elvbeTh9gKwZ6KApKbvz5hR3qMroDHHivIBDx/P/pwLp+w==" algorithmName="SHA-512" password="CC35"/>
  <autoFilter ref="C87:K17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100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84</v>
      </c>
    </row>
    <row r="4" s="1" customFormat="1" ht="24.96" customHeight="1">
      <c r="B4" s="21"/>
      <c r="D4" s="141" t="s">
        <v>126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 xml:space="preserve">Oprava propustků na trati  Suchdol nad Odrou - Budišov nad Budišovkou 2021</v>
      </c>
      <c r="F7" s="143"/>
      <c r="G7" s="143"/>
      <c r="H7" s="143"/>
      <c r="L7" s="21"/>
    </row>
    <row r="8" s="1" customFormat="1" ht="12" customHeight="1">
      <c r="B8" s="21"/>
      <c r="D8" s="143" t="s">
        <v>127</v>
      </c>
      <c r="L8" s="21"/>
    </row>
    <row r="9" s="2" customFormat="1" ht="16.5" customHeight="1">
      <c r="A9" s="39"/>
      <c r="B9" s="45"/>
      <c r="C9" s="39"/>
      <c r="D9" s="39"/>
      <c r="E9" s="144" t="s">
        <v>901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129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950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15. 3. 2021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27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43" t="s">
        <v>29</v>
      </c>
      <c r="J17" s="134" t="s">
        <v>30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31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29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33</v>
      </c>
      <c r="E22" s="39"/>
      <c r="F22" s="39"/>
      <c r="G22" s="39"/>
      <c r="H22" s="39"/>
      <c r="I22" s="143" t="s">
        <v>26</v>
      </c>
      <c r="J22" s="134" t="s">
        <v>19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34</v>
      </c>
      <c r="F23" s="39"/>
      <c r="G23" s="39"/>
      <c r="H23" s="39"/>
      <c r="I23" s="143" t="s">
        <v>29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36</v>
      </c>
      <c r="E25" s="39"/>
      <c r="F25" s="39"/>
      <c r="G25" s="39"/>
      <c r="H25" s="39"/>
      <c r="I25" s="143" t="s">
        <v>26</v>
      </c>
      <c r="J25" s="134" t="s">
        <v>37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38</v>
      </c>
      <c r="F26" s="39"/>
      <c r="G26" s="39"/>
      <c r="H26" s="39"/>
      <c r="I26" s="143" t="s">
        <v>29</v>
      </c>
      <c r="J26" s="134" t="s">
        <v>19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39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41</v>
      </c>
      <c r="E32" s="39"/>
      <c r="F32" s="39"/>
      <c r="G32" s="39"/>
      <c r="H32" s="39"/>
      <c r="I32" s="39"/>
      <c r="J32" s="154">
        <f>ROUND(J99,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43</v>
      </c>
      <c r="G34" s="39"/>
      <c r="H34" s="39"/>
      <c r="I34" s="155" t="s">
        <v>42</v>
      </c>
      <c r="J34" s="155" t="s">
        <v>44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45</v>
      </c>
      <c r="E35" s="143" t="s">
        <v>46</v>
      </c>
      <c r="F35" s="157">
        <f>ROUND((SUM(BE99:BE533)),  2)</f>
        <v>0</v>
      </c>
      <c r="G35" s="39"/>
      <c r="H35" s="39"/>
      <c r="I35" s="158">
        <v>0.20999999999999999</v>
      </c>
      <c r="J35" s="157">
        <f>ROUND(((SUM(BE99:BE533))*I35),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47</v>
      </c>
      <c r="F36" s="157">
        <f>ROUND((SUM(BF99:BF533)),  2)</f>
        <v>0</v>
      </c>
      <c r="G36" s="39"/>
      <c r="H36" s="39"/>
      <c r="I36" s="158">
        <v>0.14999999999999999</v>
      </c>
      <c r="J36" s="157">
        <f>ROUND(((SUM(BF99:BF533))*I36),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48</v>
      </c>
      <c r="F37" s="157">
        <f>ROUND((SUM(BG99:BG533)),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49</v>
      </c>
      <c r="F38" s="157">
        <f>ROUND((SUM(BH99:BH533)),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50</v>
      </c>
      <c r="F39" s="157">
        <f>ROUND((SUM(BI99:BI533)),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51</v>
      </c>
      <c r="E41" s="161"/>
      <c r="F41" s="161"/>
      <c r="G41" s="162" t="s">
        <v>52</v>
      </c>
      <c r="H41" s="163" t="s">
        <v>53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131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 xml:space="preserve">Oprava propustků na trati  Suchdol nad Odrou - Budišov nad Budišovkou 2021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127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901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129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SO - 02.2 - Propustek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OŘ Ostrava</v>
      </c>
      <c r="G56" s="41"/>
      <c r="H56" s="41"/>
      <c r="I56" s="33" t="s">
        <v>23</v>
      </c>
      <c r="J56" s="73" t="str">
        <f>IF(J14="","",J14)</f>
        <v>15. 3. 2021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 xml:space="preserve"> Správa železnic s.o. OŘ Ostrava</v>
      </c>
      <c r="G58" s="41"/>
      <c r="H58" s="41"/>
      <c r="I58" s="33" t="s">
        <v>33</v>
      </c>
      <c r="J58" s="37" t="str">
        <f>E23</f>
        <v xml:space="preserve"> 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40.05" customHeight="1">
      <c r="A59" s="39"/>
      <c r="B59" s="40"/>
      <c r="C59" s="33" t="s">
        <v>31</v>
      </c>
      <c r="D59" s="41"/>
      <c r="E59" s="41"/>
      <c r="F59" s="28" t="str">
        <f>IF(E20="","",E20)</f>
        <v>Vyplň údaj</v>
      </c>
      <c r="G59" s="41"/>
      <c r="H59" s="41"/>
      <c r="I59" s="33" t="s">
        <v>36</v>
      </c>
      <c r="J59" s="37" t="str">
        <f>E26</f>
        <v>IM-Projekt, inženýrské a mostní konstrukce, s.r.o.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132</v>
      </c>
      <c r="D61" s="172"/>
      <c r="E61" s="172"/>
      <c r="F61" s="172"/>
      <c r="G61" s="172"/>
      <c r="H61" s="172"/>
      <c r="I61" s="172"/>
      <c r="J61" s="173" t="s">
        <v>133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73</v>
      </c>
      <c r="D63" s="41"/>
      <c r="E63" s="41"/>
      <c r="F63" s="41"/>
      <c r="G63" s="41"/>
      <c r="H63" s="41"/>
      <c r="I63" s="41"/>
      <c r="J63" s="103">
        <f>J99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134</v>
      </c>
    </row>
    <row r="64" s="9" customFormat="1" ht="24.96" customHeight="1">
      <c r="A64" s="9"/>
      <c r="B64" s="175"/>
      <c r="C64" s="176"/>
      <c r="D64" s="177" t="s">
        <v>135</v>
      </c>
      <c r="E64" s="178"/>
      <c r="F64" s="178"/>
      <c r="G64" s="178"/>
      <c r="H64" s="178"/>
      <c r="I64" s="178"/>
      <c r="J64" s="179">
        <f>J100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318</v>
      </c>
      <c r="E65" s="183"/>
      <c r="F65" s="183"/>
      <c r="G65" s="183"/>
      <c r="H65" s="183"/>
      <c r="I65" s="183"/>
      <c r="J65" s="184">
        <f>J101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319</v>
      </c>
      <c r="E66" s="183"/>
      <c r="F66" s="183"/>
      <c r="G66" s="183"/>
      <c r="H66" s="183"/>
      <c r="I66" s="183"/>
      <c r="J66" s="184">
        <f>J213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1"/>
      <c r="C67" s="126"/>
      <c r="D67" s="182" t="s">
        <v>320</v>
      </c>
      <c r="E67" s="183"/>
      <c r="F67" s="183"/>
      <c r="G67" s="183"/>
      <c r="H67" s="183"/>
      <c r="I67" s="183"/>
      <c r="J67" s="184">
        <f>J255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1"/>
      <c r="C68" s="126"/>
      <c r="D68" s="182" t="s">
        <v>321</v>
      </c>
      <c r="E68" s="183"/>
      <c r="F68" s="183"/>
      <c r="G68" s="183"/>
      <c r="H68" s="183"/>
      <c r="I68" s="183"/>
      <c r="J68" s="184">
        <f>J295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1"/>
      <c r="C69" s="126"/>
      <c r="D69" s="182" t="s">
        <v>136</v>
      </c>
      <c r="E69" s="183"/>
      <c r="F69" s="183"/>
      <c r="G69" s="183"/>
      <c r="H69" s="183"/>
      <c r="I69" s="183"/>
      <c r="J69" s="184">
        <f>J346</f>
        <v>0</v>
      </c>
      <c r="K69" s="126"/>
      <c r="L69" s="18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1"/>
      <c r="C70" s="126"/>
      <c r="D70" s="182" t="s">
        <v>322</v>
      </c>
      <c r="E70" s="183"/>
      <c r="F70" s="183"/>
      <c r="G70" s="183"/>
      <c r="H70" s="183"/>
      <c r="I70" s="183"/>
      <c r="J70" s="184">
        <f>J352</f>
        <v>0</v>
      </c>
      <c r="K70" s="126"/>
      <c r="L70" s="18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1"/>
      <c r="C71" s="126"/>
      <c r="D71" s="182" t="s">
        <v>323</v>
      </c>
      <c r="E71" s="183"/>
      <c r="F71" s="183"/>
      <c r="G71" s="183"/>
      <c r="H71" s="183"/>
      <c r="I71" s="183"/>
      <c r="J71" s="184">
        <f>J358</f>
        <v>0</v>
      </c>
      <c r="K71" s="126"/>
      <c r="L71" s="185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1"/>
      <c r="C72" s="126"/>
      <c r="D72" s="182" t="s">
        <v>324</v>
      </c>
      <c r="E72" s="183"/>
      <c r="F72" s="183"/>
      <c r="G72" s="183"/>
      <c r="H72" s="183"/>
      <c r="I72" s="183"/>
      <c r="J72" s="184">
        <f>J365</f>
        <v>0</v>
      </c>
      <c r="K72" s="126"/>
      <c r="L72" s="185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1"/>
      <c r="C73" s="126"/>
      <c r="D73" s="182" t="s">
        <v>325</v>
      </c>
      <c r="E73" s="183"/>
      <c r="F73" s="183"/>
      <c r="G73" s="183"/>
      <c r="H73" s="183"/>
      <c r="I73" s="183"/>
      <c r="J73" s="184">
        <f>J428</f>
        <v>0</v>
      </c>
      <c r="K73" s="126"/>
      <c r="L73" s="185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1"/>
      <c r="C74" s="126"/>
      <c r="D74" s="182" t="s">
        <v>326</v>
      </c>
      <c r="E74" s="183"/>
      <c r="F74" s="183"/>
      <c r="G74" s="183"/>
      <c r="H74" s="183"/>
      <c r="I74" s="183"/>
      <c r="J74" s="184">
        <f>J493</f>
        <v>0</v>
      </c>
      <c r="K74" s="126"/>
      <c r="L74" s="185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9" customFormat="1" ht="24.96" customHeight="1">
      <c r="A75" s="9"/>
      <c r="B75" s="175"/>
      <c r="C75" s="176"/>
      <c r="D75" s="177" t="s">
        <v>327</v>
      </c>
      <c r="E75" s="178"/>
      <c r="F75" s="178"/>
      <c r="G75" s="178"/>
      <c r="H75" s="178"/>
      <c r="I75" s="178"/>
      <c r="J75" s="179">
        <f>J498</f>
        <v>0</v>
      </c>
      <c r="K75" s="176"/>
      <c r="L75" s="180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</row>
    <row r="76" s="10" customFormat="1" ht="19.92" customHeight="1">
      <c r="A76" s="10"/>
      <c r="B76" s="181"/>
      <c r="C76" s="126"/>
      <c r="D76" s="182" t="s">
        <v>328</v>
      </c>
      <c r="E76" s="183"/>
      <c r="F76" s="183"/>
      <c r="G76" s="183"/>
      <c r="H76" s="183"/>
      <c r="I76" s="183"/>
      <c r="J76" s="184">
        <f>J499</f>
        <v>0</v>
      </c>
      <c r="K76" s="126"/>
      <c r="L76" s="185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81"/>
      <c r="C77" s="126"/>
      <c r="D77" s="182" t="s">
        <v>329</v>
      </c>
      <c r="E77" s="183"/>
      <c r="F77" s="183"/>
      <c r="G77" s="183"/>
      <c r="H77" s="183"/>
      <c r="I77" s="183"/>
      <c r="J77" s="184">
        <f>J524</f>
        <v>0</v>
      </c>
      <c r="K77" s="126"/>
      <c r="L77" s="185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2" customFormat="1" ht="21.84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60"/>
      <c r="C79" s="61"/>
      <c r="D79" s="61"/>
      <c r="E79" s="61"/>
      <c r="F79" s="61"/>
      <c r="G79" s="61"/>
      <c r="H79" s="61"/>
      <c r="I79" s="61"/>
      <c r="J79" s="61"/>
      <c r="K79" s="6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3" s="2" customFormat="1" ht="6.96" customHeight="1">
      <c r="A83" s="39"/>
      <c r="B83" s="62"/>
      <c r="C83" s="63"/>
      <c r="D83" s="63"/>
      <c r="E83" s="63"/>
      <c r="F83" s="63"/>
      <c r="G83" s="63"/>
      <c r="H83" s="63"/>
      <c r="I83" s="63"/>
      <c r="J83" s="63"/>
      <c r="K83" s="63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24.96" customHeight="1">
      <c r="A84" s="39"/>
      <c r="B84" s="40"/>
      <c r="C84" s="24" t="s">
        <v>138</v>
      </c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16</v>
      </c>
      <c r="D86" s="41"/>
      <c r="E86" s="41"/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170" t="str">
        <f>E7</f>
        <v xml:space="preserve">Oprava propustků na trati  Suchdol nad Odrou - Budišov nad Budišovkou 2021</v>
      </c>
      <c r="F87" s="33"/>
      <c r="G87" s="33"/>
      <c r="H87" s="33"/>
      <c r="I87" s="41"/>
      <c r="J87" s="41"/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1" customFormat="1" ht="12" customHeight="1">
      <c r="B88" s="22"/>
      <c r="C88" s="33" t="s">
        <v>127</v>
      </c>
      <c r="D88" s="23"/>
      <c r="E88" s="23"/>
      <c r="F88" s="23"/>
      <c r="G88" s="23"/>
      <c r="H88" s="23"/>
      <c r="I88" s="23"/>
      <c r="J88" s="23"/>
      <c r="K88" s="23"/>
      <c r="L88" s="21"/>
    </row>
    <row r="89" s="2" customFormat="1" ht="16.5" customHeight="1">
      <c r="A89" s="39"/>
      <c r="B89" s="40"/>
      <c r="C89" s="41"/>
      <c r="D89" s="41"/>
      <c r="E89" s="170" t="s">
        <v>901</v>
      </c>
      <c r="F89" s="41"/>
      <c r="G89" s="41"/>
      <c r="H89" s="41"/>
      <c r="I89" s="41"/>
      <c r="J89" s="41"/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3" t="s">
        <v>129</v>
      </c>
      <c r="D90" s="41"/>
      <c r="E90" s="41"/>
      <c r="F90" s="41"/>
      <c r="G90" s="41"/>
      <c r="H90" s="41"/>
      <c r="I90" s="41"/>
      <c r="J90" s="41"/>
      <c r="K90" s="41"/>
      <c r="L90" s="14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6.5" customHeight="1">
      <c r="A91" s="39"/>
      <c r="B91" s="40"/>
      <c r="C91" s="41"/>
      <c r="D91" s="41"/>
      <c r="E91" s="70" t="str">
        <f>E11</f>
        <v>SO - 02.2 - Propustek</v>
      </c>
      <c r="F91" s="41"/>
      <c r="G91" s="41"/>
      <c r="H91" s="41"/>
      <c r="I91" s="41"/>
      <c r="J91" s="41"/>
      <c r="K91" s="41"/>
      <c r="L91" s="14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14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2" customHeight="1">
      <c r="A93" s="39"/>
      <c r="B93" s="40"/>
      <c r="C93" s="33" t="s">
        <v>21</v>
      </c>
      <c r="D93" s="41"/>
      <c r="E93" s="41"/>
      <c r="F93" s="28" t="str">
        <f>F14</f>
        <v xml:space="preserve"> OŘ Ostrava</v>
      </c>
      <c r="G93" s="41"/>
      <c r="H93" s="41"/>
      <c r="I93" s="33" t="s">
        <v>23</v>
      </c>
      <c r="J93" s="73" t="str">
        <f>IF(J14="","",J14)</f>
        <v>15. 3. 2021</v>
      </c>
      <c r="K93" s="41"/>
      <c r="L93" s="145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6.96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145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5.15" customHeight="1">
      <c r="A95" s="39"/>
      <c r="B95" s="40"/>
      <c r="C95" s="33" t="s">
        <v>25</v>
      </c>
      <c r="D95" s="41"/>
      <c r="E95" s="41"/>
      <c r="F95" s="28" t="str">
        <f>E17</f>
        <v xml:space="preserve"> Správa železnic s.o. OŘ Ostrava</v>
      </c>
      <c r="G95" s="41"/>
      <c r="H95" s="41"/>
      <c r="I95" s="33" t="s">
        <v>33</v>
      </c>
      <c r="J95" s="37" t="str">
        <f>E23</f>
        <v xml:space="preserve"> </v>
      </c>
      <c r="K95" s="41"/>
      <c r="L95" s="145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40.05" customHeight="1">
      <c r="A96" s="39"/>
      <c r="B96" s="40"/>
      <c r="C96" s="33" t="s">
        <v>31</v>
      </c>
      <c r="D96" s="41"/>
      <c r="E96" s="41"/>
      <c r="F96" s="28" t="str">
        <f>IF(E20="","",E20)</f>
        <v>Vyplň údaj</v>
      </c>
      <c r="G96" s="41"/>
      <c r="H96" s="41"/>
      <c r="I96" s="33" t="s">
        <v>36</v>
      </c>
      <c r="J96" s="37" t="str">
        <f>E26</f>
        <v>IM-Projekt, inženýrské a mostní konstrukce, s.r.o.</v>
      </c>
      <c r="K96" s="41"/>
      <c r="L96" s="145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145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11" customFormat="1" ht="29.28" customHeight="1">
      <c r="A98" s="186"/>
      <c r="B98" s="187"/>
      <c r="C98" s="188" t="s">
        <v>139</v>
      </c>
      <c r="D98" s="189" t="s">
        <v>60</v>
      </c>
      <c r="E98" s="189" t="s">
        <v>56</v>
      </c>
      <c r="F98" s="189" t="s">
        <v>57</v>
      </c>
      <c r="G98" s="189" t="s">
        <v>140</v>
      </c>
      <c r="H98" s="189" t="s">
        <v>141</v>
      </c>
      <c r="I98" s="189" t="s">
        <v>142</v>
      </c>
      <c r="J98" s="189" t="s">
        <v>133</v>
      </c>
      <c r="K98" s="190" t="s">
        <v>143</v>
      </c>
      <c r="L98" s="191"/>
      <c r="M98" s="93" t="s">
        <v>19</v>
      </c>
      <c r="N98" s="94" t="s">
        <v>45</v>
      </c>
      <c r="O98" s="94" t="s">
        <v>144</v>
      </c>
      <c r="P98" s="94" t="s">
        <v>145</v>
      </c>
      <c r="Q98" s="94" t="s">
        <v>146</v>
      </c>
      <c r="R98" s="94" t="s">
        <v>147</v>
      </c>
      <c r="S98" s="94" t="s">
        <v>148</v>
      </c>
      <c r="T98" s="95" t="s">
        <v>149</v>
      </c>
      <c r="U98" s="186"/>
      <c r="V98" s="186"/>
      <c r="W98" s="186"/>
      <c r="X98" s="186"/>
      <c r="Y98" s="186"/>
      <c r="Z98" s="186"/>
      <c r="AA98" s="186"/>
      <c r="AB98" s="186"/>
      <c r="AC98" s="186"/>
      <c r="AD98" s="186"/>
      <c r="AE98" s="186"/>
    </row>
    <row r="99" s="2" customFormat="1" ht="22.8" customHeight="1">
      <c r="A99" s="39"/>
      <c r="B99" s="40"/>
      <c r="C99" s="100" t="s">
        <v>150</v>
      </c>
      <c r="D99" s="41"/>
      <c r="E99" s="41"/>
      <c r="F99" s="41"/>
      <c r="G99" s="41"/>
      <c r="H99" s="41"/>
      <c r="I99" s="41"/>
      <c r="J99" s="192">
        <f>BK99</f>
        <v>0</v>
      </c>
      <c r="K99" s="41"/>
      <c r="L99" s="45"/>
      <c r="M99" s="96"/>
      <c r="N99" s="193"/>
      <c r="O99" s="97"/>
      <c r="P99" s="194">
        <f>P100+P498</f>
        <v>0</v>
      </c>
      <c r="Q99" s="97"/>
      <c r="R99" s="194">
        <f>R100+R498</f>
        <v>398.54014885999993</v>
      </c>
      <c r="S99" s="97"/>
      <c r="T99" s="195">
        <f>T100+T498</f>
        <v>103.52681000000001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74</v>
      </c>
      <c r="AU99" s="18" t="s">
        <v>134</v>
      </c>
      <c r="BK99" s="196">
        <f>BK100+BK498</f>
        <v>0</v>
      </c>
    </row>
    <row r="100" s="12" customFormat="1" ht="25.92" customHeight="1">
      <c r="A100" s="12"/>
      <c r="B100" s="197"/>
      <c r="C100" s="198"/>
      <c r="D100" s="199" t="s">
        <v>74</v>
      </c>
      <c r="E100" s="200" t="s">
        <v>151</v>
      </c>
      <c r="F100" s="200" t="s">
        <v>152</v>
      </c>
      <c r="G100" s="198"/>
      <c r="H100" s="198"/>
      <c r="I100" s="201"/>
      <c r="J100" s="202">
        <f>BK100</f>
        <v>0</v>
      </c>
      <c r="K100" s="198"/>
      <c r="L100" s="203"/>
      <c r="M100" s="204"/>
      <c r="N100" s="205"/>
      <c r="O100" s="205"/>
      <c r="P100" s="206">
        <f>P101+P213+P255+P295+P346+P352+P358+P365+P428+P493</f>
        <v>0</v>
      </c>
      <c r="Q100" s="205"/>
      <c r="R100" s="206">
        <f>R101+R213+R255+R295+R346+R352+R358+R365+R428+R493</f>
        <v>398.37861924999993</v>
      </c>
      <c r="S100" s="205"/>
      <c r="T100" s="207">
        <f>T101+T213+T255+T295+T346+T352+T358+T365+T428+T493</f>
        <v>103.52681000000001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8" t="s">
        <v>82</v>
      </c>
      <c r="AT100" s="209" t="s">
        <v>74</v>
      </c>
      <c r="AU100" s="209" t="s">
        <v>75</v>
      </c>
      <c r="AY100" s="208" t="s">
        <v>153</v>
      </c>
      <c r="BK100" s="210">
        <f>BK101+BK213+BK255+BK295+BK346+BK352+BK358+BK365+BK428+BK493</f>
        <v>0</v>
      </c>
    </row>
    <row r="101" s="12" customFormat="1" ht="22.8" customHeight="1">
      <c r="A101" s="12"/>
      <c r="B101" s="197"/>
      <c r="C101" s="198"/>
      <c r="D101" s="199" t="s">
        <v>74</v>
      </c>
      <c r="E101" s="211" t="s">
        <v>82</v>
      </c>
      <c r="F101" s="211" t="s">
        <v>330</v>
      </c>
      <c r="G101" s="198"/>
      <c r="H101" s="198"/>
      <c r="I101" s="201"/>
      <c r="J101" s="212">
        <f>BK101</f>
        <v>0</v>
      </c>
      <c r="K101" s="198"/>
      <c r="L101" s="203"/>
      <c r="M101" s="204"/>
      <c r="N101" s="205"/>
      <c r="O101" s="205"/>
      <c r="P101" s="206">
        <f>SUM(P102:P212)</f>
        <v>0</v>
      </c>
      <c r="Q101" s="205"/>
      <c r="R101" s="206">
        <f>SUM(R102:R212)</f>
        <v>277.17831125999993</v>
      </c>
      <c r="S101" s="205"/>
      <c r="T101" s="207">
        <f>SUM(T102:T212)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8" t="s">
        <v>82</v>
      </c>
      <c r="AT101" s="209" t="s">
        <v>74</v>
      </c>
      <c r="AU101" s="209" t="s">
        <v>82</v>
      </c>
      <c r="AY101" s="208" t="s">
        <v>153</v>
      </c>
      <c r="BK101" s="210">
        <f>SUM(BK102:BK212)</f>
        <v>0</v>
      </c>
    </row>
    <row r="102" s="2" customFormat="1" ht="16.5" customHeight="1">
      <c r="A102" s="39"/>
      <c r="B102" s="40"/>
      <c r="C102" s="213" t="s">
        <v>82</v>
      </c>
      <c r="D102" s="213" t="s">
        <v>156</v>
      </c>
      <c r="E102" s="214" t="s">
        <v>342</v>
      </c>
      <c r="F102" s="215" t="s">
        <v>343</v>
      </c>
      <c r="G102" s="216" t="s">
        <v>344</v>
      </c>
      <c r="H102" s="217">
        <v>16</v>
      </c>
      <c r="I102" s="218"/>
      <c r="J102" s="219">
        <f>ROUND(I102*H102,2)</f>
        <v>0</v>
      </c>
      <c r="K102" s="215" t="s">
        <v>333</v>
      </c>
      <c r="L102" s="45"/>
      <c r="M102" s="220" t="s">
        <v>19</v>
      </c>
      <c r="N102" s="221" t="s">
        <v>46</v>
      </c>
      <c r="O102" s="85"/>
      <c r="P102" s="222">
        <f>O102*H102</f>
        <v>0</v>
      </c>
      <c r="Q102" s="222">
        <v>0.017500000000000002</v>
      </c>
      <c r="R102" s="222">
        <f>Q102*H102</f>
        <v>0.28000000000000003</v>
      </c>
      <c r="S102" s="222">
        <v>0</v>
      </c>
      <c r="T102" s="223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4" t="s">
        <v>161</v>
      </c>
      <c r="AT102" s="224" t="s">
        <v>156</v>
      </c>
      <c r="AU102" s="224" t="s">
        <v>84</v>
      </c>
      <c r="AY102" s="18" t="s">
        <v>153</v>
      </c>
      <c r="BE102" s="225">
        <f>IF(N102="základní",J102,0)</f>
        <v>0</v>
      </c>
      <c r="BF102" s="225">
        <f>IF(N102="snížená",J102,0)</f>
        <v>0</v>
      </c>
      <c r="BG102" s="225">
        <f>IF(N102="zákl. přenesená",J102,0)</f>
        <v>0</v>
      </c>
      <c r="BH102" s="225">
        <f>IF(N102="sníž. přenesená",J102,0)</f>
        <v>0</v>
      </c>
      <c r="BI102" s="225">
        <f>IF(N102="nulová",J102,0)</f>
        <v>0</v>
      </c>
      <c r="BJ102" s="18" t="s">
        <v>82</v>
      </c>
      <c r="BK102" s="225">
        <f>ROUND(I102*H102,2)</f>
        <v>0</v>
      </c>
      <c r="BL102" s="18" t="s">
        <v>161</v>
      </c>
      <c r="BM102" s="224" t="s">
        <v>951</v>
      </c>
    </row>
    <row r="103" s="2" customFormat="1">
      <c r="A103" s="39"/>
      <c r="B103" s="40"/>
      <c r="C103" s="41"/>
      <c r="D103" s="226" t="s">
        <v>163</v>
      </c>
      <c r="E103" s="41"/>
      <c r="F103" s="227" t="s">
        <v>346</v>
      </c>
      <c r="G103" s="41"/>
      <c r="H103" s="41"/>
      <c r="I103" s="228"/>
      <c r="J103" s="41"/>
      <c r="K103" s="41"/>
      <c r="L103" s="45"/>
      <c r="M103" s="229"/>
      <c r="N103" s="230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163</v>
      </c>
      <c r="AU103" s="18" t="s">
        <v>84</v>
      </c>
    </row>
    <row r="104" s="13" customFormat="1">
      <c r="A104" s="13"/>
      <c r="B104" s="231"/>
      <c r="C104" s="232"/>
      <c r="D104" s="226" t="s">
        <v>165</v>
      </c>
      <c r="E104" s="233" t="s">
        <v>19</v>
      </c>
      <c r="F104" s="234" t="s">
        <v>952</v>
      </c>
      <c r="G104" s="232"/>
      <c r="H104" s="233" t="s">
        <v>19</v>
      </c>
      <c r="I104" s="235"/>
      <c r="J104" s="232"/>
      <c r="K104" s="232"/>
      <c r="L104" s="236"/>
      <c r="M104" s="237"/>
      <c r="N104" s="238"/>
      <c r="O104" s="238"/>
      <c r="P104" s="238"/>
      <c r="Q104" s="238"/>
      <c r="R104" s="238"/>
      <c r="S104" s="238"/>
      <c r="T104" s="239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0" t="s">
        <v>165</v>
      </c>
      <c r="AU104" s="240" t="s">
        <v>84</v>
      </c>
      <c r="AV104" s="13" t="s">
        <v>82</v>
      </c>
      <c r="AW104" s="13" t="s">
        <v>35</v>
      </c>
      <c r="AX104" s="13" t="s">
        <v>75</v>
      </c>
      <c r="AY104" s="240" t="s">
        <v>153</v>
      </c>
    </row>
    <row r="105" s="14" customFormat="1">
      <c r="A105" s="14"/>
      <c r="B105" s="241"/>
      <c r="C105" s="242"/>
      <c r="D105" s="226" t="s">
        <v>165</v>
      </c>
      <c r="E105" s="243" t="s">
        <v>19</v>
      </c>
      <c r="F105" s="244" t="s">
        <v>275</v>
      </c>
      <c r="G105" s="242"/>
      <c r="H105" s="245">
        <v>16</v>
      </c>
      <c r="I105" s="246"/>
      <c r="J105" s="242"/>
      <c r="K105" s="242"/>
      <c r="L105" s="247"/>
      <c r="M105" s="248"/>
      <c r="N105" s="249"/>
      <c r="O105" s="249"/>
      <c r="P105" s="249"/>
      <c r="Q105" s="249"/>
      <c r="R105" s="249"/>
      <c r="S105" s="249"/>
      <c r="T105" s="250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1" t="s">
        <v>165</v>
      </c>
      <c r="AU105" s="251" t="s">
        <v>84</v>
      </c>
      <c r="AV105" s="14" t="s">
        <v>84</v>
      </c>
      <c r="AW105" s="14" t="s">
        <v>35</v>
      </c>
      <c r="AX105" s="14" t="s">
        <v>82</v>
      </c>
      <c r="AY105" s="251" t="s">
        <v>153</v>
      </c>
    </row>
    <row r="106" s="2" customFormat="1" ht="16.5" customHeight="1">
      <c r="A106" s="39"/>
      <c r="B106" s="40"/>
      <c r="C106" s="213" t="s">
        <v>84</v>
      </c>
      <c r="D106" s="213" t="s">
        <v>156</v>
      </c>
      <c r="E106" s="214" t="s">
        <v>348</v>
      </c>
      <c r="F106" s="215" t="s">
        <v>349</v>
      </c>
      <c r="G106" s="216" t="s">
        <v>350</v>
      </c>
      <c r="H106" s="217">
        <v>24</v>
      </c>
      <c r="I106" s="218"/>
      <c r="J106" s="219">
        <f>ROUND(I106*H106,2)</f>
        <v>0</v>
      </c>
      <c r="K106" s="215" t="s">
        <v>333</v>
      </c>
      <c r="L106" s="45"/>
      <c r="M106" s="220" t="s">
        <v>19</v>
      </c>
      <c r="N106" s="221" t="s">
        <v>46</v>
      </c>
      <c r="O106" s="85"/>
      <c r="P106" s="222">
        <f>O106*H106</f>
        <v>0</v>
      </c>
      <c r="Q106" s="222">
        <v>3.0000000000000001E-05</v>
      </c>
      <c r="R106" s="222">
        <f>Q106*H106</f>
        <v>0.00072000000000000005</v>
      </c>
      <c r="S106" s="222">
        <v>0</v>
      </c>
      <c r="T106" s="223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4" t="s">
        <v>161</v>
      </c>
      <c r="AT106" s="224" t="s">
        <v>156</v>
      </c>
      <c r="AU106" s="224" t="s">
        <v>84</v>
      </c>
      <c r="AY106" s="18" t="s">
        <v>153</v>
      </c>
      <c r="BE106" s="225">
        <f>IF(N106="základní",J106,0)</f>
        <v>0</v>
      </c>
      <c r="BF106" s="225">
        <f>IF(N106="snížená",J106,0)</f>
        <v>0</v>
      </c>
      <c r="BG106" s="225">
        <f>IF(N106="zákl. přenesená",J106,0)</f>
        <v>0</v>
      </c>
      <c r="BH106" s="225">
        <f>IF(N106="sníž. přenesená",J106,0)</f>
        <v>0</v>
      </c>
      <c r="BI106" s="225">
        <f>IF(N106="nulová",J106,0)</f>
        <v>0</v>
      </c>
      <c r="BJ106" s="18" t="s">
        <v>82</v>
      </c>
      <c r="BK106" s="225">
        <f>ROUND(I106*H106,2)</f>
        <v>0</v>
      </c>
      <c r="BL106" s="18" t="s">
        <v>161</v>
      </c>
      <c r="BM106" s="224" t="s">
        <v>953</v>
      </c>
    </row>
    <row r="107" s="2" customFormat="1">
      <c r="A107" s="39"/>
      <c r="B107" s="40"/>
      <c r="C107" s="41"/>
      <c r="D107" s="226" t="s">
        <v>163</v>
      </c>
      <c r="E107" s="41"/>
      <c r="F107" s="227" t="s">
        <v>352</v>
      </c>
      <c r="G107" s="41"/>
      <c r="H107" s="41"/>
      <c r="I107" s="228"/>
      <c r="J107" s="41"/>
      <c r="K107" s="41"/>
      <c r="L107" s="45"/>
      <c r="M107" s="229"/>
      <c r="N107" s="230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163</v>
      </c>
      <c r="AU107" s="18" t="s">
        <v>84</v>
      </c>
    </row>
    <row r="108" s="13" customFormat="1">
      <c r="A108" s="13"/>
      <c r="B108" s="231"/>
      <c r="C108" s="232"/>
      <c r="D108" s="226" t="s">
        <v>165</v>
      </c>
      <c r="E108" s="233" t="s">
        <v>19</v>
      </c>
      <c r="F108" s="234" t="s">
        <v>353</v>
      </c>
      <c r="G108" s="232"/>
      <c r="H108" s="233" t="s">
        <v>19</v>
      </c>
      <c r="I108" s="235"/>
      <c r="J108" s="232"/>
      <c r="K108" s="232"/>
      <c r="L108" s="236"/>
      <c r="M108" s="237"/>
      <c r="N108" s="238"/>
      <c r="O108" s="238"/>
      <c r="P108" s="238"/>
      <c r="Q108" s="238"/>
      <c r="R108" s="238"/>
      <c r="S108" s="238"/>
      <c r="T108" s="239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0" t="s">
        <v>165</v>
      </c>
      <c r="AU108" s="240" t="s">
        <v>84</v>
      </c>
      <c r="AV108" s="13" t="s">
        <v>82</v>
      </c>
      <c r="AW108" s="13" t="s">
        <v>35</v>
      </c>
      <c r="AX108" s="13" t="s">
        <v>75</v>
      </c>
      <c r="AY108" s="240" t="s">
        <v>153</v>
      </c>
    </row>
    <row r="109" s="14" customFormat="1">
      <c r="A109" s="14"/>
      <c r="B109" s="241"/>
      <c r="C109" s="242"/>
      <c r="D109" s="226" t="s">
        <v>165</v>
      </c>
      <c r="E109" s="243" t="s">
        <v>19</v>
      </c>
      <c r="F109" s="244" t="s">
        <v>354</v>
      </c>
      <c r="G109" s="242"/>
      <c r="H109" s="245">
        <v>24</v>
      </c>
      <c r="I109" s="246"/>
      <c r="J109" s="242"/>
      <c r="K109" s="242"/>
      <c r="L109" s="247"/>
      <c r="M109" s="248"/>
      <c r="N109" s="249"/>
      <c r="O109" s="249"/>
      <c r="P109" s="249"/>
      <c r="Q109" s="249"/>
      <c r="R109" s="249"/>
      <c r="S109" s="249"/>
      <c r="T109" s="250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1" t="s">
        <v>165</v>
      </c>
      <c r="AU109" s="251" t="s">
        <v>84</v>
      </c>
      <c r="AV109" s="14" t="s">
        <v>84</v>
      </c>
      <c r="AW109" s="14" t="s">
        <v>35</v>
      </c>
      <c r="AX109" s="14" t="s">
        <v>82</v>
      </c>
      <c r="AY109" s="251" t="s">
        <v>153</v>
      </c>
    </row>
    <row r="110" s="2" customFormat="1" ht="16.5" customHeight="1">
      <c r="A110" s="39"/>
      <c r="B110" s="40"/>
      <c r="C110" s="213" t="s">
        <v>177</v>
      </c>
      <c r="D110" s="213" t="s">
        <v>156</v>
      </c>
      <c r="E110" s="214" t="s">
        <v>355</v>
      </c>
      <c r="F110" s="215" t="s">
        <v>356</v>
      </c>
      <c r="G110" s="216" t="s">
        <v>357</v>
      </c>
      <c r="H110" s="217">
        <v>4</v>
      </c>
      <c r="I110" s="218"/>
      <c r="J110" s="219">
        <f>ROUND(I110*H110,2)</f>
        <v>0</v>
      </c>
      <c r="K110" s="215" t="s">
        <v>333</v>
      </c>
      <c r="L110" s="45"/>
      <c r="M110" s="220" t="s">
        <v>19</v>
      </c>
      <c r="N110" s="221" t="s">
        <v>46</v>
      </c>
      <c r="O110" s="85"/>
      <c r="P110" s="222">
        <f>O110*H110</f>
        <v>0</v>
      </c>
      <c r="Q110" s="222">
        <v>0</v>
      </c>
      <c r="R110" s="222">
        <f>Q110*H110</f>
        <v>0</v>
      </c>
      <c r="S110" s="222">
        <v>0</v>
      </c>
      <c r="T110" s="223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4" t="s">
        <v>161</v>
      </c>
      <c r="AT110" s="224" t="s">
        <v>156</v>
      </c>
      <c r="AU110" s="224" t="s">
        <v>84</v>
      </c>
      <c r="AY110" s="18" t="s">
        <v>153</v>
      </c>
      <c r="BE110" s="225">
        <f>IF(N110="základní",J110,0)</f>
        <v>0</v>
      </c>
      <c r="BF110" s="225">
        <f>IF(N110="snížená",J110,0)</f>
        <v>0</v>
      </c>
      <c r="BG110" s="225">
        <f>IF(N110="zákl. přenesená",J110,0)</f>
        <v>0</v>
      </c>
      <c r="BH110" s="225">
        <f>IF(N110="sníž. přenesená",J110,0)</f>
        <v>0</v>
      </c>
      <c r="BI110" s="225">
        <f>IF(N110="nulová",J110,0)</f>
        <v>0</v>
      </c>
      <c r="BJ110" s="18" t="s">
        <v>82</v>
      </c>
      <c r="BK110" s="225">
        <f>ROUND(I110*H110,2)</f>
        <v>0</v>
      </c>
      <c r="BL110" s="18" t="s">
        <v>161</v>
      </c>
      <c r="BM110" s="224" t="s">
        <v>954</v>
      </c>
    </row>
    <row r="111" s="2" customFormat="1">
      <c r="A111" s="39"/>
      <c r="B111" s="40"/>
      <c r="C111" s="41"/>
      <c r="D111" s="226" t="s">
        <v>163</v>
      </c>
      <c r="E111" s="41"/>
      <c r="F111" s="227" t="s">
        <v>359</v>
      </c>
      <c r="G111" s="41"/>
      <c r="H111" s="41"/>
      <c r="I111" s="228"/>
      <c r="J111" s="41"/>
      <c r="K111" s="41"/>
      <c r="L111" s="45"/>
      <c r="M111" s="229"/>
      <c r="N111" s="230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163</v>
      </c>
      <c r="AU111" s="18" t="s">
        <v>84</v>
      </c>
    </row>
    <row r="112" s="14" customFormat="1">
      <c r="A112" s="14"/>
      <c r="B112" s="241"/>
      <c r="C112" s="242"/>
      <c r="D112" s="226" t="s">
        <v>165</v>
      </c>
      <c r="E112" s="243" t="s">
        <v>19</v>
      </c>
      <c r="F112" s="244" t="s">
        <v>161</v>
      </c>
      <c r="G112" s="242"/>
      <c r="H112" s="245">
        <v>4</v>
      </c>
      <c r="I112" s="246"/>
      <c r="J112" s="242"/>
      <c r="K112" s="242"/>
      <c r="L112" s="247"/>
      <c r="M112" s="248"/>
      <c r="N112" s="249"/>
      <c r="O112" s="249"/>
      <c r="P112" s="249"/>
      <c r="Q112" s="249"/>
      <c r="R112" s="249"/>
      <c r="S112" s="249"/>
      <c r="T112" s="250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1" t="s">
        <v>165</v>
      </c>
      <c r="AU112" s="251" t="s">
        <v>84</v>
      </c>
      <c r="AV112" s="14" t="s">
        <v>84</v>
      </c>
      <c r="AW112" s="14" t="s">
        <v>35</v>
      </c>
      <c r="AX112" s="14" t="s">
        <v>75</v>
      </c>
      <c r="AY112" s="251" t="s">
        <v>153</v>
      </c>
    </row>
    <row r="113" s="15" customFormat="1">
      <c r="A113" s="15"/>
      <c r="B113" s="252"/>
      <c r="C113" s="253"/>
      <c r="D113" s="226" t="s">
        <v>165</v>
      </c>
      <c r="E113" s="254" t="s">
        <v>19</v>
      </c>
      <c r="F113" s="255" t="s">
        <v>168</v>
      </c>
      <c r="G113" s="253"/>
      <c r="H113" s="256">
        <v>4</v>
      </c>
      <c r="I113" s="257"/>
      <c r="J113" s="253"/>
      <c r="K113" s="253"/>
      <c r="L113" s="258"/>
      <c r="M113" s="259"/>
      <c r="N113" s="260"/>
      <c r="O113" s="260"/>
      <c r="P113" s="260"/>
      <c r="Q113" s="260"/>
      <c r="R113" s="260"/>
      <c r="S113" s="260"/>
      <c r="T113" s="261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62" t="s">
        <v>165</v>
      </c>
      <c r="AU113" s="262" t="s">
        <v>84</v>
      </c>
      <c r="AV113" s="15" t="s">
        <v>161</v>
      </c>
      <c r="AW113" s="15" t="s">
        <v>35</v>
      </c>
      <c r="AX113" s="15" t="s">
        <v>82</v>
      </c>
      <c r="AY113" s="262" t="s">
        <v>153</v>
      </c>
    </row>
    <row r="114" s="2" customFormat="1" ht="16.5" customHeight="1">
      <c r="A114" s="39"/>
      <c r="B114" s="40"/>
      <c r="C114" s="213" t="s">
        <v>161</v>
      </c>
      <c r="D114" s="213" t="s">
        <v>156</v>
      </c>
      <c r="E114" s="214" t="s">
        <v>360</v>
      </c>
      <c r="F114" s="215" t="s">
        <v>361</v>
      </c>
      <c r="G114" s="216" t="s">
        <v>344</v>
      </c>
      <c r="H114" s="217">
        <v>10</v>
      </c>
      <c r="I114" s="218"/>
      <c r="J114" s="219">
        <f>ROUND(I114*H114,2)</f>
        <v>0</v>
      </c>
      <c r="K114" s="215" t="s">
        <v>333</v>
      </c>
      <c r="L114" s="45"/>
      <c r="M114" s="220" t="s">
        <v>19</v>
      </c>
      <c r="N114" s="221" t="s">
        <v>46</v>
      </c>
      <c r="O114" s="85"/>
      <c r="P114" s="222">
        <f>O114*H114</f>
        <v>0</v>
      </c>
      <c r="Q114" s="222">
        <v>0.036900000000000002</v>
      </c>
      <c r="R114" s="222">
        <f>Q114*H114</f>
        <v>0.36899999999999999</v>
      </c>
      <c r="S114" s="222">
        <v>0</v>
      </c>
      <c r="T114" s="223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24" t="s">
        <v>161</v>
      </c>
      <c r="AT114" s="224" t="s">
        <v>156</v>
      </c>
      <c r="AU114" s="224" t="s">
        <v>84</v>
      </c>
      <c r="AY114" s="18" t="s">
        <v>153</v>
      </c>
      <c r="BE114" s="225">
        <f>IF(N114="základní",J114,0)</f>
        <v>0</v>
      </c>
      <c r="BF114" s="225">
        <f>IF(N114="snížená",J114,0)</f>
        <v>0</v>
      </c>
      <c r="BG114" s="225">
        <f>IF(N114="zákl. přenesená",J114,0)</f>
        <v>0</v>
      </c>
      <c r="BH114" s="225">
        <f>IF(N114="sníž. přenesená",J114,0)</f>
        <v>0</v>
      </c>
      <c r="BI114" s="225">
        <f>IF(N114="nulová",J114,0)</f>
        <v>0</v>
      </c>
      <c r="BJ114" s="18" t="s">
        <v>82</v>
      </c>
      <c r="BK114" s="225">
        <f>ROUND(I114*H114,2)</f>
        <v>0</v>
      </c>
      <c r="BL114" s="18" t="s">
        <v>161</v>
      </c>
      <c r="BM114" s="224" t="s">
        <v>955</v>
      </c>
    </row>
    <row r="115" s="2" customFormat="1">
      <c r="A115" s="39"/>
      <c r="B115" s="40"/>
      <c r="C115" s="41"/>
      <c r="D115" s="226" t="s">
        <v>163</v>
      </c>
      <c r="E115" s="41"/>
      <c r="F115" s="227" t="s">
        <v>363</v>
      </c>
      <c r="G115" s="41"/>
      <c r="H115" s="41"/>
      <c r="I115" s="228"/>
      <c r="J115" s="41"/>
      <c r="K115" s="41"/>
      <c r="L115" s="45"/>
      <c r="M115" s="229"/>
      <c r="N115" s="230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163</v>
      </c>
      <c r="AU115" s="18" t="s">
        <v>84</v>
      </c>
    </row>
    <row r="116" s="13" customFormat="1">
      <c r="A116" s="13"/>
      <c r="B116" s="231"/>
      <c r="C116" s="232"/>
      <c r="D116" s="226" t="s">
        <v>165</v>
      </c>
      <c r="E116" s="233" t="s">
        <v>19</v>
      </c>
      <c r="F116" s="234" t="s">
        <v>956</v>
      </c>
      <c r="G116" s="232"/>
      <c r="H116" s="233" t="s">
        <v>19</v>
      </c>
      <c r="I116" s="235"/>
      <c r="J116" s="232"/>
      <c r="K116" s="232"/>
      <c r="L116" s="236"/>
      <c r="M116" s="237"/>
      <c r="N116" s="238"/>
      <c r="O116" s="238"/>
      <c r="P116" s="238"/>
      <c r="Q116" s="238"/>
      <c r="R116" s="238"/>
      <c r="S116" s="238"/>
      <c r="T116" s="239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0" t="s">
        <v>165</v>
      </c>
      <c r="AU116" s="240" t="s">
        <v>84</v>
      </c>
      <c r="AV116" s="13" t="s">
        <v>82</v>
      </c>
      <c r="AW116" s="13" t="s">
        <v>35</v>
      </c>
      <c r="AX116" s="13" t="s">
        <v>75</v>
      </c>
      <c r="AY116" s="240" t="s">
        <v>153</v>
      </c>
    </row>
    <row r="117" s="14" customFormat="1">
      <c r="A117" s="14"/>
      <c r="B117" s="241"/>
      <c r="C117" s="242"/>
      <c r="D117" s="226" t="s">
        <v>165</v>
      </c>
      <c r="E117" s="243" t="s">
        <v>19</v>
      </c>
      <c r="F117" s="244" t="s">
        <v>957</v>
      </c>
      <c r="G117" s="242"/>
      <c r="H117" s="245">
        <v>10</v>
      </c>
      <c r="I117" s="246"/>
      <c r="J117" s="242"/>
      <c r="K117" s="242"/>
      <c r="L117" s="247"/>
      <c r="M117" s="248"/>
      <c r="N117" s="249"/>
      <c r="O117" s="249"/>
      <c r="P117" s="249"/>
      <c r="Q117" s="249"/>
      <c r="R117" s="249"/>
      <c r="S117" s="249"/>
      <c r="T117" s="250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1" t="s">
        <v>165</v>
      </c>
      <c r="AU117" s="251" t="s">
        <v>84</v>
      </c>
      <c r="AV117" s="14" t="s">
        <v>84</v>
      </c>
      <c r="AW117" s="14" t="s">
        <v>35</v>
      </c>
      <c r="AX117" s="14" t="s">
        <v>75</v>
      </c>
      <c r="AY117" s="251" t="s">
        <v>153</v>
      </c>
    </row>
    <row r="118" s="15" customFormat="1">
      <c r="A118" s="15"/>
      <c r="B118" s="252"/>
      <c r="C118" s="253"/>
      <c r="D118" s="226" t="s">
        <v>165</v>
      </c>
      <c r="E118" s="254" t="s">
        <v>19</v>
      </c>
      <c r="F118" s="255" t="s">
        <v>168</v>
      </c>
      <c r="G118" s="253"/>
      <c r="H118" s="256">
        <v>10</v>
      </c>
      <c r="I118" s="257"/>
      <c r="J118" s="253"/>
      <c r="K118" s="253"/>
      <c r="L118" s="258"/>
      <c r="M118" s="259"/>
      <c r="N118" s="260"/>
      <c r="O118" s="260"/>
      <c r="P118" s="260"/>
      <c r="Q118" s="260"/>
      <c r="R118" s="260"/>
      <c r="S118" s="260"/>
      <c r="T118" s="261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62" t="s">
        <v>165</v>
      </c>
      <c r="AU118" s="262" t="s">
        <v>84</v>
      </c>
      <c r="AV118" s="15" t="s">
        <v>161</v>
      </c>
      <c r="AW118" s="15" t="s">
        <v>35</v>
      </c>
      <c r="AX118" s="15" t="s">
        <v>82</v>
      </c>
      <c r="AY118" s="262" t="s">
        <v>153</v>
      </c>
    </row>
    <row r="119" s="2" customFormat="1" ht="16.5" customHeight="1">
      <c r="A119" s="39"/>
      <c r="B119" s="40"/>
      <c r="C119" s="213" t="s">
        <v>154</v>
      </c>
      <c r="D119" s="213" t="s">
        <v>156</v>
      </c>
      <c r="E119" s="214" t="s">
        <v>958</v>
      </c>
      <c r="F119" s="215" t="s">
        <v>959</v>
      </c>
      <c r="G119" s="216" t="s">
        <v>159</v>
      </c>
      <c r="H119" s="217">
        <v>68.25</v>
      </c>
      <c r="I119" s="218"/>
      <c r="J119" s="219">
        <f>ROUND(I119*H119,2)</f>
        <v>0</v>
      </c>
      <c r="K119" s="215" t="s">
        <v>333</v>
      </c>
      <c r="L119" s="45"/>
      <c r="M119" s="220" t="s">
        <v>19</v>
      </c>
      <c r="N119" s="221" t="s">
        <v>46</v>
      </c>
      <c r="O119" s="85"/>
      <c r="P119" s="222">
        <f>O119*H119</f>
        <v>0</v>
      </c>
      <c r="Q119" s="222">
        <v>0</v>
      </c>
      <c r="R119" s="222">
        <f>Q119*H119</f>
        <v>0</v>
      </c>
      <c r="S119" s="222">
        <v>0</v>
      </c>
      <c r="T119" s="223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4" t="s">
        <v>161</v>
      </c>
      <c r="AT119" s="224" t="s">
        <v>156</v>
      </c>
      <c r="AU119" s="224" t="s">
        <v>84</v>
      </c>
      <c r="AY119" s="18" t="s">
        <v>153</v>
      </c>
      <c r="BE119" s="225">
        <f>IF(N119="základní",J119,0)</f>
        <v>0</v>
      </c>
      <c r="BF119" s="225">
        <f>IF(N119="snížená",J119,0)</f>
        <v>0</v>
      </c>
      <c r="BG119" s="225">
        <f>IF(N119="zákl. přenesená",J119,0)</f>
        <v>0</v>
      </c>
      <c r="BH119" s="225">
        <f>IF(N119="sníž. přenesená",J119,0)</f>
        <v>0</v>
      </c>
      <c r="BI119" s="225">
        <f>IF(N119="nulová",J119,0)</f>
        <v>0</v>
      </c>
      <c r="BJ119" s="18" t="s">
        <v>82</v>
      </c>
      <c r="BK119" s="225">
        <f>ROUND(I119*H119,2)</f>
        <v>0</v>
      </c>
      <c r="BL119" s="18" t="s">
        <v>161</v>
      </c>
      <c r="BM119" s="224" t="s">
        <v>960</v>
      </c>
    </row>
    <row r="120" s="2" customFormat="1">
      <c r="A120" s="39"/>
      <c r="B120" s="40"/>
      <c r="C120" s="41"/>
      <c r="D120" s="226" t="s">
        <v>163</v>
      </c>
      <c r="E120" s="41"/>
      <c r="F120" s="227" t="s">
        <v>961</v>
      </c>
      <c r="G120" s="41"/>
      <c r="H120" s="41"/>
      <c r="I120" s="228"/>
      <c r="J120" s="41"/>
      <c r="K120" s="41"/>
      <c r="L120" s="45"/>
      <c r="M120" s="229"/>
      <c r="N120" s="230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163</v>
      </c>
      <c r="AU120" s="18" t="s">
        <v>84</v>
      </c>
    </row>
    <row r="121" s="13" customFormat="1">
      <c r="A121" s="13"/>
      <c r="B121" s="231"/>
      <c r="C121" s="232"/>
      <c r="D121" s="226" t="s">
        <v>165</v>
      </c>
      <c r="E121" s="233" t="s">
        <v>19</v>
      </c>
      <c r="F121" s="234" t="s">
        <v>369</v>
      </c>
      <c r="G121" s="232"/>
      <c r="H121" s="233" t="s">
        <v>19</v>
      </c>
      <c r="I121" s="235"/>
      <c r="J121" s="232"/>
      <c r="K121" s="232"/>
      <c r="L121" s="236"/>
      <c r="M121" s="237"/>
      <c r="N121" s="238"/>
      <c r="O121" s="238"/>
      <c r="P121" s="238"/>
      <c r="Q121" s="238"/>
      <c r="R121" s="238"/>
      <c r="S121" s="238"/>
      <c r="T121" s="239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0" t="s">
        <v>165</v>
      </c>
      <c r="AU121" s="240" t="s">
        <v>84</v>
      </c>
      <c r="AV121" s="13" t="s">
        <v>82</v>
      </c>
      <c r="AW121" s="13" t="s">
        <v>35</v>
      </c>
      <c r="AX121" s="13" t="s">
        <v>75</v>
      </c>
      <c r="AY121" s="240" t="s">
        <v>153</v>
      </c>
    </row>
    <row r="122" s="14" customFormat="1">
      <c r="A122" s="14"/>
      <c r="B122" s="241"/>
      <c r="C122" s="242"/>
      <c r="D122" s="226" t="s">
        <v>165</v>
      </c>
      <c r="E122" s="243" t="s">
        <v>19</v>
      </c>
      <c r="F122" s="244" t="s">
        <v>962</v>
      </c>
      <c r="G122" s="242"/>
      <c r="H122" s="245">
        <v>68.25</v>
      </c>
      <c r="I122" s="246"/>
      <c r="J122" s="242"/>
      <c r="K122" s="242"/>
      <c r="L122" s="247"/>
      <c r="M122" s="248"/>
      <c r="N122" s="249"/>
      <c r="O122" s="249"/>
      <c r="P122" s="249"/>
      <c r="Q122" s="249"/>
      <c r="R122" s="249"/>
      <c r="S122" s="249"/>
      <c r="T122" s="250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1" t="s">
        <v>165</v>
      </c>
      <c r="AU122" s="251" t="s">
        <v>84</v>
      </c>
      <c r="AV122" s="14" t="s">
        <v>84</v>
      </c>
      <c r="AW122" s="14" t="s">
        <v>35</v>
      </c>
      <c r="AX122" s="14" t="s">
        <v>75</v>
      </c>
      <c r="AY122" s="251" t="s">
        <v>153</v>
      </c>
    </row>
    <row r="123" s="15" customFormat="1">
      <c r="A123" s="15"/>
      <c r="B123" s="252"/>
      <c r="C123" s="253"/>
      <c r="D123" s="226" t="s">
        <v>165</v>
      </c>
      <c r="E123" s="254" t="s">
        <v>19</v>
      </c>
      <c r="F123" s="255" t="s">
        <v>168</v>
      </c>
      <c r="G123" s="253"/>
      <c r="H123" s="256">
        <v>68.25</v>
      </c>
      <c r="I123" s="257"/>
      <c r="J123" s="253"/>
      <c r="K123" s="253"/>
      <c r="L123" s="258"/>
      <c r="M123" s="259"/>
      <c r="N123" s="260"/>
      <c r="O123" s="260"/>
      <c r="P123" s="260"/>
      <c r="Q123" s="260"/>
      <c r="R123" s="260"/>
      <c r="S123" s="260"/>
      <c r="T123" s="261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62" t="s">
        <v>165</v>
      </c>
      <c r="AU123" s="262" t="s">
        <v>84</v>
      </c>
      <c r="AV123" s="15" t="s">
        <v>161</v>
      </c>
      <c r="AW123" s="15" t="s">
        <v>35</v>
      </c>
      <c r="AX123" s="15" t="s">
        <v>82</v>
      </c>
      <c r="AY123" s="262" t="s">
        <v>153</v>
      </c>
    </row>
    <row r="124" s="2" customFormat="1" ht="16.5" customHeight="1">
      <c r="A124" s="39"/>
      <c r="B124" s="40"/>
      <c r="C124" s="213" t="s">
        <v>197</v>
      </c>
      <c r="D124" s="213" t="s">
        <v>156</v>
      </c>
      <c r="E124" s="214" t="s">
        <v>371</v>
      </c>
      <c r="F124" s="215" t="s">
        <v>372</v>
      </c>
      <c r="G124" s="216" t="s">
        <v>180</v>
      </c>
      <c r="H124" s="217">
        <v>198.06999999999999</v>
      </c>
      <c r="I124" s="218"/>
      <c r="J124" s="219">
        <f>ROUND(I124*H124,2)</f>
        <v>0</v>
      </c>
      <c r="K124" s="215" t="s">
        <v>333</v>
      </c>
      <c r="L124" s="45"/>
      <c r="M124" s="220" t="s">
        <v>19</v>
      </c>
      <c r="N124" s="221" t="s">
        <v>46</v>
      </c>
      <c r="O124" s="85"/>
      <c r="P124" s="222">
        <f>O124*H124</f>
        <v>0</v>
      </c>
      <c r="Q124" s="222">
        <v>0</v>
      </c>
      <c r="R124" s="222">
        <f>Q124*H124</f>
        <v>0</v>
      </c>
      <c r="S124" s="222">
        <v>0</v>
      </c>
      <c r="T124" s="223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24" t="s">
        <v>161</v>
      </c>
      <c r="AT124" s="224" t="s">
        <v>156</v>
      </c>
      <c r="AU124" s="224" t="s">
        <v>84</v>
      </c>
      <c r="AY124" s="18" t="s">
        <v>153</v>
      </c>
      <c r="BE124" s="225">
        <f>IF(N124="základní",J124,0)</f>
        <v>0</v>
      </c>
      <c r="BF124" s="225">
        <f>IF(N124="snížená",J124,0)</f>
        <v>0</v>
      </c>
      <c r="BG124" s="225">
        <f>IF(N124="zákl. přenesená",J124,0)</f>
        <v>0</v>
      </c>
      <c r="BH124" s="225">
        <f>IF(N124="sníž. přenesená",J124,0)</f>
        <v>0</v>
      </c>
      <c r="BI124" s="225">
        <f>IF(N124="nulová",J124,0)</f>
        <v>0</v>
      </c>
      <c r="BJ124" s="18" t="s">
        <v>82</v>
      </c>
      <c r="BK124" s="225">
        <f>ROUND(I124*H124,2)</f>
        <v>0</v>
      </c>
      <c r="BL124" s="18" t="s">
        <v>161</v>
      </c>
      <c r="BM124" s="224" t="s">
        <v>963</v>
      </c>
    </row>
    <row r="125" s="2" customFormat="1">
      <c r="A125" s="39"/>
      <c r="B125" s="40"/>
      <c r="C125" s="41"/>
      <c r="D125" s="226" t="s">
        <v>163</v>
      </c>
      <c r="E125" s="41"/>
      <c r="F125" s="227" t="s">
        <v>374</v>
      </c>
      <c r="G125" s="41"/>
      <c r="H125" s="41"/>
      <c r="I125" s="228"/>
      <c r="J125" s="41"/>
      <c r="K125" s="41"/>
      <c r="L125" s="45"/>
      <c r="M125" s="229"/>
      <c r="N125" s="230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163</v>
      </c>
      <c r="AU125" s="18" t="s">
        <v>84</v>
      </c>
    </row>
    <row r="126" s="13" customFormat="1">
      <c r="A126" s="13"/>
      <c r="B126" s="231"/>
      <c r="C126" s="232"/>
      <c r="D126" s="226" t="s">
        <v>165</v>
      </c>
      <c r="E126" s="233" t="s">
        <v>19</v>
      </c>
      <c r="F126" s="234" t="s">
        <v>375</v>
      </c>
      <c r="G126" s="232"/>
      <c r="H126" s="233" t="s">
        <v>19</v>
      </c>
      <c r="I126" s="235"/>
      <c r="J126" s="232"/>
      <c r="K126" s="232"/>
      <c r="L126" s="236"/>
      <c r="M126" s="237"/>
      <c r="N126" s="238"/>
      <c r="O126" s="238"/>
      <c r="P126" s="238"/>
      <c r="Q126" s="238"/>
      <c r="R126" s="238"/>
      <c r="S126" s="238"/>
      <c r="T126" s="239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0" t="s">
        <v>165</v>
      </c>
      <c r="AU126" s="240" t="s">
        <v>84</v>
      </c>
      <c r="AV126" s="13" t="s">
        <v>82</v>
      </c>
      <c r="AW126" s="13" t="s">
        <v>35</v>
      </c>
      <c r="AX126" s="13" t="s">
        <v>75</v>
      </c>
      <c r="AY126" s="240" t="s">
        <v>153</v>
      </c>
    </row>
    <row r="127" s="13" customFormat="1">
      <c r="A127" s="13"/>
      <c r="B127" s="231"/>
      <c r="C127" s="232"/>
      <c r="D127" s="226" t="s">
        <v>165</v>
      </c>
      <c r="E127" s="233" t="s">
        <v>19</v>
      </c>
      <c r="F127" s="234" t="s">
        <v>964</v>
      </c>
      <c r="G127" s="232"/>
      <c r="H127" s="233" t="s">
        <v>19</v>
      </c>
      <c r="I127" s="235"/>
      <c r="J127" s="232"/>
      <c r="K127" s="232"/>
      <c r="L127" s="236"/>
      <c r="M127" s="237"/>
      <c r="N127" s="238"/>
      <c r="O127" s="238"/>
      <c r="P127" s="238"/>
      <c r="Q127" s="238"/>
      <c r="R127" s="238"/>
      <c r="S127" s="238"/>
      <c r="T127" s="239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0" t="s">
        <v>165</v>
      </c>
      <c r="AU127" s="240" t="s">
        <v>84</v>
      </c>
      <c r="AV127" s="13" t="s">
        <v>82</v>
      </c>
      <c r="AW127" s="13" t="s">
        <v>35</v>
      </c>
      <c r="AX127" s="13" t="s">
        <v>75</v>
      </c>
      <c r="AY127" s="240" t="s">
        <v>153</v>
      </c>
    </row>
    <row r="128" s="14" customFormat="1">
      <c r="A128" s="14"/>
      <c r="B128" s="241"/>
      <c r="C128" s="242"/>
      <c r="D128" s="226" t="s">
        <v>165</v>
      </c>
      <c r="E128" s="243" t="s">
        <v>19</v>
      </c>
      <c r="F128" s="244" t="s">
        <v>965</v>
      </c>
      <c r="G128" s="242"/>
      <c r="H128" s="245">
        <v>1.6000000000000001</v>
      </c>
      <c r="I128" s="246"/>
      <c r="J128" s="242"/>
      <c r="K128" s="242"/>
      <c r="L128" s="247"/>
      <c r="M128" s="248"/>
      <c r="N128" s="249"/>
      <c r="O128" s="249"/>
      <c r="P128" s="249"/>
      <c r="Q128" s="249"/>
      <c r="R128" s="249"/>
      <c r="S128" s="249"/>
      <c r="T128" s="250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1" t="s">
        <v>165</v>
      </c>
      <c r="AU128" s="251" t="s">
        <v>84</v>
      </c>
      <c r="AV128" s="14" t="s">
        <v>84</v>
      </c>
      <c r="AW128" s="14" t="s">
        <v>35</v>
      </c>
      <c r="AX128" s="14" t="s">
        <v>75</v>
      </c>
      <c r="AY128" s="251" t="s">
        <v>153</v>
      </c>
    </row>
    <row r="129" s="13" customFormat="1">
      <c r="A129" s="13"/>
      <c r="B129" s="231"/>
      <c r="C129" s="232"/>
      <c r="D129" s="226" t="s">
        <v>165</v>
      </c>
      <c r="E129" s="233" t="s">
        <v>19</v>
      </c>
      <c r="F129" s="234" t="s">
        <v>91</v>
      </c>
      <c r="G129" s="232"/>
      <c r="H129" s="233" t="s">
        <v>19</v>
      </c>
      <c r="I129" s="235"/>
      <c r="J129" s="232"/>
      <c r="K129" s="232"/>
      <c r="L129" s="236"/>
      <c r="M129" s="237"/>
      <c r="N129" s="238"/>
      <c r="O129" s="238"/>
      <c r="P129" s="238"/>
      <c r="Q129" s="238"/>
      <c r="R129" s="238"/>
      <c r="S129" s="238"/>
      <c r="T129" s="239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0" t="s">
        <v>165</v>
      </c>
      <c r="AU129" s="240" t="s">
        <v>84</v>
      </c>
      <c r="AV129" s="13" t="s">
        <v>82</v>
      </c>
      <c r="AW129" s="13" t="s">
        <v>35</v>
      </c>
      <c r="AX129" s="13" t="s">
        <v>75</v>
      </c>
      <c r="AY129" s="240" t="s">
        <v>153</v>
      </c>
    </row>
    <row r="130" s="14" customFormat="1">
      <c r="A130" s="14"/>
      <c r="B130" s="241"/>
      <c r="C130" s="242"/>
      <c r="D130" s="226" t="s">
        <v>165</v>
      </c>
      <c r="E130" s="243" t="s">
        <v>19</v>
      </c>
      <c r="F130" s="244" t="s">
        <v>966</v>
      </c>
      <c r="G130" s="242"/>
      <c r="H130" s="245">
        <v>147.28</v>
      </c>
      <c r="I130" s="246"/>
      <c r="J130" s="242"/>
      <c r="K130" s="242"/>
      <c r="L130" s="247"/>
      <c r="M130" s="248"/>
      <c r="N130" s="249"/>
      <c r="O130" s="249"/>
      <c r="P130" s="249"/>
      <c r="Q130" s="249"/>
      <c r="R130" s="249"/>
      <c r="S130" s="249"/>
      <c r="T130" s="250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1" t="s">
        <v>165</v>
      </c>
      <c r="AU130" s="251" t="s">
        <v>84</v>
      </c>
      <c r="AV130" s="14" t="s">
        <v>84</v>
      </c>
      <c r="AW130" s="14" t="s">
        <v>35</v>
      </c>
      <c r="AX130" s="14" t="s">
        <v>75</v>
      </c>
      <c r="AY130" s="251" t="s">
        <v>153</v>
      </c>
    </row>
    <row r="131" s="13" customFormat="1">
      <c r="A131" s="13"/>
      <c r="B131" s="231"/>
      <c r="C131" s="232"/>
      <c r="D131" s="226" t="s">
        <v>165</v>
      </c>
      <c r="E131" s="233" t="s">
        <v>19</v>
      </c>
      <c r="F131" s="234" t="s">
        <v>377</v>
      </c>
      <c r="G131" s="232"/>
      <c r="H131" s="233" t="s">
        <v>19</v>
      </c>
      <c r="I131" s="235"/>
      <c r="J131" s="232"/>
      <c r="K131" s="232"/>
      <c r="L131" s="236"/>
      <c r="M131" s="237"/>
      <c r="N131" s="238"/>
      <c r="O131" s="238"/>
      <c r="P131" s="238"/>
      <c r="Q131" s="238"/>
      <c r="R131" s="238"/>
      <c r="S131" s="238"/>
      <c r="T131" s="239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0" t="s">
        <v>165</v>
      </c>
      <c r="AU131" s="240" t="s">
        <v>84</v>
      </c>
      <c r="AV131" s="13" t="s">
        <v>82</v>
      </c>
      <c r="AW131" s="13" t="s">
        <v>35</v>
      </c>
      <c r="AX131" s="13" t="s">
        <v>75</v>
      </c>
      <c r="AY131" s="240" t="s">
        <v>153</v>
      </c>
    </row>
    <row r="132" s="14" customFormat="1">
      <c r="A132" s="14"/>
      <c r="B132" s="241"/>
      <c r="C132" s="242"/>
      <c r="D132" s="226" t="s">
        <v>165</v>
      </c>
      <c r="E132" s="243" t="s">
        <v>19</v>
      </c>
      <c r="F132" s="244" t="s">
        <v>967</v>
      </c>
      <c r="G132" s="242"/>
      <c r="H132" s="245">
        <v>41.43</v>
      </c>
      <c r="I132" s="246"/>
      <c r="J132" s="242"/>
      <c r="K132" s="242"/>
      <c r="L132" s="247"/>
      <c r="M132" s="248"/>
      <c r="N132" s="249"/>
      <c r="O132" s="249"/>
      <c r="P132" s="249"/>
      <c r="Q132" s="249"/>
      <c r="R132" s="249"/>
      <c r="S132" s="249"/>
      <c r="T132" s="250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1" t="s">
        <v>165</v>
      </c>
      <c r="AU132" s="251" t="s">
        <v>84</v>
      </c>
      <c r="AV132" s="14" t="s">
        <v>84</v>
      </c>
      <c r="AW132" s="14" t="s">
        <v>35</v>
      </c>
      <c r="AX132" s="14" t="s">
        <v>75</v>
      </c>
      <c r="AY132" s="251" t="s">
        <v>153</v>
      </c>
    </row>
    <row r="133" s="13" customFormat="1">
      <c r="A133" s="13"/>
      <c r="B133" s="231"/>
      <c r="C133" s="232"/>
      <c r="D133" s="226" t="s">
        <v>165</v>
      </c>
      <c r="E133" s="233" t="s">
        <v>19</v>
      </c>
      <c r="F133" s="234" t="s">
        <v>379</v>
      </c>
      <c r="G133" s="232"/>
      <c r="H133" s="233" t="s">
        <v>19</v>
      </c>
      <c r="I133" s="235"/>
      <c r="J133" s="232"/>
      <c r="K133" s="232"/>
      <c r="L133" s="236"/>
      <c r="M133" s="237"/>
      <c r="N133" s="238"/>
      <c r="O133" s="238"/>
      <c r="P133" s="238"/>
      <c r="Q133" s="238"/>
      <c r="R133" s="238"/>
      <c r="S133" s="238"/>
      <c r="T133" s="239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0" t="s">
        <v>165</v>
      </c>
      <c r="AU133" s="240" t="s">
        <v>84</v>
      </c>
      <c r="AV133" s="13" t="s">
        <v>82</v>
      </c>
      <c r="AW133" s="13" t="s">
        <v>35</v>
      </c>
      <c r="AX133" s="13" t="s">
        <v>75</v>
      </c>
      <c r="AY133" s="240" t="s">
        <v>153</v>
      </c>
    </row>
    <row r="134" s="14" customFormat="1">
      <c r="A134" s="14"/>
      <c r="B134" s="241"/>
      <c r="C134" s="242"/>
      <c r="D134" s="226" t="s">
        <v>165</v>
      </c>
      <c r="E134" s="243" t="s">
        <v>19</v>
      </c>
      <c r="F134" s="244" t="s">
        <v>968</v>
      </c>
      <c r="G134" s="242"/>
      <c r="H134" s="245">
        <v>7.7599999999999998</v>
      </c>
      <c r="I134" s="246"/>
      <c r="J134" s="242"/>
      <c r="K134" s="242"/>
      <c r="L134" s="247"/>
      <c r="M134" s="248"/>
      <c r="N134" s="249"/>
      <c r="O134" s="249"/>
      <c r="P134" s="249"/>
      <c r="Q134" s="249"/>
      <c r="R134" s="249"/>
      <c r="S134" s="249"/>
      <c r="T134" s="250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1" t="s">
        <v>165</v>
      </c>
      <c r="AU134" s="251" t="s">
        <v>84</v>
      </c>
      <c r="AV134" s="14" t="s">
        <v>84</v>
      </c>
      <c r="AW134" s="14" t="s">
        <v>35</v>
      </c>
      <c r="AX134" s="14" t="s">
        <v>75</v>
      </c>
      <c r="AY134" s="251" t="s">
        <v>153</v>
      </c>
    </row>
    <row r="135" s="15" customFormat="1">
      <c r="A135" s="15"/>
      <c r="B135" s="252"/>
      <c r="C135" s="253"/>
      <c r="D135" s="226" t="s">
        <v>165</v>
      </c>
      <c r="E135" s="254" t="s">
        <v>19</v>
      </c>
      <c r="F135" s="255" t="s">
        <v>168</v>
      </c>
      <c r="G135" s="253"/>
      <c r="H135" s="256">
        <v>198.06999999999999</v>
      </c>
      <c r="I135" s="257"/>
      <c r="J135" s="253"/>
      <c r="K135" s="253"/>
      <c r="L135" s="258"/>
      <c r="M135" s="259"/>
      <c r="N135" s="260"/>
      <c r="O135" s="260"/>
      <c r="P135" s="260"/>
      <c r="Q135" s="260"/>
      <c r="R135" s="260"/>
      <c r="S135" s="260"/>
      <c r="T135" s="261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62" t="s">
        <v>165</v>
      </c>
      <c r="AU135" s="262" t="s">
        <v>84</v>
      </c>
      <c r="AV135" s="15" t="s">
        <v>161</v>
      </c>
      <c r="AW135" s="15" t="s">
        <v>35</v>
      </c>
      <c r="AX135" s="15" t="s">
        <v>82</v>
      </c>
      <c r="AY135" s="262" t="s">
        <v>153</v>
      </c>
    </row>
    <row r="136" s="2" customFormat="1" ht="16.5" customHeight="1">
      <c r="A136" s="39"/>
      <c r="B136" s="40"/>
      <c r="C136" s="213" t="s">
        <v>204</v>
      </c>
      <c r="D136" s="213" t="s">
        <v>156</v>
      </c>
      <c r="E136" s="214" t="s">
        <v>381</v>
      </c>
      <c r="F136" s="215" t="s">
        <v>382</v>
      </c>
      <c r="G136" s="216" t="s">
        <v>159</v>
      </c>
      <c r="H136" s="217">
        <v>118.8</v>
      </c>
      <c r="I136" s="218"/>
      <c r="J136" s="219">
        <f>ROUND(I136*H136,2)</f>
        <v>0</v>
      </c>
      <c r="K136" s="215" t="s">
        <v>333</v>
      </c>
      <c r="L136" s="45"/>
      <c r="M136" s="220" t="s">
        <v>19</v>
      </c>
      <c r="N136" s="221" t="s">
        <v>46</v>
      </c>
      <c r="O136" s="85"/>
      <c r="P136" s="222">
        <f>O136*H136</f>
        <v>0</v>
      </c>
      <c r="Q136" s="222">
        <v>0.00069999999999999999</v>
      </c>
      <c r="R136" s="222">
        <f>Q136*H136</f>
        <v>0.083159999999999998</v>
      </c>
      <c r="S136" s="222">
        <v>0</v>
      </c>
      <c r="T136" s="223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24" t="s">
        <v>161</v>
      </c>
      <c r="AT136" s="224" t="s">
        <v>156</v>
      </c>
      <c r="AU136" s="224" t="s">
        <v>84</v>
      </c>
      <c r="AY136" s="18" t="s">
        <v>153</v>
      </c>
      <c r="BE136" s="225">
        <f>IF(N136="základní",J136,0)</f>
        <v>0</v>
      </c>
      <c r="BF136" s="225">
        <f>IF(N136="snížená",J136,0)</f>
        <v>0</v>
      </c>
      <c r="BG136" s="225">
        <f>IF(N136="zákl. přenesená",J136,0)</f>
        <v>0</v>
      </c>
      <c r="BH136" s="225">
        <f>IF(N136="sníž. přenesená",J136,0)</f>
        <v>0</v>
      </c>
      <c r="BI136" s="225">
        <f>IF(N136="nulová",J136,0)</f>
        <v>0</v>
      </c>
      <c r="BJ136" s="18" t="s">
        <v>82</v>
      </c>
      <c r="BK136" s="225">
        <f>ROUND(I136*H136,2)</f>
        <v>0</v>
      </c>
      <c r="BL136" s="18" t="s">
        <v>161</v>
      </c>
      <c r="BM136" s="224" t="s">
        <v>969</v>
      </c>
    </row>
    <row r="137" s="2" customFormat="1">
      <c r="A137" s="39"/>
      <c r="B137" s="40"/>
      <c r="C137" s="41"/>
      <c r="D137" s="226" t="s">
        <v>163</v>
      </c>
      <c r="E137" s="41"/>
      <c r="F137" s="227" t="s">
        <v>384</v>
      </c>
      <c r="G137" s="41"/>
      <c r="H137" s="41"/>
      <c r="I137" s="228"/>
      <c r="J137" s="41"/>
      <c r="K137" s="41"/>
      <c r="L137" s="45"/>
      <c r="M137" s="229"/>
      <c r="N137" s="230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163</v>
      </c>
      <c r="AU137" s="18" t="s">
        <v>84</v>
      </c>
    </row>
    <row r="138" s="13" customFormat="1">
      <c r="A138" s="13"/>
      <c r="B138" s="231"/>
      <c r="C138" s="232"/>
      <c r="D138" s="226" t="s">
        <v>165</v>
      </c>
      <c r="E138" s="233" t="s">
        <v>19</v>
      </c>
      <c r="F138" s="234" t="s">
        <v>970</v>
      </c>
      <c r="G138" s="232"/>
      <c r="H138" s="233" t="s">
        <v>19</v>
      </c>
      <c r="I138" s="235"/>
      <c r="J138" s="232"/>
      <c r="K138" s="232"/>
      <c r="L138" s="236"/>
      <c r="M138" s="237"/>
      <c r="N138" s="238"/>
      <c r="O138" s="238"/>
      <c r="P138" s="238"/>
      <c r="Q138" s="238"/>
      <c r="R138" s="238"/>
      <c r="S138" s="238"/>
      <c r="T138" s="239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0" t="s">
        <v>165</v>
      </c>
      <c r="AU138" s="240" t="s">
        <v>84</v>
      </c>
      <c r="AV138" s="13" t="s">
        <v>82</v>
      </c>
      <c r="AW138" s="13" t="s">
        <v>35</v>
      </c>
      <c r="AX138" s="13" t="s">
        <v>75</v>
      </c>
      <c r="AY138" s="240" t="s">
        <v>153</v>
      </c>
    </row>
    <row r="139" s="14" customFormat="1">
      <c r="A139" s="14"/>
      <c r="B139" s="241"/>
      <c r="C139" s="242"/>
      <c r="D139" s="226" t="s">
        <v>165</v>
      </c>
      <c r="E139" s="243" t="s">
        <v>19</v>
      </c>
      <c r="F139" s="244" t="s">
        <v>971</v>
      </c>
      <c r="G139" s="242"/>
      <c r="H139" s="245">
        <v>118.8</v>
      </c>
      <c r="I139" s="246"/>
      <c r="J139" s="242"/>
      <c r="K139" s="242"/>
      <c r="L139" s="247"/>
      <c r="M139" s="248"/>
      <c r="N139" s="249"/>
      <c r="O139" s="249"/>
      <c r="P139" s="249"/>
      <c r="Q139" s="249"/>
      <c r="R139" s="249"/>
      <c r="S139" s="249"/>
      <c r="T139" s="250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1" t="s">
        <v>165</v>
      </c>
      <c r="AU139" s="251" t="s">
        <v>84</v>
      </c>
      <c r="AV139" s="14" t="s">
        <v>84</v>
      </c>
      <c r="AW139" s="14" t="s">
        <v>35</v>
      </c>
      <c r="AX139" s="14" t="s">
        <v>75</v>
      </c>
      <c r="AY139" s="251" t="s">
        <v>153</v>
      </c>
    </row>
    <row r="140" s="15" customFormat="1">
      <c r="A140" s="15"/>
      <c r="B140" s="252"/>
      <c r="C140" s="253"/>
      <c r="D140" s="226" t="s">
        <v>165</v>
      </c>
      <c r="E140" s="254" t="s">
        <v>19</v>
      </c>
      <c r="F140" s="255" t="s">
        <v>168</v>
      </c>
      <c r="G140" s="253"/>
      <c r="H140" s="256">
        <v>118.8</v>
      </c>
      <c r="I140" s="257"/>
      <c r="J140" s="253"/>
      <c r="K140" s="253"/>
      <c r="L140" s="258"/>
      <c r="M140" s="259"/>
      <c r="N140" s="260"/>
      <c r="O140" s="260"/>
      <c r="P140" s="260"/>
      <c r="Q140" s="260"/>
      <c r="R140" s="260"/>
      <c r="S140" s="260"/>
      <c r="T140" s="261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62" t="s">
        <v>165</v>
      </c>
      <c r="AU140" s="262" t="s">
        <v>84</v>
      </c>
      <c r="AV140" s="15" t="s">
        <v>161</v>
      </c>
      <c r="AW140" s="15" t="s">
        <v>35</v>
      </c>
      <c r="AX140" s="15" t="s">
        <v>82</v>
      </c>
      <c r="AY140" s="262" t="s">
        <v>153</v>
      </c>
    </row>
    <row r="141" s="2" customFormat="1" ht="16.5" customHeight="1">
      <c r="A141" s="39"/>
      <c r="B141" s="40"/>
      <c r="C141" s="213" t="s">
        <v>173</v>
      </c>
      <c r="D141" s="213" t="s">
        <v>156</v>
      </c>
      <c r="E141" s="214" t="s">
        <v>387</v>
      </c>
      <c r="F141" s="215" t="s">
        <v>388</v>
      </c>
      <c r="G141" s="216" t="s">
        <v>159</v>
      </c>
      <c r="H141" s="217">
        <v>118.8</v>
      </c>
      <c r="I141" s="218"/>
      <c r="J141" s="219">
        <f>ROUND(I141*H141,2)</f>
        <v>0</v>
      </c>
      <c r="K141" s="215" t="s">
        <v>333</v>
      </c>
      <c r="L141" s="45"/>
      <c r="M141" s="220" t="s">
        <v>19</v>
      </c>
      <c r="N141" s="221" t="s">
        <v>46</v>
      </c>
      <c r="O141" s="85"/>
      <c r="P141" s="222">
        <f>O141*H141</f>
        <v>0</v>
      </c>
      <c r="Q141" s="222">
        <v>0</v>
      </c>
      <c r="R141" s="222">
        <f>Q141*H141</f>
        <v>0</v>
      </c>
      <c r="S141" s="222">
        <v>0</v>
      </c>
      <c r="T141" s="223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24" t="s">
        <v>161</v>
      </c>
      <c r="AT141" s="224" t="s">
        <v>156</v>
      </c>
      <c r="AU141" s="224" t="s">
        <v>84</v>
      </c>
      <c r="AY141" s="18" t="s">
        <v>153</v>
      </c>
      <c r="BE141" s="225">
        <f>IF(N141="základní",J141,0)</f>
        <v>0</v>
      </c>
      <c r="BF141" s="225">
        <f>IF(N141="snížená",J141,0)</f>
        <v>0</v>
      </c>
      <c r="BG141" s="225">
        <f>IF(N141="zákl. přenesená",J141,0)</f>
        <v>0</v>
      </c>
      <c r="BH141" s="225">
        <f>IF(N141="sníž. přenesená",J141,0)</f>
        <v>0</v>
      </c>
      <c r="BI141" s="225">
        <f>IF(N141="nulová",J141,0)</f>
        <v>0</v>
      </c>
      <c r="BJ141" s="18" t="s">
        <v>82</v>
      </c>
      <c r="BK141" s="225">
        <f>ROUND(I141*H141,2)</f>
        <v>0</v>
      </c>
      <c r="BL141" s="18" t="s">
        <v>161</v>
      </c>
      <c r="BM141" s="224" t="s">
        <v>972</v>
      </c>
    </row>
    <row r="142" s="2" customFormat="1">
      <c r="A142" s="39"/>
      <c r="B142" s="40"/>
      <c r="C142" s="41"/>
      <c r="D142" s="226" t="s">
        <v>163</v>
      </c>
      <c r="E142" s="41"/>
      <c r="F142" s="227" t="s">
        <v>390</v>
      </c>
      <c r="G142" s="41"/>
      <c r="H142" s="41"/>
      <c r="I142" s="228"/>
      <c r="J142" s="41"/>
      <c r="K142" s="41"/>
      <c r="L142" s="45"/>
      <c r="M142" s="229"/>
      <c r="N142" s="230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163</v>
      </c>
      <c r="AU142" s="18" t="s">
        <v>84</v>
      </c>
    </row>
    <row r="143" s="2" customFormat="1" ht="16.5" customHeight="1">
      <c r="A143" s="39"/>
      <c r="B143" s="40"/>
      <c r="C143" s="213" t="s">
        <v>216</v>
      </c>
      <c r="D143" s="213" t="s">
        <v>156</v>
      </c>
      <c r="E143" s="214" t="s">
        <v>391</v>
      </c>
      <c r="F143" s="215" t="s">
        <v>392</v>
      </c>
      <c r="G143" s="216" t="s">
        <v>180</v>
      </c>
      <c r="H143" s="217">
        <v>158.45599999999999</v>
      </c>
      <c r="I143" s="218"/>
      <c r="J143" s="219">
        <f>ROUND(I143*H143,2)</f>
        <v>0</v>
      </c>
      <c r="K143" s="215" t="s">
        <v>333</v>
      </c>
      <c r="L143" s="45"/>
      <c r="M143" s="220" t="s">
        <v>19</v>
      </c>
      <c r="N143" s="221" t="s">
        <v>46</v>
      </c>
      <c r="O143" s="85"/>
      <c r="P143" s="222">
        <f>O143*H143</f>
        <v>0</v>
      </c>
      <c r="Q143" s="222">
        <v>0.00046000000000000001</v>
      </c>
      <c r="R143" s="222">
        <f>Q143*H143</f>
        <v>0.072889759999999998</v>
      </c>
      <c r="S143" s="222">
        <v>0</v>
      </c>
      <c r="T143" s="223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24" t="s">
        <v>161</v>
      </c>
      <c r="AT143" s="224" t="s">
        <v>156</v>
      </c>
      <c r="AU143" s="224" t="s">
        <v>84</v>
      </c>
      <c r="AY143" s="18" t="s">
        <v>153</v>
      </c>
      <c r="BE143" s="225">
        <f>IF(N143="základní",J143,0)</f>
        <v>0</v>
      </c>
      <c r="BF143" s="225">
        <f>IF(N143="snížená",J143,0)</f>
        <v>0</v>
      </c>
      <c r="BG143" s="225">
        <f>IF(N143="zákl. přenesená",J143,0)</f>
        <v>0</v>
      </c>
      <c r="BH143" s="225">
        <f>IF(N143="sníž. přenesená",J143,0)</f>
        <v>0</v>
      </c>
      <c r="BI143" s="225">
        <f>IF(N143="nulová",J143,0)</f>
        <v>0</v>
      </c>
      <c r="BJ143" s="18" t="s">
        <v>82</v>
      </c>
      <c r="BK143" s="225">
        <f>ROUND(I143*H143,2)</f>
        <v>0</v>
      </c>
      <c r="BL143" s="18" t="s">
        <v>161</v>
      </c>
      <c r="BM143" s="224" t="s">
        <v>973</v>
      </c>
    </row>
    <row r="144" s="2" customFormat="1">
      <c r="A144" s="39"/>
      <c r="B144" s="40"/>
      <c r="C144" s="41"/>
      <c r="D144" s="226" t="s">
        <v>163</v>
      </c>
      <c r="E144" s="41"/>
      <c r="F144" s="227" t="s">
        <v>394</v>
      </c>
      <c r="G144" s="41"/>
      <c r="H144" s="41"/>
      <c r="I144" s="228"/>
      <c r="J144" s="41"/>
      <c r="K144" s="41"/>
      <c r="L144" s="45"/>
      <c r="M144" s="229"/>
      <c r="N144" s="230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163</v>
      </c>
      <c r="AU144" s="18" t="s">
        <v>84</v>
      </c>
    </row>
    <row r="145" s="14" customFormat="1">
      <c r="A145" s="14"/>
      <c r="B145" s="241"/>
      <c r="C145" s="242"/>
      <c r="D145" s="226" t="s">
        <v>165</v>
      </c>
      <c r="E145" s="243" t="s">
        <v>19</v>
      </c>
      <c r="F145" s="244" t="s">
        <v>974</v>
      </c>
      <c r="G145" s="242"/>
      <c r="H145" s="245">
        <v>158.45599999999999</v>
      </c>
      <c r="I145" s="246"/>
      <c r="J145" s="242"/>
      <c r="K145" s="242"/>
      <c r="L145" s="247"/>
      <c r="M145" s="248"/>
      <c r="N145" s="249"/>
      <c r="O145" s="249"/>
      <c r="P145" s="249"/>
      <c r="Q145" s="249"/>
      <c r="R145" s="249"/>
      <c r="S145" s="249"/>
      <c r="T145" s="250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1" t="s">
        <v>165</v>
      </c>
      <c r="AU145" s="251" t="s">
        <v>84</v>
      </c>
      <c r="AV145" s="14" t="s">
        <v>84</v>
      </c>
      <c r="AW145" s="14" t="s">
        <v>35</v>
      </c>
      <c r="AX145" s="14" t="s">
        <v>75</v>
      </c>
      <c r="AY145" s="251" t="s">
        <v>153</v>
      </c>
    </row>
    <row r="146" s="15" customFormat="1">
      <c r="A146" s="15"/>
      <c r="B146" s="252"/>
      <c r="C146" s="253"/>
      <c r="D146" s="226" t="s">
        <v>165</v>
      </c>
      <c r="E146" s="254" t="s">
        <v>19</v>
      </c>
      <c r="F146" s="255" t="s">
        <v>168</v>
      </c>
      <c r="G146" s="253"/>
      <c r="H146" s="256">
        <v>158.45599999999999</v>
      </c>
      <c r="I146" s="257"/>
      <c r="J146" s="253"/>
      <c r="K146" s="253"/>
      <c r="L146" s="258"/>
      <c r="M146" s="259"/>
      <c r="N146" s="260"/>
      <c r="O146" s="260"/>
      <c r="P146" s="260"/>
      <c r="Q146" s="260"/>
      <c r="R146" s="260"/>
      <c r="S146" s="260"/>
      <c r="T146" s="261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62" t="s">
        <v>165</v>
      </c>
      <c r="AU146" s="262" t="s">
        <v>84</v>
      </c>
      <c r="AV146" s="15" t="s">
        <v>161</v>
      </c>
      <c r="AW146" s="15" t="s">
        <v>35</v>
      </c>
      <c r="AX146" s="15" t="s">
        <v>82</v>
      </c>
      <c r="AY146" s="262" t="s">
        <v>153</v>
      </c>
    </row>
    <row r="147" s="2" customFormat="1" ht="16.5" customHeight="1">
      <c r="A147" s="39"/>
      <c r="B147" s="40"/>
      <c r="C147" s="213" t="s">
        <v>224</v>
      </c>
      <c r="D147" s="213" t="s">
        <v>156</v>
      </c>
      <c r="E147" s="214" t="s">
        <v>397</v>
      </c>
      <c r="F147" s="215" t="s">
        <v>398</v>
      </c>
      <c r="G147" s="216" t="s">
        <v>180</v>
      </c>
      <c r="H147" s="217">
        <v>158.45599999999999</v>
      </c>
      <c r="I147" s="218"/>
      <c r="J147" s="219">
        <f>ROUND(I147*H147,2)</f>
        <v>0</v>
      </c>
      <c r="K147" s="215" t="s">
        <v>333</v>
      </c>
      <c r="L147" s="45"/>
      <c r="M147" s="220" t="s">
        <v>19</v>
      </c>
      <c r="N147" s="221" t="s">
        <v>46</v>
      </c>
      <c r="O147" s="85"/>
      <c r="P147" s="222">
        <f>O147*H147</f>
        <v>0</v>
      </c>
      <c r="Q147" s="222">
        <v>0</v>
      </c>
      <c r="R147" s="222">
        <f>Q147*H147</f>
        <v>0</v>
      </c>
      <c r="S147" s="222">
        <v>0</v>
      </c>
      <c r="T147" s="223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24" t="s">
        <v>161</v>
      </c>
      <c r="AT147" s="224" t="s">
        <v>156</v>
      </c>
      <c r="AU147" s="224" t="s">
        <v>84</v>
      </c>
      <c r="AY147" s="18" t="s">
        <v>153</v>
      </c>
      <c r="BE147" s="225">
        <f>IF(N147="základní",J147,0)</f>
        <v>0</v>
      </c>
      <c r="BF147" s="225">
        <f>IF(N147="snížená",J147,0)</f>
        <v>0</v>
      </c>
      <c r="BG147" s="225">
        <f>IF(N147="zákl. přenesená",J147,0)</f>
        <v>0</v>
      </c>
      <c r="BH147" s="225">
        <f>IF(N147="sníž. přenesená",J147,0)</f>
        <v>0</v>
      </c>
      <c r="BI147" s="225">
        <f>IF(N147="nulová",J147,0)</f>
        <v>0</v>
      </c>
      <c r="BJ147" s="18" t="s">
        <v>82</v>
      </c>
      <c r="BK147" s="225">
        <f>ROUND(I147*H147,2)</f>
        <v>0</v>
      </c>
      <c r="BL147" s="18" t="s">
        <v>161</v>
      </c>
      <c r="BM147" s="224" t="s">
        <v>975</v>
      </c>
    </row>
    <row r="148" s="2" customFormat="1">
      <c r="A148" s="39"/>
      <c r="B148" s="40"/>
      <c r="C148" s="41"/>
      <c r="D148" s="226" t="s">
        <v>163</v>
      </c>
      <c r="E148" s="41"/>
      <c r="F148" s="227" t="s">
        <v>400</v>
      </c>
      <c r="G148" s="41"/>
      <c r="H148" s="41"/>
      <c r="I148" s="228"/>
      <c r="J148" s="41"/>
      <c r="K148" s="41"/>
      <c r="L148" s="45"/>
      <c r="M148" s="229"/>
      <c r="N148" s="230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163</v>
      </c>
      <c r="AU148" s="18" t="s">
        <v>84</v>
      </c>
    </row>
    <row r="149" s="14" customFormat="1">
      <c r="A149" s="14"/>
      <c r="B149" s="241"/>
      <c r="C149" s="242"/>
      <c r="D149" s="226" t="s">
        <v>165</v>
      </c>
      <c r="E149" s="243" t="s">
        <v>19</v>
      </c>
      <c r="F149" s="244" t="s">
        <v>974</v>
      </c>
      <c r="G149" s="242"/>
      <c r="H149" s="245">
        <v>158.45599999999999</v>
      </c>
      <c r="I149" s="246"/>
      <c r="J149" s="242"/>
      <c r="K149" s="242"/>
      <c r="L149" s="247"/>
      <c r="M149" s="248"/>
      <c r="N149" s="249"/>
      <c r="O149" s="249"/>
      <c r="P149" s="249"/>
      <c r="Q149" s="249"/>
      <c r="R149" s="249"/>
      <c r="S149" s="249"/>
      <c r="T149" s="250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1" t="s">
        <v>165</v>
      </c>
      <c r="AU149" s="251" t="s">
        <v>84</v>
      </c>
      <c r="AV149" s="14" t="s">
        <v>84</v>
      </c>
      <c r="AW149" s="14" t="s">
        <v>35</v>
      </c>
      <c r="AX149" s="14" t="s">
        <v>75</v>
      </c>
      <c r="AY149" s="251" t="s">
        <v>153</v>
      </c>
    </row>
    <row r="150" s="15" customFormat="1">
      <c r="A150" s="15"/>
      <c r="B150" s="252"/>
      <c r="C150" s="253"/>
      <c r="D150" s="226" t="s">
        <v>165</v>
      </c>
      <c r="E150" s="254" t="s">
        <v>19</v>
      </c>
      <c r="F150" s="255" t="s">
        <v>168</v>
      </c>
      <c r="G150" s="253"/>
      <c r="H150" s="256">
        <v>158.45599999999999</v>
      </c>
      <c r="I150" s="257"/>
      <c r="J150" s="253"/>
      <c r="K150" s="253"/>
      <c r="L150" s="258"/>
      <c r="M150" s="259"/>
      <c r="N150" s="260"/>
      <c r="O150" s="260"/>
      <c r="P150" s="260"/>
      <c r="Q150" s="260"/>
      <c r="R150" s="260"/>
      <c r="S150" s="260"/>
      <c r="T150" s="261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62" t="s">
        <v>165</v>
      </c>
      <c r="AU150" s="262" t="s">
        <v>84</v>
      </c>
      <c r="AV150" s="15" t="s">
        <v>161</v>
      </c>
      <c r="AW150" s="15" t="s">
        <v>35</v>
      </c>
      <c r="AX150" s="15" t="s">
        <v>82</v>
      </c>
      <c r="AY150" s="262" t="s">
        <v>153</v>
      </c>
    </row>
    <row r="151" s="2" customFormat="1" ht="16.5" customHeight="1">
      <c r="A151" s="39"/>
      <c r="B151" s="40"/>
      <c r="C151" s="213" t="s">
        <v>230</v>
      </c>
      <c r="D151" s="213" t="s">
        <v>156</v>
      </c>
      <c r="E151" s="214" t="s">
        <v>413</v>
      </c>
      <c r="F151" s="215" t="s">
        <v>414</v>
      </c>
      <c r="G151" s="216" t="s">
        <v>180</v>
      </c>
      <c r="H151" s="217">
        <v>198.06999999999999</v>
      </c>
      <c r="I151" s="218"/>
      <c r="J151" s="219">
        <f>ROUND(I151*H151,2)</f>
        <v>0</v>
      </c>
      <c r="K151" s="215" t="s">
        <v>333</v>
      </c>
      <c r="L151" s="45"/>
      <c r="M151" s="220" t="s">
        <v>19</v>
      </c>
      <c r="N151" s="221" t="s">
        <v>46</v>
      </c>
      <c r="O151" s="85"/>
      <c r="P151" s="222">
        <f>O151*H151</f>
        <v>0</v>
      </c>
      <c r="Q151" s="222">
        <v>0</v>
      </c>
      <c r="R151" s="222">
        <f>Q151*H151</f>
        <v>0</v>
      </c>
      <c r="S151" s="222">
        <v>0</v>
      </c>
      <c r="T151" s="223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24" t="s">
        <v>161</v>
      </c>
      <c r="AT151" s="224" t="s">
        <v>156</v>
      </c>
      <c r="AU151" s="224" t="s">
        <v>84</v>
      </c>
      <c r="AY151" s="18" t="s">
        <v>153</v>
      </c>
      <c r="BE151" s="225">
        <f>IF(N151="základní",J151,0)</f>
        <v>0</v>
      </c>
      <c r="BF151" s="225">
        <f>IF(N151="snížená",J151,0)</f>
        <v>0</v>
      </c>
      <c r="BG151" s="225">
        <f>IF(N151="zákl. přenesená",J151,0)</f>
        <v>0</v>
      </c>
      <c r="BH151" s="225">
        <f>IF(N151="sníž. přenesená",J151,0)</f>
        <v>0</v>
      </c>
      <c r="BI151" s="225">
        <f>IF(N151="nulová",J151,0)</f>
        <v>0</v>
      </c>
      <c r="BJ151" s="18" t="s">
        <v>82</v>
      </c>
      <c r="BK151" s="225">
        <f>ROUND(I151*H151,2)</f>
        <v>0</v>
      </c>
      <c r="BL151" s="18" t="s">
        <v>161</v>
      </c>
      <c r="BM151" s="224" t="s">
        <v>976</v>
      </c>
    </row>
    <row r="152" s="2" customFormat="1">
      <c r="A152" s="39"/>
      <c r="B152" s="40"/>
      <c r="C152" s="41"/>
      <c r="D152" s="226" t="s">
        <v>163</v>
      </c>
      <c r="E152" s="41"/>
      <c r="F152" s="227" t="s">
        <v>416</v>
      </c>
      <c r="G152" s="41"/>
      <c r="H152" s="41"/>
      <c r="I152" s="228"/>
      <c r="J152" s="41"/>
      <c r="K152" s="41"/>
      <c r="L152" s="45"/>
      <c r="M152" s="229"/>
      <c r="N152" s="230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163</v>
      </c>
      <c r="AU152" s="18" t="s">
        <v>84</v>
      </c>
    </row>
    <row r="153" s="13" customFormat="1">
      <c r="A153" s="13"/>
      <c r="B153" s="231"/>
      <c r="C153" s="232"/>
      <c r="D153" s="226" t="s">
        <v>165</v>
      </c>
      <c r="E153" s="233" t="s">
        <v>19</v>
      </c>
      <c r="F153" s="234" t="s">
        <v>417</v>
      </c>
      <c r="G153" s="232"/>
      <c r="H153" s="233" t="s">
        <v>19</v>
      </c>
      <c r="I153" s="235"/>
      <c r="J153" s="232"/>
      <c r="K153" s="232"/>
      <c r="L153" s="236"/>
      <c r="M153" s="237"/>
      <c r="N153" s="238"/>
      <c r="O153" s="238"/>
      <c r="P153" s="238"/>
      <c r="Q153" s="238"/>
      <c r="R153" s="238"/>
      <c r="S153" s="238"/>
      <c r="T153" s="239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0" t="s">
        <v>165</v>
      </c>
      <c r="AU153" s="240" t="s">
        <v>84</v>
      </c>
      <c r="AV153" s="13" t="s">
        <v>82</v>
      </c>
      <c r="AW153" s="13" t="s">
        <v>35</v>
      </c>
      <c r="AX153" s="13" t="s">
        <v>75</v>
      </c>
      <c r="AY153" s="240" t="s">
        <v>153</v>
      </c>
    </row>
    <row r="154" s="14" customFormat="1">
      <c r="A154" s="14"/>
      <c r="B154" s="241"/>
      <c r="C154" s="242"/>
      <c r="D154" s="226" t="s">
        <v>165</v>
      </c>
      <c r="E154" s="243" t="s">
        <v>19</v>
      </c>
      <c r="F154" s="244" t="s">
        <v>977</v>
      </c>
      <c r="G154" s="242"/>
      <c r="H154" s="245">
        <v>198.06999999999999</v>
      </c>
      <c r="I154" s="246"/>
      <c r="J154" s="242"/>
      <c r="K154" s="242"/>
      <c r="L154" s="247"/>
      <c r="M154" s="248"/>
      <c r="N154" s="249"/>
      <c r="O154" s="249"/>
      <c r="P154" s="249"/>
      <c r="Q154" s="249"/>
      <c r="R154" s="249"/>
      <c r="S154" s="249"/>
      <c r="T154" s="250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1" t="s">
        <v>165</v>
      </c>
      <c r="AU154" s="251" t="s">
        <v>84</v>
      </c>
      <c r="AV154" s="14" t="s">
        <v>84</v>
      </c>
      <c r="AW154" s="14" t="s">
        <v>35</v>
      </c>
      <c r="AX154" s="14" t="s">
        <v>75</v>
      </c>
      <c r="AY154" s="251" t="s">
        <v>153</v>
      </c>
    </row>
    <row r="155" s="15" customFormat="1">
      <c r="A155" s="15"/>
      <c r="B155" s="252"/>
      <c r="C155" s="253"/>
      <c r="D155" s="226" t="s">
        <v>165</v>
      </c>
      <c r="E155" s="254" t="s">
        <v>19</v>
      </c>
      <c r="F155" s="255" t="s">
        <v>168</v>
      </c>
      <c r="G155" s="253"/>
      <c r="H155" s="256">
        <v>198.06999999999999</v>
      </c>
      <c r="I155" s="257"/>
      <c r="J155" s="253"/>
      <c r="K155" s="253"/>
      <c r="L155" s="258"/>
      <c r="M155" s="259"/>
      <c r="N155" s="260"/>
      <c r="O155" s="260"/>
      <c r="P155" s="260"/>
      <c r="Q155" s="260"/>
      <c r="R155" s="260"/>
      <c r="S155" s="260"/>
      <c r="T155" s="261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62" t="s">
        <v>165</v>
      </c>
      <c r="AU155" s="262" t="s">
        <v>84</v>
      </c>
      <c r="AV155" s="15" t="s">
        <v>161</v>
      </c>
      <c r="AW155" s="15" t="s">
        <v>35</v>
      </c>
      <c r="AX155" s="15" t="s">
        <v>82</v>
      </c>
      <c r="AY155" s="262" t="s">
        <v>153</v>
      </c>
    </row>
    <row r="156" s="2" customFormat="1">
      <c r="A156" s="39"/>
      <c r="B156" s="40"/>
      <c r="C156" s="213" t="s">
        <v>235</v>
      </c>
      <c r="D156" s="213" t="s">
        <v>156</v>
      </c>
      <c r="E156" s="214" t="s">
        <v>419</v>
      </c>
      <c r="F156" s="215" t="s">
        <v>420</v>
      </c>
      <c r="G156" s="216" t="s">
        <v>180</v>
      </c>
      <c r="H156" s="217">
        <v>2934.3020000000001</v>
      </c>
      <c r="I156" s="218"/>
      <c r="J156" s="219">
        <f>ROUND(I156*H156,2)</f>
        <v>0</v>
      </c>
      <c r="K156" s="215" t="s">
        <v>333</v>
      </c>
      <c r="L156" s="45"/>
      <c r="M156" s="220" t="s">
        <v>19</v>
      </c>
      <c r="N156" s="221" t="s">
        <v>46</v>
      </c>
      <c r="O156" s="85"/>
      <c r="P156" s="222">
        <f>O156*H156</f>
        <v>0</v>
      </c>
      <c r="Q156" s="222">
        <v>0</v>
      </c>
      <c r="R156" s="222">
        <f>Q156*H156</f>
        <v>0</v>
      </c>
      <c r="S156" s="222">
        <v>0</v>
      </c>
      <c r="T156" s="223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24" t="s">
        <v>161</v>
      </c>
      <c r="AT156" s="224" t="s">
        <v>156</v>
      </c>
      <c r="AU156" s="224" t="s">
        <v>84</v>
      </c>
      <c r="AY156" s="18" t="s">
        <v>153</v>
      </c>
      <c r="BE156" s="225">
        <f>IF(N156="základní",J156,0)</f>
        <v>0</v>
      </c>
      <c r="BF156" s="225">
        <f>IF(N156="snížená",J156,0)</f>
        <v>0</v>
      </c>
      <c r="BG156" s="225">
        <f>IF(N156="zákl. přenesená",J156,0)</f>
        <v>0</v>
      </c>
      <c r="BH156" s="225">
        <f>IF(N156="sníž. přenesená",J156,0)</f>
        <v>0</v>
      </c>
      <c r="BI156" s="225">
        <f>IF(N156="nulová",J156,0)</f>
        <v>0</v>
      </c>
      <c r="BJ156" s="18" t="s">
        <v>82</v>
      </c>
      <c r="BK156" s="225">
        <f>ROUND(I156*H156,2)</f>
        <v>0</v>
      </c>
      <c r="BL156" s="18" t="s">
        <v>161</v>
      </c>
      <c r="BM156" s="224" t="s">
        <v>978</v>
      </c>
    </row>
    <row r="157" s="2" customFormat="1">
      <c r="A157" s="39"/>
      <c r="B157" s="40"/>
      <c r="C157" s="41"/>
      <c r="D157" s="226" t="s">
        <v>163</v>
      </c>
      <c r="E157" s="41"/>
      <c r="F157" s="227" t="s">
        <v>422</v>
      </c>
      <c r="G157" s="41"/>
      <c r="H157" s="41"/>
      <c r="I157" s="228"/>
      <c r="J157" s="41"/>
      <c r="K157" s="41"/>
      <c r="L157" s="45"/>
      <c r="M157" s="229"/>
      <c r="N157" s="230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163</v>
      </c>
      <c r="AU157" s="18" t="s">
        <v>84</v>
      </c>
    </row>
    <row r="158" s="13" customFormat="1">
      <c r="A158" s="13"/>
      <c r="B158" s="231"/>
      <c r="C158" s="232"/>
      <c r="D158" s="226" t="s">
        <v>165</v>
      </c>
      <c r="E158" s="233" t="s">
        <v>19</v>
      </c>
      <c r="F158" s="234" t="s">
        <v>979</v>
      </c>
      <c r="G158" s="232"/>
      <c r="H158" s="233" t="s">
        <v>19</v>
      </c>
      <c r="I158" s="235"/>
      <c r="J158" s="232"/>
      <c r="K158" s="232"/>
      <c r="L158" s="236"/>
      <c r="M158" s="237"/>
      <c r="N158" s="238"/>
      <c r="O158" s="238"/>
      <c r="P158" s="238"/>
      <c r="Q158" s="238"/>
      <c r="R158" s="238"/>
      <c r="S158" s="238"/>
      <c r="T158" s="23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0" t="s">
        <v>165</v>
      </c>
      <c r="AU158" s="240" t="s">
        <v>84</v>
      </c>
      <c r="AV158" s="13" t="s">
        <v>82</v>
      </c>
      <c r="AW158" s="13" t="s">
        <v>35</v>
      </c>
      <c r="AX158" s="13" t="s">
        <v>75</v>
      </c>
      <c r="AY158" s="240" t="s">
        <v>153</v>
      </c>
    </row>
    <row r="159" s="14" customFormat="1">
      <c r="A159" s="14"/>
      <c r="B159" s="241"/>
      <c r="C159" s="242"/>
      <c r="D159" s="226" t="s">
        <v>165</v>
      </c>
      <c r="E159" s="243" t="s">
        <v>19</v>
      </c>
      <c r="F159" s="244" t="s">
        <v>980</v>
      </c>
      <c r="G159" s="242"/>
      <c r="H159" s="245">
        <v>2934.3020000000001</v>
      </c>
      <c r="I159" s="246"/>
      <c r="J159" s="242"/>
      <c r="K159" s="242"/>
      <c r="L159" s="247"/>
      <c r="M159" s="248"/>
      <c r="N159" s="249"/>
      <c r="O159" s="249"/>
      <c r="P159" s="249"/>
      <c r="Q159" s="249"/>
      <c r="R159" s="249"/>
      <c r="S159" s="249"/>
      <c r="T159" s="250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1" t="s">
        <v>165</v>
      </c>
      <c r="AU159" s="251" t="s">
        <v>84</v>
      </c>
      <c r="AV159" s="14" t="s">
        <v>84</v>
      </c>
      <c r="AW159" s="14" t="s">
        <v>35</v>
      </c>
      <c r="AX159" s="14" t="s">
        <v>75</v>
      </c>
      <c r="AY159" s="251" t="s">
        <v>153</v>
      </c>
    </row>
    <row r="160" s="15" customFormat="1">
      <c r="A160" s="15"/>
      <c r="B160" s="252"/>
      <c r="C160" s="253"/>
      <c r="D160" s="226" t="s">
        <v>165</v>
      </c>
      <c r="E160" s="254" t="s">
        <v>19</v>
      </c>
      <c r="F160" s="255" t="s">
        <v>168</v>
      </c>
      <c r="G160" s="253"/>
      <c r="H160" s="256">
        <v>2934.3020000000001</v>
      </c>
      <c r="I160" s="257"/>
      <c r="J160" s="253"/>
      <c r="K160" s="253"/>
      <c r="L160" s="258"/>
      <c r="M160" s="259"/>
      <c r="N160" s="260"/>
      <c r="O160" s="260"/>
      <c r="P160" s="260"/>
      <c r="Q160" s="260"/>
      <c r="R160" s="260"/>
      <c r="S160" s="260"/>
      <c r="T160" s="261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62" t="s">
        <v>165</v>
      </c>
      <c r="AU160" s="262" t="s">
        <v>84</v>
      </c>
      <c r="AV160" s="15" t="s">
        <v>161</v>
      </c>
      <c r="AW160" s="15" t="s">
        <v>35</v>
      </c>
      <c r="AX160" s="15" t="s">
        <v>82</v>
      </c>
      <c r="AY160" s="262" t="s">
        <v>153</v>
      </c>
    </row>
    <row r="161" s="2" customFormat="1" ht="16.5" customHeight="1">
      <c r="A161" s="39"/>
      <c r="B161" s="40"/>
      <c r="C161" s="213" t="s">
        <v>254</v>
      </c>
      <c r="D161" s="213" t="s">
        <v>156</v>
      </c>
      <c r="E161" s="214" t="s">
        <v>981</v>
      </c>
      <c r="F161" s="215" t="s">
        <v>982</v>
      </c>
      <c r="G161" s="216" t="s">
        <v>180</v>
      </c>
      <c r="H161" s="217">
        <v>198.06999999999999</v>
      </c>
      <c r="I161" s="218"/>
      <c r="J161" s="219">
        <f>ROUND(I161*H161,2)</f>
        <v>0</v>
      </c>
      <c r="K161" s="215" t="s">
        <v>333</v>
      </c>
      <c r="L161" s="45"/>
      <c r="M161" s="220" t="s">
        <v>19</v>
      </c>
      <c r="N161" s="221" t="s">
        <v>46</v>
      </c>
      <c r="O161" s="85"/>
      <c r="P161" s="222">
        <f>O161*H161</f>
        <v>0</v>
      </c>
      <c r="Q161" s="222">
        <v>0</v>
      </c>
      <c r="R161" s="222">
        <f>Q161*H161</f>
        <v>0</v>
      </c>
      <c r="S161" s="222">
        <v>0</v>
      </c>
      <c r="T161" s="223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24" t="s">
        <v>161</v>
      </c>
      <c r="AT161" s="224" t="s">
        <v>156</v>
      </c>
      <c r="AU161" s="224" t="s">
        <v>84</v>
      </c>
      <c r="AY161" s="18" t="s">
        <v>153</v>
      </c>
      <c r="BE161" s="225">
        <f>IF(N161="základní",J161,0)</f>
        <v>0</v>
      </c>
      <c r="BF161" s="225">
        <f>IF(N161="snížená",J161,0)</f>
        <v>0</v>
      </c>
      <c r="BG161" s="225">
        <f>IF(N161="zákl. přenesená",J161,0)</f>
        <v>0</v>
      </c>
      <c r="BH161" s="225">
        <f>IF(N161="sníž. přenesená",J161,0)</f>
        <v>0</v>
      </c>
      <c r="BI161" s="225">
        <f>IF(N161="nulová",J161,0)</f>
        <v>0</v>
      </c>
      <c r="BJ161" s="18" t="s">
        <v>82</v>
      </c>
      <c r="BK161" s="225">
        <f>ROUND(I161*H161,2)</f>
        <v>0</v>
      </c>
      <c r="BL161" s="18" t="s">
        <v>161</v>
      </c>
      <c r="BM161" s="224" t="s">
        <v>983</v>
      </c>
    </row>
    <row r="162" s="2" customFormat="1">
      <c r="A162" s="39"/>
      <c r="B162" s="40"/>
      <c r="C162" s="41"/>
      <c r="D162" s="226" t="s">
        <v>163</v>
      </c>
      <c r="E162" s="41"/>
      <c r="F162" s="227" t="s">
        <v>984</v>
      </c>
      <c r="G162" s="41"/>
      <c r="H162" s="41"/>
      <c r="I162" s="228"/>
      <c r="J162" s="41"/>
      <c r="K162" s="41"/>
      <c r="L162" s="45"/>
      <c r="M162" s="229"/>
      <c r="N162" s="230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163</v>
      </c>
      <c r="AU162" s="18" t="s">
        <v>84</v>
      </c>
    </row>
    <row r="163" s="2" customFormat="1" ht="16.5" customHeight="1">
      <c r="A163" s="39"/>
      <c r="B163" s="40"/>
      <c r="C163" s="213" t="s">
        <v>262</v>
      </c>
      <c r="D163" s="213" t="s">
        <v>156</v>
      </c>
      <c r="E163" s="214" t="s">
        <v>430</v>
      </c>
      <c r="F163" s="215" t="s">
        <v>431</v>
      </c>
      <c r="G163" s="216" t="s">
        <v>180</v>
      </c>
      <c r="H163" s="217">
        <v>25.463999999999999</v>
      </c>
      <c r="I163" s="218"/>
      <c r="J163" s="219">
        <f>ROUND(I163*H163,2)</f>
        <v>0</v>
      </c>
      <c r="K163" s="215" t="s">
        <v>333</v>
      </c>
      <c r="L163" s="45"/>
      <c r="M163" s="220" t="s">
        <v>19</v>
      </c>
      <c r="N163" s="221" t="s">
        <v>46</v>
      </c>
      <c r="O163" s="85"/>
      <c r="P163" s="222">
        <f>O163*H163</f>
        <v>0</v>
      </c>
      <c r="Q163" s="222">
        <v>0</v>
      </c>
      <c r="R163" s="222">
        <f>Q163*H163</f>
        <v>0</v>
      </c>
      <c r="S163" s="222">
        <v>0</v>
      </c>
      <c r="T163" s="223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24" t="s">
        <v>161</v>
      </c>
      <c r="AT163" s="224" t="s">
        <v>156</v>
      </c>
      <c r="AU163" s="224" t="s">
        <v>84</v>
      </c>
      <c r="AY163" s="18" t="s">
        <v>153</v>
      </c>
      <c r="BE163" s="225">
        <f>IF(N163="základní",J163,0)</f>
        <v>0</v>
      </c>
      <c r="BF163" s="225">
        <f>IF(N163="snížená",J163,0)</f>
        <v>0</v>
      </c>
      <c r="BG163" s="225">
        <f>IF(N163="zákl. přenesená",J163,0)</f>
        <v>0</v>
      </c>
      <c r="BH163" s="225">
        <f>IF(N163="sníž. přenesená",J163,0)</f>
        <v>0</v>
      </c>
      <c r="BI163" s="225">
        <f>IF(N163="nulová",J163,0)</f>
        <v>0</v>
      </c>
      <c r="BJ163" s="18" t="s">
        <v>82</v>
      </c>
      <c r="BK163" s="225">
        <f>ROUND(I163*H163,2)</f>
        <v>0</v>
      </c>
      <c r="BL163" s="18" t="s">
        <v>161</v>
      </c>
      <c r="BM163" s="224" t="s">
        <v>985</v>
      </c>
    </row>
    <row r="164" s="2" customFormat="1">
      <c r="A164" s="39"/>
      <c r="B164" s="40"/>
      <c r="C164" s="41"/>
      <c r="D164" s="226" t="s">
        <v>163</v>
      </c>
      <c r="E164" s="41"/>
      <c r="F164" s="227" t="s">
        <v>433</v>
      </c>
      <c r="G164" s="41"/>
      <c r="H164" s="41"/>
      <c r="I164" s="228"/>
      <c r="J164" s="41"/>
      <c r="K164" s="41"/>
      <c r="L164" s="45"/>
      <c r="M164" s="229"/>
      <c r="N164" s="230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163</v>
      </c>
      <c r="AU164" s="18" t="s">
        <v>84</v>
      </c>
    </row>
    <row r="165" s="13" customFormat="1">
      <c r="A165" s="13"/>
      <c r="B165" s="231"/>
      <c r="C165" s="232"/>
      <c r="D165" s="226" t="s">
        <v>165</v>
      </c>
      <c r="E165" s="233" t="s">
        <v>19</v>
      </c>
      <c r="F165" s="234" t="s">
        <v>434</v>
      </c>
      <c r="G165" s="232"/>
      <c r="H165" s="233" t="s">
        <v>19</v>
      </c>
      <c r="I165" s="235"/>
      <c r="J165" s="232"/>
      <c r="K165" s="232"/>
      <c r="L165" s="236"/>
      <c r="M165" s="237"/>
      <c r="N165" s="238"/>
      <c r="O165" s="238"/>
      <c r="P165" s="238"/>
      <c r="Q165" s="238"/>
      <c r="R165" s="238"/>
      <c r="S165" s="238"/>
      <c r="T165" s="23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0" t="s">
        <v>165</v>
      </c>
      <c r="AU165" s="240" t="s">
        <v>84</v>
      </c>
      <c r="AV165" s="13" t="s">
        <v>82</v>
      </c>
      <c r="AW165" s="13" t="s">
        <v>35</v>
      </c>
      <c r="AX165" s="13" t="s">
        <v>75</v>
      </c>
      <c r="AY165" s="240" t="s">
        <v>153</v>
      </c>
    </row>
    <row r="166" s="14" customFormat="1">
      <c r="A166" s="14"/>
      <c r="B166" s="241"/>
      <c r="C166" s="242"/>
      <c r="D166" s="226" t="s">
        <v>165</v>
      </c>
      <c r="E166" s="243" t="s">
        <v>19</v>
      </c>
      <c r="F166" s="244" t="s">
        <v>986</v>
      </c>
      <c r="G166" s="242"/>
      <c r="H166" s="245">
        <v>25.463999999999999</v>
      </c>
      <c r="I166" s="246"/>
      <c r="J166" s="242"/>
      <c r="K166" s="242"/>
      <c r="L166" s="247"/>
      <c r="M166" s="248"/>
      <c r="N166" s="249"/>
      <c r="O166" s="249"/>
      <c r="P166" s="249"/>
      <c r="Q166" s="249"/>
      <c r="R166" s="249"/>
      <c r="S166" s="249"/>
      <c r="T166" s="250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1" t="s">
        <v>165</v>
      </c>
      <c r="AU166" s="251" t="s">
        <v>84</v>
      </c>
      <c r="AV166" s="14" t="s">
        <v>84</v>
      </c>
      <c r="AW166" s="14" t="s">
        <v>35</v>
      </c>
      <c r="AX166" s="14" t="s">
        <v>75</v>
      </c>
      <c r="AY166" s="251" t="s">
        <v>153</v>
      </c>
    </row>
    <row r="167" s="15" customFormat="1">
      <c r="A167" s="15"/>
      <c r="B167" s="252"/>
      <c r="C167" s="253"/>
      <c r="D167" s="226" t="s">
        <v>165</v>
      </c>
      <c r="E167" s="254" t="s">
        <v>19</v>
      </c>
      <c r="F167" s="255" t="s">
        <v>168</v>
      </c>
      <c r="G167" s="253"/>
      <c r="H167" s="256">
        <v>25.463999999999999</v>
      </c>
      <c r="I167" s="257"/>
      <c r="J167" s="253"/>
      <c r="K167" s="253"/>
      <c r="L167" s="258"/>
      <c r="M167" s="259"/>
      <c r="N167" s="260"/>
      <c r="O167" s="260"/>
      <c r="P167" s="260"/>
      <c r="Q167" s="260"/>
      <c r="R167" s="260"/>
      <c r="S167" s="260"/>
      <c r="T167" s="261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62" t="s">
        <v>165</v>
      </c>
      <c r="AU167" s="262" t="s">
        <v>84</v>
      </c>
      <c r="AV167" s="15" t="s">
        <v>161</v>
      </c>
      <c r="AW167" s="15" t="s">
        <v>35</v>
      </c>
      <c r="AX167" s="15" t="s">
        <v>82</v>
      </c>
      <c r="AY167" s="262" t="s">
        <v>153</v>
      </c>
    </row>
    <row r="168" s="2" customFormat="1" ht="16.5" customHeight="1">
      <c r="A168" s="39"/>
      <c r="B168" s="40"/>
      <c r="C168" s="213" t="s">
        <v>8</v>
      </c>
      <c r="D168" s="213" t="s">
        <v>156</v>
      </c>
      <c r="E168" s="214" t="s">
        <v>436</v>
      </c>
      <c r="F168" s="215" t="s">
        <v>437</v>
      </c>
      <c r="G168" s="216" t="s">
        <v>180</v>
      </c>
      <c r="H168" s="217">
        <v>153.53</v>
      </c>
      <c r="I168" s="218"/>
      <c r="J168" s="219">
        <f>ROUND(I168*H168,2)</f>
        <v>0</v>
      </c>
      <c r="K168" s="215" t="s">
        <v>333</v>
      </c>
      <c r="L168" s="45"/>
      <c r="M168" s="220" t="s">
        <v>19</v>
      </c>
      <c r="N168" s="221" t="s">
        <v>46</v>
      </c>
      <c r="O168" s="85"/>
      <c r="P168" s="222">
        <f>O168*H168</f>
        <v>0</v>
      </c>
      <c r="Q168" s="222">
        <v>0</v>
      </c>
      <c r="R168" s="222">
        <f>Q168*H168</f>
        <v>0</v>
      </c>
      <c r="S168" s="222">
        <v>0</v>
      </c>
      <c r="T168" s="223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24" t="s">
        <v>161</v>
      </c>
      <c r="AT168" s="224" t="s">
        <v>156</v>
      </c>
      <c r="AU168" s="224" t="s">
        <v>84</v>
      </c>
      <c r="AY168" s="18" t="s">
        <v>153</v>
      </c>
      <c r="BE168" s="225">
        <f>IF(N168="základní",J168,0)</f>
        <v>0</v>
      </c>
      <c r="BF168" s="225">
        <f>IF(N168="snížená",J168,0)</f>
        <v>0</v>
      </c>
      <c r="BG168" s="225">
        <f>IF(N168="zákl. přenesená",J168,0)</f>
        <v>0</v>
      </c>
      <c r="BH168" s="225">
        <f>IF(N168="sníž. přenesená",J168,0)</f>
        <v>0</v>
      </c>
      <c r="BI168" s="225">
        <f>IF(N168="nulová",J168,0)</f>
        <v>0</v>
      </c>
      <c r="BJ168" s="18" t="s">
        <v>82</v>
      </c>
      <c r="BK168" s="225">
        <f>ROUND(I168*H168,2)</f>
        <v>0</v>
      </c>
      <c r="BL168" s="18" t="s">
        <v>161</v>
      </c>
      <c r="BM168" s="224" t="s">
        <v>987</v>
      </c>
    </row>
    <row r="169" s="2" customFormat="1">
      <c r="A169" s="39"/>
      <c r="B169" s="40"/>
      <c r="C169" s="41"/>
      <c r="D169" s="226" t="s">
        <v>163</v>
      </c>
      <c r="E169" s="41"/>
      <c r="F169" s="227" t="s">
        <v>439</v>
      </c>
      <c r="G169" s="41"/>
      <c r="H169" s="41"/>
      <c r="I169" s="228"/>
      <c r="J169" s="41"/>
      <c r="K169" s="41"/>
      <c r="L169" s="45"/>
      <c r="M169" s="229"/>
      <c r="N169" s="230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163</v>
      </c>
      <c r="AU169" s="18" t="s">
        <v>84</v>
      </c>
    </row>
    <row r="170" s="13" customFormat="1">
      <c r="A170" s="13"/>
      <c r="B170" s="231"/>
      <c r="C170" s="232"/>
      <c r="D170" s="226" t="s">
        <v>165</v>
      </c>
      <c r="E170" s="233" t="s">
        <v>19</v>
      </c>
      <c r="F170" s="234" t="s">
        <v>440</v>
      </c>
      <c r="G170" s="232"/>
      <c r="H170" s="233" t="s">
        <v>19</v>
      </c>
      <c r="I170" s="235"/>
      <c r="J170" s="232"/>
      <c r="K170" s="232"/>
      <c r="L170" s="236"/>
      <c r="M170" s="237"/>
      <c r="N170" s="238"/>
      <c r="O170" s="238"/>
      <c r="P170" s="238"/>
      <c r="Q170" s="238"/>
      <c r="R170" s="238"/>
      <c r="S170" s="238"/>
      <c r="T170" s="239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0" t="s">
        <v>165</v>
      </c>
      <c r="AU170" s="240" t="s">
        <v>84</v>
      </c>
      <c r="AV170" s="13" t="s">
        <v>82</v>
      </c>
      <c r="AW170" s="13" t="s">
        <v>35</v>
      </c>
      <c r="AX170" s="13" t="s">
        <v>75</v>
      </c>
      <c r="AY170" s="240" t="s">
        <v>153</v>
      </c>
    </row>
    <row r="171" s="13" customFormat="1">
      <c r="A171" s="13"/>
      <c r="B171" s="231"/>
      <c r="C171" s="232"/>
      <c r="D171" s="226" t="s">
        <v>165</v>
      </c>
      <c r="E171" s="233" t="s">
        <v>19</v>
      </c>
      <c r="F171" s="234" t="s">
        <v>988</v>
      </c>
      <c r="G171" s="232"/>
      <c r="H171" s="233" t="s">
        <v>19</v>
      </c>
      <c r="I171" s="235"/>
      <c r="J171" s="232"/>
      <c r="K171" s="232"/>
      <c r="L171" s="236"/>
      <c r="M171" s="237"/>
      <c r="N171" s="238"/>
      <c r="O171" s="238"/>
      <c r="P171" s="238"/>
      <c r="Q171" s="238"/>
      <c r="R171" s="238"/>
      <c r="S171" s="238"/>
      <c r="T171" s="239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0" t="s">
        <v>165</v>
      </c>
      <c r="AU171" s="240" t="s">
        <v>84</v>
      </c>
      <c r="AV171" s="13" t="s">
        <v>82</v>
      </c>
      <c r="AW171" s="13" t="s">
        <v>35</v>
      </c>
      <c r="AX171" s="13" t="s">
        <v>75</v>
      </c>
      <c r="AY171" s="240" t="s">
        <v>153</v>
      </c>
    </row>
    <row r="172" s="14" customFormat="1">
      <c r="A172" s="14"/>
      <c r="B172" s="241"/>
      <c r="C172" s="242"/>
      <c r="D172" s="226" t="s">
        <v>165</v>
      </c>
      <c r="E172" s="243" t="s">
        <v>19</v>
      </c>
      <c r="F172" s="244" t="s">
        <v>989</v>
      </c>
      <c r="G172" s="242"/>
      <c r="H172" s="245">
        <v>12.768000000000001</v>
      </c>
      <c r="I172" s="246"/>
      <c r="J172" s="242"/>
      <c r="K172" s="242"/>
      <c r="L172" s="247"/>
      <c r="M172" s="248"/>
      <c r="N172" s="249"/>
      <c r="O172" s="249"/>
      <c r="P172" s="249"/>
      <c r="Q172" s="249"/>
      <c r="R172" s="249"/>
      <c r="S172" s="249"/>
      <c r="T172" s="250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1" t="s">
        <v>165</v>
      </c>
      <c r="AU172" s="251" t="s">
        <v>84</v>
      </c>
      <c r="AV172" s="14" t="s">
        <v>84</v>
      </c>
      <c r="AW172" s="14" t="s">
        <v>35</v>
      </c>
      <c r="AX172" s="14" t="s">
        <v>75</v>
      </c>
      <c r="AY172" s="251" t="s">
        <v>153</v>
      </c>
    </row>
    <row r="173" s="13" customFormat="1">
      <c r="A173" s="13"/>
      <c r="B173" s="231"/>
      <c r="C173" s="232"/>
      <c r="D173" s="226" t="s">
        <v>165</v>
      </c>
      <c r="E173" s="233" t="s">
        <v>19</v>
      </c>
      <c r="F173" s="234" t="s">
        <v>990</v>
      </c>
      <c r="G173" s="232"/>
      <c r="H173" s="233" t="s">
        <v>19</v>
      </c>
      <c r="I173" s="235"/>
      <c r="J173" s="232"/>
      <c r="K173" s="232"/>
      <c r="L173" s="236"/>
      <c r="M173" s="237"/>
      <c r="N173" s="238"/>
      <c r="O173" s="238"/>
      <c r="P173" s="238"/>
      <c r="Q173" s="238"/>
      <c r="R173" s="238"/>
      <c r="S173" s="238"/>
      <c r="T173" s="23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0" t="s">
        <v>165</v>
      </c>
      <c r="AU173" s="240" t="s">
        <v>84</v>
      </c>
      <c r="AV173" s="13" t="s">
        <v>82</v>
      </c>
      <c r="AW173" s="13" t="s">
        <v>35</v>
      </c>
      <c r="AX173" s="13" t="s">
        <v>75</v>
      </c>
      <c r="AY173" s="240" t="s">
        <v>153</v>
      </c>
    </row>
    <row r="174" s="14" customFormat="1">
      <c r="A174" s="14"/>
      <c r="B174" s="241"/>
      <c r="C174" s="242"/>
      <c r="D174" s="226" t="s">
        <v>165</v>
      </c>
      <c r="E174" s="243" t="s">
        <v>19</v>
      </c>
      <c r="F174" s="244" t="s">
        <v>991</v>
      </c>
      <c r="G174" s="242"/>
      <c r="H174" s="245">
        <v>140.762</v>
      </c>
      <c r="I174" s="246"/>
      <c r="J174" s="242"/>
      <c r="K174" s="242"/>
      <c r="L174" s="247"/>
      <c r="M174" s="248"/>
      <c r="N174" s="249"/>
      <c r="O174" s="249"/>
      <c r="P174" s="249"/>
      <c r="Q174" s="249"/>
      <c r="R174" s="249"/>
      <c r="S174" s="249"/>
      <c r="T174" s="250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1" t="s">
        <v>165</v>
      </c>
      <c r="AU174" s="251" t="s">
        <v>84</v>
      </c>
      <c r="AV174" s="14" t="s">
        <v>84</v>
      </c>
      <c r="AW174" s="14" t="s">
        <v>35</v>
      </c>
      <c r="AX174" s="14" t="s">
        <v>75</v>
      </c>
      <c r="AY174" s="251" t="s">
        <v>153</v>
      </c>
    </row>
    <row r="175" s="15" customFormat="1">
      <c r="A175" s="15"/>
      <c r="B175" s="252"/>
      <c r="C175" s="253"/>
      <c r="D175" s="226" t="s">
        <v>165</v>
      </c>
      <c r="E175" s="254" t="s">
        <v>19</v>
      </c>
      <c r="F175" s="255" t="s">
        <v>168</v>
      </c>
      <c r="G175" s="253"/>
      <c r="H175" s="256">
        <v>153.53</v>
      </c>
      <c r="I175" s="257"/>
      <c r="J175" s="253"/>
      <c r="K175" s="253"/>
      <c r="L175" s="258"/>
      <c r="M175" s="259"/>
      <c r="N175" s="260"/>
      <c r="O175" s="260"/>
      <c r="P175" s="260"/>
      <c r="Q175" s="260"/>
      <c r="R175" s="260"/>
      <c r="S175" s="260"/>
      <c r="T175" s="261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62" t="s">
        <v>165</v>
      </c>
      <c r="AU175" s="262" t="s">
        <v>84</v>
      </c>
      <c r="AV175" s="15" t="s">
        <v>161</v>
      </c>
      <c r="AW175" s="15" t="s">
        <v>35</v>
      </c>
      <c r="AX175" s="15" t="s">
        <v>82</v>
      </c>
      <c r="AY175" s="262" t="s">
        <v>153</v>
      </c>
    </row>
    <row r="176" s="2" customFormat="1" ht="16.5" customHeight="1">
      <c r="A176" s="39"/>
      <c r="B176" s="40"/>
      <c r="C176" s="263" t="s">
        <v>275</v>
      </c>
      <c r="D176" s="263" t="s">
        <v>169</v>
      </c>
      <c r="E176" s="264" t="s">
        <v>442</v>
      </c>
      <c r="F176" s="265" t="s">
        <v>443</v>
      </c>
      <c r="G176" s="266" t="s">
        <v>172</v>
      </c>
      <c r="H176" s="267">
        <v>276.35399999999998</v>
      </c>
      <c r="I176" s="268"/>
      <c r="J176" s="269">
        <f>ROUND(I176*H176,2)</f>
        <v>0</v>
      </c>
      <c r="K176" s="265" t="s">
        <v>333</v>
      </c>
      <c r="L176" s="270"/>
      <c r="M176" s="271" t="s">
        <v>19</v>
      </c>
      <c r="N176" s="272" t="s">
        <v>46</v>
      </c>
      <c r="O176" s="85"/>
      <c r="P176" s="222">
        <f>O176*H176</f>
        <v>0</v>
      </c>
      <c r="Q176" s="222">
        <v>1</v>
      </c>
      <c r="R176" s="222">
        <f>Q176*H176</f>
        <v>276.35399999999998</v>
      </c>
      <c r="S176" s="222">
        <v>0</v>
      </c>
      <c r="T176" s="223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24" t="s">
        <v>173</v>
      </c>
      <c r="AT176" s="224" t="s">
        <v>169</v>
      </c>
      <c r="AU176" s="224" t="s">
        <v>84</v>
      </c>
      <c r="AY176" s="18" t="s">
        <v>153</v>
      </c>
      <c r="BE176" s="225">
        <f>IF(N176="základní",J176,0)</f>
        <v>0</v>
      </c>
      <c r="BF176" s="225">
        <f>IF(N176="snížená",J176,0)</f>
        <v>0</v>
      </c>
      <c r="BG176" s="225">
        <f>IF(N176="zákl. přenesená",J176,0)</f>
        <v>0</v>
      </c>
      <c r="BH176" s="225">
        <f>IF(N176="sníž. přenesená",J176,0)</f>
        <v>0</v>
      </c>
      <c r="BI176" s="225">
        <f>IF(N176="nulová",J176,0)</f>
        <v>0</v>
      </c>
      <c r="BJ176" s="18" t="s">
        <v>82</v>
      </c>
      <c r="BK176" s="225">
        <f>ROUND(I176*H176,2)</f>
        <v>0</v>
      </c>
      <c r="BL176" s="18" t="s">
        <v>161</v>
      </c>
      <c r="BM176" s="224" t="s">
        <v>992</v>
      </c>
    </row>
    <row r="177" s="2" customFormat="1">
      <c r="A177" s="39"/>
      <c r="B177" s="40"/>
      <c r="C177" s="41"/>
      <c r="D177" s="226" t="s">
        <v>163</v>
      </c>
      <c r="E177" s="41"/>
      <c r="F177" s="227" t="s">
        <v>443</v>
      </c>
      <c r="G177" s="41"/>
      <c r="H177" s="41"/>
      <c r="I177" s="228"/>
      <c r="J177" s="41"/>
      <c r="K177" s="41"/>
      <c r="L177" s="45"/>
      <c r="M177" s="229"/>
      <c r="N177" s="230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163</v>
      </c>
      <c r="AU177" s="18" t="s">
        <v>84</v>
      </c>
    </row>
    <row r="178" s="14" customFormat="1">
      <c r="A178" s="14"/>
      <c r="B178" s="241"/>
      <c r="C178" s="242"/>
      <c r="D178" s="226" t="s">
        <v>165</v>
      </c>
      <c r="E178" s="243" t="s">
        <v>19</v>
      </c>
      <c r="F178" s="244" t="s">
        <v>993</v>
      </c>
      <c r="G178" s="242"/>
      <c r="H178" s="245">
        <v>276.35399999999998</v>
      </c>
      <c r="I178" s="246"/>
      <c r="J178" s="242"/>
      <c r="K178" s="242"/>
      <c r="L178" s="247"/>
      <c r="M178" s="248"/>
      <c r="N178" s="249"/>
      <c r="O178" s="249"/>
      <c r="P178" s="249"/>
      <c r="Q178" s="249"/>
      <c r="R178" s="249"/>
      <c r="S178" s="249"/>
      <c r="T178" s="250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1" t="s">
        <v>165</v>
      </c>
      <c r="AU178" s="251" t="s">
        <v>84</v>
      </c>
      <c r="AV178" s="14" t="s">
        <v>84</v>
      </c>
      <c r="AW178" s="14" t="s">
        <v>35</v>
      </c>
      <c r="AX178" s="14" t="s">
        <v>75</v>
      </c>
      <c r="AY178" s="251" t="s">
        <v>153</v>
      </c>
    </row>
    <row r="179" s="15" customFormat="1">
      <c r="A179" s="15"/>
      <c r="B179" s="252"/>
      <c r="C179" s="253"/>
      <c r="D179" s="226" t="s">
        <v>165</v>
      </c>
      <c r="E179" s="254" t="s">
        <v>19</v>
      </c>
      <c r="F179" s="255" t="s">
        <v>168</v>
      </c>
      <c r="G179" s="253"/>
      <c r="H179" s="256">
        <v>276.35399999999998</v>
      </c>
      <c r="I179" s="257"/>
      <c r="J179" s="253"/>
      <c r="K179" s="253"/>
      <c r="L179" s="258"/>
      <c r="M179" s="259"/>
      <c r="N179" s="260"/>
      <c r="O179" s="260"/>
      <c r="P179" s="260"/>
      <c r="Q179" s="260"/>
      <c r="R179" s="260"/>
      <c r="S179" s="260"/>
      <c r="T179" s="261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62" t="s">
        <v>165</v>
      </c>
      <c r="AU179" s="262" t="s">
        <v>84</v>
      </c>
      <c r="AV179" s="15" t="s">
        <v>161</v>
      </c>
      <c r="AW179" s="15" t="s">
        <v>35</v>
      </c>
      <c r="AX179" s="15" t="s">
        <v>82</v>
      </c>
      <c r="AY179" s="262" t="s">
        <v>153</v>
      </c>
    </row>
    <row r="180" s="2" customFormat="1" ht="16.5" customHeight="1">
      <c r="A180" s="39"/>
      <c r="B180" s="40"/>
      <c r="C180" s="213" t="s">
        <v>280</v>
      </c>
      <c r="D180" s="213" t="s">
        <v>156</v>
      </c>
      <c r="E180" s="214" t="s">
        <v>446</v>
      </c>
      <c r="F180" s="215" t="s">
        <v>447</v>
      </c>
      <c r="G180" s="216" t="s">
        <v>159</v>
      </c>
      <c r="H180" s="217">
        <v>68.25</v>
      </c>
      <c r="I180" s="218"/>
      <c r="J180" s="219">
        <f>ROUND(I180*H180,2)</f>
        <v>0</v>
      </c>
      <c r="K180" s="215" t="s">
        <v>333</v>
      </c>
      <c r="L180" s="45"/>
      <c r="M180" s="220" t="s">
        <v>19</v>
      </c>
      <c r="N180" s="221" t="s">
        <v>46</v>
      </c>
      <c r="O180" s="85"/>
      <c r="P180" s="222">
        <f>O180*H180</f>
        <v>0</v>
      </c>
      <c r="Q180" s="222">
        <v>0</v>
      </c>
      <c r="R180" s="222">
        <f>Q180*H180</f>
        <v>0</v>
      </c>
      <c r="S180" s="222">
        <v>0</v>
      </c>
      <c r="T180" s="223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24" t="s">
        <v>161</v>
      </c>
      <c r="AT180" s="224" t="s">
        <v>156</v>
      </c>
      <c r="AU180" s="224" t="s">
        <v>84</v>
      </c>
      <c r="AY180" s="18" t="s">
        <v>153</v>
      </c>
      <c r="BE180" s="225">
        <f>IF(N180="základní",J180,0)</f>
        <v>0</v>
      </c>
      <c r="BF180" s="225">
        <f>IF(N180="snížená",J180,0)</f>
        <v>0</v>
      </c>
      <c r="BG180" s="225">
        <f>IF(N180="zákl. přenesená",J180,0)</f>
        <v>0</v>
      </c>
      <c r="BH180" s="225">
        <f>IF(N180="sníž. přenesená",J180,0)</f>
        <v>0</v>
      </c>
      <c r="BI180" s="225">
        <f>IF(N180="nulová",J180,0)</f>
        <v>0</v>
      </c>
      <c r="BJ180" s="18" t="s">
        <v>82</v>
      </c>
      <c r="BK180" s="225">
        <f>ROUND(I180*H180,2)</f>
        <v>0</v>
      </c>
      <c r="BL180" s="18" t="s">
        <v>161</v>
      </c>
      <c r="BM180" s="224" t="s">
        <v>994</v>
      </c>
    </row>
    <row r="181" s="2" customFormat="1">
      <c r="A181" s="39"/>
      <c r="B181" s="40"/>
      <c r="C181" s="41"/>
      <c r="D181" s="226" t="s">
        <v>163</v>
      </c>
      <c r="E181" s="41"/>
      <c r="F181" s="227" t="s">
        <v>449</v>
      </c>
      <c r="G181" s="41"/>
      <c r="H181" s="41"/>
      <c r="I181" s="228"/>
      <c r="J181" s="41"/>
      <c r="K181" s="41"/>
      <c r="L181" s="45"/>
      <c r="M181" s="229"/>
      <c r="N181" s="230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163</v>
      </c>
      <c r="AU181" s="18" t="s">
        <v>84</v>
      </c>
    </row>
    <row r="182" s="13" customFormat="1">
      <c r="A182" s="13"/>
      <c r="B182" s="231"/>
      <c r="C182" s="232"/>
      <c r="D182" s="226" t="s">
        <v>165</v>
      </c>
      <c r="E182" s="233" t="s">
        <v>19</v>
      </c>
      <c r="F182" s="234" t="s">
        <v>995</v>
      </c>
      <c r="G182" s="232"/>
      <c r="H182" s="233" t="s">
        <v>19</v>
      </c>
      <c r="I182" s="235"/>
      <c r="J182" s="232"/>
      <c r="K182" s="232"/>
      <c r="L182" s="236"/>
      <c r="M182" s="237"/>
      <c r="N182" s="238"/>
      <c r="O182" s="238"/>
      <c r="P182" s="238"/>
      <c r="Q182" s="238"/>
      <c r="R182" s="238"/>
      <c r="S182" s="238"/>
      <c r="T182" s="239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0" t="s">
        <v>165</v>
      </c>
      <c r="AU182" s="240" t="s">
        <v>84</v>
      </c>
      <c r="AV182" s="13" t="s">
        <v>82</v>
      </c>
      <c r="AW182" s="13" t="s">
        <v>35</v>
      </c>
      <c r="AX182" s="13" t="s">
        <v>75</v>
      </c>
      <c r="AY182" s="240" t="s">
        <v>153</v>
      </c>
    </row>
    <row r="183" s="14" customFormat="1">
      <c r="A183" s="14"/>
      <c r="B183" s="241"/>
      <c r="C183" s="242"/>
      <c r="D183" s="226" t="s">
        <v>165</v>
      </c>
      <c r="E183" s="243" t="s">
        <v>19</v>
      </c>
      <c r="F183" s="244" t="s">
        <v>962</v>
      </c>
      <c r="G183" s="242"/>
      <c r="H183" s="245">
        <v>68.25</v>
      </c>
      <c r="I183" s="246"/>
      <c r="J183" s="242"/>
      <c r="K183" s="242"/>
      <c r="L183" s="247"/>
      <c r="M183" s="248"/>
      <c r="N183" s="249"/>
      <c r="O183" s="249"/>
      <c r="P183" s="249"/>
      <c r="Q183" s="249"/>
      <c r="R183" s="249"/>
      <c r="S183" s="249"/>
      <c r="T183" s="250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1" t="s">
        <v>165</v>
      </c>
      <c r="AU183" s="251" t="s">
        <v>84</v>
      </c>
      <c r="AV183" s="14" t="s">
        <v>84</v>
      </c>
      <c r="AW183" s="14" t="s">
        <v>35</v>
      </c>
      <c r="AX183" s="14" t="s">
        <v>75</v>
      </c>
      <c r="AY183" s="251" t="s">
        <v>153</v>
      </c>
    </row>
    <row r="184" s="15" customFormat="1">
      <c r="A184" s="15"/>
      <c r="B184" s="252"/>
      <c r="C184" s="253"/>
      <c r="D184" s="226" t="s">
        <v>165</v>
      </c>
      <c r="E184" s="254" t="s">
        <v>19</v>
      </c>
      <c r="F184" s="255" t="s">
        <v>168</v>
      </c>
      <c r="G184" s="253"/>
      <c r="H184" s="256">
        <v>68.25</v>
      </c>
      <c r="I184" s="257"/>
      <c r="J184" s="253"/>
      <c r="K184" s="253"/>
      <c r="L184" s="258"/>
      <c r="M184" s="259"/>
      <c r="N184" s="260"/>
      <c r="O184" s="260"/>
      <c r="P184" s="260"/>
      <c r="Q184" s="260"/>
      <c r="R184" s="260"/>
      <c r="S184" s="260"/>
      <c r="T184" s="261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62" t="s">
        <v>165</v>
      </c>
      <c r="AU184" s="262" t="s">
        <v>84</v>
      </c>
      <c r="AV184" s="15" t="s">
        <v>161</v>
      </c>
      <c r="AW184" s="15" t="s">
        <v>35</v>
      </c>
      <c r="AX184" s="15" t="s">
        <v>82</v>
      </c>
      <c r="AY184" s="262" t="s">
        <v>153</v>
      </c>
    </row>
    <row r="185" s="2" customFormat="1" ht="16.5" customHeight="1">
      <c r="A185" s="39"/>
      <c r="B185" s="40"/>
      <c r="C185" s="213" t="s">
        <v>287</v>
      </c>
      <c r="D185" s="213" t="s">
        <v>156</v>
      </c>
      <c r="E185" s="214" t="s">
        <v>453</v>
      </c>
      <c r="F185" s="215" t="s">
        <v>454</v>
      </c>
      <c r="G185" s="216" t="s">
        <v>159</v>
      </c>
      <c r="H185" s="217">
        <v>68.25</v>
      </c>
      <c r="I185" s="218"/>
      <c r="J185" s="219">
        <f>ROUND(I185*H185,2)</f>
        <v>0</v>
      </c>
      <c r="K185" s="215" t="s">
        <v>333</v>
      </c>
      <c r="L185" s="45"/>
      <c r="M185" s="220" t="s">
        <v>19</v>
      </c>
      <c r="N185" s="221" t="s">
        <v>46</v>
      </c>
      <c r="O185" s="85"/>
      <c r="P185" s="222">
        <f>O185*H185</f>
        <v>0</v>
      </c>
      <c r="Q185" s="222">
        <v>0</v>
      </c>
      <c r="R185" s="222">
        <f>Q185*H185</f>
        <v>0</v>
      </c>
      <c r="S185" s="222">
        <v>0</v>
      </c>
      <c r="T185" s="223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24" t="s">
        <v>161</v>
      </c>
      <c r="AT185" s="224" t="s">
        <v>156</v>
      </c>
      <c r="AU185" s="224" t="s">
        <v>84</v>
      </c>
      <c r="AY185" s="18" t="s">
        <v>153</v>
      </c>
      <c r="BE185" s="225">
        <f>IF(N185="základní",J185,0)</f>
        <v>0</v>
      </c>
      <c r="BF185" s="225">
        <f>IF(N185="snížená",J185,0)</f>
        <v>0</v>
      </c>
      <c r="BG185" s="225">
        <f>IF(N185="zákl. přenesená",J185,0)</f>
        <v>0</v>
      </c>
      <c r="BH185" s="225">
        <f>IF(N185="sníž. přenesená",J185,0)</f>
        <v>0</v>
      </c>
      <c r="BI185" s="225">
        <f>IF(N185="nulová",J185,0)</f>
        <v>0</v>
      </c>
      <c r="BJ185" s="18" t="s">
        <v>82</v>
      </c>
      <c r="BK185" s="225">
        <f>ROUND(I185*H185,2)</f>
        <v>0</v>
      </c>
      <c r="BL185" s="18" t="s">
        <v>161</v>
      </c>
      <c r="BM185" s="224" t="s">
        <v>996</v>
      </c>
    </row>
    <row r="186" s="2" customFormat="1">
      <c r="A186" s="39"/>
      <c r="B186" s="40"/>
      <c r="C186" s="41"/>
      <c r="D186" s="226" t="s">
        <v>163</v>
      </c>
      <c r="E186" s="41"/>
      <c r="F186" s="227" t="s">
        <v>456</v>
      </c>
      <c r="G186" s="41"/>
      <c r="H186" s="41"/>
      <c r="I186" s="228"/>
      <c r="J186" s="41"/>
      <c r="K186" s="41"/>
      <c r="L186" s="45"/>
      <c r="M186" s="229"/>
      <c r="N186" s="230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163</v>
      </c>
      <c r="AU186" s="18" t="s">
        <v>84</v>
      </c>
    </row>
    <row r="187" s="13" customFormat="1">
      <c r="A187" s="13"/>
      <c r="B187" s="231"/>
      <c r="C187" s="232"/>
      <c r="D187" s="226" t="s">
        <v>165</v>
      </c>
      <c r="E187" s="233" t="s">
        <v>19</v>
      </c>
      <c r="F187" s="234" t="s">
        <v>457</v>
      </c>
      <c r="G187" s="232"/>
      <c r="H187" s="233" t="s">
        <v>19</v>
      </c>
      <c r="I187" s="235"/>
      <c r="J187" s="232"/>
      <c r="K187" s="232"/>
      <c r="L187" s="236"/>
      <c r="M187" s="237"/>
      <c r="N187" s="238"/>
      <c r="O187" s="238"/>
      <c r="P187" s="238"/>
      <c r="Q187" s="238"/>
      <c r="R187" s="238"/>
      <c r="S187" s="238"/>
      <c r="T187" s="239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0" t="s">
        <v>165</v>
      </c>
      <c r="AU187" s="240" t="s">
        <v>84</v>
      </c>
      <c r="AV187" s="13" t="s">
        <v>82</v>
      </c>
      <c r="AW187" s="13" t="s">
        <v>35</v>
      </c>
      <c r="AX187" s="13" t="s">
        <v>75</v>
      </c>
      <c r="AY187" s="240" t="s">
        <v>153</v>
      </c>
    </row>
    <row r="188" s="14" customFormat="1">
      <c r="A188" s="14"/>
      <c r="B188" s="241"/>
      <c r="C188" s="242"/>
      <c r="D188" s="226" t="s">
        <v>165</v>
      </c>
      <c r="E188" s="243" t="s">
        <v>19</v>
      </c>
      <c r="F188" s="244" t="s">
        <v>997</v>
      </c>
      <c r="G188" s="242"/>
      <c r="H188" s="245">
        <v>68.25</v>
      </c>
      <c r="I188" s="246"/>
      <c r="J188" s="242"/>
      <c r="K188" s="242"/>
      <c r="L188" s="247"/>
      <c r="M188" s="248"/>
      <c r="N188" s="249"/>
      <c r="O188" s="249"/>
      <c r="P188" s="249"/>
      <c r="Q188" s="249"/>
      <c r="R188" s="249"/>
      <c r="S188" s="249"/>
      <c r="T188" s="250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1" t="s">
        <v>165</v>
      </c>
      <c r="AU188" s="251" t="s">
        <v>84</v>
      </c>
      <c r="AV188" s="14" t="s">
        <v>84</v>
      </c>
      <c r="AW188" s="14" t="s">
        <v>35</v>
      </c>
      <c r="AX188" s="14" t="s">
        <v>75</v>
      </c>
      <c r="AY188" s="251" t="s">
        <v>153</v>
      </c>
    </row>
    <row r="189" s="15" customFormat="1">
      <c r="A189" s="15"/>
      <c r="B189" s="252"/>
      <c r="C189" s="253"/>
      <c r="D189" s="226" t="s">
        <v>165</v>
      </c>
      <c r="E189" s="254" t="s">
        <v>19</v>
      </c>
      <c r="F189" s="255" t="s">
        <v>168</v>
      </c>
      <c r="G189" s="253"/>
      <c r="H189" s="256">
        <v>68.25</v>
      </c>
      <c r="I189" s="257"/>
      <c r="J189" s="253"/>
      <c r="K189" s="253"/>
      <c r="L189" s="258"/>
      <c r="M189" s="259"/>
      <c r="N189" s="260"/>
      <c r="O189" s="260"/>
      <c r="P189" s="260"/>
      <c r="Q189" s="260"/>
      <c r="R189" s="260"/>
      <c r="S189" s="260"/>
      <c r="T189" s="261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62" t="s">
        <v>165</v>
      </c>
      <c r="AU189" s="262" t="s">
        <v>84</v>
      </c>
      <c r="AV189" s="15" t="s">
        <v>161</v>
      </c>
      <c r="AW189" s="15" t="s">
        <v>35</v>
      </c>
      <c r="AX189" s="15" t="s">
        <v>82</v>
      </c>
      <c r="AY189" s="262" t="s">
        <v>153</v>
      </c>
    </row>
    <row r="190" s="2" customFormat="1" ht="16.5" customHeight="1">
      <c r="A190" s="39"/>
      <c r="B190" s="40"/>
      <c r="C190" s="263" t="s">
        <v>296</v>
      </c>
      <c r="D190" s="263" t="s">
        <v>169</v>
      </c>
      <c r="E190" s="264" t="s">
        <v>459</v>
      </c>
      <c r="F190" s="265" t="s">
        <v>460</v>
      </c>
      <c r="G190" s="266" t="s">
        <v>461</v>
      </c>
      <c r="H190" s="267">
        <v>1.024</v>
      </c>
      <c r="I190" s="268"/>
      <c r="J190" s="269">
        <f>ROUND(I190*H190,2)</f>
        <v>0</v>
      </c>
      <c r="K190" s="265" t="s">
        <v>333</v>
      </c>
      <c r="L190" s="270"/>
      <c r="M190" s="271" t="s">
        <v>19</v>
      </c>
      <c r="N190" s="272" t="s">
        <v>46</v>
      </c>
      <c r="O190" s="85"/>
      <c r="P190" s="222">
        <f>O190*H190</f>
        <v>0</v>
      </c>
      <c r="Q190" s="222">
        <v>0.001</v>
      </c>
      <c r="R190" s="222">
        <f>Q190*H190</f>
        <v>0.001024</v>
      </c>
      <c r="S190" s="222">
        <v>0</v>
      </c>
      <c r="T190" s="223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24" t="s">
        <v>173</v>
      </c>
      <c r="AT190" s="224" t="s">
        <v>169</v>
      </c>
      <c r="AU190" s="224" t="s">
        <v>84</v>
      </c>
      <c r="AY190" s="18" t="s">
        <v>153</v>
      </c>
      <c r="BE190" s="225">
        <f>IF(N190="základní",J190,0)</f>
        <v>0</v>
      </c>
      <c r="BF190" s="225">
        <f>IF(N190="snížená",J190,0)</f>
        <v>0</v>
      </c>
      <c r="BG190" s="225">
        <f>IF(N190="zákl. přenesená",J190,0)</f>
        <v>0</v>
      </c>
      <c r="BH190" s="225">
        <f>IF(N190="sníž. přenesená",J190,0)</f>
        <v>0</v>
      </c>
      <c r="BI190" s="225">
        <f>IF(N190="nulová",J190,0)</f>
        <v>0</v>
      </c>
      <c r="BJ190" s="18" t="s">
        <v>82</v>
      </c>
      <c r="BK190" s="225">
        <f>ROUND(I190*H190,2)</f>
        <v>0</v>
      </c>
      <c r="BL190" s="18" t="s">
        <v>161</v>
      </c>
      <c r="BM190" s="224" t="s">
        <v>998</v>
      </c>
    </row>
    <row r="191" s="2" customFormat="1">
      <c r="A191" s="39"/>
      <c r="B191" s="40"/>
      <c r="C191" s="41"/>
      <c r="D191" s="226" t="s">
        <v>163</v>
      </c>
      <c r="E191" s="41"/>
      <c r="F191" s="227" t="s">
        <v>460</v>
      </c>
      <c r="G191" s="41"/>
      <c r="H191" s="41"/>
      <c r="I191" s="228"/>
      <c r="J191" s="41"/>
      <c r="K191" s="41"/>
      <c r="L191" s="45"/>
      <c r="M191" s="229"/>
      <c r="N191" s="230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163</v>
      </c>
      <c r="AU191" s="18" t="s">
        <v>84</v>
      </c>
    </row>
    <row r="192" s="14" customFormat="1">
      <c r="A192" s="14"/>
      <c r="B192" s="241"/>
      <c r="C192" s="242"/>
      <c r="D192" s="226" t="s">
        <v>165</v>
      </c>
      <c r="E192" s="243" t="s">
        <v>19</v>
      </c>
      <c r="F192" s="244" t="s">
        <v>999</v>
      </c>
      <c r="G192" s="242"/>
      <c r="H192" s="245">
        <v>1.024</v>
      </c>
      <c r="I192" s="246"/>
      <c r="J192" s="242"/>
      <c r="K192" s="242"/>
      <c r="L192" s="247"/>
      <c r="M192" s="248"/>
      <c r="N192" s="249"/>
      <c r="O192" s="249"/>
      <c r="P192" s="249"/>
      <c r="Q192" s="249"/>
      <c r="R192" s="249"/>
      <c r="S192" s="249"/>
      <c r="T192" s="250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1" t="s">
        <v>165</v>
      </c>
      <c r="AU192" s="251" t="s">
        <v>84</v>
      </c>
      <c r="AV192" s="14" t="s">
        <v>84</v>
      </c>
      <c r="AW192" s="14" t="s">
        <v>35</v>
      </c>
      <c r="AX192" s="14" t="s">
        <v>75</v>
      </c>
      <c r="AY192" s="251" t="s">
        <v>153</v>
      </c>
    </row>
    <row r="193" s="15" customFormat="1">
      <c r="A193" s="15"/>
      <c r="B193" s="252"/>
      <c r="C193" s="253"/>
      <c r="D193" s="226" t="s">
        <v>165</v>
      </c>
      <c r="E193" s="254" t="s">
        <v>19</v>
      </c>
      <c r="F193" s="255" t="s">
        <v>168</v>
      </c>
      <c r="G193" s="253"/>
      <c r="H193" s="256">
        <v>1.024</v>
      </c>
      <c r="I193" s="257"/>
      <c r="J193" s="253"/>
      <c r="K193" s="253"/>
      <c r="L193" s="258"/>
      <c r="M193" s="259"/>
      <c r="N193" s="260"/>
      <c r="O193" s="260"/>
      <c r="P193" s="260"/>
      <c r="Q193" s="260"/>
      <c r="R193" s="260"/>
      <c r="S193" s="260"/>
      <c r="T193" s="261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62" t="s">
        <v>165</v>
      </c>
      <c r="AU193" s="262" t="s">
        <v>84</v>
      </c>
      <c r="AV193" s="15" t="s">
        <v>161</v>
      </c>
      <c r="AW193" s="15" t="s">
        <v>35</v>
      </c>
      <c r="AX193" s="15" t="s">
        <v>82</v>
      </c>
      <c r="AY193" s="262" t="s">
        <v>153</v>
      </c>
    </row>
    <row r="194" s="2" customFormat="1" ht="16.5" customHeight="1">
      <c r="A194" s="39"/>
      <c r="B194" s="40"/>
      <c r="C194" s="213" t="s">
        <v>304</v>
      </c>
      <c r="D194" s="213" t="s">
        <v>156</v>
      </c>
      <c r="E194" s="214" t="s">
        <v>464</v>
      </c>
      <c r="F194" s="215" t="s">
        <v>465</v>
      </c>
      <c r="G194" s="216" t="s">
        <v>159</v>
      </c>
      <c r="H194" s="217">
        <v>47.100000000000001</v>
      </c>
      <c r="I194" s="218"/>
      <c r="J194" s="219">
        <f>ROUND(I194*H194,2)</f>
        <v>0</v>
      </c>
      <c r="K194" s="215" t="s">
        <v>333</v>
      </c>
      <c r="L194" s="45"/>
      <c r="M194" s="220" t="s">
        <v>19</v>
      </c>
      <c r="N194" s="221" t="s">
        <v>46</v>
      </c>
      <c r="O194" s="85"/>
      <c r="P194" s="222">
        <f>O194*H194</f>
        <v>0</v>
      </c>
      <c r="Q194" s="222">
        <v>0</v>
      </c>
      <c r="R194" s="222">
        <f>Q194*H194</f>
        <v>0</v>
      </c>
      <c r="S194" s="222">
        <v>0</v>
      </c>
      <c r="T194" s="223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24" t="s">
        <v>161</v>
      </c>
      <c r="AT194" s="224" t="s">
        <v>156</v>
      </c>
      <c r="AU194" s="224" t="s">
        <v>84</v>
      </c>
      <c r="AY194" s="18" t="s">
        <v>153</v>
      </c>
      <c r="BE194" s="225">
        <f>IF(N194="základní",J194,0)</f>
        <v>0</v>
      </c>
      <c r="BF194" s="225">
        <f>IF(N194="snížená",J194,0)</f>
        <v>0</v>
      </c>
      <c r="BG194" s="225">
        <f>IF(N194="zákl. přenesená",J194,0)</f>
        <v>0</v>
      </c>
      <c r="BH194" s="225">
        <f>IF(N194="sníž. přenesená",J194,0)</f>
        <v>0</v>
      </c>
      <c r="BI194" s="225">
        <f>IF(N194="nulová",J194,0)</f>
        <v>0</v>
      </c>
      <c r="BJ194" s="18" t="s">
        <v>82</v>
      </c>
      <c r="BK194" s="225">
        <f>ROUND(I194*H194,2)</f>
        <v>0</v>
      </c>
      <c r="BL194" s="18" t="s">
        <v>161</v>
      </c>
      <c r="BM194" s="224" t="s">
        <v>1000</v>
      </c>
    </row>
    <row r="195" s="2" customFormat="1">
      <c r="A195" s="39"/>
      <c r="B195" s="40"/>
      <c r="C195" s="41"/>
      <c r="D195" s="226" t="s">
        <v>163</v>
      </c>
      <c r="E195" s="41"/>
      <c r="F195" s="227" t="s">
        <v>467</v>
      </c>
      <c r="G195" s="41"/>
      <c r="H195" s="41"/>
      <c r="I195" s="228"/>
      <c r="J195" s="41"/>
      <c r="K195" s="41"/>
      <c r="L195" s="45"/>
      <c r="M195" s="229"/>
      <c r="N195" s="230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163</v>
      </c>
      <c r="AU195" s="18" t="s">
        <v>84</v>
      </c>
    </row>
    <row r="196" s="13" customFormat="1">
      <c r="A196" s="13"/>
      <c r="B196" s="231"/>
      <c r="C196" s="232"/>
      <c r="D196" s="226" t="s">
        <v>165</v>
      </c>
      <c r="E196" s="233" t="s">
        <v>19</v>
      </c>
      <c r="F196" s="234" t="s">
        <v>468</v>
      </c>
      <c r="G196" s="232"/>
      <c r="H196" s="233" t="s">
        <v>19</v>
      </c>
      <c r="I196" s="235"/>
      <c r="J196" s="232"/>
      <c r="K196" s="232"/>
      <c r="L196" s="236"/>
      <c r="M196" s="237"/>
      <c r="N196" s="238"/>
      <c r="O196" s="238"/>
      <c r="P196" s="238"/>
      <c r="Q196" s="238"/>
      <c r="R196" s="238"/>
      <c r="S196" s="238"/>
      <c r="T196" s="239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0" t="s">
        <v>165</v>
      </c>
      <c r="AU196" s="240" t="s">
        <v>84</v>
      </c>
      <c r="AV196" s="13" t="s">
        <v>82</v>
      </c>
      <c r="AW196" s="13" t="s">
        <v>35</v>
      </c>
      <c r="AX196" s="13" t="s">
        <v>75</v>
      </c>
      <c r="AY196" s="240" t="s">
        <v>153</v>
      </c>
    </row>
    <row r="197" s="14" customFormat="1">
      <c r="A197" s="14"/>
      <c r="B197" s="241"/>
      <c r="C197" s="242"/>
      <c r="D197" s="226" t="s">
        <v>165</v>
      </c>
      <c r="E197" s="243" t="s">
        <v>19</v>
      </c>
      <c r="F197" s="244" t="s">
        <v>1001</v>
      </c>
      <c r="G197" s="242"/>
      <c r="H197" s="245">
        <v>47.100000000000001</v>
      </c>
      <c r="I197" s="246"/>
      <c r="J197" s="242"/>
      <c r="K197" s="242"/>
      <c r="L197" s="247"/>
      <c r="M197" s="248"/>
      <c r="N197" s="249"/>
      <c r="O197" s="249"/>
      <c r="P197" s="249"/>
      <c r="Q197" s="249"/>
      <c r="R197" s="249"/>
      <c r="S197" s="249"/>
      <c r="T197" s="250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1" t="s">
        <v>165</v>
      </c>
      <c r="AU197" s="251" t="s">
        <v>84</v>
      </c>
      <c r="AV197" s="14" t="s">
        <v>84</v>
      </c>
      <c r="AW197" s="14" t="s">
        <v>35</v>
      </c>
      <c r="AX197" s="14" t="s">
        <v>75</v>
      </c>
      <c r="AY197" s="251" t="s">
        <v>153</v>
      </c>
    </row>
    <row r="198" s="15" customFormat="1">
      <c r="A198" s="15"/>
      <c r="B198" s="252"/>
      <c r="C198" s="253"/>
      <c r="D198" s="226" t="s">
        <v>165</v>
      </c>
      <c r="E198" s="254" t="s">
        <v>19</v>
      </c>
      <c r="F198" s="255" t="s">
        <v>168</v>
      </c>
      <c r="G198" s="253"/>
      <c r="H198" s="256">
        <v>47.100000000000001</v>
      </c>
      <c r="I198" s="257"/>
      <c r="J198" s="253"/>
      <c r="K198" s="253"/>
      <c r="L198" s="258"/>
      <c r="M198" s="259"/>
      <c r="N198" s="260"/>
      <c r="O198" s="260"/>
      <c r="P198" s="260"/>
      <c r="Q198" s="260"/>
      <c r="R198" s="260"/>
      <c r="S198" s="260"/>
      <c r="T198" s="261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62" t="s">
        <v>165</v>
      </c>
      <c r="AU198" s="262" t="s">
        <v>84</v>
      </c>
      <c r="AV198" s="15" t="s">
        <v>161</v>
      </c>
      <c r="AW198" s="15" t="s">
        <v>35</v>
      </c>
      <c r="AX198" s="15" t="s">
        <v>82</v>
      </c>
      <c r="AY198" s="262" t="s">
        <v>153</v>
      </c>
    </row>
    <row r="199" s="2" customFormat="1" ht="16.5" customHeight="1">
      <c r="A199" s="39"/>
      <c r="B199" s="40"/>
      <c r="C199" s="213" t="s">
        <v>7</v>
      </c>
      <c r="D199" s="213" t="s">
        <v>156</v>
      </c>
      <c r="E199" s="214" t="s">
        <v>1002</v>
      </c>
      <c r="F199" s="215" t="s">
        <v>1003</v>
      </c>
      <c r="G199" s="216" t="s">
        <v>159</v>
      </c>
      <c r="H199" s="217">
        <v>22.75</v>
      </c>
      <c r="I199" s="218"/>
      <c r="J199" s="219">
        <f>ROUND(I199*H199,2)</f>
        <v>0</v>
      </c>
      <c r="K199" s="215" t="s">
        <v>333</v>
      </c>
      <c r="L199" s="45"/>
      <c r="M199" s="220" t="s">
        <v>19</v>
      </c>
      <c r="N199" s="221" t="s">
        <v>46</v>
      </c>
      <c r="O199" s="85"/>
      <c r="P199" s="222">
        <f>O199*H199</f>
        <v>0</v>
      </c>
      <c r="Q199" s="222">
        <v>0</v>
      </c>
      <c r="R199" s="222">
        <f>Q199*H199</f>
        <v>0</v>
      </c>
      <c r="S199" s="222">
        <v>0</v>
      </c>
      <c r="T199" s="223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24" t="s">
        <v>161</v>
      </c>
      <c r="AT199" s="224" t="s">
        <v>156</v>
      </c>
      <c r="AU199" s="224" t="s">
        <v>84</v>
      </c>
      <c r="AY199" s="18" t="s">
        <v>153</v>
      </c>
      <c r="BE199" s="225">
        <f>IF(N199="základní",J199,0)</f>
        <v>0</v>
      </c>
      <c r="BF199" s="225">
        <f>IF(N199="snížená",J199,0)</f>
        <v>0</v>
      </c>
      <c r="BG199" s="225">
        <f>IF(N199="zákl. přenesená",J199,0)</f>
        <v>0</v>
      </c>
      <c r="BH199" s="225">
        <f>IF(N199="sníž. přenesená",J199,0)</f>
        <v>0</v>
      </c>
      <c r="BI199" s="225">
        <f>IF(N199="nulová",J199,0)</f>
        <v>0</v>
      </c>
      <c r="BJ199" s="18" t="s">
        <v>82</v>
      </c>
      <c r="BK199" s="225">
        <f>ROUND(I199*H199,2)</f>
        <v>0</v>
      </c>
      <c r="BL199" s="18" t="s">
        <v>161</v>
      </c>
      <c r="BM199" s="224" t="s">
        <v>1004</v>
      </c>
    </row>
    <row r="200" s="2" customFormat="1">
      <c r="A200" s="39"/>
      <c r="B200" s="40"/>
      <c r="C200" s="41"/>
      <c r="D200" s="226" t="s">
        <v>163</v>
      </c>
      <c r="E200" s="41"/>
      <c r="F200" s="227" t="s">
        <v>1005</v>
      </c>
      <c r="G200" s="41"/>
      <c r="H200" s="41"/>
      <c r="I200" s="228"/>
      <c r="J200" s="41"/>
      <c r="K200" s="41"/>
      <c r="L200" s="45"/>
      <c r="M200" s="229"/>
      <c r="N200" s="230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163</v>
      </c>
      <c r="AU200" s="18" t="s">
        <v>84</v>
      </c>
    </row>
    <row r="201" s="13" customFormat="1">
      <c r="A201" s="13"/>
      <c r="B201" s="231"/>
      <c r="C201" s="232"/>
      <c r="D201" s="226" t="s">
        <v>165</v>
      </c>
      <c r="E201" s="233" t="s">
        <v>19</v>
      </c>
      <c r="F201" s="234" t="s">
        <v>1006</v>
      </c>
      <c r="G201" s="232"/>
      <c r="H201" s="233" t="s">
        <v>19</v>
      </c>
      <c r="I201" s="235"/>
      <c r="J201" s="232"/>
      <c r="K201" s="232"/>
      <c r="L201" s="236"/>
      <c r="M201" s="237"/>
      <c r="N201" s="238"/>
      <c r="O201" s="238"/>
      <c r="P201" s="238"/>
      <c r="Q201" s="238"/>
      <c r="R201" s="238"/>
      <c r="S201" s="238"/>
      <c r="T201" s="239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0" t="s">
        <v>165</v>
      </c>
      <c r="AU201" s="240" t="s">
        <v>84</v>
      </c>
      <c r="AV201" s="13" t="s">
        <v>82</v>
      </c>
      <c r="AW201" s="13" t="s">
        <v>35</v>
      </c>
      <c r="AX201" s="13" t="s">
        <v>75</v>
      </c>
      <c r="AY201" s="240" t="s">
        <v>153</v>
      </c>
    </row>
    <row r="202" s="14" customFormat="1">
      <c r="A202" s="14"/>
      <c r="B202" s="241"/>
      <c r="C202" s="242"/>
      <c r="D202" s="226" t="s">
        <v>165</v>
      </c>
      <c r="E202" s="243" t="s">
        <v>19</v>
      </c>
      <c r="F202" s="244" t="s">
        <v>1007</v>
      </c>
      <c r="G202" s="242"/>
      <c r="H202" s="245">
        <v>22.75</v>
      </c>
      <c r="I202" s="246"/>
      <c r="J202" s="242"/>
      <c r="K202" s="242"/>
      <c r="L202" s="247"/>
      <c r="M202" s="248"/>
      <c r="N202" s="249"/>
      <c r="O202" s="249"/>
      <c r="P202" s="249"/>
      <c r="Q202" s="249"/>
      <c r="R202" s="249"/>
      <c r="S202" s="249"/>
      <c r="T202" s="250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1" t="s">
        <v>165</v>
      </c>
      <c r="AU202" s="251" t="s">
        <v>84</v>
      </c>
      <c r="AV202" s="14" t="s">
        <v>84</v>
      </c>
      <c r="AW202" s="14" t="s">
        <v>35</v>
      </c>
      <c r="AX202" s="14" t="s">
        <v>75</v>
      </c>
      <c r="AY202" s="251" t="s">
        <v>153</v>
      </c>
    </row>
    <row r="203" s="15" customFormat="1">
      <c r="A203" s="15"/>
      <c r="B203" s="252"/>
      <c r="C203" s="253"/>
      <c r="D203" s="226" t="s">
        <v>165</v>
      </c>
      <c r="E203" s="254" t="s">
        <v>19</v>
      </c>
      <c r="F203" s="255" t="s">
        <v>168</v>
      </c>
      <c r="G203" s="253"/>
      <c r="H203" s="256">
        <v>22.75</v>
      </c>
      <c r="I203" s="257"/>
      <c r="J203" s="253"/>
      <c r="K203" s="253"/>
      <c r="L203" s="258"/>
      <c r="M203" s="259"/>
      <c r="N203" s="260"/>
      <c r="O203" s="260"/>
      <c r="P203" s="260"/>
      <c r="Q203" s="260"/>
      <c r="R203" s="260"/>
      <c r="S203" s="260"/>
      <c r="T203" s="261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62" t="s">
        <v>165</v>
      </c>
      <c r="AU203" s="262" t="s">
        <v>84</v>
      </c>
      <c r="AV203" s="15" t="s">
        <v>161</v>
      </c>
      <c r="AW203" s="15" t="s">
        <v>35</v>
      </c>
      <c r="AX203" s="15" t="s">
        <v>82</v>
      </c>
      <c r="AY203" s="262" t="s">
        <v>153</v>
      </c>
    </row>
    <row r="204" s="2" customFormat="1" ht="16.5" customHeight="1">
      <c r="A204" s="39"/>
      <c r="B204" s="40"/>
      <c r="C204" s="263" t="s">
        <v>452</v>
      </c>
      <c r="D204" s="263" t="s">
        <v>169</v>
      </c>
      <c r="E204" s="264" t="s">
        <v>1008</v>
      </c>
      <c r="F204" s="265" t="s">
        <v>1009</v>
      </c>
      <c r="G204" s="266" t="s">
        <v>159</v>
      </c>
      <c r="H204" s="267">
        <v>25.024999999999999</v>
      </c>
      <c r="I204" s="268"/>
      <c r="J204" s="269">
        <f>ROUND(I204*H204,2)</f>
        <v>0</v>
      </c>
      <c r="K204" s="265" t="s">
        <v>333</v>
      </c>
      <c r="L204" s="270"/>
      <c r="M204" s="271" t="s">
        <v>19</v>
      </c>
      <c r="N204" s="272" t="s">
        <v>46</v>
      </c>
      <c r="O204" s="85"/>
      <c r="P204" s="222">
        <f>O204*H204</f>
        <v>0</v>
      </c>
      <c r="Q204" s="222">
        <v>0.00069999999999999999</v>
      </c>
      <c r="R204" s="222">
        <f>Q204*H204</f>
        <v>0.017517499999999998</v>
      </c>
      <c r="S204" s="222">
        <v>0</v>
      </c>
      <c r="T204" s="223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24" t="s">
        <v>173</v>
      </c>
      <c r="AT204" s="224" t="s">
        <v>169</v>
      </c>
      <c r="AU204" s="224" t="s">
        <v>84</v>
      </c>
      <c r="AY204" s="18" t="s">
        <v>153</v>
      </c>
      <c r="BE204" s="225">
        <f>IF(N204="základní",J204,0)</f>
        <v>0</v>
      </c>
      <c r="BF204" s="225">
        <f>IF(N204="snížená",J204,0)</f>
        <v>0</v>
      </c>
      <c r="BG204" s="225">
        <f>IF(N204="zákl. přenesená",J204,0)</f>
        <v>0</v>
      </c>
      <c r="BH204" s="225">
        <f>IF(N204="sníž. přenesená",J204,0)</f>
        <v>0</v>
      </c>
      <c r="BI204" s="225">
        <f>IF(N204="nulová",J204,0)</f>
        <v>0</v>
      </c>
      <c r="BJ204" s="18" t="s">
        <v>82</v>
      </c>
      <c r="BK204" s="225">
        <f>ROUND(I204*H204,2)</f>
        <v>0</v>
      </c>
      <c r="BL204" s="18" t="s">
        <v>161</v>
      </c>
      <c r="BM204" s="224" t="s">
        <v>1010</v>
      </c>
    </row>
    <row r="205" s="2" customFormat="1">
      <c r="A205" s="39"/>
      <c r="B205" s="40"/>
      <c r="C205" s="41"/>
      <c r="D205" s="226" t="s">
        <v>163</v>
      </c>
      <c r="E205" s="41"/>
      <c r="F205" s="227" t="s">
        <v>1009</v>
      </c>
      <c r="G205" s="41"/>
      <c r="H205" s="41"/>
      <c r="I205" s="228"/>
      <c r="J205" s="41"/>
      <c r="K205" s="41"/>
      <c r="L205" s="45"/>
      <c r="M205" s="229"/>
      <c r="N205" s="230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163</v>
      </c>
      <c r="AU205" s="18" t="s">
        <v>84</v>
      </c>
    </row>
    <row r="206" s="14" customFormat="1">
      <c r="A206" s="14"/>
      <c r="B206" s="241"/>
      <c r="C206" s="242"/>
      <c r="D206" s="226" t="s">
        <v>165</v>
      </c>
      <c r="E206" s="243" t="s">
        <v>19</v>
      </c>
      <c r="F206" s="244" t="s">
        <v>1011</v>
      </c>
      <c r="G206" s="242"/>
      <c r="H206" s="245">
        <v>25.024999999999999</v>
      </c>
      <c r="I206" s="246"/>
      <c r="J206" s="242"/>
      <c r="K206" s="242"/>
      <c r="L206" s="247"/>
      <c r="M206" s="248"/>
      <c r="N206" s="249"/>
      <c r="O206" s="249"/>
      <c r="P206" s="249"/>
      <c r="Q206" s="249"/>
      <c r="R206" s="249"/>
      <c r="S206" s="249"/>
      <c r="T206" s="250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1" t="s">
        <v>165</v>
      </c>
      <c r="AU206" s="251" t="s">
        <v>84</v>
      </c>
      <c r="AV206" s="14" t="s">
        <v>84</v>
      </c>
      <c r="AW206" s="14" t="s">
        <v>35</v>
      </c>
      <c r="AX206" s="14" t="s">
        <v>75</v>
      </c>
      <c r="AY206" s="251" t="s">
        <v>153</v>
      </c>
    </row>
    <row r="207" s="15" customFormat="1">
      <c r="A207" s="15"/>
      <c r="B207" s="252"/>
      <c r="C207" s="253"/>
      <c r="D207" s="226" t="s">
        <v>165</v>
      </c>
      <c r="E207" s="254" t="s">
        <v>19</v>
      </c>
      <c r="F207" s="255" t="s">
        <v>168</v>
      </c>
      <c r="G207" s="253"/>
      <c r="H207" s="256">
        <v>25.024999999999999</v>
      </c>
      <c r="I207" s="257"/>
      <c r="J207" s="253"/>
      <c r="K207" s="253"/>
      <c r="L207" s="258"/>
      <c r="M207" s="259"/>
      <c r="N207" s="260"/>
      <c r="O207" s="260"/>
      <c r="P207" s="260"/>
      <c r="Q207" s="260"/>
      <c r="R207" s="260"/>
      <c r="S207" s="260"/>
      <c r="T207" s="261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62" t="s">
        <v>165</v>
      </c>
      <c r="AU207" s="262" t="s">
        <v>84</v>
      </c>
      <c r="AV207" s="15" t="s">
        <v>161</v>
      </c>
      <c r="AW207" s="15" t="s">
        <v>35</v>
      </c>
      <c r="AX207" s="15" t="s">
        <v>82</v>
      </c>
      <c r="AY207" s="262" t="s">
        <v>153</v>
      </c>
    </row>
    <row r="208" s="2" customFormat="1" ht="16.5" customHeight="1">
      <c r="A208" s="39"/>
      <c r="B208" s="40"/>
      <c r="C208" s="213" t="s">
        <v>458</v>
      </c>
      <c r="D208" s="213" t="s">
        <v>156</v>
      </c>
      <c r="E208" s="214" t="s">
        <v>471</v>
      </c>
      <c r="F208" s="215" t="s">
        <v>472</v>
      </c>
      <c r="G208" s="216" t="s">
        <v>159</v>
      </c>
      <c r="H208" s="217">
        <v>68.25</v>
      </c>
      <c r="I208" s="218"/>
      <c r="J208" s="219">
        <f>ROUND(I208*H208,2)</f>
        <v>0</v>
      </c>
      <c r="K208" s="215" t="s">
        <v>333</v>
      </c>
      <c r="L208" s="45"/>
      <c r="M208" s="220" t="s">
        <v>19</v>
      </c>
      <c r="N208" s="221" t="s">
        <v>46</v>
      </c>
      <c r="O208" s="85"/>
      <c r="P208" s="222">
        <f>O208*H208</f>
        <v>0</v>
      </c>
      <c r="Q208" s="222">
        <v>0</v>
      </c>
      <c r="R208" s="222">
        <f>Q208*H208</f>
        <v>0</v>
      </c>
      <c r="S208" s="222">
        <v>0</v>
      </c>
      <c r="T208" s="223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24" t="s">
        <v>161</v>
      </c>
      <c r="AT208" s="224" t="s">
        <v>156</v>
      </c>
      <c r="AU208" s="224" t="s">
        <v>84</v>
      </c>
      <c r="AY208" s="18" t="s">
        <v>153</v>
      </c>
      <c r="BE208" s="225">
        <f>IF(N208="základní",J208,0)</f>
        <v>0</v>
      </c>
      <c r="BF208" s="225">
        <f>IF(N208="snížená",J208,0)</f>
        <v>0</v>
      </c>
      <c r="BG208" s="225">
        <f>IF(N208="zákl. přenesená",J208,0)</f>
        <v>0</v>
      </c>
      <c r="BH208" s="225">
        <f>IF(N208="sníž. přenesená",J208,0)</f>
        <v>0</v>
      </c>
      <c r="BI208" s="225">
        <f>IF(N208="nulová",J208,0)</f>
        <v>0</v>
      </c>
      <c r="BJ208" s="18" t="s">
        <v>82</v>
      </c>
      <c r="BK208" s="225">
        <f>ROUND(I208*H208,2)</f>
        <v>0</v>
      </c>
      <c r="BL208" s="18" t="s">
        <v>161</v>
      </c>
      <c r="BM208" s="224" t="s">
        <v>1012</v>
      </c>
    </row>
    <row r="209" s="2" customFormat="1">
      <c r="A209" s="39"/>
      <c r="B209" s="40"/>
      <c r="C209" s="41"/>
      <c r="D209" s="226" t="s">
        <v>163</v>
      </c>
      <c r="E209" s="41"/>
      <c r="F209" s="227" t="s">
        <v>474</v>
      </c>
      <c r="G209" s="41"/>
      <c r="H209" s="41"/>
      <c r="I209" s="228"/>
      <c r="J209" s="41"/>
      <c r="K209" s="41"/>
      <c r="L209" s="45"/>
      <c r="M209" s="229"/>
      <c r="N209" s="230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163</v>
      </c>
      <c r="AU209" s="18" t="s">
        <v>84</v>
      </c>
    </row>
    <row r="210" s="13" customFormat="1">
      <c r="A210" s="13"/>
      <c r="B210" s="231"/>
      <c r="C210" s="232"/>
      <c r="D210" s="226" t="s">
        <v>165</v>
      </c>
      <c r="E210" s="233" t="s">
        <v>19</v>
      </c>
      <c r="F210" s="234" t="s">
        <v>475</v>
      </c>
      <c r="G210" s="232"/>
      <c r="H210" s="233" t="s">
        <v>19</v>
      </c>
      <c r="I210" s="235"/>
      <c r="J210" s="232"/>
      <c r="K210" s="232"/>
      <c r="L210" s="236"/>
      <c r="M210" s="237"/>
      <c r="N210" s="238"/>
      <c r="O210" s="238"/>
      <c r="P210" s="238"/>
      <c r="Q210" s="238"/>
      <c r="R210" s="238"/>
      <c r="S210" s="238"/>
      <c r="T210" s="239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0" t="s">
        <v>165</v>
      </c>
      <c r="AU210" s="240" t="s">
        <v>84</v>
      </c>
      <c r="AV210" s="13" t="s">
        <v>82</v>
      </c>
      <c r="AW210" s="13" t="s">
        <v>35</v>
      </c>
      <c r="AX210" s="13" t="s">
        <v>75</v>
      </c>
      <c r="AY210" s="240" t="s">
        <v>153</v>
      </c>
    </row>
    <row r="211" s="14" customFormat="1">
      <c r="A211" s="14"/>
      <c r="B211" s="241"/>
      <c r="C211" s="242"/>
      <c r="D211" s="226" t="s">
        <v>165</v>
      </c>
      <c r="E211" s="243" t="s">
        <v>19</v>
      </c>
      <c r="F211" s="244" t="s">
        <v>997</v>
      </c>
      <c r="G211" s="242"/>
      <c r="H211" s="245">
        <v>68.25</v>
      </c>
      <c r="I211" s="246"/>
      <c r="J211" s="242"/>
      <c r="K211" s="242"/>
      <c r="L211" s="247"/>
      <c r="M211" s="248"/>
      <c r="N211" s="249"/>
      <c r="O211" s="249"/>
      <c r="P211" s="249"/>
      <c r="Q211" s="249"/>
      <c r="R211" s="249"/>
      <c r="S211" s="249"/>
      <c r="T211" s="250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1" t="s">
        <v>165</v>
      </c>
      <c r="AU211" s="251" t="s">
        <v>84</v>
      </c>
      <c r="AV211" s="14" t="s">
        <v>84</v>
      </c>
      <c r="AW211" s="14" t="s">
        <v>35</v>
      </c>
      <c r="AX211" s="14" t="s">
        <v>75</v>
      </c>
      <c r="AY211" s="251" t="s">
        <v>153</v>
      </c>
    </row>
    <row r="212" s="15" customFormat="1">
      <c r="A212" s="15"/>
      <c r="B212" s="252"/>
      <c r="C212" s="253"/>
      <c r="D212" s="226" t="s">
        <v>165</v>
      </c>
      <c r="E212" s="254" t="s">
        <v>19</v>
      </c>
      <c r="F212" s="255" t="s">
        <v>168</v>
      </c>
      <c r="G212" s="253"/>
      <c r="H212" s="256">
        <v>68.25</v>
      </c>
      <c r="I212" s="257"/>
      <c r="J212" s="253"/>
      <c r="K212" s="253"/>
      <c r="L212" s="258"/>
      <c r="M212" s="259"/>
      <c r="N212" s="260"/>
      <c r="O212" s="260"/>
      <c r="P212" s="260"/>
      <c r="Q212" s="260"/>
      <c r="R212" s="260"/>
      <c r="S212" s="260"/>
      <c r="T212" s="261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62" t="s">
        <v>165</v>
      </c>
      <c r="AU212" s="262" t="s">
        <v>84</v>
      </c>
      <c r="AV212" s="15" t="s">
        <v>161</v>
      </c>
      <c r="AW212" s="15" t="s">
        <v>35</v>
      </c>
      <c r="AX212" s="15" t="s">
        <v>82</v>
      </c>
      <c r="AY212" s="262" t="s">
        <v>153</v>
      </c>
    </row>
    <row r="213" s="12" customFormat="1" ht="22.8" customHeight="1">
      <c r="A213" s="12"/>
      <c r="B213" s="197"/>
      <c r="C213" s="198"/>
      <c r="D213" s="199" t="s">
        <v>74</v>
      </c>
      <c r="E213" s="211" t="s">
        <v>84</v>
      </c>
      <c r="F213" s="211" t="s">
        <v>476</v>
      </c>
      <c r="G213" s="198"/>
      <c r="H213" s="198"/>
      <c r="I213" s="201"/>
      <c r="J213" s="212">
        <f>BK213</f>
        <v>0</v>
      </c>
      <c r="K213" s="198"/>
      <c r="L213" s="203"/>
      <c r="M213" s="204"/>
      <c r="N213" s="205"/>
      <c r="O213" s="205"/>
      <c r="P213" s="206">
        <f>SUM(P214:P254)</f>
        <v>0</v>
      </c>
      <c r="Q213" s="205"/>
      <c r="R213" s="206">
        <f>SUM(R214:R254)</f>
        <v>29.439207240000002</v>
      </c>
      <c r="S213" s="205"/>
      <c r="T213" s="207">
        <f>SUM(T214:T254)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08" t="s">
        <v>82</v>
      </c>
      <c r="AT213" s="209" t="s">
        <v>74</v>
      </c>
      <c r="AU213" s="209" t="s">
        <v>82</v>
      </c>
      <c r="AY213" s="208" t="s">
        <v>153</v>
      </c>
      <c r="BK213" s="210">
        <f>SUM(BK214:BK254)</f>
        <v>0</v>
      </c>
    </row>
    <row r="214" s="2" customFormat="1" ht="16.5" customHeight="1">
      <c r="A214" s="39"/>
      <c r="B214" s="40"/>
      <c r="C214" s="213" t="s">
        <v>354</v>
      </c>
      <c r="D214" s="213" t="s">
        <v>156</v>
      </c>
      <c r="E214" s="214" t="s">
        <v>478</v>
      </c>
      <c r="F214" s="215" t="s">
        <v>479</v>
      </c>
      <c r="G214" s="216" t="s">
        <v>180</v>
      </c>
      <c r="H214" s="217">
        <v>10.176</v>
      </c>
      <c r="I214" s="218"/>
      <c r="J214" s="219">
        <f>ROUND(I214*H214,2)</f>
        <v>0</v>
      </c>
      <c r="K214" s="215" t="s">
        <v>333</v>
      </c>
      <c r="L214" s="45"/>
      <c r="M214" s="220" t="s">
        <v>19</v>
      </c>
      <c r="N214" s="221" t="s">
        <v>46</v>
      </c>
      <c r="O214" s="85"/>
      <c r="P214" s="222">
        <f>O214*H214</f>
        <v>0</v>
      </c>
      <c r="Q214" s="222">
        <v>2.5262500000000001</v>
      </c>
      <c r="R214" s="222">
        <f>Q214*H214</f>
        <v>25.70712</v>
      </c>
      <c r="S214" s="222">
        <v>0</v>
      </c>
      <c r="T214" s="223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24" t="s">
        <v>161</v>
      </c>
      <c r="AT214" s="224" t="s">
        <v>156</v>
      </c>
      <c r="AU214" s="224" t="s">
        <v>84</v>
      </c>
      <c r="AY214" s="18" t="s">
        <v>153</v>
      </c>
      <c r="BE214" s="225">
        <f>IF(N214="základní",J214,0)</f>
        <v>0</v>
      </c>
      <c r="BF214" s="225">
        <f>IF(N214="snížená",J214,0)</f>
        <v>0</v>
      </c>
      <c r="BG214" s="225">
        <f>IF(N214="zákl. přenesená",J214,0)</f>
        <v>0</v>
      </c>
      <c r="BH214" s="225">
        <f>IF(N214="sníž. přenesená",J214,0)</f>
        <v>0</v>
      </c>
      <c r="BI214" s="225">
        <f>IF(N214="nulová",J214,0)</f>
        <v>0</v>
      </c>
      <c r="BJ214" s="18" t="s">
        <v>82</v>
      </c>
      <c r="BK214" s="225">
        <f>ROUND(I214*H214,2)</f>
        <v>0</v>
      </c>
      <c r="BL214" s="18" t="s">
        <v>161</v>
      </c>
      <c r="BM214" s="224" t="s">
        <v>1013</v>
      </c>
    </row>
    <row r="215" s="2" customFormat="1">
      <c r="A215" s="39"/>
      <c r="B215" s="40"/>
      <c r="C215" s="41"/>
      <c r="D215" s="226" t="s">
        <v>163</v>
      </c>
      <c r="E215" s="41"/>
      <c r="F215" s="227" t="s">
        <v>481</v>
      </c>
      <c r="G215" s="41"/>
      <c r="H215" s="41"/>
      <c r="I215" s="228"/>
      <c r="J215" s="41"/>
      <c r="K215" s="41"/>
      <c r="L215" s="45"/>
      <c r="M215" s="229"/>
      <c r="N215" s="230"/>
      <c r="O215" s="85"/>
      <c r="P215" s="85"/>
      <c r="Q215" s="85"/>
      <c r="R215" s="85"/>
      <c r="S215" s="85"/>
      <c r="T215" s="86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163</v>
      </c>
      <c r="AU215" s="18" t="s">
        <v>84</v>
      </c>
    </row>
    <row r="216" s="13" customFormat="1">
      <c r="A216" s="13"/>
      <c r="B216" s="231"/>
      <c r="C216" s="232"/>
      <c r="D216" s="226" t="s">
        <v>165</v>
      </c>
      <c r="E216" s="233" t="s">
        <v>19</v>
      </c>
      <c r="F216" s="234" t="s">
        <v>482</v>
      </c>
      <c r="G216" s="232"/>
      <c r="H216" s="233" t="s">
        <v>19</v>
      </c>
      <c r="I216" s="235"/>
      <c r="J216" s="232"/>
      <c r="K216" s="232"/>
      <c r="L216" s="236"/>
      <c r="M216" s="237"/>
      <c r="N216" s="238"/>
      <c r="O216" s="238"/>
      <c r="P216" s="238"/>
      <c r="Q216" s="238"/>
      <c r="R216" s="238"/>
      <c r="S216" s="238"/>
      <c r="T216" s="239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0" t="s">
        <v>165</v>
      </c>
      <c r="AU216" s="240" t="s">
        <v>84</v>
      </c>
      <c r="AV216" s="13" t="s">
        <v>82</v>
      </c>
      <c r="AW216" s="13" t="s">
        <v>35</v>
      </c>
      <c r="AX216" s="13" t="s">
        <v>75</v>
      </c>
      <c r="AY216" s="240" t="s">
        <v>153</v>
      </c>
    </row>
    <row r="217" s="14" customFormat="1">
      <c r="A217" s="14"/>
      <c r="B217" s="241"/>
      <c r="C217" s="242"/>
      <c r="D217" s="226" t="s">
        <v>165</v>
      </c>
      <c r="E217" s="243" t="s">
        <v>19</v>
      </c>
      <c r="F217" s="244" t="s">
        <v>1014</v>
      </c>
      <c r="G217" s="242"/>
      <c r="H217" s="245">
        <v>10.176</v>
      </c>
      <c r="I217" s="246"/>
      <c r="J217" s="242"/>
      <c r="K217" s="242"/>
      <c r="L217" s="247"/>
      <c r="M217" s="248"/>
      <c r="N217" s="249"/>
      <c r="O217" s="249"/>
      <c r="P217" s="249"/>
      <c r="Q217" s="249"/>
      <c r="R217" s="249"/>
      <c r="S217" s="249"/>
      <c r="T217" s="250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1" t="s">
        <v>165</v>
      </c>
      <c r="AU217" s="251" t="s">
        <v>84</v>
      </c>
      <c r="AV217" s="14" t="s">
        <v>84</v>
      </c>
      <c r="AW217" s="14" t="s">
        <v>35</v>
      </c>
      <c r="AX217" s="14" t="s">
        <v>75</v>
      </c>
      <c r="AY217" s="251" t="s">
        <v>153</v>
      </c>
    </row>
    <row r="218" s="15" customFormat="1">
      <c r="A218" s="15"/>
      <c r="B218" s="252"/>
      <c r="C218" s="253"/>
      <c r="D218" s="226" t="s">
        <v>165</v>
      </c>
      <c r="E218" s="254" t="s">
        <v>19</v>
      </c>
      <c r="F218" s="255" t="s">
        <v>168</v>
      </c>
      <c r="G218" s="253"/>
      <c r="H218" s="256">
        <v>10.176</v>
      </c>
      <c r="I218" s="257"/>
      <c r="J218" s="253"/>
      <c r="K218" s="253"/>
      <c r="L218" s="258"/>
      <c r="M218" s="259"/>
      <c r="N218" s="260"/>
      <c r="O218" s="260"/>
      <c r="P218" s="260"/>
      <c r="Q218" s="260"/>
      <c r="R218" s="260"/>
      <c r="S218" s="260"/>
      <c r="T218" s="261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62" t="s">
        <v>165</v>
      </c>
      <c r="AU218" s="262" t="s">
        <v>84</v>
      </c>
      <c r="AV218" s="15" t="s">
        <v>161</v>
      </c>
      <c r="AW218" s="15" t="s">
        <v>35</v>
      </c>
      <c r="AX218" s="15" t="s">
        <v>82</v>
      </c>
      <c r="AY218" s="262" t="s">
        <v>153</v>
      </c>
    </row>
    <row r="219" s="2" customFormat="1" ht="16.5" customHeight="1">
      <c r="A219" s="39"/>
      <c r="B219" s="40"/>
      <c r="C219" s="213" t="s">
        <v>470</v>
      </c>
      <c r="D219" s="213" t="s">
        <v>156</v>
      </c>
      <c r="E219" s="214" t="s">
        <v>485</v>
      </c>
      <c r="F219" s="215" t="s">
        <v>486</v>
      </c>
      <c r="G219" s="216" t="s">
        <v>180</v>
      </c>
      <c r="H219" s="217">
        <v>10.176</v>
      </c>
      <c r="I219" s="218"/>
      <c r="J219" s="219">
        <f>ROUND(I219*H219,2)</f>
        <v>0</v>
      </c>
      <c r="K219" s="215" t="s">
        <v>333</v>
      </c>
      <c r="L219" s="45"/>
      <c r="M219" s="220" t="s">
        <v>19</v>
      </c>
      <c r="N219" s="221" t="s">
        <v>46</v>
      </c>
      <c r="O219" s="85"/>
      <c r="P219" s="222">
        <f>O219*H219</f>
        <v>0</v>
      </c>
      <c r="Q219" s="222">
        <v>0.048579999999999998</v>
      </c>
      <c r="R219" s="222">
        <f>Q219*H219</f>
        <v>0.49435007999999997</v>
      </c>
      <c r="S219" s="222">
        <v>0</v>
      </c>
      <c r="T219" s="223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24" t="s">
        <v>161</v>
      </c>
      <c r="AT219" s="224" t="s">
        <v>156</v>
      </c>
      <c r="AU219" s="224" t="s">
        <v>84</v>
      </c>
      <c r="AY219" s="18" t="s">
        <v>153</v>
      </c>
      <c r="BE219" s="225">
        <f>IF(N219="základní",J219,0)</f>
        <v>0</v>
      </c>
      <c r="BF219" s="225">
        <f>IF(N219="snížená",J219,0)</f>
        <v>0</v>
      </c>
      <c r="BG219" s="225">
        <f>IF(N219="zákl. přenesená",J219,0)</f>
        <v>0</v>
      </c>
      <c r="BH219" s="225">
        <f>IF(N219="sníž. přenesená",J219,0)</f>
        <v>0</v>
      </c>
      <c r="BI219" s="225">
        <f>IF(N219="nulová",J219,0)</f>
        <v>0</v>
      </c>
      <c r="BJ219" s="18" t="s">
        <v>82</v>
      </c>
      <c r="BK219" s="225">
        <f>ROUND(I219*H219,2)</f>
        <v>0</v>
      </c>
      <c r="BL219" s="18" t="s">
        <v>161</v>
      </c>
      <c r="BM219" s="224" t="s">
        <v>1015</v>
      </c>
    </row>
    <row r="220" s="2" customFormat="1">
      <c r="A220" s="39"/>
      <c r="B220" s="40"/>
      <c r="C220" s="41"/>
      <c r="D220" s="226" t="s">
        <v>163</v>
      </c>
      <c r="E220" s="41"/>
      <c r="F220" s="227" t="s">
        <v>488</v>
      </c>
      <c r="G220" s="41"/>
      <c r="H220" s="41"/>
      <c r="I220" s="228"/>
      <c r="J220" s="41"/>
      <c r="K220" s="41"/>
      <c r="L220" s="45"/>
      <c r="M220" s="229"/>
      <c r="N220" s="230"/>
      <c r="O220" s="85"/>
      <c r="P220" s="85"/>
      <c r="Q220" s="85"/>
      <c r="R220" s="85"/>
      <c r="S220" s="85"/>
      <c r="T220" s="86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163</v>
      </c>
      <c r="AU220" s="18" t="s">
        <v>84</v>
      </c>
    </row>
    <row r="221" s="14" customFormat="1">
      <c r="A221" s="14"/>
      <c r="B221" s="241"/>
      <c r="C221" s="242"/>
      <c r="D221" s="226" t="s">
        <v>165</v>
      </c>
      <c r="E221" s="243" t="s">
        <v>19</v>
      </c>
      <c r="F221" s="244" t="s">
        <v>1014</v>
      </c>
      <c r="G221" s="242"/>
      <c r="H221" s="245">
        <v>10.176</v>
      </c>
      <c r="I221" s="246"/>
      <c r="J221" s="242"/>
      <c r="K221" s="242"/>
      <c r="L221" s="247"/>
      <c r="M221" s="248"/>
      <c r="N221" s="249"/>
      <c r="O221" s="249"/>
      <c r="P221" s="249"/>
      <c r="Q221" s="249"/>
      <c r="R221" s="249"/>
      <c r="S221" s="249"/>
      <c r="T221" s="250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1" t="s">
        <v>165</v>
      </c>
      <c r="AU221" s="251" t="s">
        <v>84</v>
      </c>
      <c r="AV221" s="14" t="s">
        <v>84</v>
      </c>
      <c r="AW221" s="14" t="s">
        <v>35</v>
      </c>
      <c r="AX221" s="14" t="s">
        <v>82</v>
      </c>
      <c r="AY221" s="251" t="s">
        <v>153</v>
      </c>
    </row>
    <row r="222" s="2" customFormat="1" ht="16.5" customHeight="1">
      <c r="A222" s="39"/>
      <c r="B222" s="40"/>
      <c r="C222" s="213" t="s">
        <v>477</v>
      </c>
      <c r="D222" s="213" t="s">
        <v>156</v>
      </c>
      <c r="E222" s="214" t="s">
        <v>490</v>
      </c>
      <c r="F222" s="215" t="s">
        <v>491</v>
      </c>
      <c r="G222" s="216" t="s">
        <v>159</v>
      </c>
      <c r="H222" s="217">
        <v>13.039999999999999</v>
      </c>
      <c r="I222" s="218"/>
      <c r="J222" s="219">
        <f>ROUND(I222*H222,2)</f>
        <v>0</v>
      </c>
      <c r="K222" s="215" t="s">
        <v>333</v>
      </c>
      <c r="L222" s="45"/>
      <c r="M222" s="220" t="s">
        <v>19</v>
      </c>
      <c r="N222" s="221" t="s">
        <v>46</v>
      </c>
      <c r="O222" s="85"/>
      <c r="P222" s="222">
        <f>O222*H222</f>
        <v>0</v>
      </c>
      <c r="Q222" s="222">
        <v>0.0014400000000000001</v>
      </c>
      <c r="R222" s="222">
        <f>Q222*H222</f>
        <v>0.018777599999999998</v>
      </c>
      <c r="S222" s="222">
        <v>0</v>
      </c>
      <c r="T222" s="223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24" t="s">
        <v>161</v>
      </c>
      <c r="AT222" s="224" t="s">
        <v>156</v>
      </c>
      <c r="AU222" s="224" t="s">
        <v>84</v>
      </c>
      <c r="AY222" s="18" t="s">
        <v>153</v>
      </c>
      <c r="BE222" s="225">
        <f>IF(N222="základní",J222,0)</f>
        <v>0</v>
      </c>
      <c r="BF222" s="225">
        <f>IF(N222="snížená",J222,0)</f>
        <v>0</v>
      </c>
      <c r="BG222" s="225">
        <f>IF(N222="zákl. přenesená",J222,0)</f>
        <v>0</v>
      </c>
      <c r="BH222" s="225">
        <f>IF(N222="sníž. přenesená",J222,0)</f>
        <v>0</v>
      </c>
      <c r="BI222" s="225">
        <f>IF(N222="nulová",J222,0)</f>
        <v>0</v>
      </c>
      <c r="BJ222" s="18" t="s">
        <v>82</v>
      </c>
      <c r="BK222" s="225">
        <f>ROUND(I222*H222,2)</f>
        <v>0</v>
      </c>
      <c r="BL222" s="18" t="s">
        <v>161</v>
      </c>
      <c r="BM222" s="224" t="s">
        <v>1016</v>
      </c>
    </row>
    <row r="223" s="2" customFormat="1">
      <c r="A223" s="39"/>
      <c r="B223" s="40"/>
      <c r="C223" s="41"/>
      <c r="D223" s="226" t="s">
        <v>163</v>
      </c>
      <c r="E223" s="41"/>
      <c r="F223" s="227" t="s">
        <v>493</v>
      </c>
      <c r="G223" s="41"/>
      <c r="H223" s="41"/>
      <c r="I223" s="228"/>
      <c r="J223" s="41"/>
      <c r="K223" s="41"/>
      <c r="L223" s="45"/>
      <c r="M223" s="229"/>
      <c r="N223" s="230"/>
      <c r="O223" s="85"/>
      <c r="P223" s="85"/>
      <c r="Q223" s="85"/>
      <c r="R223" s="85"/>
      <c r="S223" s="85"/>
      <c r="T223" s="86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163</v>
      </c>
      <c r="AU223" s="18" t="s">
        <v>84</v>
      </c>
    </row>
    <row r="224" s="13" customFormat="1">
      <c r="A224" s="13"/>
      <c r="B224" s="231"/>
      <c r="C224" s="232"/>
      <c r="D224" s="226" t="s">
        <v>165</v>
      </c>
      <c r="E224" s="233" t="s">
        <v>19</v>
      </c>
      <c r="F224" s="234" t="s">
        <v>494</v>
      </c>
      <c r="G224" s="232"/>
      <c r="H224" s="233" t="s">
        <v>19</v>
      </c>
      <c r="I224" s="235"/>
      <c r="J224" s="232"/>
      <c r="K224" s="232"/>
      <c r="L224" s="236"/>
      <c r="M224" s="237"/>
      <c r="N224" s="238"/>
      <c r="O224" s="238"/>
      <c r="P224" s="238"/>
      <c r="Q224" s="238"/>
      <c r="R224" s="238"/>
      <c r="S224" s="238"/>
      <c r="T224" s="239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0" t="s">
        <v>165</v>
      </c>
      <c r="AU224" s="240" t="s">
        <v>84</v>
      </c>
      <c r="AV224" s="13" t="s">
        <v>82</v>
      </c>
      <c r="AW224" s="13" t="s">
        <v>35</v>
      </c>
      <c r="AX224" s="13" t="s">
        <v>75</v>
      </c>
      <c r="AY224" s="240" t="s">
        <v>153</v>
      </c>
    </row>
    <row r="225" s="14" customFormat="1">
      <c r="A225" s="14"/>
      <c r="B225" s="241"/>
      <c r="C225" s="242"/>
      <c r="D225" s="226" t="s">
        <v>165</v>
      </c>
      <c r="E225" s="243" t="s">
        <v>19</v>
      </c>
      <c r="F225" s="244" t="s">
        <v>1017</v>
      </c>
      <c r="G225" s="242"/>
      <c r="H225" s="245">
        <v>13.039999999999999</v>
      </c>
      <c r="I225" s="246"/>
      <c r="J225" s="242"/>
      <c r="K225" s="242"/>
      <c r="L225" s="247"/>
      <c r="M225" s="248"/>
      <c r="N225" s="249"/>
      <c r="O225" s="249"/>
      <c r="P225" s="249"/>
      <c r="Q225" s="249"/>
      <c r="R225" s="249"/>
      <c r="S225" s="249"/>
      <c r="T225" s="250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1" t="s">
        <v>165</v>
      </c>
      <c r="AU225" s="251" t="s">
        <v>84</v>
      </c>
      <c r="AV225" s="14" t="s">
        <v>84</v>
      </c>
      <c r="AW225" s="14" t="s">
        <v>35</v>
      </c>
      <c r="AX225" s="14" t="s">
        <v>75</v>
      </c>
      <c r="AY225" s="251" t="s">
        <v>153</v>
      </c>
    </row>
    <row r="226" s="15" customFormat="1">
      <c r="A226" s="15"/>
      <c r="B226" s="252"/>
      <c r="C226" s="253"/>
      <c r="D226" s="226" t="s">
        <v>165</v>
      </c>
      <c r="E226" s="254" t="s">
        <v>19</v>
      </c>
      <c r="F226" s="255" t="s">
        <v>168</v>
      </c>
      <c r="G226" s="253"/>
      <c r="H226" s="256">
        <v>13.039999999999999</v>
      </c>
      <c r="I226" s="257"/>
      <c r="J226" s="253"/>
      <c r="K226" s="253"/>
      <c r="L226" s="258"/>
      <c r="M226" s="259"/>
      <c r="N226" s="260"/>
      <c r="O226" s="260"/>
      <c r="P226" s="260"/>
      <c r="Q226" s="260"/>
      <c r="R226" s="260"/>
      <c r="S226" s="260"/>
      <c r="T226" s="261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62" t="s">
        <v>165</v>
      </c>
      <c r="AU226" s="262" t="s">
        <v>84</v>
      </c>
      <c r="AV226" s="15" t="s">
        <v>161</v>
      </c>
      <c r="AW226" s="15" t="s">
        <v>35</v>
      </c>
      <c r="AX226" s="15" t="s">
        <v>82</v>
      </c>
      <c r="AY226" s="262" t="s">
        <v>153</v>
      </c>
    </row>
    <row r="227" s="2" customFormat="1" ht="16.5" customHeight="1">
      <c r="A227" s="39"/>
      <c r="B227" s="40"/>
      <c r="C227" s="213" t="s">
        <v>484</v>
      </c>
      <c r="D227" s="213" t="s">
        <v>156</v>
      </c>
      <c r="E227" s="214" t="s">
        <v>497</v>
      </c>
      <c r="F227" s="215" t="s">
        <v>498</v>
      </c>
      <c r="G227" s="216" t="s">
        <v>159</v>
      </c>
      <c r="H227" s="217">
        <v>13.039999999999999</v>
      </c>
      <c r="I227" s="218"/>
      <c r="J227" s="219">
        <f>ROUND(I227*H227,2)</f>
        <v>0</v>
      </c>
      <c r="K227" s="215" t="s">
        <v>333</v>
      </c>
      <c r="L227" s="45"/>
      <c r="M227" s="220" t="s">
        <v>19</v>
      </c>
      <c r="N227" s="221" t="s">
        <v>46</v>
      </c>
      <c r="O227" s="85"/>
      <c r="P227" s="222">
        <f>O227*H227</f>
        <v>0</v>
      </c>
      <c r="Q227" s="222">
        <v>4.0000000000000003E-05</v>
      </c>
      <c r="R227" s="222">
        <f>Q227*H227</f>
        <v>0.00052159999999999999</v>
      </c>
      <c r="S227" s="222">
        <v>0</v>
      </c>
      <c r="T227" s="223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24" t="s">
        <v>161</v>
      </c>
      <c r="AT227" s="224" t="s">
        <v>156</v>
      </c>
      <c r="AU227" s="224" t="s">
        <v>84</v>
      </c>
      <c r="AY227" s="18" t="s">
        <v>153</v>
      </c>
      <c r="BE227" s="225">
        <f>IF(N227="základní",J227,0)</f>
        <v>0</v>
      </c>
      <c r="BF227" s="225">
        <f>IF(N227="snížená",J227,0)</f>
        <v>0</v>
      </c>
      <c r="BG227" s="225">
        <f>IF(N227="zákl. přenesená",J227,0)</f>
        <v>0</v>
      </c>
      <c r="BH227" s="225">
        <f>IF(N227="sníž. přenesená",J227,0)</f>
        <v>0</v>
      </c>
      <c r="BI227" s="225">
        <f>IF(N227="nulová",J227,0)</f>
        <v>0</v>
      </c>
      <c r="BJ227" s="18" t="s">
        <v>82</v>
      </c>
      <c r="BK227" s="225">
        <f>ROUND(I227*H227,2)</f>
        <v>0</v>
      </c>
      <c r="BL227" s="18" t="s">
        <v>161</v>
      </c>
      <c r="BM227" s="224" t="s">
        <v>1018</v>
      </c>
    </row>
    <row r="228" s="2" customFormat="1">
      <c r="A228" s="39"/>
      <c r="B228" s="40"/>
      <c r="C228" s="41"/>
      <c r="D228" s="226" t="s">
        <v>163</v>
      </c>
      <c r="E228" s="41"/>
      <c r="F228" s="227" t="s">
        <v>500</v>
      </c>
      <c r="G228" s="41"/>
      <c r="H228" s="41"/>
      <c r="I228" s="228"/>
      <c r="J228" s="41"/>
      <c r="K228" s="41"/>
      <c r="L228" s="45"/>
      <c r="M228" s="229"/>
      <c r="N228" s="230"/>
      <c r="O228" s="85"/>
      <c r="P228" s="85"/>
      <c r="Q228" s="85"/>
      <c r="R228" s="85"/>
      <c r="S228" s="85"/>
      <c r="T228" s="86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163</v>
      </c>
      <c r="AU228" s="18" t="s">
        <v>84</v>
      </c>
    </row>
    <row r="229" s="14" customFormat="1">
      <c r="A229" s="14"/>
      <c r="B229" s="241"/>
      <c r="C229" s="242"/>
      <c r="D229" s="226" t="s">
        <v>165</v>
      </c>
      <c r="E229" s="243" t="s">
        <v>19</v>
      </c>
      <c r="F229" s="244" t="s">
        <v>1017</v>
      </c>
      <c r="G229" s="242"/>
      <c r="H229" s="245">
        <v>13.039999999999999</v>
      </c>
      <c r="I229" s="246"/>
      <c r="J229" s="242"/>
      <c r="K229" s="242"/>
      <c r="L229" s="247"/>
      <c r="M229" s="248"/>
      <c r="N229" s="249"/>
      <c r="O229" s="249"/>
      <c r="P229" s="249"/>
      <c r="Q229" s="249"/>
      <c r="R229" s="249"/>
      <c r="S229" s="249"/>
      <c r="T229" s="250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1" t="s">
        <v>165</v>
      </c>
      <c r="AU229" s="251" t="s">
        <v>84</v>
      </c>
      <c r="AV229" s="14" t="s">
        <v>84</v>
      </c>
      <c r="AW229" s="14" t="s">
        <v>35</v>
      </c>
      <c r="AX229" s="14" t="s">
        <v>82</v>
      </c>
      <c r="AY229" s="251" t="s">
        <v>153</v>
      </c>
    </row>
    <row r="230" s="2" customFormat="1" ht="16.5" customHeight="1">
      <c r="A230" s="39"/>
      <c r="B230" s="40"/>
      <c r="C230" s="213" t="s">
        <v>489</v>
      </c>
      <c r="D230" s="213" t="s">
        <v>156</v>
      </c>
      <c r="E230" s="214" t="s">
        <v>502</v>
      </c>
      <c r="F230" s="215" t="s">
        <v>503</v>
      </c>
      <c r="G230" s="216" t="s">
        <v>172</v>
      </c>
      <c r="H230" s="217">
        <v>0.042000000000000003</v>
      </c>
      <c r="I230" s="218"/>
      <c r="J230" s="219">
        <f>ROUND(I230*H230,2)</f>
        <v>0</v>
      </c>
      <c r="K230" s="215" t="s">
        <v>333</v>
      </c>
      <c r="L230" s="45"/>
      <c r="M230" s="220" t="s">
        <v>19</v>
      </c>
      <c r="N230" s="221" t="s">
        <v>46</v>
      </c>
      <c r="O230" s="85"/>
      <c r="P230" s="222">
        <f>O230*H230</f>
        <v>0</v>
      </c>
      <c r="Q230" s="222">
        <v>1.0383</v>
      </c>
      <c r="R230" s="222">
        <f>Q230*H230</f>
        <v>0.043608600000000004</v>
      </c>
      <c r="S230" s="222">
        <v>0</v>
      </c>
      <c r="T230" s="223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24" t="s">
        <v>161</v>
      </c>
      <c r="AT230" s="224" t="s">
        <v>156</v>
      </c>
      <c r="AU230" s="224" t="s">
        <v>84</v>
      </c>
      <c r="AY230" s="18" t="s">
        <v>153</v>
      </c>
      <c r="BE230" s="225">
        <f>IF(N230="základní",J230,0)</f>
        <v>0</v>
      </c>
      <c r="BF230" s="225">
        <f>IF(N230="snížená",J230,0)</f>
        <v>0</v>
      </c>
      <c r="BG230" s="225">
        <f>IF(N230="zákl. přenesená",J230,0)</f>
        <v>0</v>
      </c>
      <c r="BH230" s="225">
        <f>IF(N230="sníž. přenesená",J230,0)</f>
        <v>0</v>
      </c>
      <c r="BI230" s="225">
        <f>IF(N230="nulová",J230,0)</f>
        <v>0</v>
      </c>
      <c r="BJ230" s="18" t="s">
        <v>82</v>
      </c>
      <c r="BK230" s="225">
        <f>ROUND(I230*H230,2)</f>
        <v>0</v>
      </c>
      <c r="BL230" s="18" t="s">
        <v>161</v>
      </c>
      <c r="BM230" s="224" t="s">
        <v>1019</v>
      </c>
    </row>
    <row r="231" s="2" customFormat="1">
      <c r="A231" s="39"/>
      <c r="B231" s="40"/>
      <c r="C231" s="41"/>
      <c r="D231" s="226" t="s">
        <v>163</v>
      </c>
      <c r="E231" s="41"/>
      <c r="F231" s="227" t="s">
        <v>505</v>
      </c>
      <c r="G231" s="41"/>
      <c r="H231" s="41"/>
      <c r="I231" s="228"/>
      <c r="J231" s="41"/>
      <c r="K231" s="41"/>
      <c r="L231" s="45"/>
      <c r="M231" s="229"/>
      <c r="N231" s="230"/>
      <c r="O231" s="85"/>
      <c r="P231" s="85"/>
      <c r="Q231" s="85"/>
      <c r="R231" s="85"/>
      <c r="S231" s="85"/>
      <c r="T231" s="86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163</v>
      </c>
      <c r="AU231" s="18" t="s">
        <v>84</v>
      </c>
    </row>
    <row r="232" s="14" customFormat="1">
      <c r="A232" s="14"/>
      <c r="B232" s="241"/>
      <c r="C232" s="242"/>
      <c r="D232" s="226" t="s">
        <v>165</v>
      </c>
      <c r="E232" s="243" t="s">
        <v>19</v>
      </c>
      <c r="F232" s="244" t="s">
        <v>1020</v>
      </c>
      <c r="G232" s="242"/>
      <c r="H232" s="245">
        <v>0.042000000000000003</v>
      </c>
      <c r="I232" s="246"/>
      <c r="J232" s="242"/>
      <c r="K232" s="242"/>
      <c r="L232" s="247"/>
      <c r="M232" s="248"/>
      <c r="N232" s="249"/>
      <c r="O232" s="249"/>
      <c r="P232" s="249"/>
      <c r="Q232" s="249"/>
      <c r="R232" s="249"/>
      <c r="S232" s="249"/>
      <c r="T232" s="250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1" t="s">
        <v>165</v>
      </c>
      <c r="AU232" s="251" t="s">
        <v>84</v>
      </c>
      <c r="AV232" s="14" t="s">
        <v>84</v>
      </c>
      <c r="AW232" s="14" t="s">
        <v>35</v>
      </c>
      <c r="AX232" s="14" t="s">
        <v>75</v>
      </c>
      <c r="AY232" s="251" t="s">
        <v>153</v>
      </c>
    </row>
    <row r="233" s="15" customFormat="1">
      <c r="A233" s="15"/>
      <c r="B233" s="252"/>
      <c r="C233" s="253"/>
      <c r="D233" s="226" t="s">
        <v>165</v>
      </c>
      <c r="E233" s="254" t="s">
        <v>19</v>
      </c>
      <c r="F233" s="255" t="s">
        <v>168</v>
      </c>
      <c r="G233" s="253"/>
      <c r="H233" s="256">
        <v>0.042000000000000003</v>
      </c>
      <c r="I233" s="257"/>
      <c r="J233" s="253"/>
      <c r="K233" s="253"/>
      <c r="L233" s="258"/>
      <c r="M233" s="259"/>
      <c r="N233" s="260"/>
      <c r="O233" s="260"/>
      <c r="P233" s="260"/>
      <c r="Q233" s="260"/>
      <c r="R233" s="260"/>
      <c r="S233" s="260"/>
      <c r="T233" s="261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62" t="s">
        <v>165</v>
      </c>
      <c r="AU233" s="262" t="s">
        <v>84</v>
      </c>
      <c r="AV233" s="15" t="s">
        <v>161</v>
      </c>
      <c r="AW233" s="15" t="s">
        <v>35</v>
      </c>
      <c r="AX233" s="15" t="s">
        <v>82</v>
      </c>
      <c r="AY233" s="262" t="s">
        <v>153</v>
      </c>
    </row>
    <row r="234" s="2" customFormat="1" ht="16.5" customHeight="1">
      <c r="A234" s="39"/>
      <c r="B234" s="40"/>
      <c r="C234" s="213" t="s">
        <v>496</v>
      </c>
      <c r="D234" s="213" t="s">
        <v>156</v>
      </c>
      <c r="E234" s="214" t="s">
        <v>508</v>
      </c>
      <c r="F234" s="215" t="s">
        <v>509</v>
      </c>
      <c r="G234" s="216" t="s">
        <v>172</v>
      </c>
      <c r="H234" s="217">
        <v>0.70399999999999996</v>
      </c>
      <c r="I234" s="218"/>
      <c r="J234" s="219">
        <f>ROUND(I234*H234,2)</f>
        <v>0</v>
      </c>
      <c r="K234" s="215" t="s">
        <v>333</v>
      </c>
      <c r="L234" s="45"/>
      <c r="M234" s="220" t="s">
        <v>19</v>
      </c>
      <c r="N234" s="221" t="s">
        <v>46</v>
      </c>
      <c r="O234" s="85"/>
      <c r="P234" s="222">
        <f>O234*H234</f>
        <v>0</v>
      </c>
      <c r="Q234" s="222">
        <v>1.0597399999999999</v>
      </c>
      <c r="R234" s="222">
        <f>Q234*H234</f>
        <v>0.74605695999999988</v>
      </c>
      <c r="S234" s="222">
        <v>0</v>
      </c>
      <c r="T234" s="223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24" t="s">
        <v>161</v>
      </c>
      <c r="AT234" s="224" t="s">
        <v>156</v>
      </c>
      <c r="AU234" s="224" t="s">
        <v>84</v>
      </c>
      <c r="AY234" s="18" t="s">
        <v>153</v>
      </c>
      <c r="BE234" s="225">
        <f>IF(N234="základní",J234,0)</f>
        <v>0</v>
      </c>
      <c r="BF234" s="225">
        <f>IF(N234="snížená",J234,0)</f>
        <v>0</v>
      </c>
      <c r="BG234" s="225">
        <f>IF(N234="zákl. přenesená",J234,0)</f>
        <v>0</v>
      </c>
      <c r="BH234" s="225">
        <f>IF(N234="sníž. přenesená",J234,0)</f>
        <v>0</v>
      </c>
      <c r="BI234" s="225">
        <f>IF(N234="nulová",J234,0)</f>
        <v>0</v>
      </c>
      <c r="BJ234" s="18" t="s">
        <v>82</v>
      </c>
      <c r="BK234" s="225">
        <f>ROUND(I234*H234,2)</f>
        <v>0</v>
      </c>
      <c r="BL234" s="18" t="s">
        <v>161</v>
      </c>
      <c r="BM234" s="224" t="s">
        <v>1021</v>
      </c>
    </row>
    <row r="235" s="2" customFormat="1">
      <c r="A235" s="39"/>
      <c r="B235" s="40"/>
      <c r="C235" s="41"/>
      <c r="D235" s="226" t="s">
        <v>163</v>
      </c>
      <c r="E235" s="41"/>
      <c r="F235" s="227" t="s">
        <v>511</v>
      </c>
      <c r="G235" s="41"/>
      <c r="H235" s="41"/>
      <c r="I235" s="228"/>
      <c r="J235" s="41"/>
      <c r="K235" s="41"/>
      <c r="L235" s="45"/>
      <c r="M235" s="229"/>
      <c r="N235" s="230"/>
      <c r="O235" s="85"/>
      <c r="P235" s="85"/>
      <c r="Q235" s="85"/>
      <c r="R235" s="85"/>
      <c r="S235" s="85"/>
      <c r="T235" s="86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163</v>
      </c>
      <c r="AU235" s="18" t="s">
        <v>84</v>
      </c>
    </row>
    <row r="236" s="14" customFormat="1">
      <c r="A236" s="14"/>
      <c r="B236" s="241"/>
      <c r="C236" s="242"/>
      <c r="D236" s="226" t="s">
        <v>165</v>
      </c>
      <c r="E236" s="243" t="s">
        <v>19</v>
      </c>
      <c r="F236" s="244" t="s">
        <v>1022</v>
      </c>
      <c r="G236" s="242"/>
      <c r="H236" s="245">
        <v>0.70399999999999996</v>
      </c>
      <c r="I236" s="246"/>
      <c r="J236" s="242"/>
      <c r="K236" s="242"/>
      <c r="L236" s="247"/>
      <c r="M236" s="248"/>
      <c r="N236" s="249"/>
      <c r="O236" s="249"/>
      <c r="P236" s="249"/>
      <c r="Q236" s="249"/>
      <c r="R236" s="249"/>
      <c r="S236" s="249"/>
      <c r="T236" s="250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1" t="s">
        <v>165</v>
      </c>
      <c r="AU236" s="251" t="s">
        <v>84</v>
      </c>
      <c r="AV236" s="14" t="s">
        <v>84</v>
      </c>
      <c r="AW236" s="14" t="s">
        <v>35</v>
      </c>
      <c r="AX236" s="14" t="s">
        <v>75</v>
      </c>
      <c r="AY236" s="251" t="s">
        <v>153</v>
      </c>
    </row>
    <row r="237" s="15" customFormat="1">
      <c r="A237" s="15"/>
      <c r="B237" s="252"/>
      <c r="C237" s="253"/>
      <c r="D237" s="226" t="s">
        <v>165</v>
      </c>
      <c r="E237" s="254" t="s">
        <v>19</v>
      </c>
      <c r="F237" s="255" t="s">
        <v>168</v>
      </c>
      <c r="G237" s="253"/>
      <c r="H237" s="256">
        <v>0.70399999999999996</v>
      </c>
      <c r="I237" s="257"/>
      <c r="J237" s="253"/>
      <c r="K237" s="253"/>
      <c r="L237" s="258"/>
      <c r="M237" s="259"/>
      <c r="N237" s="260"/>
      <c r="O237" s="260"/>
      <c r="P237" s="260"/>
      <c r="Q237" s="260"/>
      <c r="R237" s="260"/>
      <c r="S237" s="260"/>
      <c r="T237" s="261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62" t="s">
        <v>165</v>
      </c>
      <c r="AU237" s="262" t="s">
        <v>84</v>
      </c>
      <c r="AV237" s="15" t="s">
        <v>161</v>
      </c>
      <c r="AW237" s="15" t="s">
        <v>35</v>
      </c>
      <c r="AX237" s="15" t="s">
        <v>82</v>
      </c>
      <c r="AY237" s="262" t="s">
        <v>153</v>
      </c>
    </row>
    <row r="238" s="2" customFormat="1" ht="16.5" customHeight="1">
      <c r="A238" s="39"/>
      <c r="B238" s="40"/>
      <c r="C238" s="213" t="s">
        <v>501</v>
      </c>
      <c r="D238" s="213" t="s">
        <v>156</v>
      </c>
      <c r="E238" s="214" t="s">
        <v>514</v>
      </c>
      <c r="F238" s="215" t="s">
        <v>515</v>
      </c>
      <c r="G238" s="216" t="s">
        <v>180</v>
      </c>
      <c r="H238" s="217">
        <v>0.93000000000000005</v>
      </c>
      <c r="I238" s="218"/>
      <c r="J238" s="219">
        <f>ROUND(I238*H238,2)</f>
        <v>0</v>
      </c>
      <c r="K238" s="215" t="s">
        <v>333</v>
      </c>
      <c r="L238" s="45"/>
      <c r="M238" s="220" t="s">
        <v>19</v>
      </c>
      <c r="N238" s="221" t="s">
        <v>46</v>
      </c>
      <c r="O238" s="85"/>
      <c r="P238" s="222">
        <f>O238*H238</f>
        <v>0</v>
      </c>
      <c r="Q238" s="222">
        <v>2.5359600000000002</v>
      </c>
      <c r="R238" s="222">
        <f>Q238*H238</f>
        <v>2.3584428000000002</v>
      </c>
      <c r="S238" s="222">
        <v>0</v>
      </c>
      <c r="T238" s="223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24" t="s">
        <v>161</v>
      </c>
      <c r="AT238" s="224" t="s">
        <v>156</v>
      </c>
      <c r="AU238" s="224" t="s">
        <v>84</v>
      </c>
      <c r="AY238" s="18" t="s">
        <v>153</v>
      </c>
      <c r="BE238" s="225">
        <f>IF(N238="základní",J238,0)</f>
        <v>0</v>
      </c>
      <c r="BF238" s="225">
        <f>IF(N238="snížená",J238,0)</f>
        <v>0</v>
      </c>
      <c r="BG238" s="225">
        <f>IF(N238="zákl. přenesená",J238,0)</f>
        <v>0</v>
      </c>
      <c r="BH238" s="225">
        <f>IF(N238="sníž. přenesená",J238,0)</f>
        <v>0</v>
      </c>
      <c r="BI238" s="225">
        <f>IF(N238="nulová",J238,0)</f>
        <v>0</v>
      </c>
      <c r="BJ238" s="18" t="s">
        <v>82</v>
      </c>
      <c r="BK238" s="225">
        <f>ROUND(I238*H238,2)</f>
        <v>0</v>
      </c>
      <c r="BL238" s="18" t="s">
        <v>161</v>
      </c>
      <c r="BM238" s="224" t="s">
        <v>1023</v>
      </c>
    </row>
    <row r="239" s="2" customFormat="1">
      <c r="A239" s="39"/>
      <c r="B239" s="40"/>
      <c r="C239" s="41"/>
      <c r="D239" s="226" t="s">
        <v>163</v>
      </c>
      <c r="E239" s="41"/>
      <c r="F239" s="227" t="s">
        <v>517</v>
      </c>
      <c r="G239" s="41"/>
      <c r="H239" s="41"/>
      <c r="I239" s="228"/>
      <c r="J239" s="41"/>
      <c r="K239" s="41"/>
      <c r="L239" s="45"/>
      <c r="M239" s="229"/>
      <c r="N239" s="230"/>
      <c r="O239" s="85"/>
      <c r="P239" s="85"/>
      <c r="Q239" s="85"/>
      <c r="R239" s="85"/>
      <c r="S239" s="85"/>
      <c r="T239" s="86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163</v>
      </c>
      <c r="AU239" s="18" t="s">
        <v>84</v>
      </c>
    </row>
    <row r="240" s="13" customFormat="1">
      <c r="A240" s="13"/>
      <c r="B240" s="231"/>
      <c r="C240" s="232"/>
      <c r="D240" s="226" t="s">
        <v>165</v>
      </c>
      <c r="E240" s="233" t="s">
        <v>19</v>
      </c>
      <c r="F240" s="234" t="s">
        <v>518</v>
      </c>
      <c r="G240" s="232"/>
      <c r="H240" s="233" t="s">
        <v>19</v>
      </c>
      <c r="I240" s="235"/>
      <c r="J240" s="232"/>
      <c r="K240" s="232"/>
      <c r="L240" s="236"/>
      <c r="M240" s="237"/>
      <c r="N240" s="238"/>
      <c r="O240" s="238"/>
      <c r="P240" s="238"/>
      <c r="Q240" s="238"/>
      <c r="R240" s="238"/>
      <c r="S240" s="238"/>
      <c r="T240" s="239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0" t="s">
        <v>165</v>
      </c>
      <c r="AU240" s="240" t="s">
        <v>84</v>
      </c>
      <c r="AV240" s="13" t="s">
        <v>82</v>
      </c>
      <c r="AW240" s="13" t="s">
        <v>35</v>
      </c>
      <c r="AX240" s="13" t="s">
        <v>75</v>
      </c>
      <c r="AY240" s="240" t="s">
        <v>153</v>
      </c>
    </row>
    <row r="241" s="14" customFormat="1">
      <c r="A241" s="14"/>
      <c r="B241" s="241"/>
      <c r="C241" s="242"/>
      <c r="D241" s="226" t="s">
        <v>165</v>
      </c>
      <c r="E241" s="243" t="s">
        <v>19</v>
      </c>
      <c r="F241" s="244" t="s">
        <v>1024</v>
      </c>
      <c r="G241" s="242"/>
      <c r="H241" s="245">
        <v>0.59999999999999998</v>
      </c>
      <c r="I241" s="246"/>
      <c r="J241" s="242"/>
      <c r="K241" s="242"/>
      <c r="L241" s="247"/>
      <c r="M241" s="248"/>
      <c r="N241" s="249"/>
      <c r="O241" s="249"/>
      <c r="P241" s="249"/>
      <c r="Q241" s="249"/>
      <c r="R241" s="249"/>
      <c r="S241" s="249"/>
      <c r="T241" s="250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1" t="s">
        <v>165</v>
      </c>
      <c r="AU241" s="251" t="s">
        <v>84</v>
      </c>
      <c r="AV241" s="14" t="s">
        <v>84</v>
      </c>
      <c r="AW241" s="14" t="s">
        <v>35</v>
      </c>
      <c r="AX241" s="14" t="s">
        <v>75</v>
      </c>
      <c r="AY241" s="251" t="s">
        <v>153</v>
      </c>
    </row>
    <row r="242" s="13" customFormat="1">
      <c r="A242" s="13"/>
      <c r="B242" s="231"/>
      <c r="C242" s="232"/>
      <c r="D242" s="226" t="s">
        <v>165</v>
      </c>
      <c r="E242" s="233" t="s">
        <v>19</v>
      </c>
      <c r="F242" s="234" t="s">
        <v>520</v>
      </c>
      <c r="G242" s="232"/>
      <c r="H242" s="233" t="s">
        <v>19</v>
      </c>
      <c r="I242" s="235"/>
      <c r="J242" s="232"/>
      <c r="K242" s="232"/>
      <c r="L242" s="236"/>
      <c r="M242" s="237"/>
      <c r="N242" s="238"/>
      <c r="O242" s="238"/>
      <c r="P242" s="238"/>
      <c r="Q242" s="238"/>
      <c r="R242" s="238"/>
      <c r="S242" s="238"/>
      <c r="T242" s="239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0" t="s">
        <v>165</v>
      </c>
      <c r="AU242" s="240" t="s">
        <v>84</v>
      </c>
      <c r="AV242" s="13" t="s">
        <v>82</v>
      </c>
      <c r="AW242" s="13" t="s">
        <v>35</v>
      </c>
      <c r="AX242" s="13" t="s">
        <v>75</v>
      </c>
      <c r="AY242" s="240" t="s">
        <v>153</v>
      </c>
    </row>
    <row r="243" s="14" customFormat="1">
      <c r="A243" s="14"/>
      <c r="B243" s="241"/>
      <c r="C243" s="242"/>
      <c r="D243" s="226" t="s">
        <v>165</v>
      </c>
      <c r="E243" s="243" t="s">
        <v>19</v>
      </c>
      <c r="F243" s="244" t="s">
        <v>1025</v>
      </c>
      <c r="G243" s="242"/>
      <c r="H243" s="245">
        <v>0.33000000000000002</v>
      </c>
      <c r="I243" s="246"/>
      <c r="J243" s="242"/>
      <c r="K243" s="242"/>
      <c r="L243" s="247"/>
      <c r="M243" s="248"/>
      <c r="N243" s="249"/>
      <c r="O243" s="249"/>
      <c r="P243" s="249"/>
      <c r="Q243" s="249"/>
      <c r="R243" s="249"/>
      <c r="S243" s="249"/>
      <c r="T243" s="250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1" t="s">
        <v>165</v>
      </c>
      <c r="AU243" s="251" t="s">
        <v>84</v>
      </c>
      <c r="AV243" s="14" t="s">
        <v>84</v>
      </c>
      <c r="AW243" s="14" t="s">
        <v>35</v>
      </c>
      <c r="AX243" s="14" t="s">
        <v>75</v>
      </c>
      <c r="AY243" s="251" t="s">
        <v>153</v>
      </c>
    </row>
    <row r="244" s="15" customFormat="1">
      <c r="A244" s="15"/>
      <c r="B244" s="252"/>
      <c r="C244" s="253"/>
      <c r="D244" s="226" t="s">
        <v>165</v>
      </c>
      <c r="E244" s="254" t="s">
        <v>19</v>
      </c>
      <c r="F244" s="255" t="s">
        <v>168</v>
      </c>
      <c r="G244" s="253"/>
      <c r="H244" s="256">
        <v>0.93000000000000005</v>
      </c>
      <c r="I244" s="257"/>
      <c r="J244" s="253"/>
      <c r="K244" s="253"/>
      <c r="L244" s="258"/>
      <c r="M244" s="259"/>
      <c r="N244" s="260"/>
      <c r="O244" s="260"/>
      <c r="P244" s="260"/>
      <c r="Q244" s="260"/>
      <c r="R244" s="260"/>
      <c r="S244" s="260"/>
      <c r="T244" s="261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62" t="s">
        <v>165</v>
      </c>
      <c r="AU244" s="262" t="s">
        <v>84</v>
      </c>
      <c r="AV244" s="15" t="s">
        <v>161</v>
      </c>
      <c r="AW244" s="15" t="s">
        <v>35</v>
      </c>
      <c r="AX244" s="15" t="s">
        <v>82</v>
      </c>
      <c r="AY244" s="262" t="s">
        <v>153</v>
      </c>
    </row>
    <row r="245" s="2" customFormat="1" ht="16.5" customHeight="1">
      <c r="A245" s="39"/>
      <c r="B245" s="40"/>
      <c r="C245" s="213" t="s">
        <v>507</v>
      </c>
      <c r="D245" s="213" t="s">
        <v>156</v>
      </c>
      <c r="E245" s="214" t="s">
        <v>1026</v>
      </c>
      <c r="F245" s="215" t="s">
        <v>1027</v>
      </c>
      <c r="G245" s="216" t="s">
        <v>180</v>
      </c>
      <c r="H245" s="217">
        <v>0.93000000000000005</v>
      </c>
      <c r="I245" s="218"/>
      <c r="J245" s="219">
        <f>ROUND(I245*H245,2)</f>
        <v>0</v>
      </c>
      <c r="K245" s="215" t="s">
        <v>333</v>
      </c>
      <c r="L245" s="45"/>
      <c r="M245" s="220" t="s">
        <v>19</v>
      </c>
      <c r="N245" s="221" t="s">
        <v>46</v>
      </c>
      <c r="O245" s="85"/>
      <c r="P245" s="222">
        <f>O245*H245</f>
        <v>0</v>
      </c>
      <c r="Q245" s="222">
        <v>0</v>
      </c>
      <c r="R245" s="222">
        <f>Q245*H245</f>
        <v>0</v>
      </c>
      <c r="S245" s="222">
        <v>0</v>
      </c>
      <c r="T245" s="223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24" t="s">
        <v>161</v>
      </c>
      <c r="AT245" s="224" t="s">
        <v>156</v>
      </c>
      <c r="AU245" s="224" t="s">
        <v>84</v>
      </c>
      <c r="AY245" s="18" t="s">
        <v>153</v>
      </c>
      <c r="BE245" s="225">
        <f>IF(N245="základní",J245,0)</f>
        <v>0</v>
      </c>
      <c r="BF245" s="225">
        <f>IF(N245="snížená",J245,0)</f>
        <v>0</v>
      </c>
      <c r="BG245" s="225">
        <f>IF(N245="zákl. přenesená",J245,0)</f>
        <v>0</v>
      </c>
      <c r="BH245" s="225">
        <f>IF(N245="sníž. přenesená",J245,0)</f>
        <v>0</v>
      </c>
      <c r="BI245" s="225">
        <f>IF(N245="nulová",J245,0)</f>
        <v>0</v>
      </c>
      <c r="BJ245" s="18" t="s">
        <v>82</v>
      </c>
      <c r="BK245" s="225">
        <f>ROUND(I245*H245,2)</f>
        <v>0</v>
      </c>
      <c r="BL245" s="18" t="s">
        <v>161</v>
      </c>
      <c r="BM245" s="224" t="s">
        <v>1028</v>
      </c>
    </row>
    <row r="246" s="2" customFormat="1">
      <c r="A246" s="39"/>
      <c r="B246" s="40"/>
      <c r="C246" s="41"/>
      <c r="D246" s="226" t="s">
        <v>163</v>
      </c>
      <c r="E246" s="41"/>
      <c r="F246" s="227" t="s">
        <v>1029</v>
      </c>
      <c r="G246" s="41"/>
      <c r="H246" s="41"/>
      <c r="I246" s="228"/>
      <c r="J246" s="41"/>
      <c r="K246" s="41"/>
      <c r="L246" s="45"/>
      <c r="M246" s="229"/>
      <c r="N246" s="230"/>
      <c r="O246" s="85"/>
      <c r="P246" s="85"/>
      <c r="Q246" s="85"/>
      <c r="R246" s="85"/>
      <c r="S246" s="85"/>
      <c r="T246" s="86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163</v>
      </c>
      <c r="AU246" s="18" t="s">
        <v>84</v>
      </c>
    </row>
    <row r="247" s="2" customFormat="1" ht="16.5" customHeight="1">
      <c r="A247" s="39"/>
      <c r="B247" s="40"/>
      <c r="C247" s="213" t="s">
        <v>513</v>
      </c>
      <c r="D247" s="213" t="s">
        <v>156</v>
      </c>
      <c r="E247" s="214" t="s">
        <v>523</v>
      </c>
      <c r="F247" s="215" t="s">
        <v>524</v>
      </c>
      <c r="G247" s="216" t="s">
        <v>159</v>
      </c>
      <c r="H247" s="217">
        <v>47.520000000000003</v>
      </c>
      <c r="I247" s="218"/>
      <c r="J247" s="219">
        <f>ROUND(I247*H247,2)</f>
        <v>0</v>
      </c>
      <c r="K247" s="215" t="s">
        <v>333</v>
      </c>
      <c r="L247" s="45"/>
      <c r="M247" s="220" t="s">
        <v>19</v>
      </c>
      <c r="N247" s="221" t="s">
        <v>46</v>
      </c>
      <c r="O247" s="85"/>
      <c r="P247" s="222">
        <f>O247*H247</f>
        <v>0</v>
      </c>
      <c r="Q247" s="222">
        <v>0.0014400000000000001</v>
      </c>
      <c r="R247" s="222">
        <f>Q247*H247</f>
        <v>0.068428800000000012</v>
      </c>
      <c r="S247" s="222">
        <v>0</v>
      </c>
      <c r="T247" s="223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24" t="s">
        <v>161</v>
      </c>
      <c r="AT247" s="224" t="s">
        <v>156</v>
      </c>
      <c r="AU247" s="224" t="s">
        <v>84</v>
      </c>
      <c r="AY247" s="18" t="s">
        <v>153</v>
      </c>
      <c r="BE247" s="225">
        <f>IF(N247="základní",J247,0)</f>
        <v>0</v>
      </c>
      <c r="BF247" s="225">
        <f>IF(N247="snížená",J247,0)</f>
        <v>0</v>
      </c>
      <c r="BG247" s="225">
        <f>IF(N247="zákl. přenesená",J247,0)</f>
        <v>0</v>
      </c>
      <c r="BH247" s="225">
        <f>IF(N247="sníž. přenesená",J247,0)</f>
        <v>0</v>
      </c>
      <c r="BI247" s="225">
        <f>IF(N247="nulová",J247,0)</f>
        <v>0</v>
      </c>
      <c r="BJ247" s="18" t="s">
        <v>82</v>
      </c>
      <c r="BK247" s="225">
        <f>ROUND(I247*H247,2)</f>
        <v>0</v>
      </c>
      <c r="BL247" s="18" t="s">
        <v>161</v>
      </c>
      <c r="BM247" s="224" t="s">
        <v>1030</v>
      </c>
    </row>
    <row r="248" s="2" customFormat="1">
      <c r="A248" s="39"/>
      <c r="B248" s="40"/>
      <c r="C248" s="41"/>
      <c r="D248" s="226" t="s">
        <v>163</v>
      </c>
      <c r="E248" s="41"/>
      <c r="F248" s="227" t="s">
        <v>526</v>
      </c>
      <c r="G248" s="41"/>
      <c r="H248" s="41"/>
      <c r="I248" s="228"/>
      <c r="J248" s="41"/>
      <c r="K248" s="41"/>
      <c r="L248" s="45"/>
      <c r="M248" s="229"/>
      <c r="N248" s="230"/>
      <c r="O248" s="85"/>
      <c r="P248" s="85"/>
      <c r="Q248" s="85"/>
      <c r="R248" s="85"/>
      <c r="S248" s="85"/>
      <c r="T248" s="86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163</v>
      </c>
      <c r="AU248" s="18" t="s">
        <v>84</v>
      </c>
    </row>
    <row r="249" s="13" customFormat="1">
      <c r="A249" s="13"/>
      <c r="B249" s="231"/>
      <c r="C249" s="232"/>
      <c r="D249" s="226" t="s">
        <v>165</v>
      </c>
      <c r="E249" s="233" t="s">
        <v>19</v>
      </c>
      <c r="F249" s="234" t="s">
        <v>494</v>
      </c>
      <c r="G249" s="232"/>
      <c r="H249" s="233" t="s">
        <v>19</v>
      </c>
      <c r="I249" s="235"/>
      <c r="J249" s="232"/>
      <c r="K249" s="232"/>
      <c r="L249" s="236"/>
      <c r="M249" s="237"/>
      <c r="N249" s="238"/>
      <c r="O249" s="238"/>
      <c r="P249" s="238"/>
      <c r="Q249" s="238"/>
      <c r="R249" s="238"/>
      <c r="S249" s="238"/>
      <c r="T249" s="239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0" t="s">
        <v>165</v>
      </c>
      <c r="AU249" s="240" t="s">
        <v>84</v>
      </c>
      <c r="AV249" s="13" t="s">
        <v>82</v>
      </c>
      <c r="AW249" s="13" t="s">
        <v>35</v>
      </c>
      <c r="AX249" s="13" t="s">
        <v>75</v>
      </c>
      <c r="AY249" s="240" t="s">
        <v>153</v>
      </c>
    </row>
    <row r="250" s="14" customFormat="1">
      <c r="A250" s="14"/>
      <c r="B250" s="241"/>
      <c r="C250" s="242"/>
      <c r="D250" s="226" t="s">
        <v>165</v>
      </c>
      <c r="E250" s="243" t="s">
        <v>19</v>
      </c>
      <c r="F250" s="244" t="s">
        <v>1031</v>
      </c>
      <c r="G250" s="242"/>
      <c r="H250" s="245">
        <v>47.520000000000003</v>
      </c>
      <c r="I250" s="246"/>
      <c r="J250" s="242"/>
      <c r="K250" s="242"/>
      <c r="L250" s="247"/>
      <c r="M250" s="248"/>
      <c r="N250" s="249"/>
      <c r="O250" s="249"/>
      <c r="P250" s="249"/>
      <c r="Q250" s="249"/>
      <c r="R250" s="249"/>
      <c r="S250" s="249"/>
      <c r="T250" s="250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1" t="s">
        <v>165</v>
      </c>
      <c r="AU250" s="251" t="s">
        <v>84</v>
      </c>
      <c r="AV250" s="14" t="s">
        <v>84</v>
      </c>
      <c r="AW250" s="14" t="s">
        <v>35</v>
      </c>
      <c r="AX250" s="14" t="s">
        <v>75</v>
      </c>
      <c r="AY250" s="251" t="s">
        <v>153</v>
      </c>
    </row>
    <row r="251" s="15" customFormat="1">
      <c r="A251" s="15"/>
      <c r="B251" s="252"/>
      <c r="C251" s="253"/>
      <c r="D251" s="226" t="s">
        <v>165</v>
      </c>
      <c r="E251" s="254" t="s">
        <v>19</v>
      </c>
      <c r="F251" s="255" t="s">
        <v>168</v>
      </c>
      <c r="G251" s="253"/>
      <c r="H251" s="256">
        <v>47.520000000000003</v>
      </c>
      <c r="I251" s="257"/>
      <c r="J251" s="253"/>
      <c r="K251" s="253"/>
      <c r="L251" s="258"/>
      <c r="M251" s="259"/>
      <c r="N251" s="260"/>
      <c r="O251" s="260"/>
      <c r="P251" s="260"/>
      <c r="Q251" s="260"/>
      <c r="R251" s="260"/>
      <c r="S251" s="260"/>
      <c r="T251" s="261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62" t="s">
        <v>165</v>
      </c>
      <c r="AU251" s="262" t="s">
        <v>84</v>
      </c>
      <c r="AV251" s="15" t="s">
        <v>161</v>
      </c>
      <c r="AW251" s="15" t="s">
        <v>35</v>
      </c>
      <c r="AX251" s="15" t="s">
        <v>82</v>
      </c>
      <c r="AY251" s="262" t="s">
        <v>153</v>
      </c>
    </row>
    <row r="252" s="2" customFormat="1" ht="16.5" customHeight="1">
      <c r="A252" s="39"/>
      <c r="B252" s="40"/>
      <c r="C252" s="213" t="s">
        <v>522</v>
      </c>
      <c r="D252" s="213" t="s">
        <v>156</v>
      </c>
      <c r="E252" s="214" t="s">
        <v>529</v>
      </c>
      <c r="F252" s="215" t="s">
        <v>530</v>
      </c>
      <c r="G252" s="216" t="s">
        <v>159</v>
      </c>
      <c r="H252" s="217">
        <v>47.520000000000003</v>
      </c>
      <c r="I252" s="218"/>
      <c r="J252" s="219">
        <f>ROUND(I252*H252,2)</f>
        <v>0</v>
      </c>
      <c r="K252" s="215" t="s">
        <v>333</v>
      </c>
      <c r="L252" s="45"/>
      <c r="M252" s="220" t="s">
        <v>19</v>
      </c>
      <c r="N252" s="221" t="s">
        <v>46</v>
      </c>
      <c r="O252" s="85"/>
      <c r="P252" s="222">
        <f>O252*H252</f>
        <v>0</v>
      </c>
      <c r="Q252" s="222">
        <v>4.0000000000000003E-05</v>
      </c>
      <c r="R252" s="222">
        <f>Q252*H252</f>
        <v>0.0019008000000000002</v>
      </c>
      <c r="S252" s="222">
        <v>0</v>
      </c>
      <c r="T252" s="223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24" t="s">
        <v>161</v>
      </c>
      <c r="AT252" s="224" t="s">
        <v>156</v>
      </c>
      <c r="AU252" s="224" t="s">
        <v>84</v>
      </c>
      <c r="AY252" s="18" t="s">
        <v>153</v>
      </c>
      <c r="BE252" s="225">
        <f>IF(N252="základní",J252,0)</f>
        <v>0</v>
      </c>
      <c r="BF252" s="225">
        <f>IF(N252="snížená",J252,0)</f>
        <v>0</v>
      </c>
      <c r="BG252" s="225">
        <f>IF(N252="zákl. přenesená",J252,0)</f>
        <v>0</v>
      </c>
      <c r="BH252" s="225">
        <f>IF(N252="sníž. přenesená",J252,0)</f>
        <v>0</v>
      </c>
      <c r="BI252" s="225">
        <f>IF(N252="nulová",J252,0)</f>
        <v>0</v>
      </c>
      <c r="BJ252" s="18" t="s">
        <v>82</v>
      </c>
      <c r="BK252" s="225">
        <f>ROUND(I252*H252,2)</f>
        <v>0</v>
      </c>
      <c r="BL252" s="18" t="s">
        <v>161</v>
      </c>
      <c r="BM252" s="224" t="s">
        <v>1032</v>
      </c>
    </row>
    <row r="253" s="2" customFormat="1">
      <c r="A253" s="39"/>
      <c r="B253" s="40"/>
      <c r="C253" s="41"/>
      <c r="D253" s="226" t="s">
        <v>163</v>
      </c>
      <c r="E253" s="41"/>
      <c r="F253" s="227" t="s">
        <v>532</v>
      </c>
      <c r="G253" s="41"/>
      <c r="H253" s="41"/>
      <c r="I253" s="228"/>
      <c r="J253" s="41"/>
      <c r="K253" s="41"/>
      <c r="L253" s="45"/>
      <c r="M253" s="229"/>
      <c r="N253" s="230"/>
      <c r="O253" s="85"/>
      <c r="P253" s="85"/>
      <c r="Q253" s="85"/>
      <c r="R253" s="85"/>
      <c r="S253" s="85"/>
      <c r="T253" s="86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163</v>
      </c>
      <c r="AU253" s="18" t="s">
        <v>84</v>
      </c>
    </row>
    <row r="254" s="14" customFormat="1">
      <c r="A254" s="14"/>
      <c r="B254" s="241"/>
      <c r="C254" s="242"/>
      <c r="D254" s="226" t="s">
        <v>165</v>
      </c>
      <c r="E254" s="243" t="s">
        <v>19</v>
      </c>
      <c r="F254" s="244" t="s">
        <v>1031</v>
      </c>
      <c r="G254" s="242"/>
      <c r="H254" s="245">
        <v>47.520000000000003</v>
      </c>
      <c r="I254" s="246"/>
      <c r="J254" s="242"/>
      <c r="K254" s="242"/>
      <c r="L254" s="247"/>
      <c r="M254" s="248"/>
      <c r="N254" s="249"/>
      <c r="O254" s="249"/>
      <c r="P254" s="249"/>
      <c r="Q254" s="249"/>
      <c r="R254" s="249"/>
      <c r="S254" s="249"/>
      <c r="T254" s="250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1" t="s">
        <v>165</v>
      </c>
      <c r="AU254" s="251" t="s">
        <v>84</v>
      </c>
      <c r="AV254" s="14" t="s">
        <v>84</v>
      </c>
      <c r="AW254" s="14" t="s">
        <v>35</v>
      </c>
      <c r="AX254" s="14" t="s">
        <v>82</v>
      </c>
      <c r="AY254" s="251" t="s">
        <v>153</v>
      </c>
    </row>
    <row r="255" s="12" customFormat="1" ht="22.8" customHeight="1">
      <c r="A255" s="12"/>
      <c r="B255" s="197"/>
      <c r="C255" s="198"/>
      <c r="D255" s="199" t="s">
        <v>74</v>
      </c>
      <c r="E255" s="211" t="s">
        <v>177</v>
      </c>
      <c r="F255" s="211" t="s">
        <v>533</v>
      </c>
      <c r="G255" s="198"/>
      <c r="H255" s="198"/>
      <c r="I255" s="201"/>
      <c r="J255" s="212">
        <f>BK255</f>
        <v>0</v>
      </c>
      <c r="K255" s="198"/>
      <c r="L255" s="203"/>
      <c r="M255" s="204"/>
      <c r="N255" s="205"/>
      <c r="O255" s="205"/>
      <c r="P255" s="206">
        <f>SUM(P256:P294)</f>
        <v>0</v>
      </c>
      <c r="Q255" s="205"/>
      <c r="R255" s="206">
        <f>SUM(R256:R294)</f>
        <v>33.362043919999998</v>
      </c>
      <c r="S255" s="205"/>
      <c r="T255" s="207">
        <f>SUM(T256:T294)</f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08" t="s">
        <v>82</v>
      </c>
      <c r="AT255" s="209" t="s">
        <v>74</v>
      </c>
      <c r="AU255" s="209" t="s">
        <v>82</v>
      </c>
      <c r="AY255" s="208" t="s">
        <v>153</v>
      </c>
      <c r="BK255" s="210">
        <f>SUM(BK256:BK294)</f>
        <v>0</v>
      </c>
    </row>
    <row r="256" s="2" customFormat="1" ht="16.5" customHeight="1">
      <c r="A256" s="39"/>
      <c r="B256" s="40"/>
      <c r="C256" s="213" t="s">
        <v>528</v>
      </c>
      <c r="D256" s="213" t="s">
        <v>156</v>
      </c>
      <c r="E256" s="214" t="s">
        <v>535</v>
      </c>
      <c r="F256" s="215" t="s">
        <v>536</v>
      </c>
      <c r="G256" s="216" t="s">
        <v>180</v>
      </c>
      <c r="H256" s="217">
        <v>9.7899999999999991</v>
      </c>
      <c r="I256" s="218"/>
      <c r="J256" s="219">
        <f>ROUND(I256*H256,2)</f>
        <v>0</v>
      </c>
      <c r="K256" s="215" t="s">
        <v>333</v>
      </c>
      <c r="L256" s="45"/>
      <c r="M256" s="220" t="s">
        <v>19</v>
      </c>
      <c r="N256" s="221" t="s">
        <v>46</v>
      </c>
      <c r="O256" s="85"/>
      <c r="P256" s="222">
        <f>O256*H256</f>
        <v>0</v>
      </c>
      <c r="Q256" s="222">
        <v>0.079549999999999996</v>
      </c>
      <c r="R256" s="222">
        <f>Q256*H256</f>
        <v>0.77879449999999995</v>
      </c>
      <c r="S256" s="222">
        <v>0</v>
      </c>
      <c r="T256" s="223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24" t="s">
        <v>161</v>
      </c>
      <c r="AT256" s="224" t="s">
        <v>156</v>
      </c>
      <c r="AU256" s="224" t="s">
        <v>84</v>
      </c>
      <c r="AY256" s="18" t="s">
        <v>153</v>
      </c>
      <c r="BE256" s="225">
        <f>IF(N256="základní",J256,0)</f>
        <v>0</v>
      </c>
      <c r="BF256" s="225">
        <f>IF(N256="snížená",J256,0)</f>
        <v>0</v>
      </c>
      <c r="BG256" s="225">
        <f>IF(N256="zákl. přenesená",J256,0)</f>
        <v>0</v>
      </c>
      <c r="BH256" s="225">
        <f>IF(N256="sníž. přenesená",J256,0)</f>
        <v>0</v>
      </c>
      <c r="BI256" s="225">
        <f>IF(N256="nulová",J256,0)</f>
        <v>0</v>
      </c>
      <c r="BJ256" s="18" t="s">
        <v>82</v>
      </c>
      <c r="BK256" s="225">
        <f>ROUND(I256*H256,2)</f>
        <v>0</v>
      </c>
      <c r="BL256" s="18" t="s">
        <v>161</v>
      </c>
      <c r="BM256" s="224" t="s">
        <v>1033</v>
      </c>
    </row>
    <row r="257" s="2" customFormat="1">
      <c r="A257" s="39"/>
      <c r="B257" s="40"/>
      <c r="C257" s="41"/>
      <c r="D257" s="226" t="s">
        <v>163</v>
      </c>
      <c r="E257" s="41"/>
      <c r="F257" s="227" t="s">
        <v>538</v>
      </c>
      <c r="G257" s="41"/>
      <c r="H257" s="41"/>
      <c r="I257" s="228"/>
      <c r="J257" s="41"/>
      <c r="K257" s="41"/>
      <c r="L257" s="45"/>
      <c r="M257" s="229"/>
      <c r="N257" s="230"/>
      <c r="O257" s="85"/>
      <c r="P257" s="85"/>
      <c r="Q257" s="85"/>
      <c r="R257" s="85"/>
      <c r="S257" s="85"/>
      <c r="T257" s="86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163</v>
      </c>
      <c r="AU257" s="18" t="s">
        <v>84</v>
      </c>
    </row>
    <row r="258" s="13" customFormat="1">
      <c r="A258" s="13"/>
      <c r="B258" s="231"/>
      <c r="C258" s="232"/>
      <c r="D258" s="226" t="s">
        <v>165</v>
      </c>
      <c r="E258" s="233" t="s">
        <v>19</v>
      </c>
      <c r="F258" s="234" t="s">
        <v>539</v>
      </c>
      <c r="G258" s="232"/>
      <c r="H258" s="233" t="s">
        <v>19</v>
      </c>
      <c r="I258" s="235"/>
      <c r="J258" s="232"/>
      <c r="K258" s="232"/>
      <c r="L258" s="236"/>
      <c r="M258" s="237"/>
      <c r="N258" s="238"/>
      <c r="O258" s="238"/>
      <c r="P258" s="238"/>
      <c r="Q258" s="238"/>
      <c r="R258" s="238"/>
      <c r="S258" s="238"/>
      <c r="T258" s="239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0" t="s">
        <v>165</v>
      </c>
      <c r="AU258" s="240" t="s">
        <v>84</v>
      </c>
      <c r="AV258" s="13" t="s">
        <v>82</v>
      </c>
      <c r="AW258" s="13" t="s">
        <v>35</v>
      </c>
      <c r="AX258" s="13" t="s">
        <v>75</v>
      </c>
      <c r="AY258" s="240" t="s">
        <v>153</v>
      </c>
    </row>
    <row r="259" s="14" customFormat="1">
      <c r="A259" s="14"/>
      <c r="B259" s="241"/>
      <c r="C259" s="242"/>
      <c r="D259" s="226" t="s">
        <v>165</v>
      </c>
      <c r="E259" s="243" t="s">
        <v>19</v>
      </c>
      <c r="F259" s="244" t="s">
        <v>1034</v>
      </c>
      <c r="G259" s="242"/>
      <c r="H259" s="245">
        <v>8.1289999999999996</v>
      </c>
      <c r="I259" s="246"/>
      <c r="J259" s="242"/>
      <c r="K259" s="242"/>
      <c r="L259" s="247"/>
      <c r="M259" s="248"/>
      <c r="N259" s="249"/>
      <c r="O259" s="249"/>
      <c r="P259" s="249"/>
      <c r="Q259" s="249"/>
      <c r="R259" s="249"/>
      <c r="S259" s="249"/>
      <c r="T259" s="250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1" t="s">
        <v>165</v>
      </c>
      <c r="AU259" s="251" t="s">
        <v>84</v>
      </c>
      <c r="AV259" s="14" t="s">
        <v>84</v>
      </c>
      <c r="AW259" s="14" t="s">
        <v>35</v>
      </c>
      <c r="AX259" s="14" t="s">
        <v>75</v>
      </c>
      <c r="AY259" s="251" t="s">
        <v>153</v>
      </c>
    </row>
    <row r="260" s="13" customFormat="1">
      <c r="A260" s="13"/>
      <c r="B260" s="231"/>
      <c r="C260" s="232"/>
      <c r="D260" s="226" t="s">
        <v>165</v>
      </c>
      <c r="E260" s="233" t="s">
        <v>19</v>
      </c>
      <c r="F260" s="234" t="s">
        <v>541</v>
      </c>
      <c r="G260" s="232"/>
      <c r="H260" s="233" t="s">
        <v>19</v>
      </c>
      <c r="I260" s="235"/>
      <c r="J260" s="232"/>
      <c r="K260" s="232"/>
      <c r="L260" s="236"/>
      <c r="M260" s="237"/>
      <c r="N260" s="238"/>
      <c r="O260" s="238"/>
      <c r="P260" s="238"/>
      <c r="Q260" s="238"/>
      <c r="R260" s="238"/>
      <c r="S260" s="238"/>
      <c r="T260" s="239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0" t="s">
        <v>165</v>
      </c>
      <c r="AU260" s="240" t="s">
        <v>84</v>
      </c>
      <c r="AV260" s="13" t="s">
        <v>82</v>
      </c>
      <c r="AW260" s="13" t="s">
        <v>35</v>
      </c>
      <c r="AX260" s="13" t="s">
        <v>75</v>
      </c>
      <c r="AY260" s="240" t="s">
        <v>153</v>
      </c>
    </row>
    <row r="261" s="14" customFormat="1">
      <c r="A261" s="14"/>
      <c r="B261" s="241"/>
      <c r="C261" s="242"/>
      <c r="D261" s="226" t="s">
        <v>165</v>
      </c>
      <c r="E261" s="243" t="s">
        <v>19</v>
      </c>
      <c r="F261" s="244" t="s">
        <v>542</v>
      </c>
      <c r="G261" s="242"/>
      <c r="H261" s="245">
        <v>0.96699999999999997</v>
      </c>
      <c r="I261" s="246"/>
      <c r="J261" s="242"/>
      <c r="K261" s="242"/>
      <c r="L261" s="247"/>
      <c r="M261" s="248"/>
      <c r="N261" s="249"/>
      <c r="O261" s="249"/>
      <c r="P261" s="249"/>
      <c r="Q261" s="249"/>
      <c r="R261" s="249"/>
      <c r="S261" s="249"/>
      <c r="T261" s="250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1" t="s">
        <v>165</v>
      </c>
      <c r="AU261" s="251" t="s">
        <v>84</v>
      </c>
      <c r="AV261" s="14" t="s">
        <v>84</v>
      </c>
      <c r="AW261" s="14" t="s">
        <v>35</v>
      </c>
      <c r="AX261" s="14" t="s">
        <v>75</v>
      </c>
      <c r="AY261" s="251" t="s">
        <v>153</v>
      </c>
    </row>
    <row r="262" s="13" customFormat="1">
      <c r="A262" s="13"/>
      <c r="B262" s="231"/>
      <c r="C262" s="232"/>
      <c r="D262" s="226" t="s">
        <v>165</v>
      </c>
      <c r="E262" s="233" t="s">
        <v>19</v>
      </c>
      <c r="F262" s="234" t="s">
        <v>543</v>
      </c>
      <c r="G262" s="232"/>
      <c r="H262" s="233" t="s">
        <v>19</v>
      </c>
      <c r="I262" s="235"/>
      <c r="J262" s="232"/>
      <c r="K262" s="232"/>
      <c r="L262" s="236"/>
      <c r="M262" s="237"/>
      <c r="N262" s="238"/>
      <c r="O262" s="238"/>
      <c r="P262" s="238"/>
      <c r="Q262" s="238"/>
      <c r="R262" s="238"/>
      <c r="S262" s="238"/>
      <c r="T262" s="239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0" t="s">
        <v>165</v>
      </c>
      <c r="AU262" s="240" t="s">
        <v>84</v>
      </c>
      <c r="AV262" s="13" t="s">
        <v>82</v>
      </c>
      <c r="AW262" s="13" t="s">
        <v>35</v>
      </c>
      <c r="AX262" s="13" t="s">
        <v>75</v>
      </c>
      <c r="AY262" s="240" t="s">
        <v>153</v>
      </c>
    </row>
    <row r="263" s="14" customFormat="1">
      <c r="A263" s="14"/>
      <c r="B263" s="241"/>
      <c r="C263" s="242"/>
      <c r="D263" s="226" t="s">
        <v>165</v>
      </c>
      <c r="E263" s="243" t="s">
        <v>19</v>
      </c>
      <c r="F263" s="244" t="s">
        <v>544</v>
      </c>
      <c r="G263" s="242"/>
      <c r="H263" s="245">
        <v>0.69399999999999995</v>
      </c>
      <c r="I263" s="246"/>
      <c r="J263" s="242"/>
      <c r="K263" s="242"/>
      <c r="L263" s="247"/>
      <c r="M263" s="248"/>
      <c r="N263" s="249"/>
      <c r="O263" s="249"/>
      <c r="P263" s="249"/>
      <c r="Q263" s="249"/>
      <c r="R263" s="249"/>
      <c r="S263" s="249"/>
      <c r="T263" s="250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1" t="s">
        <v>165</v>
      </c>
      <c r="AU263" s="251" t="s">
        <v>84</v>
      </c>
      <c r="AV263" s="14" t="s">
        <v>84</v>
      </c>
      <c r="AW263" s="14" t="s">
        <v>35</v>
      </c>
      <c r="AX263" s="14" t="s">
        <v>75</v>
      </c>
      <c r="AY263" s="251" t="s">
        <v>153</v>
      </c>
    </row>
    <row r="264" s="15" customFormat="1">
      <c r="A264" s="15"/>
      <c r="B264" s="252"/>
      <c r="C264" s="253"/>
      <c r="D264" s="226" t="s">
        <v>165</v>
      </c>
      <c r="E264" s="254" t="s">
        <v>19</v>
      </c>
      <c r="F264" s="255" t="s">
        <v>168</v>
      </c>
      <c r="G264" s="253"/>
      <c r="H264" s="256">
        <v>9.7899999999999991</v>
      </c>
      <c r="I264" s="257"/>
      <c r="J264" s="253"/>
      <c r="K264" s="253"/>
      <c r="L264" s="258"/>
      <c r="M264" s="259"/>
      <c r="N264" s="260"/>
      <c r="O264" s="260"/>
      <c r="P264" s="260"/>
      <c r="Q264" s="260"/>
      <c r="R264" s="260"/>
      <c r="S264" s="260"/>
      <c r="T264" s="261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62" t="s">
        <v>165</v>
      </c>
      <c r="AU264" s="262" t="s">
        <v>84</v>
      </c>
      <c r="AV264" s="15" t="s">
        <v>161</v>
      </c>
      <c r="AW264" s="15" t="s">
        <v>35</v>
      </c>
      <c r="AX264" s="15" t="s">
        <v>82</v>
      </c>
      <c r="AY264" s="262" t="s">
        <v>153</v>
      </c>
    </row>
    <row r="265" s="2" customFormat="1" ht="16.5" customHeight="1">
      <c r="A265" s="39"/>
      <c r="B265" s="40"/>
      <c r="C265" s="263" t="s">
        <v>534</v>
      </c>
      <c r="D265" s="263" t="s">
        <v>169</v>
      </c>
      <c r="E265" s="264" t="s">
        <v>546</v>
      </c>
      <c r="F265" s="265" t="s">
        <v>547</v>
      </c>
      <c r="G265" s="266" t="s">
        <v>207</v>
      </c>
      <c r="H265" s="267">
        <v>11</v>
      </c>
      <c r="I265" s="268"/>
      <c r="J265" s="269">
        <f>ROUND(I265*H265,2)</f>
        <v>0</v>
      </c>
      <c r="K265" s="265" t="s">
        <v>19</v>
      </c>
      <c r="L265" s="270"/>
      <c r="M265" s="271" t="s">
        <v>19</v>
      </c>
      <c r="N265" s="272" t="s">
        <v>46</v>
      </c>
      <c r="O265" s="85"/>
      <c r="P265" s="222">
        <f>O265*H265</f>
        <v>0</v>
      </c>
      <c r="Q265" s="222">
        <v>1.8109999999999999</v>
      </c>
      <c r="R265" s="222">
        <f>Q265*H265</f>
        <v>19.920999999999999</v>
      </c>
      <c r="S265" s="222">
        <v>0</v>
      </c>
      <c r="T265" s="223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24" t="s">
        <v>173</v>
      </c>
      <c r="AT265" s="224" t="s">
        <v>169</v>
      </c>
      <c r="AU265" s="224" t="s">
        <v>84</v>
      </c>
      <c r="AY265" s="18" t="s">
        <v>153</v>
      </c>
      <c r="BE265" s="225">
        <f>IF(N265="základní",J265,0)</f>
        <v>0</v>
      </c>
      <c r="BF265" s="225">
        <f>IF(N265="snížená",J265,0)</f>
        <v>0</v>
      </c>
      <c r="BG265" s="225">
        <f>IF(N265="zákl. přenesená",J265,0)</f>
        <v>0</v>
      </c>
      <c r="BH265" s="225">
        <f>IF(N265="sníž. přenesená",J265,0)</f>
        <v>0</v>
      </c>
      <c r="BI265" s="225">
        <f>IF(N265="nulová",J265,0)</f>
        <v>0</v>
      </c>
      <c r="BJ265" s="18" t="s">
        <v>82</v>
      </c>
      <c r="BK265" s="225">
        <f>ROUND(I265*H265,2)</f>
        <v>0</v>
      </c>
      <c r="BL265" s="18" t="s">
        <v>161</v>
      </c>
      <c r="BM265" s="224" t="s">
        <v>1035</v>
      </c>
    </row>
    <row r="266" s="2" customFormat="1">
      <c r="A266" s="39"/>
      <c r="B266" s="40"/>
      <c r="C266" s="41"/>
      <c r="D266" s="226" t="s">
        <v>163</v>
      </c>
      <c r="E266" s="41"/>
      <c r="F266" s="227" t="s">
        <v>547</v>
      </c>
      <c r="G266" s="41"/>
      <c r="H266" s="41"/>
      <c r="I266" s="228"/>
      <c r="J266" s="41"/>
      <c r="K266" s="41"/>
      <c r="L266" s="45"/>
      <c r="M266" s="229"/>
      <c r="N266" s="230"/>
      <c r="O266" s="85"/>
      <c r="P266" s="85"/>
      <c r="Q266" s="85"/>
      <c r="R266" s="85"/>
      <c r="S266" s="85"/>
      <c r="T266" s="86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163</v>
      </c>
      <c r="AU266" s="18" t="s">
        <v>84</v>
      </c>
    </row>
    <row r="267" s="2" customFormat="1" ht="16.5" customHeight="1">
      <c r="A267" s="39"/>
      <c r="B267" s="40"/>
      <c r="C267" s="263" t="s">
        <v>545</v>
      </c>
      <c r="D267" s="263" t="s">
        <v>169</v>
      </c>
      <c r="E267" s="264" t="s">
        <v>550</v>
      </c>
      <c r="F267" s="265" t="s">
        <v>551</v>
      </c>
      <c r="G267" s="266" t="s">
        <v>207</v>
      </c>
      <c r="H267" s="267">
        <v>1</v>
      </c>
      <c r="I267" s="268"/>
      <c r="J267" s="269">
        <f>ROUND(I267*H267,2)</f>
        <v>0</v>
      </c>
      <c r="K267" s="265" t="s">
        <v>19</v>
      </c>
      <c r="L267" s="270"/>
      <c r="M267" s="271" t="s">
        <v>19</v>
      </c>
      <c r="N267" s="272" t="s">
        <v>46</v>
      </c>
      <c r="O267" s="85"/>
      <c r="P267" s="222">
        <f>O267*H267</f>
        <v>0</v>
      </c>
      <c r="Q267" s="222">
        <v>1.7</v>
      </c>
      <c r="R267" s="222">
        <f>Q267*H267</f>
        <v>1.7</v>
      </c>
      <c r="S267" s="222">
        <v>0</v>
      </c>
      <c r="T267" s="223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24" t="s">
        <v>173</v>
      </c>
      <c r="AT267" s="224" t="s">
        <v>169</v>
      </c>
      <c r="AU267" s="224" t="s">
        <v>84</v>
      </c>
      <c r="AY267" s="18" t="s">
        <v>153</v>
      </c>
      <c r="BE267" s="225">
        <f>IF(N267="základní",J267,0)</f>
        <v>0</v>
      </c>
      <c r="BF267" s="225">
        <f>IF(N267="snížená",J267,0)</f>
        <v>0</v>
      </c>
      <c r="BG267" s="225">
        <f>IF(N267="zákl. přenesená",J267,0)</f>
        <v>0</v>
      </c>
      <c r="BH267" s="225">
        <f>IF(N267="sníž. přenesená",J267,0)</f>
        <v>0</v>
      </c>
      <c r="BI267" s="225">
        <f>IF(N267="nulová",J267,0)</f>
        <v>0</v>
      </c>
      <c r="BJ267" s="18" t="s">
        <v>82</v>
      </c>
      <c r="BK267" s="225">
        <f>ROUND(I267*H267,2)</f>
        <v>0</v>
      </c>
      <c r="BL267" s="18" t="s">
        <v>161</v>
      </c>
      <c r="BM267" s="224" t="s">
        <v>1036</v>
      </c>
    </row>
    <row r="268" s="2" customFormat="1">
      <c r="A268" s="39"/>
      <c r="B268" s="40"/>
      <c r="C268" s="41"/>
      <c r="D268" s="226" t="s">
        <v>163</v>
      </c>
      <c r="E268" s="41"/>
      <c r="F268" s="227" t="s">
        <v>551</v>
      </c>
      <c r="G268" s="41"/>
      <c r="H268" s="41"/>
      <c r="I268" s="228"/>
      <c r="J268" s="41"/>
      <c r="K268" s="41"/>
      <c r="L268" s="45"/>
      <c r="M268" s="229"/>
      <c r="N268" s="230"/>
      <c r="O268" s="85"/>
      <c r="P268" s="85"/>
      <c r="Q268" s="85"/>
      <c r="R268" s="85"/>
      <c r="S268" s="85"/>
      <c r="T268" s="86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163</v>
      </c>
      <c r="AU268" s="18" t="s">
        <v>84</v>
      </c>
    </row>
    <row r="269" s="2" customFormat="1" ht="16.5" customHeight="1">
      <c r="A269" s="39"/>
      <c r="B269" s="40"/>
      <c r="C269" s="263" t="s">
        <v>549</v>
      </c>
      <c r="D269" s="263" t="s">
        <v>169</v>
      </c>
      <c r="E269" s="264" t="s">
        <v>554</v>
      </c>
      <c r="F269" s="265" t="s">
        <v>555</v>
      </c>
      <c r="G269" s="266" t="s">
        <v>207</v>
      </c>
      <c r="H269" s="267">
        <v>1</v>
      </c>
      <c r="I269" s="268"/>
      <c r="J269" s="269">
        <f>ROUND(I269*H269,2)</f>
        <v>0</v>
      </c>
      <c r="K269" s="265" t="s">
        <v>19</v>
      </c>
      <c r="L269" s="270"/>
      <c r="M269" s="271" t="s">
        <v>19</v>
      </c>
      <c r="N269" s="272" t="s">
        <v>46</v>
      </c>
      <c r="O269" s="85"/>
      <c r="P269" s="222">
        <f>O269*H269</f>
        <v>0</v>
      </c>
      <c r="Q269" s="222">
        <v>2.3700000000000001</v>
      </c>
      <c r="R269" s="222">
        <f>Q269*H269</f>
        <v>2.3700000000000001</v>
      </c>
      <c r="S269" s="222">
        <v>0</v>
      </c>
      <c r="T269" s="223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24" t="s">
        <v>173</v>
      </c>
      <c r="AT269" s="224" t="s">
        <v>169</v>
      </c>
      <c r="AU269" s="224" t="s">
        <v>84</v>
      </c>
      <c r="AY269" s="18" t="s">
        <v>153</v>
      </c>
      <c r="BE269" s="225">
        <f>IF(N269="základní",J269,0)</f>
        <v>0</v>
      </c>
      <c r="BF269" s="225">
        <f>IF(N269="snížená",J269,0)</f>
        <v>0</v>
      </c>
      <c r="BG269" s="225">
        <f>IF(N269="zákl. přenesená",J269,0)</f>
        <v>0</v>
      </c>
      <c r="BH269" s="225">
        <f>IF(N269="sníž. přenesená",J269,0)</f>
        <v>0</v>
      </c>
      <c r="BI269" s="225">
        <f>IF(N269="nulová",J269,0)</f>
        <v>0</v>
      </c>
      <c r="BJ269" s="18" t="s">
        <v>82</v>
      </c>
      <c r="BK269" s="225">
        <f>ROUND(I269*H269,2)</f>
        <v>0</v>
      </c>
      <c r="BL269" s="18" t="s">
        <v>161</v>
      </c>
      <c r="BM269" s="224" t="s">
        <v>1037</v>
      </c>
    </row>
    <row r="270" s="2" customFormat="1">
      <c r="A270" s="39"/>
      <c r="B270" s="40"/>
      <c r="C270" s="41"/>
      <c r="D270" s="226" t="s">
        <v>163</v>
      </c>
      <c r="E270" s="41"/>
      <c r="F270" s="227" t="s">
        <v>555</v>
      </c>
      <c r="G270" s="41"/>
      <c r="H270" s="41"/>
      <c r="I270" s="228"/>
      <c r="J270" s="41"/>
      <c r="K270" s="41"/>
      <c r="L270" s="45"/>
      <c r="M270" s="229"/>
      <c r="N270" s="230"/>
      <c r="O270" s="85"/>
      <c r="P270" s="85"/>
      <c r="Q270" s="85"/>
      <c r="R270" s="85"/>
      <c r="S270" s="85"/>
      <c r="T270" s="86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163</v>
      </c>
      <c r="AU270" s="18" t="s">
        <v>84</v>
      </c>
    </row>
    <row r="271" s="2" customFormat="1" ht="16.5" customHeight="1">
      <c r="A271" s="39"/>
      <c r="B271" s="40"/>
      <c r="C271" s="213" t="s">
        <v>553</v>
      </c>
      <c r="D271" s="213" t="s">
        <v>156</v>
      </c>
      <c r="E271" s="214" t="s">
        <v>558</v>
      </c>
      <c r="F271" s="215" t="s">
        <v>559</v>
      </c>
      <c r="G271" s="216" t="s">
        <v>180</v>
      </c>
      <c r="H271" s="217">
        <v>3.3210000000000002</v>
      </c>
      <c r="I271" s="218"/>
      <c r="J271" s="219">
        <f>ROUND(I271*H271,2)</f>
        <v>0</v>
      </c>
      <c r="K271" s="215" t="s">
        <v>333</v>
      </c>
      <c r="L271" s="45"/>
      <c r="M271" s="220" t="s">
        <v>19</v>
      </c>
      <c r="N271" s="221" t="s">
        <v>46</v>
      </c>
      <c r="O271" s="85"/>
      <c r="P271" s="222">
        <f>O271*H271</f>
        <v>0</v>
      </c>
      <c r="Q271" s="222">
        <v>2.4533</v>
      </c>
      <c r="R271" s="222">
        <f>Q271*H271</f>
        <v>8.1474093000000014</v>
      </c>
      <c r="S271" s="222">
        <v>0</v>
      </c>
      <c r="T271" s="223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24" t="s">
        <v>161</v>
      </c>
      <c r="AT271" s="224" t="s">
        <v>156</v>
      </c>
      <c r="AU271" s="224" t="s">
        <v>84</v>
      </c>
      <c r="AY271" s="18" t="s">
        <v>153</v>
      </c>
      <c r="BE271" s="225">
        <f>IF(N271="základní",J271,0)</f>
        <v>0</v>
      </c>
      <c r="BF271" s="225">
        <f>IF(N271="snížená",J271,0)</f>
        <v>0</v>
      </c>
      <c r="BG271" s="225">
        <f>IF(N271="zákl. přenesená",J271,0)</f>
        <v>0</v>
      </c>
      <c r="BH271" s="225">
        <f>IF(N271="sníž. přenesená",J271,0)</f>
        <v>0</v>
      </c>
      <c r="BI271" s="225">
        <f>IF(N271="nulová",J271,0)</f>
        <v>0</v>
      </c>
      <c r="BJ271" s="18" t="s">
        <v>82</v>
      </c>
      <c r="BK271" s="225">
        <f>ROUND(I271*H271,2)</f>
        <v>0</v>
      </c>
      <c r="BL271" s="18" t="s">
        <v>161</v>
      </c>
      <c r="BM271" s="224" t="s">
        <v>1038</v>
      </c>
    </row>
    <row r="272" s="2" customFormat="1">
      <c r="A272" s="39"/>
      <c r="B272" s="40"/>
      <c r="C272" s="41"/>
      <c r="D272" s="226" t="s">
        <v>163</v>
      </c>
      <c r="E272" s="41"/>
      <c r="F272" s="227" t="s">
        <v>561</v>
      </c>
      <c r="G272" s="41"/>
      <c r="H272" s="41"/>
      <c r="I272" s="228"/>
      <c r="J272" s="41"/>
      <c r="K272" s="41"/>
      <c r="L272" s="45"/>
      <c r="M272" s="229"/>
      <c r="N272" s="230"/>
      <c r="O272" s="85"/>
      <c r="P272" s="85"/>
      <c r="Q272" s="85"/>
      <c r="R272" s="85"/>
      <c r="S272" s="85"/>
      <c r="T272" s="86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163</v>
      </c>
      <c r="AU272" s="18" t="s">
        <v>84</v>
      </c>
    </row>
    <row r="273" s="13" customFormat="1">
      <c r="A273" s="13"/>
      <c r="B273" s="231"/>
      <c r="C273" s="232"/>
      <c r="D273" s="226" t="s">
        <v>165</v>
      </c>
      <c r="E273" s="233" t="s">
        <v>19</v>
      </c>
      <c r="F273" s="234" t="s">
        <v>562</v>
      </c>
      <c r="G273" s="232"/>
      <c r="H273" s="233" t="s">
        <v>19</v>
      </c>
      <c r="I273" s="235"/>
      <c r="J273" s="232"/>
      <c r="K273" s="232"/>
      <c r="L273" s="236"/>
      <c r="M273" s="237"/>
      <c r="N273" s="238"/>
      <c r="O273" s="238"/>
      <c r="P273" s="238"/>
      <c r="Q273" s="238"/>
      <c r="R273" s="238"/>
      <c r="S273" s="238"/>
      <c r="T273" s="239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0" t="s">
        <v>165</v>
      </c>
      <c r="AU273" s="240" t="s">
        <v>84</v>
      </c>
      <c r="AV273" s="13" t="s">
        <v>82</v>
      </c>
      <c r="AW273" s="13" t="s">
        <v>35</v>
      </c>
      <c r="AX273" s="13" t="s">
        <v>75</v>
      </c>
      <c r="AY273" s="240" t="s">
        <v>153</v>
      </c>
    </row>
    <row r="274" s="14" customFormat="1">
      <c r="A274" s="14"/>
      <c r="B274" s="241"/>
      <c r="C274" s="242"/>
      <c r="D274" s="226" t="s">
        <v>165</v>
      </c>
      <c r="E274" s="243" t="s">
        <v>19</v>
      </c>
      <c r="F274" s="244" t="s">
        <v>1039</v>
      </c>
      <c r="G274" s="242"/>
      <c r="H274" s="245">
        <v>3.3210000000000002</v>
      </c>
      <c r="I274" s="246"/>
      <c r="J274" s="242"/>
      <c r="K274" s="242"/>
      <c r="L274" s="247"/>
      <c r="M274" s="248"/>
      <c r="N274" s="249"/>
      <c r="O274" s="249"/>
      <c r="P274" s="249"/>
      <c r="Q274" s="249"/>
      <c r="R274" s="249"/>
      <c r="S274" s="249"/>
      <c r="T274" s="250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1" t="s">
        <v>165</v>
      </c>
      <c r="AU274" s="251" t="s">
        <v>84</v>
      </c>
      <c r="AV274" s="14" t="s">
        <v>84</v>
      </c>
      <c r="AW274" s="14" t="s">
        <v>35</v>
      </c>
      <c r="AX274" s="14" t="s">
        <v>75</v>
      </c>
      <c r="AY274" s="251" t="s">
        <v>153</v>
      </c>
    </row>
    <row r="275" s="15" customFormat="1">
      <c r="A275" s="15"/>
      <c r="B275" s="252"/>
      <c r="C275" s="253"/>
      <c r="D275" s="226" t="s">
        <v>165</v>
      </c>
      <c r="E275" s="254" t="s">
        <v>19</v>
      </c>
      <c r="F275" s="255" t="s">
        <v>168</v>
      </c>
      <c r="G275" s="253"/>
      <c r="H275" s="256">
        <v>3.3210000000000002</v>
      </c>
      <c r="I275" s="257"/>
      <c r="J275" s="253"/>
      <c r="K275" s="253"/>
      <c r="L275" s="258"/>
      <c r="M275" s="259"/>
      <c r="N275" s="260"/>
      <c r="O275" s="260"/>
      <c r="P275" s="260"/>
      <c r="Q275" s="260"/>
      <c r="R275" s="260"/>
      <c r="S275" s="260"/>
      <c r="T275" s="261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T275" s="262" t="s">
        <v>165</v>
      </c>
      <c r="AU275" s="262" t="s">
        <v>84</v>
      </c>
      <c r="AV275" s="15" t="s">
        <v>161</v>
      </c>
      <c r="AW275" s="15" t="s">
        <v>35</v>
      </c>
      <c r="AX275" s="15" t="s">
        <v>82</v>
      </c>
      <c r="AY275" s="262" t="s">
        <v>153</v>
      </c>
    </row>
    <row r="276" s="2" customFormat="1" ht="16.5" customHeight="1">
      <c r="A276" s="39"/>
      <c r="B276" s="40"/>
      <c r="C276" s="213" t="s">
        <v>557</v>
      </c>
      <c r="D276" s="213" t="s">
        <v>156</v>
      </c>
      <c r="E276" s="214" t="s">
        <v>565</v>
      </c>
      <c r="F276" s="215" t="s">
        <v>566</v>
      </c>
      <c r="G276" s="216" t="s">
        <v>172</v>
      </c>
      <c r="H276" s="217">
        <v>0.106</v>
      </c>
      <c r="I276" s="218"/>
      <c r="J276" s="219">
        <f>ROUND(I276*H276,2)</f>
        <v>0</v>
      </c>
      <c r="K276" s="215" t="s">
        <v>333</v>
      </c>
      <c r="L276" s="45"/>
      <c r="M276" s="220" t="s">
        <v>19</v>
      </c>
      <c r="N276" s="221" t="s">
        <v>46</v>
      </c>
      <c r="O276" s="85"/>
      <c r="P276" s="222">
        <f>O276*H276</f>
        <v>0</v>
      </c>
      <c r="Q276" s="222">
        <v>1.0463199999999999</v>
      </c>
      <c r="R276" s="222">
        <f>Q276*H276</f>
        <v>0.11090991999999998</v>
      </c>
      <c r="S276" s="222">
        <v>0</v>
      </c>
      <c r="T276" s="223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24" t="s">
        <v>161</v>
      </c>
      <c r="AT276" s="224" t="s">
        <v>156</v>
      </c>
      <c r="AU276" s="224" t="s">
        <v>84</v>
      </c>
      <c r="AY276" s="18" t="s">
        <v>153</v>
      </c>
      <c r="BE276" s="225">
        <f>IF(N276="základní",J276,0)</f>
        <v>0</v>
      </c>
      <c r="BF276" s="225">
        <f>IF(N276="snížená",J276,0)</f>
        <v>0</v>
      </c>
      <c r="BG276" s="225">
        <f>IF(N276="zákl. přenesená",J276,0)</f>
        <v>0</v>
      </c>
      <c r="BH276" s="225">
        <f>IF(N276="sníž. přenesená",J276,0)</f>
        <v>0</v>
      </c>
      <c r="BI276" s="225">
        <f>IF(N276="nulová",J276,0)</f>
        <v>0</v>
      </c>
      <c r="BJ276" s="18" t="s">
        <v>82</v>
      </c>
      <c r="BK276" s="225">
        <f>ROUND(I276*H276,2)</f>
        <v>0</v>
      </c>
      <c r="BL276" s="18" t="s">
        <v>161</v>
      </c>
      <c r="BM276" s="224" t="s">
        <v>1040</v>
      </c>
    </row>
    <row r="277" s="2" customFormat="1">
      <c r="A277" s="39"/>
      <c r="B277" s="40"/>
      <c r="C277" s="41"/>
      <c r="D277" s="226" t="s">
        <v>163</v>
      </c>
      <c r="E277" s="41"/>
      <c r="F277" s="227" t="s">
        <v>568</v>
      </c>
      <c r="G277" s="41"/>
      <c r="H277" s="41"/>
      <c r="I277" s="228"/>
      <c r="J277" s="41"/>
      <c r="K277" s="41"/>
      <c r="L277" s="45"/>
      <c r="M277" s="229"/>
      <c r="N277" s="230"/>
      <c r="O277" s="85"/>
      <c r="P277" s="85"/>
      <c r="Q277" s="85"/>
      <c r="R277" s="85"/>
      <c r="S277" s="85"/>
      <c r="T277" s="86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163</v>
      </c>
      <c r="AU277" s="18" t="s">
        <v>84</v>
      </c>
    </row>
    <row r="278" s="13" customFormat="1">
      <c r="A278" s="13"/>
      <c r="B278" s="231"/>
      <c r="C278" s="232"/>
      <c r="D278" s="226" t="s">
        <v>165</v>
      </c>
      <c r="E278" s="233" t="s">
        <v>19</v>
      </c>
      <c r="F278" s="234" t="s">
        <v>569</v>
      </c>
      <c r="G278" s="232"/>
      <c r="H278" s="233" t="s">
        <v>19</v>
      </c>
      <c r="I278" s="235"/>
      <c r="J278" s="232"/>
      <c r="K278" s="232"/>
      <c r="L278" s="236"/>
      <c r="M278" s="237"/>
      <c r="N278" s="238"/>
      <c r="O278" s="238"/>
      <c r="P278" s="238"/>
      <c r="Q278" s="238"/>
      <c r="R278" s="238"/>
      <c r="S278" s="238"/>
      <c r="T278" s="239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0" t="s">
        <v>165</v>
      </c>
      <c r="AU278" s="240" t="s">
        <v>84</v>
      </c>
      <c r="AV278" s="13" t="s">
        <v>82</v>
      </c>
      <c r="AW278" s="13" t="s">
        <v>35</v>
      </c>
      <c r="AX278" s="13" t="s">
        <v>75</v>
      </c>
      <c r="AY278" s="240" t="s">
        <v>153</v>
      </c>
    </row>
    <row r="279" s="14" customFormat="1">
      <c r="A279" s="14"/>
      <c r="B279" s="241"/>
      <c r="C279" s="242"/>
      <c r="D279" s="226" t="s">
        <v>165</v>
      </c>
      <c r="E279" s="243" t="s">
        <v>19</v>
      </c>
      <c r="F279" s="244" t="s">
        <v>1041</v>
      </c>
      <c r="G279" s="242"/>
      <c r="H279" s="245">
        <v>0.106</v>
      </c>
      <c r="I279" s="246"/>
      <c r="J279" s="242"/>
      <c r="K279" s="242"/>
      <c r="L279" s="247"/>
      <c r="M279" s="248"/>
      <c r="N279" s="249"/>
      <c r="O279" s="249"/>
      <c r="P279" s="249"/>
      <c r="Q279" s="249"/>
      <c r="R279" s="249"/>
      <c r="S279" s="249"/>
      <c r="T279" s="250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1" t="s">
        <v>165</v>
      </c>
      <c r="AU279" s="251" t="s">
        <v>84</v>
      </c>
      <c r="AV279" s="14" t="s">
        <v>84</v>
      </c>
      <c r="AW279" s="14" t="s">
        <v>35</v>
      </c>
      <c r="AX279" s="14" t="s">
        <v>75</v>
      </c>
      <c r="AY279" s="251" t="s">
        <v>153</v>
      </c>
    </row>
    <row r="280" s="15" customFormat="1">
      <c r="A280" s="15"/>
      <c r="B280" s="252"/>
      <c r="C280" s="253"/>
      <c r="D280" s="226" t="s">
        <v>165</v>
      </c>
      <c r="E280" s="254" t="s">
        <v>19</v>
      </c>
      <c r="F280" s="255" t="s">
        <v>168</v>
      </c>
      <c r="G280" s="253"/>
      <c r="H280" s="256">
        <v>0.106</v>
      </c>
      <c r="I280" s="257"/>
      <c r="J280" s="253"/>
      <c r="K280" s="253"/>
      <c r="L280" s="258"/>
      <c r="M280" s="259"/>
      <c r="N280" s="260"/>
      <c r="O280" s="260"/>
      <c r="P280" s="260"/>
      <c r="Q280" s="260"/>
      <c r="R280" s="260"/>
      <c r="S280" s="260"/>
      <c r="T280" s="261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62" t="s">
        <v>165</v>
      </c>
      <c r="AU280" s="262" t="s">
        <v>84</v>
      </c>
      <c r="AV280" s="15" t="s">
        <v>161</v>
      </c>
      <c r="AW280" s="15" t="s">
        <v>35</v>
      </c>
      <c r="AX280" s="15" t="s">
        <v>82</v>
      </c>
      <c r="AY280" s="262" t="s">
        <v>153</v>
      </c>
    </row>
    <row r="281" s="2" customFormat="1" ht="16.5" customHeight="1">
      <c r="A281" s="39"/>
      <c r="B281" s="40"/>
      <c r="C281" s="213" t="s">
        <v>564</v>
      </c>
      <c r="D281" s="213" t="s">
        <v>156</v>
      </c>
      <c r="E281" s="214" t="s">
        <v>572</v>
      </c>
      <c r="F281" s="215" t="s">
        <v>573</v>
      </c>
      <c r="G281" s="216" t="s">
        <v>172</v>
      </c>
      <c r="H281" s="217">
        <v>0.26000000000000001</v>
      </c>
      <c r="I281" s="218"/>
      <c r="J281" s="219">
        <f>ROUND(I281*H281,2)</f>
        <v>0</v>
      </c>
      <c r="K281" s="215" t="s">
        <v>333</v>
      </c>
      <c r="L281" s="45"/>
      <c r="M281" s="220" t="s">
        <v>19</v>
      </c>
      <c r="N281" s="221" t="s">
        <v>46</v>
      </c>
      <c r="O281" s="85"/>
      <c r="P281" s="222">
        <f>O281*H281</f>
        <v>0</v>
      </c>
      <c r="Q281" s="222">
        <v>1.06277</v>
      </c>
      <c r="R281" s="222">
        <f>Q281*H281</f>
        <v>0.27632020000000002</v>
      </c>
      <c r="S281" s="222">
        <v>0</v>
      </c>
      <c r="T281" s="223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24" t="s">
        <v>161</v>
      </c>
      <c r="AT281" s="224" t="s">
        <v>156</v>
      </c>
      <c r="AU281" s="224" t="s">
        <v>84</v>
      </c>
      <c r="AY281" s="18" t="s">
        <v>153</v>
      </c>
      <c r="BE281" s="225">
        <f>IF(N281="základní",J281,0)</f>
        <v>0</v>
      </c>
      <c r="BF281" s="225">
        <f>IF(N281="snížená",J281,0)</f>
        <v>0</v>
      </c>
      <c r="BG281" s="225">
        <f>IF(N281="zákl. přenesená",J281,0)</f>
        <v>0</v>
      </c>
      <c r="BH281" s="225">
        <f>IF(N281="sníž. přenesená",J281,0)</f>
        <v>0</v>
      </c>
      <c r="BI281" s="225">
        <f>IF(N281="nulová",J281,0)</f>
        <v>0</v>
      </c>
      <c r="BJ281" s="18" t="s">
        <v>82</v>
      </c>
      <c r="BK281" s="225">
        <f>ROUND(I281*H281,2)</f>
        <v>0</v>
      </c>
      <c r="BL281" s="18" t="s">
        <v>161</v>
      </c>
      <c r="BM281" s="224" t="s">
        <v>1042</v>
      </c>
    </row>
    <row r="282" s="2" customFormat="1">
      <c r="A282" s="39"/>
      <c r="B282" s="40"/>
      <c r="C282" s="41"/>
      <c r="D282" s="226" t="s">
        <v>163</v>
      </c>
      <c r="E282" s="41"/>
      <c r="F282" s="227" t="s">
        <v>575</v>
      </c>
      <c r="G282" s="41"/>
      <c r="H282" s="41"/>
      <c r="I282" s="228"/>
      <c r="J282" s="41"/>
      <c r="K282" s="41"/>
      <c r="L282" s="45"/>
      <c r="M282" s="229"/>
      <c r="N282" s="230"/>
      <c r="O282" s="85"/>
      <c r="P282" s="85"/>
      <c r="Q282" s="85"/>
      <c r="R282" s="85"/>
      <c r="S282" s="85"/>
      <c r="T282" s="86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163</v>
      </c>
      <c r="AU282" s="18" t="s">
        <v>84</v>
      </c>
    </row>
    <row r="283" s="13" customFormat="1">
      <c r="A283" s="13"/>
      <c r="B283" s="231"/>
      <c r="C283" s="232"/>
      <c r="D283" s="226" t="s">
        <v>165</v>
      </c>
      <c r="E283" s="233" t="s">
        <v>19</v>
      </c>
      <c r="F283" s="234" t="s">
        <v>1043</v>
      </c>
      <c r="G283" s="232"/>
      <c r="H283" s="233" t="s">
        <v>19</v>
      </c>
      <c r="I283" s="235"/>
      <c r="J283" s="232"/>
      <c r="K283" s="232"/>
      <c r="L283" s="236"/>
      <c r="M283" s="237"/>
      <c r="N283" s="238"/>
      <c r="O283" s="238"/>
      <c r="P283" s="238"/>
      <c r="Q283" s="238"/>
      <c r="R283" s="238"/>
      <c r="S283" s="238"/>
      <c r="T283" s="239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0" t="s">
        <v>165</v>
      </c>
      <c r="AU283" s="240" t="s">
        <v>84</v>
      </c>
      <c r="AV283" s="13" t="s">
        <v>82</v>
      </c>
      <c r="AW283" s="13" t="s">
        <v>35</v>
      </c>
      <c r="AX283" s="13" t="s">
        <v>75</v>
      </c>
      <c r="AY283" s="240" t="s">
        <v>153</v>
      </c>
    </row>
    <row r="284" s="14" customFormat="1">
      <c r="A284" s="14"/>
      <c r="B284" s="241"/>
      <c r="C284" s="242"/>
      <c r="D284" s="226" t="s">
        <v>165</v>
      </c>
      <c r="E284" s="243" t="s">
        <v>19</v>
      </c>
      <c r="F284" s="244" t="s">
        <v>1044</v>
      </c>
      <c r="G284" s="242"/>
      <c r="H284" s="245">
        <v>0.26000000000000001</v>
      </c>
      <c r="I284" s="246"/>
      <c r="J284" s="242"/>
      <c r="K284" s="242"/>
      <c r="L284" s="247"/>
      <c r="M284" s="248"/>
      <c r="N284" s="249"/>
      <c r="O284" s="249"/>
      <c r="P284" s="249"/>
      <c r="Q284" s="249"/>
      <c r="R284" s="249"/>
      <c r="S284" s="249"/>
      <c r="T284" s="250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1" t="s">
        <v>165</v>
      </c>
      <c r="AU284" s="251" t="s">
        <v>84</v>
      </c>
      <c r="AV284" s="14" t="s">
        <v>84</v>
      </c>
      <c r="AW284" s="14" t="s">
        <v>35</v>
      </c>
      <c r="AX284" s="14" t="s">
        <v>75</v>
      </c>
      <c r="AY284" s="251" t="s">
        <v>153</v>
      </c>
    </row>
    <row r="285" s="15" customFormat="1">
      <c r="A285" s="15"/>
      <c r="B285" s="252"/>
      <c r="C285" s="253"/>
      <c r="D285" s="226" t="s">
        <v>165</v>
      </c>
      <c r="E285" s="254" t="s">
        <v>19</v>
      </c>
      <c r="F285" s="255" t="s">
        <v>168</v>
      </c>
      <c r="G285" s="253"/>
      <c r="H285" s="256">
        <v>0.26000000000000001</v>
      </c>
      <c r="I285" s="257"/>
      <c r="J285" s="253"/>
      <c r="K285" s="253"/>
      <c r="L285" s="258"/>
      <c r="M285" s="259"/>
      <c r="N285" s="260"/>
      <c r="O285" s="260"/>
      <c r="P285" s="260"/>
      <c r="Q285" s="260"/>
      <c r="R285" s="260"/>
      <c r="S285" s="260"/>
      <c r="T285" s="261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62" t="s">
        <v>165</v>
      </c>
      <c r="AU285" s="262" t="s">
        <v>84</v>
      </c>
      <c r="AV285" s="15" t="s">
        <v>161</v>
      </c>
      <c r="AW285" s="15" t="s">
        <v>35</v>
      </c>
      <c r="AX285" s="15" t="s">
        <v>82</v>
      </c>
      <c r="AY285" s="262" t="s">
        <v>153</v>
      </c>
    </row>
    <row r="286" s="2" customFormat="1" ht="16.5" customHeight="1">
      <c r="A286" s="39"/>
      <c r="B286" s="40"/>
      <c r="C286" s="213" t="s">
        <v>571</v>
      </c>
      <c r="D286" s="213" t="s">
        <v>156</v>
      </c>
      <c r="E286" s="214" t="s">
        <v>579</v>
      </c>
      <c r="F286" s="215" t="s">
        <v>580</v>
      </c>
      <c r="G286" s="216" t="s">
        <v>344</v>
      </c>
      <c r="H286" s="217">
        <v>7</v>
      </c>
      <c r="I286" s="218"/>
      <c r="J286" s="219">
        <f>ROUND(I286*H286,2)</f>
        <v>0</v>
      </c>
      <c r="K286" s="215" t="s">
        <v>333</v>
      </c>
      <c r="L286" s="45"/>
      <c r="M286" s="220" t="s">
        <v>19</v>
      </c>
      <c r="N286" s="221" t="s">
        <v>46</v>
      </c>
      <c r="O286" s="85"/>
      <c r="P286" s="222">
        <f>O286*H286</f>
        <v>0</v>
      </c>
      <c r="Q286" s="222">
        <v>0.0060899999999999999</v>
      </c>
      <c r="R286" s="222">
        <f>Q286*H286</f>
        <v>0.042630000000000001</v>
      </c>
      <c r="S286" s="222">
        <v>0</v>
      </c>
      <c r="T286" s="223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24" t="s">
        <v>161</v>
      </c>
      <c r="AT286" s="224" t="s">
        <v>156</v>
      </c>
      <c r="AU286" s="224" t="s">
        <v>84</v>
      </c>
      <c r="AY286" s="18" t="s">
        <v>153</v>
      </c>
      <c r="BE286" s="225">
        <f>IF(N286="základní",J286,0)</f>
        <v>0</v>
      </c>
      <c r="BF286" s="225">
        <f>IF(N286="snížená",J286,0)</f>
        <v>0</v>
      </c>
      <c r="BG286" s="225">
        <f>IF(N286="zákl. přenesená",J286,0)</f>
        <v>0</v>
      </c>
      <c r="BH286" s="225">
        <f>IF(N286="sníž. přenesená",J286,0)</f>
        <v>0</v>
      </c>
      <c r="BI286" s="225">
        <f>IF(N286="nulová",J286,0)</f>
        <v>0</v>
      </c>
      <c r="BJ286" s="18" t="s">
        <v>82</v>
      </c>
      <c r="BK286" s="225">
        <f>ROUND(I286*H286,2)</f>
        <v>0</v>
      </c>
      <c r="BL286" s="18" t="s">
        <v>161</v>
      </c>
      <c r="BM286" s="224" t="s">
        <v>1045</v>
      </c>
    </row>
    <row r="287" s="2" customFormat="1">
      <c r="A287" s="39"/>
      <c r="B287" s="40"/>
      <c r="C287" s="41"/>
      <c r="D287" s="226" t="s">
        <v>163</v>
      </c>
      <c r="E287" s="41"/>
      <c r="F287" s="227" t="s">
        <v>582</v>
      </c>
      <c r="G287" s="41"/>
      <c r="H287" s="41"/>
      <c r="I287" s="228"/>
      <c r="J287" s="41"/>
      <c r="K287" s="41"/>
      <c r="L287" s="45"/>
      <c r="M287" s="229"/>
      <c r="N287" s="230"/>
      <c r="O287" s="85"/>
      <c r="P287" s="85"/>
      <c r="Q287" s="85"/>
      <c r="R287" s="85"/>
      <c r="S287" s="85"/>
      <c r="T287" s="86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8" t="s">
        <v>163</v>
      </c>
      <c r="AU287" s="18" t="s">
        <v>84</v>
      </c>
    </row>
    <row r="288" s="13" customFormat="1">
      <c r="A288" s="13"/>
      <c r="B288" s="231"/>
      <c r="C288" s="232"/>
      <c r="D288" s="226" t="s">
        <v>165</v>
      </c>
      <c r="E288" s="233" t="s">
        <v>19</v>
      </c>
      <c r="F288" s="234" t="s">
        <v>583</v>
      </c>
      <c r="G288" s="232"/>
      <c r="H288" s="233" t="s">
        <v>19</v>
      </c>
      <c r="I288" s="235"/>
      <c r="J288" s="232"/>
      <c r="K288" s="232"/>
      <c r="L288" s="236"/>
      <c r="M288" s="237"/>
      <c r="N288" s="238"/>
      <c r="O288" s="238"/>
      <c r="P288" s="238"/>
      <c r="Q288" s="238"/>
      <c r="R288" s="238"/>
      <c r="S288" s="238"/>
      <c r="T288" s="239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0" t="s">
        <v>165</v>
      </c>
      <c r="AU288" s="240" t="s">
        <v>84</v>
      </c>
      <c r="AV288" s="13" t="s">
        <v>82</v>
      </c>
      <c r="AW288" s="13" t="s">
        <v>35</v>
      </c>
      <c r="AX288" s="13" t="s">
        <v>75</v>
      </c>
      <c r="AY288" s="240" t="s">
        <v>153</v>
      </c>
    </row>
    <row r="289" s="14" customFormat="1">
      <c r="A289" s="14"/>
      <c r="B289" s="241"/>
      <c r="C289" s="242"/>
      <c r="D289" s="226" t="s">
        <v>165</v>
      </c>
      <c r="E289" s="243" t="s">
        <v>19</v>
      </c>
      <c r="F289" s="244" t="s">
        <v>204</v>
      </c>
      <c r="G289" s="242"/>
      <c r="H289" s="245">
        <v>7</v>
      </c>
      <c r="I289" s="246"/>
      <c r="J289" s="242"/>
      <c r="K289" s="242"/>
      <c r="L289" s="247"/>
      <c r="M289" s="248"/>
      <c r="N289" s="249"/>
      <c r="O289" s="249"/>
      <c r="P289" s="249"/>
      <c r="Q289" s="249"/>
      <c r="R289" s="249"/>
      <c r="S289" s="249"/>
      <c r="T289" s="250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1" t="s">
        <v>165</v>
      </c>
      <c r="AU289" s="251" t="s">
        <v>84</v>
      </c>
      <c r="AV289" s="14" t="s">
        <v>84</v>
      </c>
      <c r="AW289" s="14" t="s">
        <v>35</v>
      </c>
      <c r="AX289" s="14" t="s">
        <v>82</v>
      </c>
      <c r="AY289" s="251" t="s">
        <v>153</v>
      </c>
    </row>
    <row r="290" s="2" customFormat="1" ht="16.5" customHeight="1">
      <c r="A290" s="39"/>
      <c r="B290" s="40"/>
      <c r="C290" s="213" t="s">
        <v>578</v>
      </c>
      <c r="D290" s="213" t="s">
        <v>156</v>
      </c>
      <c r="E290" s="214" t="s">
        <v>585</v>
      </c>
      <c r="F290" s="215" t="s">
        <v>586</v>
      </c>
      <c r="G290" s="216" t="s">
        <v>344</v>
      </c>
      <c r="H290" s="217">
        <v>14</v>
      </c>
      <c r="I290" s="218"/>
      <c r="J290" s="219">
        <f>ROUND(I290*H290,2)</f>
        <v>0</v>
      </c>
      <c r="K290" s="215" t="s">
        <v>333</v>
      </c>
      <c r="L290" s="45"/>
      <c r="M290" s="220" t="s">
        <v>19</v>
      </c>
      <c r="N290" s="221" t="s">
        <v>46</v>
      </c>
      <c r="O290" s="85"/>
      <c r="P290" s="222">
        <f>O290*H290</f>
        <v>0</v>
      </c>
      <c r="Q290" s="222">
        <v>0.00107</v>
      </c>
      <c r="R290" s="222">
        <f>Q290*H290</f>
        <v>0.01498</v>
      </c>
      <c r="S290" s="222">
        <v>0</v>
      </c>
      <c r="T290" s="223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24" t="s">
        <v>161</v>
      </c>
      <c r="AT290" s="224" t="s">
        <v>156</v>
      </c>
      <c r="AU290" s="224" t="s">
        <v>84</v>
      </c>
      <c r="AY290" s="18" t="s">
        <v>153</v>
      </c>
      <c r="BE290" s="225">
        <f>IF(N290="základní",J290,0)</f>
        <v>0</v>
      </c>
      <c r="BF290" s="225">
        <f>IF(N290="snížená",J290,0)</f>
        <v>0</v>
      </c>
      <c r="BG290" s="225">
        <f>IF(N290="zákl. přenesená",J290,0)</f>
        <v>0</v>
      </c>
      <c r="BH290" s="225">
        <f>IF(N290="sníž. přenesená",J290,0)</f>
        <v>0</v>
      </c>
      <c r="BI290" s="225">
        <f>IF(N290="nulová",J290,0)</f>
        <v>0</v>
      </c>
      <c r="BJ290" s="18" t="s">
        <v>82</v>
      </c>
      <c r="BK290" s="225">
        <f>ROUND(I290*H290,2)</f>
        <v>0</v>
      </c>
      <c r="BL290" s="18" t="s">
        <v>161</v>
      </c>
      <c r="BM290" s="224" t="s">
        <v>1046</v>
      </c>
    </row>
    <row r="291" s="2" customFormat="1">
      <c r="A291" s="39"/>
      <c r="B291" s="40"/>
      <c r="C291" s="41"/>
      <c r="D291" s="226" t="s">
        <v>163</v>
      </c>
      <c r="E291" s="41"/>
      <c r="F291" s="227" t="s">
        <v>588</v>
      </c>
      <c r="G291" s="41"/>
      <c r="H291" s="41"/>
      <c r="I291" s="228"/>
      <c r="J291" s="41"/>
      <c r="K291" s="41"/>
      <c r="L291" s="45"/>
      <c r="M291" s="229"/>
      <c r="N291" s="230"/>
      <c r="O291" s="85"/>
      <c r="P291" s="85"/>
      <c r="Q291" s="85"/>
      <c r="R291" s="85"/>
      <c r="S291" s="85"/>
      <c r="T291" s="86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163</v>
      </c>
      <c r="AU291" s="18" t="s">
        <v>84</v>
      </c>
    </row>
    <row r="292" s="13" customFormat="1">
      <c r="A292" s="13"/>
      <c r="B292" s="231"/>
      <c r="C292" s="232"/>
      <c r="D292" s="226" t="s">
        <v>165</v>
      </c>
      <c r="E292" s="233" t="s">
        <v>19</v>
      </c>
      <c r="F292" s="234" t="s">
        <v>1047</v>
      </c>
      <c r="G292" s="232"/>
      <c r="H292" s="233" t="s">
        <v>19</v>
      </c>
      <c r="I292" s="235"/>
      <c r="J292" s="232"/>
      <c r="K292" s="232"/>
      <c r="L292" s="236"/>
      <c r="M292" s="237"/>
      <c r="N292" s="238"/>
      <c r="O292" s="238"/>
      <c r="P292" s="238"/>
      <c r="Q292" s="238"/>
      <c r="R292" s="238"/>
      <c r="S292" s="238"/>
      <c r="T292" s="239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0" t="s">
        <v>165</v>
      </c>
      <c r="AU292" s="240" t="s">
        <v>84</v>
      </c>
      <c r="AV292" s="13" t="s">
        <v>82</v>
      </c>
      <c r="AW292" s="13" t="s">
        <v>35</v>
      </c>
      <c r="AX292" s="13" t="s">
        <v>75</v>
      </c>
      <c r="AY292" s="240" t="s">
        <v>153</v>
      </c>
    </row>
    <row r="293" s="14" customFormat="1">
      <c r="A293" s="14"/>
      <c r="B293" s="241"/>
      <c r="C293" s="242"/>
      <c r="D293" s="226" t="s">
        <v>165</v>
      </c>
      <c r="E293" s="243" t="s">
        <v>19</v>
      </c>
      <c r="F293" s="244" t="s">
        <v>590</v>
      </c>
      <c r="G293" s="242"/>
      <c r="H293" s="245">
        <v>14</v>
      </c>
      <c r="I293" s="246"/>
      <c r="J293" s="242"/>
      <c r="K293" s="242"/>
      <c r="L293" s="247"/>
      <c r="M293" s="248"/>
      <c r="N293" s="249"/>
      <c r="O293" s="249"/>
      <c r="P293" s="249"/>
      <c r="Q293" s="249"/>
      <c r="R293" s="249"/>
      <c r="S293" s="249"/>
      <c r="T293" s="250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1" t="s">
        <v>165</v>
      </c>
      <c r="AU293" s="251" t="s">
        <v>84</v>
      </c>
      <c r="AV293" s="14" t="s">
        <v>84</v>
      </c>
      <c r="AW293" s="14" t="s">
        <v>35</v>
      </c>
      <c r="AX293" s="14" t="s">
        <v>75</v>
      </c>
      <c r="AY293" s="251" t="s">
        <v>153</v>
      </c>
    </row>
    <row r="294" s="15" customFormat="1">
      <c r="A294" s="15"/>
      <c r="B294" s="252"/>
      <c r="C294" s="253"/>
      <c r="D294" s="226" t="s">
        <v>165</v>
      </c>
      <c r="E294" s="254" t="s">
        <v>19</v>
      </c>
      <c r="F294" s="255" t="s">
        <v>168</v>
      </c>
      <c r="G294" s="253"/>
      <c r="H294" s="256">
        <v>14</v>
      </c>
      <c r="I294" s="257"/>
      <c r="J294" s="253"/>
      <c r="K294" s="253"/>
      <c r="L294" s="258"/>
      <c r="M294" s="259"/>
      <c r="N294" s="260"/>
      <c r="O294" s="260"/>
      <c r="P294" s="260"/>
      <c r="Q294" s="260"/>
      <c r="R294" s="260"/>
      <c r="S294" s="260"/>
      <c r="T294" s="261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T294" s="262" t="s">
        <v>165</v>
      </c>
      <c r="AU294" s="262" t="s">
        <v>84</v>
      </c>
      <c r="AV294" s="15" t="s">
        <v>161</v>
      </c>
      <c r="AW294" s="15" t="s">
        <v>35</v>
      </c>
      <c r="AX294" s="15" t="s">
        <v>82</v>
      </c>
      <c r="AY294" s="262" t="s">
        <v>153</v>
      </c>
    </row>
    <row r="295" s="12" customFormat="1" ht="22.8" customHeight="1">
      <c r="A295" s="12"/>
      <c r="B295" s="197"/>
      <c r="C295" s="198"/>
      <c r="D295" s="199" t="s">
        <v>74</v>
      </c>
      <c r="E295" s="211" t="s">
        <v>161</v>
      </c>
      <c r="F295" s="211" t="s">
        <v>591</v>
      </c>
      <c r="G295" s="198"/>
      <c r="H295" s="198"/>
      <c r="I295" s="201"/>
      <c r="J295" s="212">
        <f>BK295</f>
        <v>0</v>
      </c>
      <c r="K295" s="198"/>
      <c r="L295" s="203"/>
      <c r="M295" s="204"/>
      <c r="N295" s="205"/>
      <c r="O295" s="205"/>
      <c r="P295" s="206">
        <f>SUM(P296:P345)</f>
        <v>0</v>
      </c>
      <c r="Q295" s="205"/>
      <c r="R295" s="206">
        <f>SUM(R296:R345)</f>
        <v>30.473636779999996</v>
      </c>
      <c r="S295" s="205"/>
      <c r="T295" s="207">
        <f>SUM(T296:T345)</f>
        <v>0</v>
      </c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R295" s="208" t="s">
        <v>82</v>
      </c>
      <c r="AT295" s="209" t="s">
        <v>74</v>
      </c>
      <c r="AU295" s="209" t="s">
        <v>82</v>
      </c>
      <c r="AY295" s="208" t="s">
        <v>153</v>
      </c>
      <c r="BK295" s="210">
        <f>SUM(BK296:BK345)</f>
        <v>0</v>
      </c>
    </row>
    <row r="296" s="2" customFormat="1" ht="16.5" customHeight="1">
      <c r="A296" s="39"/>
      <c r="B296" s="40"/>
      <c r="C296" s="213" t="s">
        <v>584</v>
      </c>
      <c r="D296" s="213" t="s">
        <v>156</v>
      </c>
      <c r="E296" s="214" t="s">
        <v>593</v>
      </c>
      <c r="F296" s="215" t="s">
        <v>594</v>
      </c>
      <c r="G296" s="216" t="s">
        <v>461</v>
      </c>
      <c r="H296" s="217">
        <v>45.372</v>
      </c>
      <c r="I296" s="218"/>
      <c r="J296" s="219">
        <f>ROUND(I296*H296,2)</f>
        <v>0</v>
      </c>
      <c r="K296" s="215" t="s">
        <v>333</v>
      </c>
      <c r="L296" s="45"/>
      <c r="M296" s="220" t="s">
        <v>19</v>
      </c>
      <c r="N296" s="221" t="s">
        <v>46</v>
      </c>
      <c r="O296" s="85"/>
      <c r="P296" s="222">
        <f>O296*H296</f>
        <v>0</v>
      </c>
      <c r="Q296" s="222">
        <v>0</v>
      </c>
      <c r="R296" s="222">
        <f>Q296*H296</f>
        <v>0</v>
      </c>
      <c r="S296" s="222">
        <v>0</v>
      </c>
      <c r="T296" s="223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24" t="s">
        <v>161</v>
      </c>
      <c r="AT296" s="224" t="s">
        <v>156</v>
      </c>
      <c r="AU296" s="224" t="s">
        <v>84</v>
      </c>
      <c r="AY296" s="18" t="s">
        <v>153</v>
      </c>
      <c r="BE296" s="225">
        <f>IF(N296="základní",J296,0)</f>
        <v>0</v>
      </c>
      <c r="BF296" s="225">
        <f>IF(N296="snížená",J296,0)</f>
        <v>0</v>
      </c>
      <c r="BG296" s="225">
        <f>IF(N296="zákl. přenesená",J296,0)</f>
        <v>0</v>
      </c>
      <c r="BH296" s="225">
        <f>IF(N296="sníž. přenesená",J296,0)</f>
        <v>0</v>
      </c>
      <c r="BI296" s="225">
        <f>IF(N296="nulová",J296,0)</f>
        <v>0</v>
      </c>
      <c r="BJ296" s="18" t="s">
        <v>82</v>
      </c>
      <c r="BK296" s="225">
        <f>ROUND(I296*H296,2)</f>
        <v>0</v>
      </c>
      <c r="BL296" s="18" t="s">
        <v>161</v>
      </c>
      <c r="BM296" s="224" t="s">
        <v>1048</v>
      </c>
    </row>
    <row r="297" s="2" customFormat="1">
      <c r="A297" s="39"/>
      <c r="B297" s="40"/>
      <c r="C297" s="41"/>
      <c r="D297" s="226" t="s">
        <v>163</v>
      </c>
      <c r="E297" s="41"/>
      <c r="F297" s="227" t="s">
        <v>596</v>
      </c>
      <c r="G297" s="41"/>
      <c r="H297" s="41"/>
      <c r="I297" s="228"/>
      <c r="J297" s="41"/>
      <c r="K297" s="41"/>
      <c r="L297" s="45"/>
      <c r="M297" s="229"/>
      <c r="N297" s="230"/>
      <c r="O297" s="85"/>
      <c r="P297" s="85"/>
      <c r="Q297" s="85"/>
      <c r="R297" s="85"/>
      <c r="S297" s="85"/>
      <c r="T297" s="86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8" t="s">
        <v>163</v>
      </c>
      <c r="AU297" s="18" t="s">
        <v>84</v>
      </c>
    </row>
    <row r="298" s="13" customFormat="1">
      <c r="A298" s="13"/>
      <c r="B298" s="231"/>
      <c r="C298" s="232"/>
      <c r="D298" s="226" t="s">
        <v>165</v>
      </c>
      <c r="E298" s="233" t="s">
        <v>19</v>
      </c>
      <c r="F298" s="234" t="s">
        <v>597</v>
      </c>
      <c r="G298" s="232"/>
      <c r="H298" s="233" t="s">
        <v>19</v>
      </c>
      <c r="I298" s="235"/>
      <c r="J298" s="232"/>
      <c r="K298" s="232"/>
      <c r="L298" s="236"/>
      <c r="M298" s="237"/>
      <c r="N298" s="238"/>
      <c r="O298" s="238"/>
      <c r="P298" s="238"/>
      <c r="Q298" s="238"/>
      <c r="R298" s="238"/>
      <c r="S298" s="238"/>
      <c r="T298" s="239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0" t="s">
        <v>165</v>
      </c>
      <c r="AU298" s="240" t="s">
        <v>84</v>
      </c>
      <c r="AV298" s="13" t="s">
        <v>82</v>
      </c>
      <c r="AW298" s="13" t="s">
        <v>35</v>
      </c>
      <c r="AX298" s="13" t="s">
        <v>75</v>
      </c>
      <c r="AY298" s="240" t="s">
        <v>153</v>
      </c>
    </row>
    <row r="299" s="14" customFormat="1">
      <c r="A299" s="14"/>
      <c r="B299" s="241"/>
      <c r="C299" s="242"/>
      <c r="D299" s="226" t="s">
        <v>165</v>
      </c>
      <c r="E299" s="243" t="s">
        <v>19</v>
      </c>
      <c r="F299" s="244" t="s">
        <v>1049</v>
      </c>
      <c r="G299" s="242"/>
      <c r="H299" s="245">
        <v>42.545000000000002</v>
      </c>
      <c r="I299" s="246"/>
      <c r="J299" s="242"/>
      <c r="K299" s="242"/>
      <c r="L299" s="247"/>
      <c r="M299" s="248"/>
      <c r="N299" s="249"/>
      <c r="O299" s="249"/>
      <c r="P299" s="249"/>
      <c r="Q299" s="249"/>
      <c r="R299" s="249"/>
      <c r="S299" s="249"/>
      <c r="T299" s="250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1" t="s">
        <v>165</v>
      </c>
      <c r="AU299" s="251" t="s">
        <v>84</v>
      </c>
      <c r="AV299" s="14" t="s">
        <v>84</v>
      </c>
      <c r="AW299" s="14" t="s">
        <v>35</v>
      </c>
      <c r="AX299" s="14" t="s">
        <v>75</v>
      </c>
      <c r="AY299" s="251" t="s">
        <v>153</v>
      </c>
    </row>
    <row r="300" s="13" customFormat="1">
      <c r="A300" s="13"/>
      <c r="B300" s="231"/>
      <c r="C300" s="232"/>
      <c r="D300" s="226" t="s">
        <v>165</v>
      </c>
      <c r="E300" s="233" t="s">
        <v>19</v>
      </c>
      <c r="F300" s="234" t="s">
        <v>1050</v>
      </c>
      <c r="G300" s="232"/>
      <c r="H300" s="233" t="s">
        <v>19</v>
      </c>
      <c r="I300" s="235"/>
      <c r="J300" s="232"/>
      <c r="K300" s="232"/>
      <c r="L300" s="236"/>
      <c r="M300" s="237"/>
      <c r="N300" s="238"/>
      <c r="O300" s="238"/>
      <c r="P300" s="238"/>
      <c r="Q300" s="238"/>
      <c r="R300" s="238"/>
      <c r="S300" s="238"/>
      <c r="T300" s="239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0" t="s">
        <v>165</v>
      </c>
      <c r="AU300" s="240" t="s">
        <v>84</v>
      </c>
      <c r="AV300" s="13" t="s">
        <v>82</v>
      </c>
      <c r="AW300" s="13" t="s">
        <v>35</v>
      </c>
      <c r="AX300" s="13" t="s">
        <v>75</v>
      </c>
      <c r="AY300" s="240" t="s">
        <v>153</v>
      </c>
    </row>
    <row r="301" s="14" customFormat="1">
      <c r="A301" s="14"/>
      <c r="B301" s="241"/>
      <c r="C301" s="242"/>
      <c r="D301" s="226" t="s">
        <v>165</v>
      </c>
      <c r="E301" s="243" t="s">
        <v>19</v>
      </c>
      <c r="F301" s="244" t="s">
        <v>1051</v>
      </c>
      <c r="G301" s="242"/>
      <c r="H301" s="245">
        <v>2.827</v>
      </c>
      <c r="I301" s="246"/>
      <c r="J301" s="242"/>
      <c r="K301" s="242"/>
      <c r="L301" s="247"/>
      <c r="M301" s="248"/>
      <c r="N301" s="249"/>
      <c r="O301" s="249"/>
      <c r="P301" s="249"/>
      <c r="Q301" s="249"/>
      <c r="R301" s="249"/>
      <c r="S301" s="249"/>
      <c r="T301" s="250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1" t="s">
        <v>165</v>
      </c>
      <c r="AU301" s="251" t="s">
        <v>84</v>
      </c>
      <c r="AV301" s="14" t="s">
        <v>84</v>
      </c>
      <c r="AW301" s="14" t="s">
        <v>35</v>
      </c>
      <c r="AX301" s="14" t="s">
        <v>75</v>
      </c>
      <c r="AY301" s="251" t="s">
        <v>153</v>
      </c>
    </row>
    <row r="302" s="15" customFormat="1">
      <c r="A302" s="15"/>
      <c r="B302" s="252"/>
      <c r="C302" s="253"/>
      <c r="D302" s="226" t="s">
        <v>165</v>
      </c>
      <c r="E302" s="254" t="s">
        <v>19</v>
      </c>
      <c r="F302" s="255" t="s">
        <v>168</v>
      </c>
      <c r="G302" s="253"/>
      <c r="H302" s="256">
        <v>45.372</v>
      </c>
      <c r="I302" s="257"/>
      <c r="J302" s="253"/>
      <c r="K302" s="253"/>
      <c r="L302" s="258"/>
      <c r="M302" s="259"/>
      <c r="N302" s="260"/>
      <c r="O302" s="260"/>
      <c r="P302" s="260"/>
      <c r="Q302" s="260"/>
      <c r="R302" s="260"/>
      <c r="S302" s="260"/>
      <c r="T302" s="261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T302" s="262" t="s">
        <v>165</v>
      </c>
      <c r="AU302" s="262" t="s">
        <v>84</v>
      </c>
      <c r="AV302" s="15" t="s">
        <v>161</v>
      </c>
      <c r="AW302" s="15" t="s">
        <v>35</v>
      </c>
      <c r="AX302" s="15" t="s">
        <v>82</v>
      </c>
      <c r="AY302" s="262" t="s">
        <v>153</v>
      </c>
    </row>
    <row r="303" s="2" customFormat="1" ht="16.5" customHeight="1">
      <c r="A303" s="39"/>
      <c r="B303" s="40"/>
      <c r="C303" s="263" t="s">
        <v>592</v>
      </c>
      <c r="D303" s="263" t="s">
        <v>169</v>
      </c>
      <c r="E303" s="264" t="s">
        <v>602</v>
      </c>
      <c r="F303" s="265" t="s">
        <v>603</v>
      </c>
      <c r="G303" s="266" t="s">
        <v>172</v>
      </c>
      <c r="H303" s="267">
        <v>0.047</v>
      </c>
      <c r="I303" s="268"/>
      <c r="J303" s="269">
        <f>ROUND(I303*H303,2)</f>
        <v>0</v>
      </c>
      <c r="K303" s="265" t="s">
        <v>333</v>
      </c>
      <c r="L303" s="270"/>
      <c r="M303" s="271" t="s">
        <v>19</v>
      </c>
      <c r="N303" s="272" t="s">
        <v>46</v>
      </c>
      <c r="O303" s="85"/>
      <c r="P303" s="222">
        <f>O303*H303</f>
        <v>0</v>
      </c>
      <c r="Q303" s="222">
        <v>1</v>
      </c>
      <c r="R303" s="222">
        <f>Q303*H303</f>
        <v>0.047</v>
      </c>
      <c r="S303" s="222">
        <v>0</v>
      </c>
      <c r="T303" s="223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24" t="s">
        <v>513</v>
      </c>
      <c r="AT303" s="224" t="s">
        <v>169</v>
      </c>
      <c r="AU303" s="224" t="s">
        <v>84</v>
      </c>
      <c r="AY303" s="18" t="s">
        <v>153</v>
      </c>
      <c r="BE303" s="225">
        <f>IF(N303="základní",J303,0)</f>
        <v>0</v>
      </c>
      <c r="BF303" s="225">
        <f>IF(N303="snížená",J303,0)</f>
        <v>0</v>
      </c>
      <c r="BG303" s="225">
        <f>IF(N303="zákl. přenesená",J303,0)</f>
        <v>0</v>
      </c>
      <c r="BH303" s="225">
        <f>IF(N303="sníž. přenesená",J303,0)</f>
        <v>0</v>
      </c>
      <c r="BI303" s="225">
        <f>IF(N303="nulová",J303,0)</f>
        <v>0</v>
      </c>
      <c r="BJ303" s="18" t="s">
        <v>82</v>
      </c>
      <c r="BK303" s="225">
        <f>ROUND(I303*H303,2)</f>
        <v>0</v>
      </c>
      <c r="BL303" s="18" t="s">
        <v>275</v>
      </c>
      <c r="BM303" s="224" t="s">
        <v>1052</v>
      </c>
    </row>
    <row r="304" s="2" customFormat="1">
      <c r="A304" s="39"/>
      <c r="B304" s="40"/>
      <c r="C304" s="41"/>
      <c r="D304" s="226" t="s">
        <v>163</v>
      </c>
      <c r="E304" s="41"/>
      <c r="F304" s="227" t="s">
        <v>603</v>
      </c>
      <c r="G304" s="41"/>
      <c r="H304" s="41"/>
      <c r="I304" s="228"/>
      <c r="J304" s="41"/>
      <c r="K304" s="41"/>
      <c r="L304" s="45"/>
      <c r="M304" s="229"/>
      <c r="N304" s="230"/>
      <c r="O304" s="85"/>
      <c r="P304" s="85"/>
      <c r="Q304" s="85"/>
      <c r="R304" s="85"/>
      <c r="S304" s="85"/>
      <c r="T304" s="86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163</v>
      </c>
      <c r="AU304" s="18" t="s">
        <v>84</v>
      </c>
    </row>
    <row r="305" s="14" customFormat="1">
      <c r="A305" s="14"/>
      <c r="B305" s="241"/>
      <c r="C305" s="242"/>
      <c r="D305" s="226" t="s">
        <v>165</v>
      </c>
      <c r="E305" s="243" t="s">
        <v>19</v>
      </c>
      <c r="F305" s="244" t="s">
        <v>1053</v>
      </c>
      <c r="G305" s="242"/>
      <c r="H305" s="245">
        <v>0.047</v>
      </c>
      <c r="I305" s="246"/>
      <c r="J305" s="242"/>
      <c r="K305" s="242"/>
      <c r="L305" s="247"/>
      <c r="M305" s="248"/>
      <c r="N305" s="249"/>
      <c r="O305" s="249"/>
      <c r="P305" s="249"/>
      <c r="Q305" s="249"/>
      <c r="R305" s="249"/>
      <c r="S305" s="249"/>
      <c r="T305" s="250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1" t="s">
        <v>165</v>
      </c>
      <c r="AU305" s="251" t="s">
        <v>84</v>
      </c>
      <c r="AV305" s="14" t="s">
        <v>84</v>
      </c>
      <c r="AW305" s="14" t="s">
        <v>35</v>
      </c>
      <c r="AX305" s="14" t="s">
        <v>75</v>
      </c>
      <c r="AY305" s="251" t="s">
        <v>153</v>
      </c>
    </row>
    <row r="306" s="15" customFormat="1">
      <c r="A306" s="15"/>
      <c r="B306" s="252"/>
      <c r="C306" s="253"/>
      <c r="D306" s="226" t="s">
        <v>165</v>
      </c>
      <c r="E306" s="254" t="s">
        <v>19</v>
      </c>
      <c r="F306" s="255" t="s">
        <v>168</v>
      </c>
      <c r="G306" s="253"/>
      <c r="H306" s="256">
        <v>0.047</v>
      </c>
      <c r="I306" s="257"/>
      <c r="J306" s="253"/>
      <c r="K306" s="253"/>
      <c r="L306" s="258"/>
      <c r="M306" s="259"/>
      <c r="N306" s="260"/>
      <c r="O306" s="260"/>
      <c r="P306" s="260"/>
      <c r="Q306" s="260"/>
      <c r="R306" s="260"/>
      <c r="S306" s="260"/>
      <c r="T306" s="261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T306" s="262" t="s">
        <v>165</v>
      </c>
      <c r="AU306" s="262" t="s">
        <v>84</v>
      </c>
      <c r="AV306" s="15" t="s">
        <v>161</v>
      </c>
      <c r="AW306" s="15" t="s">
        <v>35</v>
      </c>
      <c r="AX306" s="15" t="s">
        <v>82</v>
      </c>
      <c r="AY306" s="262" t="s">
        <v>153</v>
      </c>
    </row>
    <row r="307" s="2" customFormat="1" ht="16.5" customHeight="1">
      <c r="A307" s="39"/>
      <c r="B307" s="40"/>
      <c r="C307" s="263" t="s">
        <v>601</v>
      </c>
      <c r="D307" s="263" t="s">
        <v>169</v>
      </c>
      <c r="E307" s="264" t="s">
        <v>607</v>
      </c>
      <c r="F307" s="265" t="s">
        <v>608</v>
      </c>
      <c r="G307" s="266" t="s">
        <v>172</v>
      </c>
      <c r="H307" s="267">
        <v>0.0030000000000000001</v>
      </c>
      <c r="I307" s="268"/>
      <c r="J307" s="269">
        <f>ROUND(I307*H307,2)</f>
        <v>0</v>
      </c>
      <c r="K307" s="265" t="s">
        <v>333</v>
      </c>
      <c r="L307" s="270"/>
      <c r="M307" s="271" t="s">
        <v>19</v>
      </c>
      <c r="N307" s="272" t="s">
        <v>46</v>
      </c>
      <c r="O307" s="85"/>
      <c r="P307" s="222">
        <f>O307*H307</f>
        <v>0</v>
      </c>
      <c r="Q307" s="222">
        <v>1</v>
      </c>
      <c r="R307" s="222">
        <f>Q307*H307</f>
        <v>0.0030000000000000001</v>
      </c>
      <c r="S307" s="222">
        <v>0</v>
      </c>
      <c r="T307" s="223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24" t="s">
        <v>513</v>
      </c>
      <c r="AT307" s="224" t="s">
        <v>169</v>
      </c>
      <c r="AU307" s="224" t="s">
        <v>84</v>
      </c>
      <c r="AY307" s="18" t="s">
        <v>153</v>
      </c>
      <c r="BE307" s="225">
        <f>IF(N307="základní",J307,0)</f>
        <v>0</v>
      </c>
      <c r="BF307" s="225">
        <f>IF(N307="snížená",J307,0)</f>
        <v>0</v>
      </c>
      <c r="BG307" s="225">
        <f>IF(N307="zákl. přenesená",J307,0)</f>
        <v>0</v>
      </c>
      <c r="BH307" s="225">
        <f>IF(N307="sníž. přenesená",J307,0)</f>
        <v>0</v>
      </c>
      <c r="BI307" s="225">
        <f>IF(N307="nulová",J307,0)</f>
        <v>0</v>
      </c>
      <c r="BJ307" s="18" t="s">
        <v>82</v>
      </c>
      <c r="BK307" s="225">
        <f>ROUND(I307*H307,2)</f>
        <v>0</v>
      </c>
      <c r="BL307" s="18" t="s">
        <v>275</v>
      </c>
      <c r="BM307" s="224" t="s">
        <v>1054</v>
      </c>
    </row>
    <row r="308" s="2" customFormat="1">
      <c r="A308" s="39"/>
      <c r="B308" s="40"/>
      <c r="C308" s="41"/>
      <c r="D308" s="226" t="s">
        <v>163</v>
      </c>
      <c r="E308" s="41"/>
      <c r="F308" s="227" t="s">
        <v>608</v>
      </c>
      <c r="G308" s="41"/>
      <c r="H308" s="41"/>
      <c r="I308" s="228"/>
      <c r="J308" s="41"/>
      <c r="K308" s="41"/>
      <c r="L308" s="45"/>
      <c r="M308" s="229"/>
      <c r="N308" s="230"/>
      <c r="O308" s="85"/>
      <c r="P308" s="85"/>
      <c r="Q308" s="85"/>
      <c r="R308" s="85"/>
      <c r="S308" s="85"/>
      <c r="T308" s="86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T308" s="18" t="s">
        <v>163</v>
      </c>
      <c r="AU308" s="18" t="s">
        <v>84</v>
      </c>
    </row>
    <row r="309" s="13" customFormat="1">
      <c r="A309" s="13"/>
      <c r="B309" s="231"/>
      <c r="C309" s="232"/>
      <c r="D309" s="226" t="s">
        <v>165</v>
      </c>
      <c r="E309" s="233" t="s">
        <v>19</v>
      </c>
      <c r="F309" s="234" t="s">
        <v>1055</v>
      </c>
      <c r="G309" s="232"/>
      <c r="H309" s="233" t="s">
        <v>19</v>
      </c>
      <c r="I309" s="235"/>
      <c r="J309" s="232"/>
      <c r="K309" s="232"/>
      <c r="L309" s="236"/>
      <c r="M309" s="237"/>
      <c r="N309" s="238"/>
      <c r="O309" s="238"/>
      <c r="P309" s="238"/>
      <c r="Q309" s="238"/>
      <c r="R309" s="238"/>
      <c r="S309" s="238"/>
      <c r="T309" s="239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0" t="s">
        <v>165</v>
      </c>
      <c r="AU309" s="240" t="s">
        <v>84</v>
      </c>
      <c r="AV309" s="13" t="s">
        <v>82</v>
      </c>
      <c r="AW309" s="13" t="s">
        <v>35</v>
      </c>
      <c r="AX309" s="13" t="s">
        <v>75</v>
      </c>
      <c r="AY309" s="240" t="s">
        <v>153</v>
      </c>
    </row>
    <row r="310" s="14" customFormat="1">
      <c r="A310" s="14"/>
      <c r="B310" s="241"/>
      <c r="C310" s="242"/>
      <c r="D310" s="226" t="s">
        <v>165</v>
      </c>
      <c r="E310" s="243" t="s">
        <v>19</v>
      </c>
      <c r="F310" s="244" t="s">
        <v>1056</v>
      </c>
      <c r="G310" s="242"/>
      <c r="H310" s="245">
        <v>0.0030000000000000001</v>
      </c>
      <c r="I310" s="246"/>
      <c r="J310" s="242"/>
      <c r="K310" s="242"/>
      <c r="L310" s="247"/>
      <c r="M310" s="248"/>
      <c r="N310" s="249"/>
      <c r="O310" s="249"/>
      <c r="P310" s="249"/>
      <c r="Q310" s="249"/>
      <c r="R310" s="249"/>
      <c r="S310" s="249"/>
      <c r="T310" s="250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1" t="s">
        <v>165</v>
      </c>
      <c r="AU310" s="251" t="s">
        <v>84</v>
      </c>
      <c r="AV310" s="14" t="s">
        <v>84</v>
      </c>
      <c r="AW310" s="14" t="s">
        <v>35</v>
      </c>
      <c r="AX310" s="14" t="s">
        <v>75</v>
      </c>
      <c r="AY310" s="251" t="s">
        <v>153</v>
      </c>
    </row>
    <row r="311" s="15" customFormat="1">
      <c r="A311" s="15"/>
      <c r="B311" s="252"/>
      <c r="C311" s="253"/>
      <c r="D311" s="226" t="s">
        <v>165</v>
      </c>
      <c r="E311" s="254" t="s">
        <v>19</v>
      </c>
      <c r="F311" s="255" t="s">
        <v>168</v>
      </c>
      <c r="G311" s="253"/>
      <c r="H311" s="256">
        <v>0.0030000000000000001</v>
      </c>
      <c r="I311" s="257"/>
      <c r="J311" s="253"/>
      <c r="K311" s="253"/>
      <c r="L311" s="258"/>
      <c r="M311" s="259"/>
      <c r="N311" s="260"/>
      <c r="O311" s="260"/>
      <c r="P311" s="260"/>
      <c r="Q311" s="260"/>
      <c r="R311" s="260"/>
      <c r="S311" s="260"/>
      <c r="T311" s="261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  <c r="AT311" s="262" t="s">
        <v>165</v>
      </c>
      <c r="AU311" s="262" t="s">
        <v>84</v>
      </c>
      <c r="AV311" s="15" t="s">
        <v>161</v>
      </c>
      <c r="AW311" s="15" t="s">
        <v>35</v>
      </c>
      <c r="AX311" s="15" t="s">
        <v>82</v>
      </c>
      <c r="AY311" s="262" t="s">
        <v>153</v>
      </c>
    </row>
    <row r="312" s="2" customFormat="1" ht="16.5" customHeight="1">
      <c r="A312" s="39"/>
      <c r="B312" s="40"/>
      <c r="C312" s="213" t="s">
        <v>606</v>
      </c>
      <c r="D312" s="213" t="s">
        <v>156</v>
      </c>
      <c r="E312" s="214" t="s">
        <v>612</v>
      </c>
      <c r="F312" s="215" t="s">
        <v>613</v>
      </c>
      <c r="G312" s="216" t="s">
        <v>461</v>
      </c>
      <c r="H312" s="217">
        <v>45.372</v>
      </c>
      <c r="I312" s="218"/>
      <c r="J312" s="219">
        <f>ROUND(I312*H312,2)</f>
        <v>0</v>
      </c>
      <c r="K312" s="215" t="s">
        <v>333</v>
      </c>
      <c r="L312" s="45"/>
      <c r="M312" s="220" t="s">
        <v>19</v>
      </c>
      <c r="N312" s="221" t="s">
        <v>46</v>
      </c>
      <c r="O312" s="85"/>
      <c r="P312" s="222">
        <f>O312*H312</f>
        <v>0</v>
      </c>
      <c r="Q312" s="222">
        <v>0</v>
      </c>
      <c r="R312" s="222">
        <f>Q312*H312</f>
        <v>0</v>
      </c>
      <c r="S312" s="222">
        <v>0</v>
      </c>
      <c r="T312" s="223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24" t="s">
        <v>161</v>
      </c>
      <c r="AT312" s="224" t="s">
        <v>156</v>
      </c>
      <c r="AU312" s="224" t="s">
        <v>84</v>
      </c>
      <c r="AY312" s="18" t="s">
        <v>153</v>
      </c>
      <c r="BE312" s="225">
        <f>IF(N312="základní",J312,0)</f>
        <v>0</v>
      </c>
      <c r="BF312" s="225">
        <f>IF(N312="snížená",J312,0)</f>
        <v>0</v>
      </c>
      <c r="BG312" s="225">
        <f>IF(N312="zákl. přenesená",J312,0)</f>
        <v>0</v>
      </c>
      <c r="BH312" s="225">
        <f>IF(N312="sníž. přenesená",J312,0)</f>
        <v>0</v>
      </c>
      <c r="BI312" s="225">
        <f>IF(N312="nulová",J312,0)</f>
        <v>0</v>
      </c>
      <c r="BJ312" s="18" t="s">
        <v>82</v>
      </c>
      <c r="BK312" s="225">
        <f>ROUND(I312*H312,2)</f>
        <v>0</v>
      </c>
      <c r="BL312" s="18" t="s">
        <v>161</v>
      </c>
      <c r="BM312" s="224" t="s">
        <v>1057</v>
      </c>
    </row>
    <row r="313" s="2" customFormat="1">
      <c r="A313" s="39"/>
      <c r="B313" s="40"/>
      <c r="C313" s="41"/>
      <c r="D313" s="226" t="s">
        <v>163</v>
      </c>
      <c r="E313" s="41"/>
      <c r="F313" s="227" t="s">
        <v>615</v>
      </c>
      <c r="G313" s="41"/>
      <c r="H313" s="41"/>
      <c r="I313" s="228"/>
      <c r="J313" s="41"/>
      <c r="K313" s="41"/>
      <c r="L313" s="45"/>
      <c r="M313" s="229"/>
      <c r="N313" s="230"/>
      <c r="O313" s="85"/>
      <c r="P313" s="85"/>
      <c r="Q313" s="85"/>
      <c r="R313" s="85"/>
      <c r="S313" s="85"/>
      <c r="T313" s="86"/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T313" s="18" t="s">
        <v>163</v>
      </c>
      <c r="AU313" s="18" t="s">
        <v>84</v>
      </c>
    </row>
    <row r="314" s="13" customFormat="1">
      <c r="A314" s="13"/>
      <c r="B314" s="231"/>
      <c r="C314" s="232"/>
      <c r="D314" s="226" t="s">
        <v>165</v>
      </c>
      <c r="E314" s="233" t="s">
        <v>19</v>
      </c>
      <c r="F314" s="234" t="s">
        <v>616</v>
      </c>
      <c r="G314" s="232"/>
      <c r="H314" s="233" t="s">
        <v>19</v>
      </c>
      <c r="I314" s="235"/>
      <c r="J314" s="232"/>
      <c r="K314" s="232"/>
      <c r="L314" s="236"/>
      <c r="M314" s="237"/>
      <c r="N314" s="238"/>
      <c r="O314" s="238"/>
      <c r="P314" s="238"/>
      <c r="Q314" s="238"/>
      <c r="R314" s="238"/>
      <c r="S314" s="238"/>
      <c r="T314" s="239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0" t="s">
        <v>165</v>
      </c>
      <c r="AU314" s="240" t="s">
        <v>84</v>
      </c>
      <c r="AV314" s="13" t="s">
        <v>82</v>
      </c>
      <c r="AW314" s="13" t="s">
        <v>35</v>
      </c>
      <c r="AX314" s="13" t="s">
        <v>75</v>
      </c>
      <c r="AY314" s="240" t="s">
        <v>153</v>
      </c>
    </row>
    <row r="315" s="14" customFormat="1">
      <c r="A315" s="14"/>
      <c r="B315" s="241"/>
      <c r="C315" s="242"/>
      <c r="D315" s="226" t="s">
        <v>165</v>
      </c>
      <c r="E315" s="243" t="s">
        <v>19</v>
      </c>
      <c r="F315" s="244" t="s">
        <v>1049</v>
      </c>
      <c r="G315" s="242"/>
      <c r="H315" s="245">
        <v>42.545000000000002</v>
      </c>
      <c r="I315" s="246"/>
      <c r="J315" s="242"/>
      <c r="K315" s="242"/>
      <c r="L315" s="247"/>
      <c r="M315" s="248"/>
      <c r="N315" s="249"/>
      <c r="O315" s="249"/>
      <c r="P315" s="249"/>
      <c r="Q315" s="249"/>
      <c r="R315" s="249"/>
      <c r="S315" s="249"/>
      <c r="T315" s="250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1" t="s">
        <v>165</v>
      </c>
      <c r="AU315" s="251" t="s">
        <v>84</v>
      </c>
      <c r="AV315" s="14" t="s">
        <v>84</v>
      </c>
      <c r="AW315" s="14" t="s">
        <v>35</v>
      </c>
      <c r="AX315" s="14" t="s">
        <v>75</v>
      </c>
      <c r="AY315" s="251" t="s">
        <v>153</v>
      </c>
    </row>
    <row r="316" s="13" customFormat="1">
      <c r="A316" s="13"/>
      <c r="B316" s="231"/>
      <c r="C316" s="232"/>
      <c r="D316" s="226" t="s">
        <v>165</v>
      </c>
      <c r="E316" s="233" t="s">
        <v>19</v>
      </c>
      <c r="F316" s="234" t="s">
        <v>1050</v>
      </c>
      <c r="G316" s="232"/>
      <c r="H316" s="233" t="s">
        <v>19</v>
      </c>
      <c r="I316" s="235"/>
      <c r="J316" s="232"/>
      <c r="K316" s="232"/>
      <c r="L316" s="236"/>
      <c r="M316" s="237"/>
      <c r="N316" s="238"/>
      <c r="O316" s="238"/>
      <c r="P316" s="238"/>
      <c r="Q316" s="238"/>
      <c r="R316" s="238"/>
      <c r="S316" s="238"/>
      <c r="T316" s="239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0" t="s">
        <v>165</v>
      </c>
      <c r="AU316" s="240" t="s">
        <v>84</v>
      </c>
      <c r="AV316" s="13" t="s">
        <v>82</v>
      </c>
      <c r="AW316" s="13" t="s">
        <v>35</v>
      </c>
      <c r="AX316" s="13" t="s">
        <v>75</v>
      </c>
      <c r="AY316" s="240" t="s">
        <v>153</v>
      </c>
    </row>
    <row r="317" s="14" customFormat="1">
      <c r="A317" s="14"/>
      <c r="B317" s="241"/>
      <c r="C317" s="242"/>
      <c r="D317" s="226" t="s">
        <v>165</v>
      </c>
      <c r="E317" s="243" t="s">
        <v>19</v>
      </c>
      <c r="F317" s="244" t="s">
        <v>1051</v>
      </c>
      <c r="G317" s="242"/>
      <c r="H317" s="245">
        <v>2.827</v>
      </c>
      <c r="I317" s="246"/>
      <c r="J317" s="242"/>
      <c r="K317" s="242"/>
      <c r="L317" s="247"/>
      <c r="M317" s="248"/>
      <c r="N317" s="249"/>
      <c r="O317" s="249"/>
      <c r="P317" s="249"/>
      <c r="Q317" s="249"/>
      <c r="R317" s="249"/>
      <c r="S317" s="249"/>
      <c r="T317" s="250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1" t="s">
        <v>165</v>
      </c>
      <c r="AU317" s="251" t="s">
        <v>84</v>
      </c>
      <c r="AV317" s="14" t="s">
        <v>84</v>
      </c>
      <c r="AW317" s="14" t="s">
        <v>35</v>
      </c>
      <c r="AX317" s="14" t="s">
        <v>75</v>
      </c>
      <c r="AY317" s="251" t="s">
        <v>153</v>
      </c>
    </row>
    <row r="318" s="15" customFormat="1">
      <c r="A318" s="15"/>
      <c r="B318" s="252"/>
      <c r="C318" s="253"/>
      <c r="D318" s="226" t="s">
        <v>165</v>
      </c>
      <c r="E318" s="254" t="s">
        <v>19</v>
      </c>
      <c r="F318" s="255" t="s">
        <v>168</v>
      </c>
      <c r="G318" s="253"/>
      <c r="H318" s="256">
        <v>45.372</v>
      </c>
      <c r="I318" s="257"/>
      <c r="J318" s="253"/>
      <c r="K318" s="253"/>
      <c r="L318" s="258"/>
      <c r="M318" s="259"/>
      <c r="N318" s="260"/>
      <c r="O318" s="260"/>
      <c r="P318" s="260"/>
      <c r="Q318" s="260"/>
      <c r="R318" s="260"/>
      <c r="S318" s="260"/>
      <c r="T318" s="261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T318" s="262" t="s">
        <v>165</v>
      </c>
      <c r="AU318" s="262" t="s">
        <v>84</v>
      </c>
      <c r="AV318" s="15" t="s">
        <v>161</v>
      </c>
      <c r="AW318" s="15" t="s">
        <v>35</v>
      </c>
      <c r="AX318" s="15" t="s">
        <v>82</v>
      </c>
      <c r="AY318" s="262" t="s">
        <v>153</v>
      </c>
    </row>
    <row r="319" s="2" customFormat="1" ht="16.5" customHeight="1">
      <c r="A319" s="39"/>
      <c r="B319" s="40"/>
      <c r="C319" s="213" t="s">
        <v>611</v>
      </c>
      <c r="D319" s="213" t="s">
        <v>156</v>
      </c>
      <c r="E319" s="214" t="s">
        <v>618</v>
      </c>
      <c r="F319" s="215" t="s">
        <v>619</v>
      </c>
      <c r="G319" s="216" t="s">
        <v>159</v>
      </c>
      <c r="H319" s="217">
        <v>45.600000000000001</v>
      </c>
      <c r="I319" s="218"/>
      <c r="J319" s="219">
        <f>ROUND(I319*H319,2)</f>
        <v>0</v>
      </c>
      <c r="K319" s="215" t="s">
        <v>333</v>
      </c>
      <c r="L319" s="45"/>
      <c r="M319" s="220" t="s">
        <v>19</v>
      </c>
      <c r="N319" s="221" t="s">
        <v>46</v>
      </c>
      <c r="O319" s="85"/>
      <c r="P319" s="222">
        <f>O319*H319</f>
        <v>0</v>
      </c>
      <c r="Q319" s="222">
        <v>0.22797999999999999</v>
      </c>
      <c r="R319" s="222">
        <f>Q319*H319</f>
        <v>10.395887999999999</v>
      </c>
      <c r="S319" s="222">
        <v>0</v>
      </c>
      <c r="T319" s="223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24" t="s">
        <v>161</v>
      </c>
      <c r="AT319" s="224" t="s">
        <v>156</v>
      </c>
      <c r="AU319" s="224" t="s">
        <v>84</v>
      </c>
      <c r="AY319" s="18" t="s">
        <v>153</v>
      </c>
      <c r="BE319" s="225">
        <f>IF(N319="základní",J319,0)</f>
        <v>0</v>
      </c>
      <c r="BF319" s="225">
        <f>IF(N319="snížená",J319,0)</f>
        <v>0</v>
      </c>
      <c r="BG319" s="225">
        <f>IF(N319="zákl. přenesená",J319,0)</f>
        <v>0</v>
      </c>
      <c r="BH319" s="225">
        <f>IF(N319="sníž. přenesená",J319,0)</f>
        <v>0</v>
      </c>
      <c r="BI319" s="225">
        <f>IF(N319="nulová",J319,0)</f>
        <v>0</v>
      </c>
      <c r="BJ319" s="18" t="s">
        <v>82</v>
      </c>
      <c r="BK319" s="225">
        <f>ROUND(I319*H319,2)</f>
        <v>0</v>
      </c>
      <c r="BL319" s="18" t="s">
        <v>161</v>
      </c>
      <c r="BM319" s="224" t="s">
        <v>1058</v>
      </c>
    </row>
    <row r="320" s="2" customFormat="1">
      <c r="A320" s="39"/>
      <c r="B320" s="40"/>
      <c r="C320" s="41"/>
      <c r="D320" s="226" t="s">
        <v>163</v>
      </c>
      <c r="E320" s="41"/>
      <c r="F320" s="227" t="s">
        <v>621</v>
      </c>
      <c r="G320" s="41"/>
      <c r="H320" s="41"/>
      <c r="I320" s="228"/>
      <c r="J320" s="41"/>
      <c r="K320" s="41"/>
      <c r="L320" s="45"/>
      <c r="M320" s="229"/>
      <c r="N320" s="230"/>
      <c r="O320" s="85"/>
      <c r="P320" s="85"/>
      <c r="Q320" s="85"/>
      <c r="R320" s="85"/>
      <c r="S320" s="85"/>
      <c r="T320" s="86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T320" s="18" t="s">
        <v>163</v>
      </c>
      <c r="AU320" s="18" t="s">
        <v>84</v>
      </c>
    </row>
    <row r="321" s="14" customFormat="1">
      <c r="A321" s="14"/>
      <c r="B321" s="241"/>
      <c r="C321" s="242"/>
      <c r="D321" s="226" t="s">
        <v>165</v>
      </c>
      <c r="E321" s="243" t="s">
        <v>19</v>
      </c>
      <c r="F321" s="244" t="s">
        <v>1059</v>
      </c>
      <c r="G321" s="242"/>
      <c r="H321" s="245">
        <v>45.600000000000001</v>
      </c>
      <c r="I321" s="246"/>
      <c r="J321" s="242"/>
      <c r="K321" s="242"/>
      <c r="L321" s="247"/>
      <c r="M321" s="248"/>
      <c r="N321" s="249"/>
      <c r="O321" s="249"/>
      <c r="P321" s="249"/>
      <c r="Q321" s="249"/>
      <c r="R321" s="249"/>
      <c r="S321" s="249"/>
      <c r="T321" s="250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1" t="s">
        <v>165</v>
      </c>
      <c r="AU321" s="251" t="s">
        <v>84</v>
      </c>
      <c r="AV321" s="14" t="s">
        <v>84</v>
      </c>
      <c r="AW321" s="14" t="s">
        <v>35</v>
      </c>
      <c r="AX321" s="14" t="s">
        <v>75</v>
      </c>
      <c r="AY321" s="251" t="s">
        <v>153</v>
      </c>
    </row>
    <row r="322" s="15" customFormat="1">
      <c r="A322" s="15"/>
      <c r="B322" s="252"/>
      <c r="C322" s="253"/>
      <c r="D322" s="226" t="s">
        <v>165</v>
      </c>
      <c r="E322" s="254" t="s">
        <v>19</v>
      </c>
      <c r="F322" s="255" t="s">
        <v>168</v>
      </c>
      <c r="G322" s="253"/>
      <c r="H322" s="256">
        <v>45.600000000000001</v>
      </c>
      <c r="I322" s="257"/>
      <c r="J322" s="253"/>
      <c r="K322" s="253"/>
      <c r="L322" s="258"/>
      <c r="M322" s="259"/>
      <c r="N322" s="260"/>
      <c r="O322" s="260"/>
      <c r="P322" s="260"/>
      <c r="Q322" s="260"/>
      <c r="R322" s="260"/>
      <c r="S322" s="260"/>
      <c r="T322" s="261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T322" s="262" t="s">
        <v>165</v>
      </c>
      <c r="AU322" s="262" t="s">
        <v>84</v>
      </c>
      <c r="AV322" s="15" t="s">
        <v>161</v>
      </c>
      <c r="AW322" s="15" t="s">
        <v>35</v>
      </c>
      <c r="AX322" s="15" t="s">
        <v>82</v>
      </c>
      <c r="AY322" s="262" t="s">
        <v>153</v>
      </c>
    </row>
    <row r="323" s="2" customFormat="1" ht="16.5" customHeight="1">
      <c r="A323" s="39"/>
      <c r="B323" s="40"/>
      <c r="C323" s="213" t="s">
        <v>617</v>
      </c>
      <c r="D323" s="213" t="s">
        <v>156</v>
      </c>
      <c r="E323" s="214" t="s">
        <v>624</v>
      </c>
      <c r="F323" s="215" t="s">
        <v>625</v>
      </c>
      <c r="G323" s="216" t="s">
        <v>180</v>
      </c>
      <c r="H323" s="217">
        <v>1.0640000000000001</v>
      </c>
      <c r="I323" s="218"/>
      <c r="J323" s="219">
        <f>ROUND(I323*H323,2)</f>
        <v>0</v>
      </c>
      <c r="K323" s="215" t="s">
        <v>333</v>
      </c>
      <c r="L323" s="45"/>
      <c r="M323" s="220" t="s">
        <v>19</v>
      </c>
      <c r="N323" s="221" t="s">
        <v>46</v>
      </c>
      <c r="O323" s="85"/>
      <c r="P323" s="222">
        <f>O323*H323</f>
        <v>0</v>
      </c>
      <c r="Q323" s="222">
        <v>0</v>
      </c>
      <c r="R323" s="222">
        <f>Q323*H323</f>
        <v>0</v>
      </c>
      <c r="S323" s="222">
        <v>0</v>
      </c>
      <c r="T323" s="223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24" t="s">
        <v>161</v>
      </c>
      <c r="AT323" s="224" t="s">
        <v>156</v>
      </c>
      <c r="AU323" s="224" t="s">
        <v>84</v>
      </c>
      <c r="AY323" s="18" t="s">
        <v>153</v>
      </c>
      <c r="BE323" s="225">
        <f>IF(N323="základní",J323,0)</f>
        <v>0</v>
      </c>
      <c r="BF323" s="225">
        <f>IF(N323="snížená",J323,0)</f>
        <v>0</v>
      </c>
      <c r="BG323" s="225">
        <f>IF(N323="zákl. přenesená",J323,0)</f>
        <v>0</v>
      </c>
      <c r="BH323" s="225">
        <f>IF(N323="sníž. přenesená",J323,0)</f>
        <v>0</v>
      </c>
      <c r="BI323" s="225">
        <f>IF(N323="nulová",J323,0)</f>
        <v>0</v>
      </c>
      <c r="BJ323" s="18" t="s">
        <v>82</v>
      </c>
      <c r="BK323" s="225">
        <f>ROUND(I323*H323,2)</f>
        <v>0</v>
      </c>
      <c r="BL323" s="18" t="s">
        <v>161</v>
      </c>
      <c r="BM323" s="224" t="s">
        <v>1060</v>
      </c>
    </row>
    <row r="324" s="2" customFormat="1">
      <c r="A324" s="39"/>
      <c r="B324" s="40"/>
      <c r="C324" s="41"/>
      <c r="D324" s="226" t="s">
        <v>163</v>
      </c>
      <c r="E324" s="41"/>
      <c r="F324" s="227" t="s">
        <v>627</v>
      </c>
      <c r="G324" s="41"/>
      <c r="H324" s="41"/>
      <c r="I324" s="228"/>
      <c r="J324" s="41"/>
      <c r="K324" s="41"/>
      <c r="L324" s="45"/>
      <c r="M324" s="229"/>
      <c r="N324" s="230"/>
      <c r="O324" s="85"/>
      <c r="P324" s="85"/>
      <c r="Q324" s="85"/>
      <c r="R324" s="85"/>
      <c r="S324" s="85"/>
      <c r="T324" s="86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T324" s="18" t="s">
        <v>163</v>
      </c>
      <c r="AU324" s="18" t="s">
        <v>84</v>
      </c>
    </row>
    <row r="325" s="13" customFormat="1">
      <c r="A325" s="13"/>
      <c r="B325" s="231"/>
      <c r="C325" s="232"/>
      <c r="D325" s="226" t="s">
        <v>165</v>
      </c>
      <c r="E325" s="233" t="s">
        <v>19</v>
      </c>
      <c r="F325" s="234" t="s">
        <v>1061</v>
      </c>
      <c r="G325" s="232"/>
      <c r="H325" s="233" t="s">
        <v>19</v>
      </c>
      <c r="I325" s="235"/>
      <c r="J325" s="232"/>
      <c r="K325" s="232"/>
      <c r="L325" s="236"/>
      <c r="M325" s="237"/>
      <c r="N325" s="238"/>
      <c r="O325" s="238"/>
      <c r="P325" s="238"/>
      <c r="Q325" s="238"/>
      <c r="R325" s="238"/>
      <c r="S325" s="238"/>
      <c r="T325" s="239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0" t="s">
        <v>165</v>
      </c>
      <c r="AU325" s="240" t="s">
        <v>84</v>
      </c>
      <c r="AV325" s="13" t="s">
        <v>82</v>
      </c>
      <c r="AW325" s="13" t="s">
        <v>35</v>
      </c>
      <c r="AX325" s="13" t="s">
        <v>75</v>
      </c>
      <c r="AY325" s="240" t="s">
        <v>153</v>
      </c>
    </row>
    <row r="326" s="13" customFormat="1">
      <c r="A326" s="13"/>
      <c r="B326" s="231"/>
      <c r="C326" s="232"/>
      <c r="D326" s="226" t="s">
        <v>165</v>
      </c>
      <c r="E326" s="233" t="s">
        <v>19</v>
      </c>
      <c r="F326" s="234" t="s">
        <v>629</v>
      </c>
      <c r="G326" s="232"/>
      <c r="H326" s="233" t="s">
        <v>19</v>
      </c>
      <c r="I326" s="235"/>
      <c r="J326" s="232"/>
      <c r="K326" s="232"/>
      <c r="L326" s="236"/>
      <c r="M326" s="237"/>
      <c r="N326" s="238"/>
      <c r="O326" s="238"/>
      <c r="P326" s="238"/>
      <c r="Q326" s="238"/>
      <c r="R326" s="238"/>
      <c r="S326" s="238"/>
      <c r="T326" s="239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0" t="s">
        <v>165</v>
      </c>
      <c r="AU326" s="240" t="s">
        <v>84</v>
      </c>
      <c r="AV326" s="13" t="s">
        <v>82</v>
      </c>
      <c r="AW326" s="13" t="s">
        <v>35</v>
      </c>
      <c r="AX326" s="13" t="s">
        <v>75</v>
      </c>
      <c r="AY326" s="240" t="s">
        <v>153</v>
      </c>
    </row>
    <row r="327" s="14" customFormat="1">
      <c r="A327" s="14"/>
      <c r="B327" s="241"/>
      <c r="C327" s="242"/>
      <c r="D327" s="226" t="s">
        <v>165</v>
      </c>
      <c r="E327" s="243" t="s">
        <v>19</v>
      </c>
      <c r="F327" s="244" t="s">
        <v>1062</v>
      </c>
      <c r="G327" s="242"/>
      <c r="H327" s="245">
        <v>0.56799999999999995</v>
      </c>
      <c r="I327" s="246"/>
      <c r="J327" s="242"/>
      <c r="K327" s="242"/>
      <c r="L327" s="247"/>
      <c r="M327" s="248"/>
      <c r="N327" s="249"/>
      <c r="O327" s="249"/>
      <c r="P327" s="249"/>
      <c r="Q327" s="249"/>
      <c r="R327" s="249"/>
      <c r="S327" s="249"/>
      <c r="T327" s="250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1" t="s">
        <v>165</v>
      </c>
      <c r="AU327" s="251" t="s">
        <v>84</v>
      </c>
      <c r="AV327" s="14" t="s">
        <v>84</v>
      </c>
      <c r="AW327" s="14" t="s">
        <v>35</v>
      </c>
      <c r="AX327" s="14" t="s">
        <v>75</v>
      </c>
      <c r="AY327" s="251" t="s">
        <v>153</v>
      </c>
    </row>
    <row r="328" s="13" customFormat="1">
      <c r="A328" s="13"/>
      <c r="B328" s="231"/>
      <c r="C328" s="232"/>
      <c r="D328" s="226" t="s">
        <v>165</v>
      </c>
      <c r="E328" s="233" t="s">
        <v>19</v>
      </c>
      <c r="F328" s="234" t="s">
        <v>631</v>
      </c>
      <c r="G328" s="232"/>
      <c r="H328" s="233" t="s">
        <v>19</v>
      </c>
      <c r="I328" s="235"/>
      <c r="J328" s="232"/>
      <c r="K328" s="232"/>
      <c r="L328" s="236"/>
      <c r="M328" s="237"/>
      <c r="N328" s="238"/>
      <c r="O328" s="238"/>
      <c r="P328" s="238"/>
      <c r="Q328" s="238"/>
      <c r="R328" s="238"/>
      <c r="S328" s="238"/>
      <c r="T328" s="239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0" t="s">
        <v>165</v>
      </c>
      <c r="AU328" s="240" t="s">
        <v>84</v>
      </c>
      <c r="AV328" s="13" t="s">
        <v>82</v>
      </c>
      <c r="AW328" s="13" t="s">
        <v>35</v>
      </c>
      <c r="AX328" s="13" t="s">
        <v>75</v>
      </c>
      <c r="AY328" s="240" t="s">
        <v>153</v>
      </c>
    </row>
    <row r="329" s="14" customFormat="1">
      <c r="A329" s="14"/>
      <c r="B329" s="241"/>
      <c r="C329" s="242"/>
      <c r="D329" s="226" t="s">
        <v>165</v>
      </c>
      <c r="E329" s="243" t="s">
        <v>19</v>
      </c>
      <c r="F329" s="244" t="s">
        <v>632</v>
      </c>
      <c r="G329" s="242"/>
      <c r="H329" s="245">
        <v>0.496</v>
      </c>
      <c r="I329" s="246"/>
      <c r="J329" s="242"/>
      <c r="K329" s="242"/>
      <c r="L329" s="247"/>
      <c r="M329" s="248"/>
      <c r="N329" s="249"/>
      <c r="O329" s="249"/>
      <c r="P329" s="249"/>
      <c r="Q329" s="249"/>
      <c r="R329" s="249"/>
      <c r="S329" s="249"/>
      <c r="T329" s="250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1" t="s">
        <v>165</v>
      </c>
      <c r="AU329" s="251" t="s">
        <v>84</v>
      </c>
      <c r="AV329" s="14" t="s">
        <v>84</v>
      </c>
      <c r="AW329" s="14" t="s">
        <v>35</v>
      </c>
      <c r="AX329" s="14" t="s">
        <v>75</v>
      </c>
      <c r="AY329" s="251" t="s">
        <v>153</v>
      </c>
    </row>
    <row r="330" s="15" customFormat="1">
      <c r="A330" s="15"/>
      <c r="B330" s="252"/>
      <c r="C330" s="253"/>
      <c r="D330" s="226" t="s">
        <v>165</v>
      </c>
      <c r="E330" s="254" t="s">
        <v>19</v>
      </c>
      <c r="F330" s="255" t="s">
        <v>168</v>
      </c>
      <c r="G330" s="253"/>
      <c r="H330" s="256">
        <v>1.0640000000000001</v>
      </c>
      <c r="I330" s="257"/>
      <c r="J330" s="253"/>
      <c r="K330" s="253"/>
      <c r="L330" s="258"/>
      <c r="M330" s="259"/>
      <c r="N330" s="260"/>
      <c r="O330" s="260"/>
      <c r="P330" s="260"/>
      <c r="Q330" s="260"/>
      <c r="R330" s="260"/>
      <c r="S330" s="260"/>
      <c r="T330" s="261"/>
      <c r="U330" s="15"/>
      <c r="V330" s="15"/>
      <c r="W330" s="15"/>
      <c r="X330" s="15"/>
      <c r="Y330" s="15"/>
      <c r="Z330" s="15"/>
      <c r="AA330" s="15"/>
      <c r="AB330" s="15"/>
      <c r="AC330" s="15"/>
      <c r="AD330" s="15"/>
      <c r="AE330" s="15"/>
      <c r="AT330" s="262" t="s">
        <v>165</v>
      </c>
      <c r="AU330" s="262" t="s">
        <v>84</v>
      </c>
      <c r="AV330" s="15" t="s">
        <v>161</v>
      </c>
      <c r="AW330" s="15" t="s">
        <v>35</v>
      </c>
      <c r="AX330" s="15" t="s">
        <v>82</v>
      </c>
      <c r="AY330" s="262" t="s">
        <v>153</v>
      </c>
    </row>
    <row r="331" s="2" customFormat="1" ht="16.5" customHeight="1">
      <c r="A331" s="39"/>
      <c r="B331" s="40"/>
      <c r="C331" s="213" t="s">
        <v>623</v>
      </c>
      <c r="D331" s="213" t="s">
        <v>156</v>
      </c>
      <c r="E331" s="214" t="s">
        <v>634</v>
      </c>
      <c r="F331" s="215" t="s">
        <v>635</v>
      </c>
      <c r="G331" s="216" t="s">
        <v>159</v>
      </c>
      <c r="H331" s="217">
        <v>12.15</v>
      </c>
      <c r="I331" s="218"/>
      <c r="J331" s="219">
        <f>ROUND(I331*H331,2)</f>
        <v>0</v>
      </c>
      <c r="K331" s="215" t="s">
        <v>333</v>
      </c>
      <c r="L331" s="45"/>
      <c r="M331" s="220" t="s">
        <v>19</v>
      </c>
      <c r="N331" s="221" t="s">
        <v>46</v>
      </c>
      <c r="O331" s="85"/>
      <c r="P331" s="222">
        <f>O331*H331</f>
        <v>0</v>
      </c>
      <c r="Q331" s="222">
        <v>0.02266</v>
      </c>
      <c r="R331" s="222">
        <f>Q331*H331</f>
        <v>0.27531899999999998</v>
      </c>
      <c r="S331" s="222">
        <v>0</v>
      </c>
      <c r="T331" s="223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24" t="s">
        <v>161</v>
      </c>
      <c r="AT331" s="224" t="s">
        <v>156</v>
      </c>
      <c r="AU331" s="224" t="s">
        <v>84</v>
      </c>
      <c r="AY331" s="18" t="s">
        <v>153</v>
      </c>
      <c r="BE331" s="225">
        <f>IF(N331="základní",J331,0)</f>
        <v>0</v>
      </c>
      <c r="BF331" s="225">
        <f>IF(N331="snížená",J331,0)</f>
        <v>0</v>
      </c>
      <c r="BG331" s="225">
        <f>IF(N331="zákl. přenesená",J331,0)</f>
        <v>0</v>
      </c>
      <c r="BH331" s="225">
        <f>IF(N331="sníž. přenesená",J331,0)</f>
        <v>0</v>
      </c>
      <c r="BI331" s="225">
        <f>IF(N331="nulová",J331,0)</f>
        <v>0</v>
      </c>
      <c r="BJ331" s="18" t="s">
        <v>82</v>
      </c>
      <c r="BK331" s="225">
        <f>ROUND(I331*H331,2)</f>
        <v>0</v>
      </c>
      <c r="BL331" s="18" t="s">
        <v>161</v>
      </c>
      <c r="BM331" s="224" t="s">
        <v>1063</v>
      </c>
    </row>
    <row r="332" s="2" customFormat="1">
      <c r="A332" s="39"/>
      <c r="B332" s="40"/>
      <c r="C332" s="41"/>
      <c r="D332" s="226" t="s">
        <v>163</v>
      </c>
      <c r="E332" s="41"/>
      <c r="F332" s="227" t="s">
        <v>637</v>
      </c>
      <c r="G332" s="41"/>
      <c r="H332" s="41"/>
      <c r="I332" s="228"/>
      <c r="J332" s="41"/>
      <c r="K332" s="41"/>
      <c r="L332" s="45"/>
      <c r="M332" s="229"/>
      <c r="N332" s="230"/>
      <c r="O332" s="85"/>
      <c r="P332" s="85"/>
      <c r="Q332" s="85"/>
      <c r="R332" s="85"/>
      <c r="S332" s="85"/>
      <c r="T332" s="86"/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T332" s="18" t="s">
        <v>163</v>
      </c>
      <c r="AU332" s="18" t="s">
        <v>84</v>
      </c>
    </row>
    <row r="333" s="13" customFormat="1">
      <c r="A333" s="13"/>
      <c r="B333" s="231"/>
      <c r="C333" s="232"/>
      <c r="D333" s="226" t="s">
        <v>165</v>
      </c>
      <c r="E333" s="233" t="s">
        <v>19</v>
      </c>
      <c r="F333" s="234" t="s">
        <v>638</v>
      </c>
      <c r="G333" s="232"/>
      <c r="H333" s="233" t="s">
        <v>19</v>
      </c>
      <c r="I333" s="235"/>
      <c r="J333" s="232"/>
      <c r="K333" s="232"/>
      <c r="L333" s="236"/>
      <c r="M333" s="237"/>
      <c r="N333" s="238"/>
      <c r="O333" s="238"/>
      <c r="P333" s="238"/>
      <c r="Q333" s="238"/>
      <c r="R333" s="238"/>
      <c r="S333" s="238"/>
      <c r="T333" s="239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0" t="s">
        <v>165</v>
      </c>
      <c r="AU333" s="240" t="s">
        <v>84</v>
      </c>
      <c r="AV333" s="13" t="s">
        <v>82</v>
      </c>
      <c r="AW333" s="13" t="s">
        <v>35</v>
      </c>
      <c r="AX333" s="13" t="s">
        <v>75</v>
      </c>
      <c r="AY333" s="240" t="s">
        <v>153</v>
      </c>
    </row>
    <row r="334" s="14" customFormat="1">
      <c r="A334" s="14"/>
      <c r="B334" s="241"/>
      <c r="C334" s="242"/>
      <c r="D334" s="226" t="s">
        <v>165</v>
      </c>
      <c r="E334" s="243" t="s">
        <v>19</v>
      </c>
      <c r="F334" s="244" t="s">
        <v>1064</v>
      </c>
      <c r="G334" s="242"/>
      <c r="H334" s="245">
        <v>12.15</v>
      </c>
      <c r="I334" s="246"/>
      <c r="J334" s="242"/>
      <c r="K334" s="242"/>
      <c r="L334" s="247"/>
      <c r="M334" s="248"/>
      <c r="N334" s="249"/>
      <c r="O334" s="249"/>
      <c r="P334" s="249"/>
      <c r="Q334" s="249"/>
      <c r="R334" s="249"/>
      <c r="S334" s="249"/>
      <c r="T334" s="250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1" t="s">
        <v>165</v>
      </c>
      <c r="AU334" s="251" t="s">
        <v>84</v>
      </c>
      <c r="AV334" s="14" t="s">
        <v>84</v>
      </c>
      <c r="AW334" s="14" t="s">
        <v>35</v>
      </c>
      <c r="AX334" s="14" t="s">
        <v>75</v>
      </c>
      <c r="AY334" s="251" t="s">
        <v>153</v>
      </c>
    </row>
    <row r="335" s="15" customFormat="1">
      <c r="A335" s="15"/>
      <c r="B335" s="252"/>
      <c r="C335" s="253"/>
      <c r="D335" s="226" t="s">
        <v>165</v>
      </c>
      <c r="E335" s="254" t="s">
        <v>19</v>
      </c>
      <c r="F335" s="255" t="s">
        <v>168</v>
      </c>
      <c r="G335" s="253"/>
      <c r="H335" s="256">
        <v>12.15</v>
      </c>
      <c r="I335" s="257"/>
      <c r="J335" s="253"/>
      <c r="K335" s="253"/>
      <c r="L335" s="258"/>
      <c r="M335" s="259"/>
      <c r="N335" s="260"/>
      <c r="O335" s="260"/>
      <c r="P335" s="260"/>
      <c r="Q335" s="260"/>
      <c r="R335" s="260"/>
      <c r="S335" s="260"/>
      <c r="T335" s="261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T335" s="262" t="s">
        <v>165</v>
      </c>
      <c r="AU335" s="262" t="s">
        <v>84</v>
      </c>
      <c r="AV335" s="15" t="s">
        <v>161</v>
      </c>
      <c r="AW335" s="15" t="s">
        <v>35</v>
      </c>
      <c r="AX335" s="15" t="s">
        <v>82</v>
      </c>
      <c r="AY335" s="262" t="s">
        <v>153</v>
      </c>
    </row>
    <row r="336" s="2" customFormat="1" ht="21.75" customHeight="1">
      <c r="A336" s="39"/>
      <c r="B336" s="40"/>
      <c r="C336" s="213" t="s">
        <v>633</v>
      </c>
      <c r="D336" s="213" t="s">
        <v>156</v>
      </c>
      <c r="E336" s="214" t="s">
        <v>648</v>
      </c>
      <c r="F336" s="215" t="s">
        <v>649</v>
      </c>
      <c r="G336" s="216" t="s">
        <v>159</v>
      </c>
      <c r="H336" s="217">
        <v>15.337999999999999</v>
      </c>
      <c r="I336" s="218"/>
      <c r="J336" s="219">
        <f>ROUND(I336*H336,2)</f>
        <v>0</v>
      </c>
      <c r="K336" s="215" t="s">
        <v>333</v>
      </c>
      <c r="L336" s="45"/>
      <c r="M336" s="220" t="s">
        <v>19</v>
      </c>
      <c r="N336" s="221" t="s">
        <v>46</v>
      </c>
      <c r="O336" s="85"/>
      <c r="P336" s="222">
        <f>O336*H336</f>
        <v>0</v>
      </c>
      <c r="Q336" s="222">
        <v>1.2878099999999999</v>
      </c>
      <c r="R336" s="222">
        <f>Q336*H336</f>
        <v>19.752429779999996</v>
      </c>
      <c r="S336" s="222">
        <v>0</v>
      </c>
      <c r="T336" s="223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24" t="s">
        <v>161</v>
      </c>
      <c r="AT336" s="224" t="s">
        <v>156</v>
      </c>
      <c r="AU336" s="224" t="s">
        <v>84</v>
      </c>
      <c r="AY336" s="18" t="s">
        <v>153</v>
      </c>
      <c r="BE336" s="225">
        <f>IF(N336="základní",J336,0)</f>
        <v>0</v>
      </c>
      <c r="BF336" s="225">
        <f>IF(N336="snížená",J336,0)</f>
        <v>0</v>
      </c>
      <c r="BG336" s="225">
        <f>IF(N336="zákl. přenesená",J336,0)</f>
        <v>0</v>
      </c>
      <c r="BH336" s="225">
        <f>IF(N336="sníž. přenesená",J336,0)</f>
        <v>0</v>
      </c>
      <c r="BI336" s="225">
        <f>IF(N336="nulová",J336,0)</f>
        <v>0</v>
      </c>
      <c r="BJ336" s="18" t="s">
        <v>82</v>
      </c>
      <c r="BK336" s="225">
        <f>ROUND(I336*H336,2)</f>
        <v>0</v>
      </c>
      <c r="BL336" s="18" t="s">
        <v>161</v>
      </c>
      <c r="BM336" s="224" t="s">
        <v>1065</v>
      </c>
    </row>
    <row r="337" s="2" customFormat="1">
      <c r="A337" s="39"/>
      <c r="B337" s="40"/>
      <c r="C337" s="41"/>
      <c r="D337" s="226" t="s">
        <v>163</v>
      </c>
      <c r="E337" s="41"/>
      <c r="F337" s="227" t="s">
        <v>651</v>
      </c>
      <c r="G337" s="41"/>
      <c r="H337" s="41"/>
      <c r="I337" s="228"/>
      <c r="J337" s="41"/>
      <c r="K337" s="41"/>
      <c r="L337" s="45"/>
      <c r="M337" s="229"/>
      <c r="N337" s="230"/>
      <c r="O337" s="85"/>
      <c r="P337" s="85"/>
      <c r="Q337" s="85"/>
      <c r="R337" s="85"/>
      <c r="S337" s="85"/>
      <c r="T337" s="86"/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T337" s="18" t="s">
        <v>163</v>
      </c>
      <c r="AU337" s="18" t="s">
        <v>84</v>
      </c>
    </row>
    <row r="338" s="13" customFormat="1">
      <c r="A338" s="13"/>
      <c r="B338" s="231"/>
      <c r="C338" s="232"/>
      <c r="D338" s="226" t="s">
        <v>165</v>
      </c>
      <c r="E338" s="233" t="s">
        <v>19</v>
      </c>
      <c r="F338" s="234" t="s">
        <v>1066</v>
      </c>
      <c r="G338" s="232"/>
      <c r="H338" s="233" t="s">
        <v>19</v>
      </c>
      <c r="I338" s="235"/>
      <c r="J338" s="232"/>
      <c r="K338" s="232"/>
      <c r="L338" s="236"/>
      <c r="M338" s="237"/>
      <c r="N338" s="238"/>
      <c r="O338" s="238"/>
      <c r="P338" s="238"/>
      <c r="Q338" s="238"/>
      <c r="R338" s="238"/>
      <c r="S338" s="238"/>
      <c r="T338" s="239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0" t="s">
        <v>165</v>
      </c>
      <c r="AU338" s="240" t="s">
        <v>84</v>
      </c>
      <c r="AV338" s="13" t="s">
        <v>82</v>
      </c>
      <c r="AW338" s="13" t="s">
        <v>35</v>
      </c>
      <c r="AX338" s="13" t="s">
        <v>75</v>
      </c>
      <c r="AY338" s="240" t="s">
        <v>153</v>
      </c>
    </row>
    <row r="339" s="13" customFormat="1">
      <c r="A339" s="13"/>
      <c r="B339" s="231"/>
      <c r="C339" s="232"/>
      <c r="D339" s="226" t="s">
        <v>165</v>
      </c>
      <c r="E339" s="233" t="s">
        <v>19</v>
      </c>
      <c r="F339" s="234" t="s">
        <v>629</v>
      </c>
      <c r="G339" s="232"/>
      <c r="H339" s="233" t="s">
        <v>19</v>
      </c>
      <c r="I339" s="235"/>
      <c r="J339" s="232"/>
      <c r="K339" s="232"/>
      <c r="L339" s="236"/>
      <c r="M339" s="237"/>
      <c r="N339" s="238"/>
      <c r="O339" s="238"/>
      <c r="P339" s="238"/>
      <c r="Q339" s="238"/>
      <c r="R339" s="238"/>
      <c r="S339" s="238"/>
      <c r="T339" s="239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0" t="s">
        <v>165</v>
      </c>
      <c r="AU339" s="240" t="s">
        <v>84</v>
      </c>
      <c r="AV339" s="13" t="s">
        <v>82</v>
      </c>
      <c r="AW339" s="13" t="s">
        <v>35</v>
      </c>
      <c r="AX339" s="13" t="s">
        <v>75</v>
      </c>
      <c r="AY339" s="240" t="s">
        <v>153</v>
      </c>
    </row>
    <row r="340" s="14" customFormat="1">
      <c r="A340" s="14"/>
      <c r="B340" s="241"/>
      <c r="C340" s="242"/>
      <c r="D340" s="226" t="s">
        <v>165</v>
      </c>
      <c r="E340" s="243" t="s">
        <v>19</v>
      </c>
      <c r="F340" s="244" t="s">
        <v>1067</v>
      </c>
      <c r="G340" s="242"/>
      <c r="H340" s="245">
        <v>8.5999999999999996</v>
      </c>
      <c r="I340" s="246"/>
      <c r="J340" s="242"/>
      <c r="K340" s="242"/>
      <c r="L340" s="247"/>
      <c r="M340" s="248"/>
      <c r="N340" s="249"/>
      <c r="O340" s="249"/>
      <c r="P340" s="249"/>
      <c r="Q340" s="249"/>
      <c r="R340" s="249"/>
      <c r="S340" s="249"/>
      <c r="T340" s="250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1" t="s">
        <v>165</v>
      </c>
      <c r="AU340" s="251" t="s">
        <v>84</v>
      </c>
      <c r="AV340" s="14" t="s">
        <v>84</v>
      </c>
      <c r="AW340" s="14" t="s">
        <v>35</v>
      </c>
      <c r="AX340" s="14" t="s">
        <v>75</v>
      </c>
      <c r="AY340" s="251" t="s">
        <v>153</v>
      </c>
    </row>
    <row r="341" s="13" customFormat="1">
      <c r="A341" s="13"/>
      <c r="B341" s="231"/>
      <c r="C341" s="232"/>
      <c r="D341" s="226" t="s">
        <v>165</v>
      </c>
      <c r="E341" s="233" t="s">
        <v>19</v>
      </c>
      <c r="F341" s="234" t="s">
        <v>631</v>
      </c>
      <c r="G341" s="232"/>
      <c r="H341" s="233" t="s">
        <v>19</v>
      </c>
      <c r="I341" s="235"/>
      <c r="J341" s="232"/>
      <c r="K341" s="232"/>
      <c r="L341" s="236"/>
      <c r="M341" s="237"/>
      <c r="N341" s="238"/>
      <c r="O341" s="238"/>
      <c r="P341" s="238"/>
      <c r="Q341" s="238"/>
      <c r="R341" s="238"/>
      <c r="S341" s="238"/>
      <c r="T341" s="239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0" t="s">
        <v>165</v>
      </c>
      <c r="AU341" s="240" t="s">
        <v>84</v>
      </c>
      <c r="AV341" s="13" t="s">
        <v>82</v>
      </c>
      <c r="AW341" s="13" t="s">
        <v>35</v>
      </c>
      <c r="AX341" s="13" t="s">
        <v>75</v>
      </c>
      <c r="AY341" s="240" t="s">
        <v>153</v>
      </c>
    </row>
    <row r="342" s="14" customFormat="1">
      <c r="A342" s="14"/>
      <c r="B342" s="241"/>
      <c r="C342" s="242"/>
      <c r="D342" s="226" t="s">
        <v>165</v>
      </c>
      <c r="E342" s="243" t="s">
        <v>19</v>
      </c>
      <c r="F342" s="244" t="s">
        <v>653</v>
      </c>
      <c r="G342" s="242"/>
      <c r="H342" s="245">
        <v>6.7000000000000002</v>
      </c>
      <c r="I342" s="246"/>
      <c r="J342" s="242"/>
      <c r="K342" s="242"/>
      <c r="L342" s="247"/>
      <c r="M342" s="248"/>
      <c r="N342" s="249"/>
      <c r="O342" s="249"/>
      <c r="P342" s="249"/>
      <c r="Q342" s="249"/>
      <c r="R342" s="249"/>
      <c r="S342" s="249"/>
      <c r="T342" s="250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1" t="s">
        <v>165</v>
      </c>
      <c r="AU342" s="251" t="s">
        <v>84</v>
      </c>
      <c r="AV342" s="14" t="s">
        <v>84</v>
      </c>
      <c r="AW342" s="14" t="s">
        <v>35</v>
      </c>
      <c r="AX342" s="14" t="s">
        <v>75</v>
      </c>
      <c r="AY342" s="251" t="s">
        <v>153</v>
      </c>
    </row>
    <row r="343" s="13" customFormat="1">
      <c r="A343" s="13"/>
      <c r="B343" s="231"/>
      <c r="C343" s="232"/>
      <c r="D343" s="226" t="s">
        <v>165</v>
      </c>
      <c r="E343" s="233" t="s">
        <v>19</v>
      </c>
      <c r="F343" s="234" t="s">
        <v>654</v>
      </c>
      <c r="G343" s="232"/>
      <c r="H343" s="233" t="s">
        <v>19</v>
      </c>
      <c r="I343" s="235"/>
      <c r="J343" s="232"/>
      <c r="K343" s="232"/>
      <c r="L343" s="236"/>
      <c r="M343" s="237"/>
      <c r="N343" s="238"/>
      <c r="O343" s="238"/>
      <c r="P343" s="238"/>
      <c r="Q343" s="238"/>
      <c r="R343" s="238"/>
      <c r="S343" s="238"/>
      <c r="T343" s="239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0" t="s">
        <v>165</v>
      </c>
      <c r="AU343" s="240" t="s">
        <v>84</v>
      </c>
      <c r="AV343" s="13" t="s">
        <v>82</v>
      </c>
      <c r="AW343" s="13" t="s">
        <v>35</v>
      </c>
      <c r="AX343" s="13" t="s">
        <v>75</v>
      </c>
      <c r="AY343" s="240" t="s">
        <v>153</v>
      </c>
    </row>
    <row r="344" s="14" customFormat="1">
      <c r="A344" s="14"/>
      <c r="B344" s="241"/>
      <c r="C344" s="242"/>
      <c r="D344" s="226" t="s">
        <v>165</v>
      </c>
      <c r="E344" s="243" t="s">
        <v>19</v>
      </c>
      <c r="F344" s="244" t="s">
        <v>655</v>
      </c>
      <c r="G344" s="242"/>
      <c r="H344" s="245">
        <v>0.037999999999999999</v>
      </c>
      <c r="I344" s="246"/>
      <c r="J344" s="242"/>
      <c r="K344" s="242"/>
      <c r="L344" s="247"/>
      <c r="M344" s="248"/>
      <c r="N344" s="249"/>
      <c r="O344" s="249"/>
      <c r="P344" s="249"/>
      <c r="Q344" s="249"/>
      <c r="R344" s="249"/>
      <c r="S344" s="249"/>
      <c r="T344" s="250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51" t="s">
        <v>165</v>
      </c>
      <c r="AU344" s="251" t="s">
        <v>84</v>
      </c>
      <c r="AV344" s="14" t="s">
        <v>84</v>
      </c>
      <c r="AW344" s="14" t="s">
        <v>35</v>
      </c>
      <c r="AX344" s="14" t="s">
        <v>75</v>
      </c>
      <c r="AY344" s="251" t="s">
        <v>153</v>
      </c>
    </row>
    <row r="345" s="15" customFormat="1">
      <c r="A345" s="15"/>
      <c r="B345" s="252"/>
      <c r="C345" s="253"/>
      <c r="D345" s="226" t="s">
        <v>165</v>
      </c>
      <c r="E345" s="254" t="s">
        <v>19</v>
      </c>
      <c r="F345" s="255" t="s">
        <v>168</v>
      </c>
      <c r="G345" s="253"/>
      <c r="H345" s="256">
        <v>15.337999999999999</v>
      </c>
      <c r="I345" s="257"/>
      <c r="J345" s="253"/>
      <c r="K345" s="253"/>
      <c r="L345" s="258"/>
      <c r="M345" s="259"/>
      <c r="N345" s="260"/>
      <c r="O345" s="260"/>
      <c r="P345" s="260"/>
      <c r="Q345" s="260"/>
      <c r="R345" s="260"/>
      <c r="S345" s="260"/>
      <c r="T345" s="261"/>
      <c r="U345" s="15"/>
      <c r="V345" s="15"/>
      <c r="W345" s="15"/>
      <c r="X345" s="15"/>
      <c r="Y345" s="15"/>
      <c r="Z345" s="15"/>
      <c r="AA345" s="15"/>
      <c r="AB345" s="15"/>
      <c r="AC345" s="15"/>
      <c r="AD345" s="15"/>
      <c r="AE345" s="15"/>
      <c r="AT345" s="262" t="s">
        <v>165</v>
      </c>
      <c r="AU345" s="262" t="s">
        <v>84</v>
      </c>
      <c r="AV345" s="15" t="s">
        <v>161</v>
      </c>
      <c r="AW345" s="15" t="s">
        <v>35</v>
      </c>
      <c r="AX345" s="15" t="s">
        <v>82</v>
      </c>
      <c r="AY345" s="262" t="s">
        <v>153</v>
      </c>
    </row>
    <row r="346" s="12" customFormat="1" ht="22.8" customHeight="1">
      <c r="A346" s="12"/>
      <c r="B346" s="197"/>
      <c r="C346" s="198"/>
      <c r="D346" s="199" t="s">
        <v>74</v>
      </c>
      <c r="E346" s="211" t="s">
        <v>154</v>
      </c>
      <c r="F346" s="211" t="s">
        <v>155</v>
      </c>
      <c r="G346" s="198"/>
      <c r="H346" s="198"/>
      <c r="I346" s="201"/>
      <c r="J346" s="212">
        <f>BK346</f>
        <v>0</v>
      </c>
      <c r="K346" s="198"/>
      <c r="L346" s="203"/>
      <c r="M346" s="204"/>
      <c r="N346" s="205"/>
      <c r="O346" s="205"/>
      <c r="P346" s="206">
        <f>SUM(P347:P351)</f>
        <v>0</v>
      </c>
      <c r="Q346" s="205"/>
      <c r="R346" s="206">
        <f>SUM(R347:R351)</f>
        <v>20.0928</v>
      </c>
      <c r="S346" s="205"/>
      <c r="T346" s="207">
        <f>SUM(T347:T351)</f>
        <v>0</v>
      </c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R346" s="208" t="s">
        <v>82</v>
      </c>
      <c r="AT346" s="209" t="s">
        <v>74</v>
      </c>
      <c r="AU346" s="209" t="s">
        <v>82</v>
      </c>
      <c r="AY346" s="208" t="s">
        <v>153</v>
      </c>
      <c r="BK346" s="210">
        <f>SUM(BK347:BK351)</f>
        <v>0</v>
      </c>
    </row>
    <row r="347" s="2" customFormat="1" ht="16.5" customHeight="1">
      <c r="A347" s="39"/>
      <c r="B347" s="40"/>
      <c r="C347" s="213" t="s">
        <v>640</v>
      </c>
      <c r="D347" s="213" t="s">
        <v>156</v>
      </c>
      <c r="E347" s="214" t="s">
        <v>1068</v>
      </c>
      <c r="F347" s="215" t="s">
        <v>1069</v>
      </c>
      <c r="G347" s="216" t="s">
        <v>159</v>
      </c>
      <c r="H347" s="217">
        <v>43.68</v>
      </c>
      <c r="I347" s="218"/>
      <c r="J347" s="219">
        <f>ROUND(I347*H347,2)</f>
        <v>0</v>
      </c>
      <c r="K347" s="215" t="s">
        <v>333</v>
      </c>
      <c r="L347" s="45"/>
      <c r="M347" s="220" t="s">
        <v>19</v>
      </c>
      <c r="N347" s="221" t="s">
        <v>46</v>
      </c>
      <c r="O347" s="85"/>
      <c r="P347" s="222">
        <f>O347*H347</f>
        <v>0</v>
      </c>
      <c r="Q347" s="222">
        <v>0.46000000000000002</v>
      </c>
      <c r="R347" s="222">
        <f>Q347*H347</f>
        <v>20.0928</v>
      </c>
      <c r="S347" s="222">
        <v>0</v>
      </c>
      <c r="T347" s="223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24" t="s">
        <v>161</v>
      </c>
      <c r="AT347" s="224" t="s">
        <v>156</v>
      </c>
      <c r="AU347" s="224" t="s">
        <v>84</v>
      </c>
      <c r="AY347" s="18" t="s">
        <v>153</v>
      </c>
      <c r="BE347" s="225">
        <f>IF(N347="základní",J347,0)</f>
        <v>0</v>
      </c>
      <c r="BF347" s="225">
        <f>IF(N347="snížená",J347,0)</f>
        <v>0</v>
      </c>
      <c r="BG347" s="225">
        <f>IF(N347="zákl. přenesená",J347,0)</f>
        <v>0</v>
      </c>
      <c r="BH347" s="225">
        <f>IF(N347="sníž. přenesená",J347,0)</f>
        <v>0</v>
      </c>
      <c r="BI347" s="225">
        <f>IF(N347="nulová",J347,0)</f>
        <v>0</v>
      </c>
      <c r="BJ347" s="18" t="s">
        <v>82</v>
      </c>
      <c r="BK347" s="225">
        <f>ROUND(I347*H347,2)</f>
        <v>0</v>
      </c>
      <c r="BL347" s="18" t="s">
        <v>161</v>
      </c>
      <c r="BM347" s="224" t="s">
        <v>1070</v>
      </c>
    </row>
    <row r="348" s="2" customFormat="1">
      <c r="A348" s="39"/>
      <c r="B348" s="40"/>
      <c r="C348" s="41"/>
      <c r="D348" s="226" t="s">
        <v>163</v>
      </c>
      <c r="E348" s="41"/>
      <c r="F348" s="227" t="s">
        <v>1071</v>
      </c>
      <c r="G348" s="41"/>
      <c r="H348" s="41"/>
      <c r="I348" s="228"/>
      <c r="J348" s="41"/>
      <c r="K348" s="41"/>
      <c r="L348" s="45"/>
      <c r="M348" s="229"/>
      <c r="N348" s="230"/>
      <c r="O348" s="85"/>
      <c r="P348" s="85"/>
      <c r="Q348" s="85"/>
      <c r="R348" s="85"/>
      <c r="S348" s="85"/>
      <c r="T348" s="86"/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T348" s="18" t="s">
        <v>163</v>
      </c>
      <c r="AU348" s="18" t="s">
        <v>84</v>
      </c>
    </row>
    <row r="349" s="13" customFormat="1">
      <c r="A349" s="13"/>
      <c r="B349" s="231"/>
      <c r="C349" s="232"/>
      <c r="D349" s="226" t="s">
        <v>165</v>
      </c>
      <c r="E349" s="233" t="s">
        <v>19</v>
      </c>
      <c r="F349" s="234" t="s">
        <v>1072</v>
      </c>
      <c r="G349" s="232"/>
      <c r="H349" s="233" t="s">
        <v>19</v>
      </c>
      <c r="I349" s="235"/>
      <c r="J349" s="232"/>
      <c r="K349" s="232"/>
      <c r="L349" s="236"/>
      <c r="M349" s="237"/>
      <c r="N349" s="238"/>
      <c r="O349" s="238"/>
      <c r="P349" s="238"/>
      <c r="Q349" s="238"/>
      <c r="R349" s="238"/>
      <c r="S349" s="238"/>
      <c r="T349" s="239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0" t="s">
        <v>165</v>
      </c>
      <c r="AU349" s="240" t="s">
        <v>84</v>
      </c>
      <c r="AV349" s="13" t="s">
        <v>82</v>
      </c>
      <c r="AW349" s="13" t="s">
        <v>35</v>
      </c>
      <c r="AX349" s="13" t="s">
        <v>75</v>
      </c>
      <c r="AY349" s="240" t="s">
        <v>153</v>
      </c>
    </row>
    <row r="350" s="14" customFormat="1">
      <c r="A350" s="14"/>
      <c r="B350" s="241"/>
      <c r="C350" s="242"/>
      <c r="D350" s="226" t="s">
        <v>165</v>
      </c>
      <c r="E350" s="243" t="s">
        <v>19</v>
      </c>
      <c r="F350" s="244" t="s">
        <v>1073</v>
      </c>
      <c r="G350" s="242"/>
      <c r="H350" s="245">
        <v>43.68</v>
      </c>
      <c r="I350" s="246"/>
      <c r="J350" s="242"/>
      <c r="K350" s="242"/>
      <c r="L350" s="247"/>
      <c r="M350" s="248"/>
      <c r="N350" s="249"/>
      <c r="O350" s="249"/>
      <c r="P350" s="249"/>
      <c r="Q350" s="249"/>
      <c r="R350" s="249"/>
      <c r="S350" s="249"/>
      <c r="T350" s="250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1" t="s">
        <v>165</v>
      </c>
      <c r="AU350" s="251" t="s">
        <v>84</v>
      </c>
      <c r="AV350" s="14" t="s">
        <v>84</v>
      </c>
      <c r="AW350" s="14" t="s">
        <v>35</v>
      </c>
      <c r="AX350" s="14" t="s">
        <v>75</v>
      </c>
      <c r="AY350" s="251" t="s">
        <v>153</v>
      </c>
    </row>
    <row r="351" s="15" customFormat="1">
      <c r="A351" s="15"/>
      <c r="B351" s="252"/>
      <c r="C351" s="253"/>
      <c r="D351" s="226" t="s">
        <v>165</v>
      </c>
      <c r="E351" s="254" t="s">
        <v>19</v>
      </c>
      <c r="F351" s="255" t="s">
        <v>168</v>
      </c>
      <c r="G351" s="253"/>
      <c r="H351" s="256">
        <v>43.68</v>
      </c>
      <c r="I351" s="257"/>
      <c r="J351" s="253"/>
      <c r="K351" s="253"/>
      <c r="L351" s="258"/>
      <c r="M351" s="259"/>
      <c r="N351" s="260"/>
      <c r="O351" s="260"/>
      <c r="P351" s="260"/>
      <c r="Q351" s="260"/>
      <c r="R351" s="260"/>
      <c r="S351" s="260"/>
      <c r="T351" s="261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62" t="s">
        <v>165</v>
      </c>
      <c r="AU351" s="262" t="s">
        <v>84</v>
      </c>
      <c r="AV351" s="15" t="s">
        <v>161</v>
      </c>
      <c r="AW351" s="15" t="s">
        <v>35</v>
      </c>
      <c r="AX351" s="15" t="s">
        <v>82</v>
      </c>
      <c r="AY351" s="262" t="s">
        <v>153</v>
      </c>
    </row>
    <row r="352" s="12" customFormat="1" ht="22.8" customHeight="1">
      <c r="A352" s="12"/>
      <c r="B352" s="197"/>
      <c r="C352" s="198"/>
      <c r="D352" s="199" t="s">
        <v>74</v>
      </c>
      <c r="E352" s="211" t="s">
        <v>197</v>
      </c>
      <c r="F352" s="211" t="s">
        <v>656</v>
      </c>
      <c r="G352" s="198"/>
      <c r="H352" s="198"/>
      <c r="I352" s="201"/>
      <c r="J352" s="212">
        <f>BK352</f>
        <v>0</v>
      </c>
      <c r="K352" s="198"/>
      <c r="L352" s="203"/>
      <c r="M352" s="204"/>
      <c r="N352" s="205"/>
      <c r="O352" s="205"/>
      <c r="P352" s="206">
        <f>SUM(P353:P357)</f>
        <v>0</v>
      </c>
      <c r="Q352" s="205"/>
      <c r="R352" s="206">
        <f>SUM(R353:R357)</f>
        <v>0.0022632900000000003</v>
      </c>
      <c r="S352" s="205"/>
      <c r="T352" s="207">
        <f>SUM(T353:T357)</f>
        <v>0</v>
      </c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R352" s="208" t="s">
        <v>82</v>
      </c>
      <c r="AT352" s="209" t="s">
        <v>74</v>
      </c>
      <c r="AU352" s="209" t="s">
        <v>82</v>
      </c>
      <c r="AY352" s="208" t="s">
        <v>153</v>
      </c>
      <c r="BK352" s="210">
        <f>SUM(BK353:BK357)</f>
        <v>0</v>
      </c>
    </row>
    <row r="353" s="2" customFormat="1" ht="16.5" customHeight="1">
      <c r="A353" s="39"/>
      <c r="B353" s="40"/>
      <c r="C353" s="213" t="s">
        <v>647</v>
      </c>
      <c r="D353" s="213" t="s">
        <v>156</v>
      </c>
      <c r="E353" s="214" t="s">
        <v>658</v>
      </c>
      <c r="F353" s="215" t="s">
        <v>659</v>
      </c>
      <c r="G353" s="216" t="s">
        <v>159</v>
      </c>
      <c r="H353" s="217">
        <v>2.0390000000000001</v>
      </c>
      <c r="I353" s="218"/>
      <c r="J353" s="219">
        <f>ROUND(I353*H353,2)</f>
        <v>0</v>
      </c>
      <c r="K353" s="215" t="s">
        <v>333</v>
      </c>
      <c r="L353" s="45"/>
      <c r="M353" s="220" t="s">
        <v>19</v>
      </c>
      <c r="N353" s="221" t="s">
        <v>46</v>
      </c>
      <c r="O353" s="85"/>
      <c r="P353" s="222">
        <f>O353*H353</f>
        <v>0</v>
      </c>
      <c r="Q353" s="222">
        <v>0.0011100000000000001</v>
      </c>
      <c r="R353" s="222">
        <f>Q353*H353</f>
        <v>0.0022632900000000003</v>
      </c>
      <c r="S353" s="222">
        <v>0</v>
      </c>
      <c r="T353" s="223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24" t="s">
        <v>161</v>
      </c>
      <c r="AT353" s="224" t="s">
        <v>156</v>
      </c>
      <c r="AU353" s="224" t="s">
        <v>84</v>
      </c>
      <c r="AY353" s="18" t="s">
        <v>153</v>
      </c>
      <c r="BE353" s="225">
        <f>IF(N353="základní",J353,0)</f>
        <v>0</v>
      </c>
      <c r="BF353" s="225">
        <f>IF(N353="snížená",J353,0)</f>
        <v>0</v>
      </c>
      <c r="BG353" s="225">
        <f>IF(N353="zákl. přenesená",J353,0)</f>
        <v>0</v>
      </c>
      <c r="BH353" s="225">
        <f>IF(N353="sníž. přenesená",J353,0)</f>
        <v>0</v>
      </c>
      <c r="BI353" s="225">
        <f>IF(N353="nulová",J353,0)</f>
        <v>0</v>
      </c>
      <c r="BJ353" s="18" t="s">
        <v>82</v>
      </c>
      <c r="BK353" s="225">
        <f>ROUND(I353*H353,2)</f>
        <v>0</v>
      </c>
      <c r="BL353" s="18" t="s">
        <v>161</v>
      </c>
      <c r="BM353" s="224" t="s">
        <v>1074</v>
      </c>
    </row>
    <row r="354" s="2" customFormat="1">
      <c r="A354" s="39"/>
      <c r="B354" s="40"/>
      <c r="C354" s="41"/>
      <c r="D354" s="226" t="s">
        <v>163</v>
      </c>
      <c r="E354" s="41"/>
      <c r="F354" s="227" t="s">
        <v>661</v>
      </c>
      <c r="G354" s="41"/>
      <c r="H354" s="41"/>
      <c r="I354" s="228"/>
      <c r="J354" s="41"/>
      <c r="K354" s="41"/>
      <c r="L354" s="45"/>
      <c r="M354" s="229"/>
      <c r="N354" s="230"/>
      <c r="O354" s="85"/>
      <c r="P354" s="85"/>
      <c r="Q354" s="85"/>
      <c r="R354" s="85"/>
      <c r="S354" s="85"/>
      <c r="T354" s="86"/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T354" s="18" t="s">
        <v>163</v>
      </c>
      <c r="AU354" s="18" t="s">
        <v>84</v>
      </c>
    </row>
    <row r="355" s="13" customFormat="1">
      <c r="A355" s="13"/>
      <c r="B355" s="231"/>
      <c r="C355" s="232"/>
      <c r="D355" s="226" t="s">
        <v>165</v>
      </c>
      <c r="E355" s="233" t="s">
        <v>19</v>
      </c>
      <c r="F355" s="234" t="s">
        <v>662</v>
      </c>
      <c r="G355" s="232"/>
      <c r="H355" s="233" t="s">
        <v>19</v>
      </c>
      <c r="I355" s="235"/>
      <c r="J355" s="232"/>
      <c r="K355" s="232"/>
      <c r="L355" s="236"/>
      <c r="M355" s="237"/>
      <c r="N355" s="238"/>
      <c r="O355" s="238"/>
      <c r="P355" s="238"/>
      <c r="Q355" s="238"/>
      <c r="R355" s="238"/>
      <c r="S355" s="238"/>
      <c r="T355" s="239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0" t="s">
        <v>165</v>
      </c>
      <c r="AU355" s="240" t="s">
        <v>84</v>
      </c>
      <c r="AV355" s="13" t="s">
        <v>82</v>
      </c>
      <c r="AW355" s="13" t="s">
        <v>35</v>
      </c>
      <c r="AX355" s="13" t="s">
        <v>75</v>
      </c>
      <c r="AY355" s="240" t="s">
        <v>153</v>
      </c>
    </row>
    <row r="356" s="14" customFormat="1">
      <c r="A356" s="14"/>
      <c r="B356" s="241"/>
      <c r="C356" s="242"/>
      <c r="D356" s="226" t="s">
        <v>165</v>
      </c>
      <c r="E356" s="243" t="s">
        <v>19</v>
      </c>
      <c r="F356" s="244" t="s">
        <v>1075</v>
      </c>
      <c r="G356" s="242"/>
      <c r="H356" s="245">
        <v>2.0390000000000001</v>
      </c>
      <c r="I356" s="246"/>
      <c r="J356" s="242"/>
      <c r="K356" s="242"/>
      <c r="L356" s="247"/>
      <c r="M356" s="248"/>
      <c r="N356" s="249"/>
      <c r="O356" s="249"/>
      <c r="P356" s="249"/>
      <c r="Q356" s="249"/>
      <c r="R356" s="249"/>
      <c r="S356" s="249"/>
      <c r="T356" s="250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51" t="s">
        <v>165</v>
      </c>
      <c r="AU356" s="251" t="s">
        <v>84</v>
      </c>
      <c r="AV356" s="14" t="s">
        <v>84</v>
      </c>
      <c r="AW356" s="14" t="s">
        <v>35</v>
      </c>
      <c r="AX356" s="14" t="s">
        <v>75</v>
      </c>
      <c r="AY356" s="251" t="s">
        <v>153</v>
      </c>
    </row>
    <row r="357" s="15" customFormat="1">
      <c r="A357" s="15"/>
      <c r="B357" s="252"/>
      <c r="C357" s="253"/>
      <c r="D357" s="226" t="s">
        <v>165</v>
      </c>
      <c r="E357" s="254" t="s">
        <v>19</v>
      </c>
      <c r="F357" s="255" t="s">
        <v>168</v>
      </c>
      <c r="G357" s="253"/>
      <c r="H357" s="256">
        <v>2.0390000000000001</v>
      </c>
      <c r="I357" s="257"/>
      <c r="J357" s="253"/>
      <c r="K357" s="253"/>
      <c r="L357" s="258"/>
      <c r="M357" s="259"/>
      <c r="N357" s="260"/>
      <c r="O357" s="260"/>
      <c r="P357" s="260"/>
      <c r="Q357" s="260"/>
      <c r="R357" s="260"/>
      <c r="S357" s="260"/>
      <c r="T357" s="261"/>
      <c r="U357" s="15"/>
      <c r="V357" s="15"/>
      <c r="W357" s="15"/>
      <c r="X357" s="15"/>
      <c r="Y357" s="15"/>
      <c r="Z357" s="15"/>
      <c r="AA357" s="15"/>
      <c r="AB357" s="15"/>
      <c r="AC357" s="15"/>
      <c r="AD357" s="15"/>
      <c r="AE357" s="15"/>
      <c r="AT357" s="262" t="s">
        <v>165</v>
      </c>
      <c r="AU357" s="262" t="s">
        <v>84</v>
      </c>
      <c r="AV357" s="15" t="s">
        <v>161</v>
      </c>
      <c r="AW357" s="15" t="s">
        <v>35</v>
      </c>
      <c r="AX357" s="15" t="s">
        <v>82</v>
      </c>
      <c r="AY357" s="262" t="s">
        <v>153</v>
      </c>
    </row>
    <row r="358" s="12" customFormat="1" ht="22.8" customHeight="1">
      <c r="A358" s="12"/>
      <c r="B358" s="197"/>
      <c r="C358" s="198"/>
      <c r="D358" s="199" t="s">
        <v>74</v>
      </c>
      <c r="E358" s="211" t="s">
        <v>173</v>
      </c>
      <c r="F358" s="211" t="s">
        <v>664</v>
      </c>
      <c r="G358" s="198"/>
      <c r="H358" s="198"/>
      <c r="I358" s="201"/>
      <c r="J358" s="212">
        <f>BK358</f>
        <v>0</v>
      </c>
      <c r="K358" s="198"/>
      <c r="L358" s="203"/>
      <c r="M358" s="204"/>
      <c r="N358" s="205"/>
      <c r="O358" s="205"/>
      <c r="P358" s="206">
        <f>SUM(P359:P364)</f>
        <v>0</v>
      </c>
      <c r="Q358" s="205"/>
      <c r="R358" s="206">
        <f>SUM(R359:R364)</f>
        <v>1.1028836</v>
      </c>
      <c r="S358" s="205"/>
      <c r="T358" s="207">
        <f>SUM(T359:T364)</f>
        <v>0</v>
      </c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R358" s="208" t="s">
        <v>82</v>
      </c>
      <c r="AT358" s="209" t="s">
        <v>74</v>
      </c>
      <c r="AU358" s="209" t="s">
        <v>82</v>
      </c>
      <c r="AY358" s="208" t="s">
        <v>153</v>
      </c>
      <c r="BK358" s="210">
        <f>SUM(BK359:BK364)</f>
        <v>0</v>
      </c>
    </row>
    <row r="359" s="2" customFormat="1" ht="16.5" customHeight="1">
      <c r="A359" s="39"/>
      <c r="B359" s="40"/>
      <c r="C359" s="213" t="s">
        <v>657</v>
      </c>
      <c r="D359" s="213" t="s">
        <v>156</v>
      </c>
      <c r="E359" s="214" t="s">
        <v>666</v>
      </c>
      <c r="F359" s="215" t="s">
        <v>667</v>
      </c>
      <c r="G359" s="216" t="s">
        <v>180</v>
      </c>
      <c r="H359" s="217">
        <v>0.41999999999999998</v>
      </c>
      <c r="I359" s="218"/>
      <c r="J359" s="219">
        <f>ROUND(I359*H359,2)</f>
        <v>0</v>
      </c>
      <c r="K359" s="215" t="s">
        <v>333</v>
      </c>
      <c r="L359" s="45"/>
      <c r="M359" s="220" t="s">
        <v>19</v>
      </c>
      <c r="N359" s="221" t="s">
        <v>46</v>
      </c>
      <c r="O359" s="85"/>
      <c r="P359" s="222">
        <f>O359*H359</f>
        <v>0</v>
      </c>
      <c r="Q359" s="222">
        <v>2.4775800000000001</v>
      </c>
      <c r="R359" s="222">
        <f>Q359*H359</f>
        <v>1.0405835999999999</v>
      </c>
      <c r="S359" s="222">
        <v>0</v>
      </c>
      <c r="T359" s="223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24" t="s">
        <v>161</v>
      </c>
      <c r="AT359" s="224" t="s">
        <v>156</v>
      </c>
      <c r="AU359" s="224" t="s">
        <v>84</v>
      </c>
      <c r="AY359" s="18" t="s">
        <v>153</v>
      </c>
      <c r="BE359" s="225">
        <f>IF(N359="základní",J359,0)</f>
        <v>0</v>
      </c>
      <c r="BF359" s="225">
        <f>IF(N359="snížená",J359,0)</f>
        <v>0</v>
      </c>
      <c r="BG359" s="225">
        <f>IF(N359="zákl. přenesená",J359,0)</f>
        <v>0</v>
      </c>
      <c r="BH359" s="225">
        <f>IF(N359="sníž. přenesená",J359,0)</f>
        <v>0</v>
      </c>
      <c r="BI359" s="225">
        <f>IF(N359="nulová",J359,0)</f>
        <v>0</v>
      </c>
      <c r="BJ359" s="18" t="s">
        <v>82</v>
      </c>
      <c r="BK359" s="225">
        <f>ROUND(I359*H359,2)</f>
        <v>0</v>
      </c>
      <c r="BL359" s="18" t="s">
        <v>161</v>
      </c>
      <c r="BM359" s="224" t="s">
        <v>1076</v>
      </c>
    </row>
    <row r="360" s="2" customFormat="1">
      <c r="A360" s="39"/>
      <c r="B360" s="40"/>
      <c r="C360" s="41"/>
      <c r="D360" s="226" t="s">
        <v>163</v>
      </c>
      <c r="E360" s="41"/>
      <c r="F360" s="227" t="s">
        <v>669</v>
      </c>
      <c r="G360" s="41"/>
      <c r="H360" s="41"/>
      <c r="I360" s="228"/>
      <c r="J360" s="41"/>
      <c r="K360" s="41"/>
      <c r="L360" s="45"/>
      <c r="M360" s="229"/>
      <c r="N360" s="230"/>
      <c r="O360" s="85"/>
      <c r="P360" s="85"/>
      <c r="Q360" s="85"/>
      <c r="R360" s="85"/>
      <c r="S360" s="85"/>
      <c r="T360" s="86"/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T360" s="18" t="s">
        <v>163</v>
      </c>
      <c r="AU360" s="18" t="s">
        <v>84</v>
      </c>
    </row>
    <row r="361" s="13" customFormat="1">
      <c r="A361" s="13"/>
      <c r="B361" s="231"/>
      <c r="C361" s="232"/>
      <c r="D361" s="226" t="s">
        <v>165</v>
      </c>
      <c r="E361" s="233" t="s">
        <v>19</v>
      </c>
      <c r="F361" s="234" t="s">
        <v>670</v>
      </c>
      <c r="G361" s="232"/>
      <c r="H361" s="233" t="s">
        <v>19</v>
      </c>
      <c r="I361" s="235"/>
      <c r="J361" s="232"/>
      <c r="K361" s="232"/>
      <c r="L361" s="236"/>
      <c r="M361" s="237"/>
      <c r="N361" s="238"/>
      <c r="O361" s="238"/>
      <c r="P361" s="238"/>
      <c r="Q361" s="238"/>
      <c r="R361" s="238"/>
      <c r="S361" s="238"/>
      <c r="T361" s="239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0" t="s">
        <v>165</v>
      </c>
      <c r="AU361" s="240" t="s">
        <v>84</v>
      </c>
      <c r="AV361" s="13" t="s">
        <v>82</v>
      </c>
      <c r="AW361" s="13" t="s">
        <v>35</v>
      </c>
      <c r="AX361" s="13" t="s">
        <v>75</v>
      </c>
      <c r="AY361" s="240" t="s">
        <v>153</v>
      </c>
    </row>
    <row r="362" s="14" customFormat="1">
      <c r="A362" s="14"/>
      <c r="B362" s="241"/>
      <c r="C362" s="242"/>
      <c r="D362" s="226" t="s">
        <v>165</v>
      </c>
      <c r="E362" s="243" t="s">
        <v>19</v>
      </c>
      <c r="F362" s="244" t="s">
        <v>671</v>
      </c>
      <c r="G362" s="242"/>
      <c r="H362" s="245">
        <v>0.41999999999999998</v>
      </c>
      <c r="I362" s="246"/>
      <c r="J362" s="242"/>
      <c r="K362" s="242"/>
      <c r="L362" s="247"/>
      <c r="M362" s="248"/>
      <c r="N362" s="249"/>
      <c r="O362" s="249"/>
      <c r="P362" s="249"/>
      <c r="Q362" s="249"/>
      <c r="R362" s="249"/>
      <c r="S362" s="249"/>
      <c r="T362" s="250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1" t="s">
        <v>165</v>
      </c>
      <c r="AU362" s="251" t="s">
        <v>84</v>
      </c>
      <c r="AV362" s="14" t="s">
        <v>84</v>
      </c>
      <c r="AW362" s="14" t="s">
        <v>35</v>
      </c>
      <c r="AX362" s="14" t="s">
        <v>82</v>
      </c>
      <c r="AY362" s="251" t="s">
        <v>153</v>
      </c>
    </row>
    <row r="363" s="2" customFormat="1" ht="16.5" customHeight="1">
      <c r="A363" s="39"/>
      <c r="B363" s="40"/>
      <c r="C363" s="213" t="s">
        <v>665</v>
      </c>
      <c r="D363" s="213" t="s">
        <v>156</v>
      </c>
      <c r="E363" s="214" t="s">
        <v>673</v>
      </c>
      <c r="F363" s="215" t="s">
        <v>674</v>
      </c>
      <c r="G363" s="216" t="s">
        <v>207</v>
      </c>
      <c r="H363" s="217">
        <v>5</v>
      </c>
      <c r="I363" s="218"/>
      <c r="J363" s="219">
        <f>ROUND(I363*H363,2)</f>
        <v>0</v>
      </c>
      <c r="K363" s="215" t="s">
        <v>333</v>
      </c>
      <c r="L363" s="45"/>
      <c r="M363" s="220" t="s">
        <v>19</v>
      </c>
      <c r="N363" s="221" t="s">
        <v>46</v>
      </c>
      <c r="O363" s="85"/>
      <c r="P363" s="222">
        <f>O363*H363</f>
        <v>0</v>
      </c>
      <c r="Q363" s="222">
        <v>0.012460000000000001</v>
      </c>
      <c r="R363" s="222">
        <f>Q363*H363</f>
        <v>0.062300000000000001</v>
      </c>
      <c r="S363" s="222">
        <v>0</v>
      </c>
      <c r="T363" s="223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24" t="s">
        <v>161</v>
      </c>
      <c r="AT363" s="224" t="s">
        <v>156</v>
      </c>
      <c r="AU363" s="224" t="s">
        <v>84</v>
      </c>
      <c r="AY363" s="18" t="s">
        <v>153</v>
      </c>
      <c r="BE363" s="225">
        <f>IF(N363="základní",J363,0)</f>
        <v>0</v>
      </c>
      <c r="BF363" s="225">
        <f>IF(N363="snížená",J363,0)</f>
        <v>0</v>
      </c>
      <c r="BG363" s="225">
        <f>IF(N363="zákl. přenesená",J363,0)</f>
        <v>0</v>
      </c>
      <c r="BH363" s="225">
        <f>IF(N363="sníž. přenesená",J363,0)</f>
        <v>0</v>
      </c>
      <c r="BI363" s="225">
        <f>IF(N363="nulová",J363,0)</f>
        <v>0</v>
      </c>
      <c r="BJ363" s="18" t="s">
        <v>82</v>
      </c>
      <c r="BK363" s="225">
        <f>ROUND(I363*H363,2)</f>
        <v>0</v>
      </c>
      <c r="BL363" s="18" t="s">
        <v>161</v>
      </c>
      <c r="BM363" s="224" t="s">
        <v>1077</v>
      </c>
    </row>
    <row r="364" s="2" customFormat="1">
      <c r="A364" s="39"/>
      <c r="B364" s="40"/>
      <c r="C364" s="41"/>
      <c r="D364" s="226" t="s">
        <v>163</v>
      </c>
      <c r="E364" s="41"/>
      <c r="F364" s="227" t="s">
        <v>676</v>
      </c>
      <c r="G364" s="41"/>
      <c r="H364" s="41"/>
      <c r="I364" s="228"/>
      <c r="J364" s="41"/>
      <c r="K364" s="41"/>
      <c r="L364" s="45"/>
      <c r="M364" s="229"/>
      <c r="N364" s="230"/>
      <c r="O364" s="85"/>
      <c r="P364" s="85"/>
      <c r="Q364" s="85"/>
      <c r="R364" s="85"/>
      <c r="S364" s="85"/>
      <c r="T364" s="86"/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T364" s="18" t="s">
        <v>163</v>
      </c>
      <c r="AU364" s="18" t="s">
        <v>84</v>
      </c>
    </row>
    <row r="365" s="12" customFormat="1" ht="22.8" customHeight="1">
      <c r="A365" s="12"/>
      <c r="B365" s="197"/>
      <c r="C365" s="198"/>
      <c r="D365" s="199" t="s">
        <v>74</v>
      </c>
      <c r="E365" s="211" t="s">
        <v>216</v>
      </c>
      <c r="F365" s="211" t="s">
        <v>677</v>
      </c>
      <c r="G365" s="198"/>
      <c r="H365" s="198"/>
      <c r="I365" s="201"/>
      <c r="J365" s="212">
        <f>BK365</f>
        <v>0</v>
      </c>
      <c r="K365" s="198"/>
      <c r="L365" s="203"/>
      <c r="M365" s="204"/>
      <c r="N365" s="205"/>
      <c r="O365" s="205"/>
      <c r="P365" s="206">
        <f>SUM(P366:P427)</f>
        <v>0</v>
      </c>
      <c r="Q365" s="205"/>
      <c r="R365" s="206">
        <f>SUM(R366:R427)</f>
        <v>6.7274731599999997</v>
      </c>
      <c r="S365" s="205"/>
      <c r="T365" s="207">
        <f>SUM(T366:T427)</f>
        <v>103.52681000000001</v>
      </c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R365" s="208" t="s">
        <v>82</v>
      </c>
      <c r="AT365" s="209" t="s">
        <v>74</v>
      </c>
      <c r="AU365" s="209" t="s">
        <v>82</v>
      </c>
      <c r="AY365" s="208" t="s">
        <v>153</v>
      </c>
      <c r="BK365" s="210">
        <f>SUM(BK366:BK427)</f>
        <v>0</v>
      </c>
    </row>
    <row r="366" s="2" customFormat="1" ht="16.5" customHeight="1">
      <c r="A366" s="39"/>
      <c r="B366" s="40"/>
      <c r="C366" s="213" t="s">
        <v>672</v>
      </c>
      <c r="D366" s="213" t="s">
        <v>156</v>
      </c>
      <c r="E366" s="214" t="s">
        <v>679</v>
      </c>
      <c r="F366" s="215" t="s">
        <v>680</v>
      </c>
      <c r="G366" s="216" t="s">
        <v>344</v>
      </c>
      <c r="H366" s="217">
        <v>55.18</v>
      </c>
      <c r="I366" s="218"/>
      <c r="J366" s="219">
        <f>ROUND(I366*H366,2)</f>
        <v>0</v>
      </c>
      <c r="K366" s="215" t="s">
        <v>333</v>
      </c>
      <c r="L366" s="45"/>
      <c r="M366" s="220" t="s">
        <v>19</v>
      </c>
      <c r="N366" s="221" t="s">
        <v>46</v>
      </c>
      <c r="O366" s="85"/>
      <c r="P366" s="222">
        <f>O366*H366</f>
        <v>0</v>
      </c>
      <c r="Q366" s="222">
        <v>0.00017000000000000001</v>
      </c>
      <c r="R366" s="222">
        <f>Q366*H366</f>
        <v>0.0093806000000000011</v>
      </c>
      <c r="S366" s="222">
        <v>0</v>
      </c>
      <c r="T366" s="223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24" t="s">
        <v>161</v>
      </c>
      <c r="AT366" s="224" t="s">
        <v>156</v>
      </c>
      <c r="AU366" s="224" t="s">
        <v>84</v>
      </c>
      <c r="AY366" s="18" t="s">
        <v>153</v>
      </c>
      <c r="BE366" s="225">
        <f>IF(N366="základní",J366,0)</f>
        <v>0</v>
      </c>
      <c r="BF366" s="225">
        <f>IF(N366="snížená",J366,0)</f>
        <v>0</v>
      </c>
      <c r="BG366" s="225">
        <f>IF(N366="zákl. přenesená",J366,0)</f>
        <v>0</v>
      </c>
      <c r="BH366" s="225">
        <f>IF(N366="sníž. přenesená",J366,0)</f>
        <v>0</v>
      </c>
      <c r="BI366" s="225">
        <f>IF(N366="nulová",J366,0)</f>
        <v>0</v>
      </c>
      <c r="BJ366" s="18" t="s">
        <v>82</v>
      </c>
      <c r="BK366" s="225">
        <f>ROUND(I366*H366,2)</f>
        <v>0</v>
      </c>
      <c r="BL366" s="18" t="s">
        <v>161</v>
      </c>
      <c r="BM366" s="224" t="s">
        <v>1078</v>
      </c>
    </row>
    <row r="367" s="2" customFormat="1">
      <c r="A367" s="39"/>
      <c r="B367" s="40"/>
      <c r="C367" s="41"/>
      <c r="D367" s="226" t="s">
        <v>163</v>
      </c>
      <c r="E367" s="41"/>
      <c r="F367" s="227" t="s">
        <v>682</v>
      </c>
      <c r="G367" s="41"/>
      <c r="H367" s="41"/>
      <c r="I367" s="228"/>
      <c r="J367" s="41"/>
      <c r="K367" s="41"/>
      <c r="L367" s="45"/>
      <c r="M367" s="229"/>
      <c r="N367" s="230"/>
      <c r="O367" s="85"/>
      <c r="P367" s="85"/>
      <c r="Q367" s="85"/>
      <c r="R367" s="85"/>
      <c r="S367" s="85"/>
      <c r="T367" s="86"/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T367" s="18" t="s">
        <v>163</v>
      </c>
      <c r="AU367" s="18" t="s">
        <v>84</v>
      </c>
    </row>
    <row r="368" s="13" customFormat="1">
      <c r="A368" s="13"/>
      <c r="B368" s="231"/>
      <c r="C368" s="232"/>
      <c r="D368" s="226" t="s">
        <v>165</v>
      </c>
      <c r="E368" s="233" t="s">
        <v>19</v>
      </c>
      <c r="F368" s="234" t="s">
        <v>683</v>
      </c>
      <c r="G368" s="232"/>
      <c r="H368" s="233" t="s">
        <v>19</v>
      </c>
      <c r="I368" s="235"/>
      <c r="J368" s="232"/>
      <c r="K368" s="232"/>
      <c r="L368" s="236"/>
      <c r="M368" s="237"/>
      <c r="N368" s="238"/>
      <c r="O368" s="238"/>
      <c r="P368" s="238"/>
      <c r="Q368" s="238"/>
      <c r="R368" s="238"/>
      <c r="S368" s="238"/>
      <c r="T368" s="239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0" t="s">
        <v>165</v>
      </c>
      <c r="AU368" s="240" t="s">
        <v>84</v>
      </c>
      <c r="AV368" s="13" t="s">
        <v>82</v>
      </c>
      <c r="AW368" s="13" t="s">
        <v>35</v>
      </c>
      <c r="AX368" s="13" t="s">
        <v>75</v>
      </c>
      <c r="AY368" s="240" t="s">
        <v>153</v>
      </c>
    </row>
    <row r="369" s="13" customFormat="1">
      <c r="A369" s="13"/>
      <c r="B369" s="231"/>
      <c r="C369" s="232"/>
      <c r="D369" s="226" t="s">
        <v>165</v>
      </c>
      <c r="E369" s="233" t="s">
        <v>19</v>
      </c>
      <c r="F369" s="234" t="s">
        <v>684</v>
      </c>
      <c r="G369" s="232"/>
      <c r="H369" s="233" t="s">
        <v>19</v>
      </c>
      <c r="I369" s="235"/>
      <c r="J369" s="232"/>
      <c r="K369" s="232"/>
      <c r="L369" s="236"/>
      <c r="M369" s="237"/>
      <c r="N369" s="238"/>
      <c r="O369" s="238"/>
      <c r="P369" s="238"/>
      <c r="Q369" s="238"/>
      <c r="R369" s="238"/>
      <c r="S369" s="238"/>
      <c r="T369" s="239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0" t="s">
        <v>165</v>
      </c>
      <c r="AU369" s="240" t="s">
        <v>84</v>
      </c>
      <c r="AV369" s="13" t="s">
        <v>82</v>
      </c>
      <c r="AW369" s="13" t="s">
        <v>35</v>
      </c>
      <c r="AX369" s="13" t="s">
        <v>75</v>
      </c>
      <c r="AY369" s="240" t="s">
        <v>153</v>
      </c>
    </row>
    <row r="370" s="14" customFormat="1">
      <c r="A370" s="14"/>
      <c r="B370" s="241"/>
      <c r="C370" s="242"/>
      <c r="D370" s="226" t="s">
        <v>165</v>
      </c>
      <c r="E370" s="243" t="s">
        <v>19</v>
      </c>
      <c r="F370" s="244" t="s">
        <v>1079</v>
      </c>
      <c r="G370" s="242"/>
      <c r="H370" s="245">
        <v>38.399999999999999</v>
      </c>
      <c r="I370" s="246"/>
      <c r="J370" s="242"/>
      <c r="K370" s="242"/>
      <c r="L370" s="247"/>
      <c r="M370" s="248"/>
      <c r="N370" s="249"/>
      <c r="O370" s="249"/>
      <c r="P370" s="249"/>
      <c r="Q370" s="249"/>
      <c r="R370" s="249"/>
      <c r="S370" s="249"/>
      <c r="T370" s="250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1" t="s">
        <v>165</v>
      </c>
      <c r="AU370" s="251" t="s">
        <v>84</v>
      </c>
      <c r="AV370" s="14" t="s">
        <v>84</v>
      </c>
      <c r="AW370" s="14" t="s">
        <v>35</v>
      </c>
      <c r="AX370" s="14" t="s">
        <v>75</v>
      </c>
      <c r="AY370" s="251" t="s">
        <v>153</v>
      </c>
    </row>
    <row r="371" s="13" customFormat="1">
      <c r="A371" s="13"/>
      <c r="B371" s="231"/>
      <c r="C371" s="232"/>
      <c r="D371" s="226" t="s">
        <v>165</v>
      </c>
      <c r="E371" s="233" t="s">
        <v>19</v>
      </c>
      <c r="F371" s="234" t="s">
        <v>686</v>
      </c>
      <c r="G371" s="232"/>
      <c r="H371" s="233" t="s">
        <v>19</v>
      </c>
      <c r="I371" s="235"/>
      <c r="J371" s="232"/>
      <c r="K371" s="232"/>
      <c r="L371" s="236"/>
      <c r="M371" s="237"/>
      <c r="N371" s="238"/>
      <c r="O371" s="238"/>
      <c r="P371" s="238"/>
      <c r="Q371" s="238"/>
      <c r="R371" s="238"/>
      <c r="S371" s="238"/>
      <c r="T371" s="239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0" t="s">
        <v>165</v>
      </c>
      <c r="AU371" s="240" t="s">
        <v>84</v>
      </c>
      <c r="AV371" s="13" t="s">
        <v>82</v>
      </c>
      <c r="AW371" s="13" t="s">
        <v>35</v>
      </c>
      <c r="AX371" s="13" t="s">
        <v>75</v>
      </c>
      <c r="AY371" s="240" t="s">
        <v>153</v>
      </c>
    </row>
    <row r="372" s="14" customFormat="1">
      <c r="A372" s="14"/>
      <c r="B372" s="241"/>
      <c r="C372" s="242"/>
      <c r="D372" s="226" t="s">
        <v>165</v>
      </c>
      <c r="E372" s="243" t="s">
        <v>19</v>
      </c>
      <c r="F372" s="244" t="s">
        <v>687</v>
      </c>
      <c r="G372" s="242"/>
      <c r="H372" s="245">
        <v>3.7000000000000002</v>
      </c>
      <c r="I372" s="246"/>
      <c r="J372" s="242"/>
      <c r="K372" s="242"/>
      <c r="L372" s="247"/>
      <c r="M372" s="248"/>
      <c r="N372" s="249"/>
      <c r="O372" s="249"/>
      <c r="P372" s="249"/>
      <c r="Q372" s="249"/>
      <c r="R372" s="249"/>
      <c r="S372" s="249"/>
      <c r="T372" s="250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1" t="s">
        <v>165</v>
      </c>
      <c r="AU372" s="251" t="s">
        <v>84</v>
      </c>
      <c r="AV372" s="14" t="s">
        <v>84</v>
      </c>
      <c r="AW372" s="14" t="s">
        <v>35</v>
      </c>
      <c r="AX372" s="14" t="s">
        <v>75</v>
      </c>
      <c r="AY372" s="251" t="s">
        <v>153</v>
      </c>
    </row>
    <row r="373" s="13" customFormat="1">
      <c r="A373" s="13"/>
      <c r="B373" s="231"/>
      <c r="C373" s="232"/>
      <c r="D373" s="226" t="s">
        <v>165</v>
      </c>
      <c r="E373" s="233" t="s">
        <v>19</v>
      </c>
      <c r="F373" s="234" t="s">
        <v>688</v>
      </c>
      <c r="G373" s="232"/>
      <c r="H373" s="233" t="s">
        <v>19</v>
      </c>
      <c r="I373" s="235"/>
      <c r="J373" s="232"/>
      <c r="K373" s="232"/>
      <c r="L373" s="236"/>
      <c r="M373" s="237"/>
      <c r="N373" s="238"/>
      <c r="O373" s="238"/>
      <c r="P373" s="238"/>
      <c r="Q373" s="238"/>
      <c r="R373" s="238"/>
      <c r="S373" s="238"/>
      <c r="T373" s="239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0" t="s">
        <v>165</v>
      </c>
      <c r="AU373" s="240" t="s">
        <v>84</v>
      </c>
      <c r="AV373" s="13" t="s">
        <v>82</v>
      </c>
      <c r="AW373" s="13" t="s">
        <v>35</v>
      </c>
      <c r="AX373" s="13" t="s">
        <v>75</v>
      </c>
      <c r="AY373" s="240" t="s">
        <v>153</v>
      </c>
    </row>
    <row r="374" s="14" customFormat="1">
      <c r="A374" s="14"/>
      <c r="B374" s="241"/>
      <c r="C374" s="242"/>
      <c r="D374" s="226" t="s">
        <v>165</v>
      </c>
      <c r="E374" s="243" t="s">
        <v>19</v>
      </c>
      <c r="F374" s="244" t="s">
        <v>689</v>
      </c>
      <c r="G374" s="242"/>
      <c r="H374" s="245">
        <v>5.4800000000000004</v>
      </c>
      <c r="I374" s="246"/>
      <c r="J374" s="242"/>
      <c r="K374" s="242"/>
      <c r="L374" s="247"/>
      <c r="M374" s="248"/>
      <c r="N374" s="249"/>
      <c r="O374" s="249"/>
      <c r="P374" s="249"/>
      <c r="Q374" s="249"/>
      <c r="R374" s="249"/>
      <c r="S374" s="249"/>
      <c r="T374" s="250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51" t="s">
        <v>165</v>
      </c>
      <c r="AU374" s="251" t="s">
        <v>84</v>
      </c>
      <c r="AV374" s="14" t="s">
        <v>84</v>
      </c>
      <c r="AW374" s="14" t="s">
        <v>35</v>
      </c>
      <c r="AX374" s="14" t="s">
        <v>75</v>
      </c>
      <c r="AY374" s="251" t="s">
        <v>153</v>
      </c>
    </row>
    <row r="375" s="13" customFormat="1">
      <c r="A375" s="13"/>
      <c r="B375" s="231"/>
      <c r="C375" s="232"/>
      <c r="D375" s="226" t="s">
        <v>165</v>
      </c>
      <c r="E375" s="233" t="s">
        <v>19</v>
      </c>
      <c r="F375" s="234" t="s">
        <v>690</v>
      </c>
      <c r="G375" s="232"/>
      <c r="H375" s="233" t="s">
        <v>19</v>
      </c>
      <c r="I375" s="235"/>
      <c r="J375" s="232"/>
      <c r="K375" s="232"/>
      <c r="L375" s="236"/>
      <c r="M375" s="237"/>
      <c r="N375" s="238"/>
      <c r="O375" s="238"/>
      <c r="P375" s="238"/>
      <c r="Q375" s="238"/>
      <c r="R375" s="238"/>
      <c r="S375" s="238"/>
      <c r="T375" s="239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0" t="s">
        <v>165</v>
      </c>
      <c r="AU375" s="240" t="s">
        <v>84</v>
      </c>
      <c r="AV375" s="13" t="s">
        <v>82</v>
      </c>
      <c r="AW375" s="13" t="s">
        <v>35</v>
      </c>
      <c r="AX375" s="13" t="s">
        <v>75</v>
      </c>
      <c r="AY375" s="240" t="s">
        <v>153</v>
      </c>
    </row>
    <row r="376" s="14" customFormat="1">
      <c r="A376" s="14"/>
      <c r="B376" s="241"/>
      <c r="C376" s="242"/>
      <c r="D376" s="226" t="s">
        <v>165</v>
      </c>
      <c r="E376" s="243" t="s">
        <v>19</v>
      </c>
      <c r="F376" s="244" t="s">
        <v>1080</v>
      </c>
      <c r="G376" s="242"/>
      <c r="H376" s="245">
        <v>7.5999999999999996</v>
      </c>
      <c r="I376" s="246"/>
      <c r="J376" s="242"/>
      <c r="K376" s="242"/>
      <c r="L376" s="247"/>
      <c r="M376" s="248"/>
      <c r="N376" s="249"/>
      <c r="O376" s="249"/>
      <c r="P376" s="249"/>
      <c r="Q376" s="249"/>
      <c r="R376" s="249"/>
      <c r="S376" s="249"/>
      <c r="T376" s="250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51" t="s">
        <v>165</v>
      </c>
      <c r="AU376" s="251" t="s">
        <v>84</v>
      </c>
      <c r="AV376" s="14" t="s">
        <v>84</v>
      </c>
      <c r="AW376" s="14" t="s">
        <v>35</v>
      </c>
      <c r="AX376" s="14" t="s">
        <v>75</v>
      </c>
      <c r="AY376" s="251" t="s">
        <v>153</v>
      </c>
    </row>
    <row r="377" s="15" customFormat="1">
      <c r="A377" s="15"/>
      <c r="B377" s="252"/>
      <c r="C377" s="253"/>
      <c r="D377" s="226" t="s">
        <v>165</v>
      </c>
      <c r="E377" s="254" t="s">
        <v>19</v>
      </c>
      <c r="F377" s="255" t="s">
        <v>168</v>
      </c>
      <c r="G377" s="253"/>
      <c r="H377" s="256">
        <v>55.18</v>
      </c>
      <c r="I377" s="257"/>
      <c r="J377" s="253"/>
      <c r="K377" s="253"/>
      <c r="L377" s="258"/>
      <c r="M377" s="259"/>
      <c r="N377" s="260"/>
      <c r="O377" s="260"/>
      <c r="P377" s="260"/>
      <c r="Q377" s="260"/>
      <c r="R377" s="260"/>
      <c r="S377" s="260"/>
      <c r="T377" s="261"/>
      <c r="U377" s="15"/>
      <c r="V377" s="15"/>
      <c r="W377" s="15"/>
      <c r="X377" s="15"/>
      <c r="Y377" s="15"/>
      <c r="Z377" s="15"/>
      <c r="AA377" s="15"/>
      <c r="AB377" s="15"/>
      <c r="AC377" s="15"/>
      <c r="AD377" s="15"/>
      <c r="AE377" s="15"/>
      <c r="AT377" s="262" t="s">
        <v>165</v>
      </c>
      <c r="AU377" s="262" t="s">
        <v>84</v>
      </c>
      <c r="AV377" s="15" t="s">
        <v>161</v>
      </c>
      <c r="AW377" s="15" t="s">
        <v>35</v>
      </c>
      <c r="AX377" s="15" t="s">
        <v>82</v>
      </c>
      <c r="AY377" s="262" t="s">
        <v>153</v>
      </c>
    </row>
    <row r="378" s="2" customFormat="1" ht="16.5" customHeight="1">
      <c r="A378" s="39"/>
      <c r="B378" s="40"/>
      <c r="C378" s="213" t="s">
        <v>678</v>
      </c>
      <c r="D378" s="213" t="s">
        <v>156</v>
      </c>
      <c r="E378" s="214" t="s">
        <v>693</v>
      </c>
      <c r="F378" s="215" t="s">
        <v>694</v>
      </c>
      <c r="G378" s="216" t="s">
        <v>344</v>
      </c>
      <c r="H378" s="217">
        <v>3.8999999999999999</v>
      </c>
      <c r="I378" s="218"/>
      <c r="J378" s="219">
        <f>ROUND(I378*H378,2)</f>
        <v>0</v>
      </c>
      <c r="K378" s="215" t="s">
        <v>333</v>
      </c>
      <c r="L378" s="45"/>
      <c r="M378" s="220" t="s">
        <v>19</v>
      </c>
      <c r="N378" s="221" t="s">
        <v>46</v>
      </c>
      <c r="O378" s="85"/>
      <c r="P378" s="222">
        <f>O378*H378</f>
        <v>0</v>
      </c>
      <c r="Q378" s="222">
        <v>0.16370999999999999</v>
      </c>
      <c r="R378" s="222">
        <f>Q378*H378</f>
        <v>0.63846899999999995</v>
      </c>
      <c r="S378" s="222">
        <v>0</v>
      </c>
      <c r="T378" s="223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24" t="s">
        <v>161</v>
      </c>
      <c r="AT378" s="224" t="s">
        <v>156</v>
      </c>
      <c r="AU378" s="224" t="s">
        <v>84</v>
      </c>
      <c r="AY378" s="18" t="s">
        <v>153</v>
      </c>
      <c r="BE378" s="225">
        <f>IF(N378="základní",J378,0)</f>
        <v>0</v>
      </c>
      <c r="BF378" s="225">
        <f>IF(N378="snížená",J378,0)</f>
        <v>0</v>
      </c>
      <c r="BG378" s="225">
        <f>IF(N378="zákl. přenesená",J378,0)</f>
        <v>0</v>
      </c>
      <c r="BH378" s="225">
        <f>IF(N378="sníž. přenesená",J378,0)</f>
        <v>0</v>
      </c>
      <c r="BI378" s="225">
        <f>IF(N378="nulová",J378,0)</f>
        <v>0</v>
      </c>
      <c r="BJ378" s="18" t="s">
        <v>82</v>
      </c>
      <c r="BK378" s="225">
        <f>ROUND(I378*H378,2)</f>
        <v>0</v>
      </c>
      <c r="BL378" s="18" t="s">
        <v>161</v>
      </c>
      <c r="BM378" s="224" t="s">
        <v>1081</v>
      </c>
    </row>
    <row r="379" s="2" customFormat="1">
      <c r="A379" s="39"/>
      <c r="B379" s="40"/>
      <c r="C379" s="41"/>
      <c r="D379" s="226" t="s">
        <v>163</v>
      </c>
      <c r="E379" s="41"/>
      <c r="F379" s="227" t="s">
        <v>696</v>
      </c>
      <c r="G379" s="41"/>
      <c r="H379" s="41"/>
      <c r="I379" s="228"/>
      <c r="J379" s="41"/>
      <c r="K379" s="41"/>
      <c r="L379" s="45"/>
      <c r="M379" s="229"/>
      <c r="N379" s="230"/>
      <c r="O379" s="85"/>
      <c r="P379" s="85"/>
      <c r="Q379" s="85"/>
      <c r="R379" s="85"/>
      <c r="S379" s="85"/>
      <c r="T379" s="86"/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T379" s="18" t="s">
        <v>163</v>
      </c>
      <c r="AU379" s="18" t="s">
        <v>84</v>
      </c>
    </row>
    <row r="380" s="13" customFormat="1">
      <c r="A380" s="13"/>
      <c r="B380" s="231"/>
      <c r="C380" s="232"/>
      <c r="D380" s="226" t="s">
        <v>165</v>
      </c>
      <c r="E380" s="233" t="s">
        <v>19</v>
      </c>
      <c r="F380" s="234" t="s">
        <v>697</v>
      </c>
      <c r="G380" s="232"/>
      <c r="H380" s="233" t="s">
        <v>19</v>
      </c>
      <c r="I380" s="235"/>
      <c r="J380" s="232"/>
      <c r="K380" s="232"/>
      <c r="L380" s="236"/>
      <c r="M380" s="237"/>
      <c r="N380" s="238"/>
      <c r="O380" s="238"/>
      <c r="P380" s="238"/>
      <c r="Q380" s="238"/>
      <c r="R380" s="238"/>
      <c r="S380" s="238"/>
      <c r="T380" s="239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0" t="s">
        <v>165</v>
      </c>
      <c r="AU380" s="240" t="s">
        <v>84</v>
      </c>
      <c r="AV380" s="13" t="s">
        <v>82</v>
      </c>
      <c r="AW380" s="13" t="s">
        <v>35</v>
      </c>
      <c r="AX380" s="13" t="s">
        <v>75</v>
      </c>
      <c r="AY380" s="240" t="s">
        <v>153</v>
      </c>
    </row>
    <row r="381" s="14" customFormat="1">
      <c r="A381" s="14"/>
      <c r="B381" s="241"/>
      <c r="C381" s="242"/>
      <c r="D381" s="226" t="s">
        <v>165</v>
      </c>
      <c r="E381" s="243" t="s">
        <v>19</v>
      </c>
      <c r="F381" s="244" t="s">
        <v>1082</v>
      </c>
      <c r="G381" s="242"/>
      <c r="H381" s="245">
        <v>3.8999999999999999</v>
      </c>
      <c r="I381" s="246"/>
      <c r="J381" s="242"/>
      <c r="K381" s="242"/>
      <c r="L381" s="247"/>
      <c r="M381" s="248"/>
      <c r="N381" s="249"/>
      <c r="O381" s="249"/>
      <c r="P381" s="249"/>
      <c r="Q381" s="249"/>
      <c r="R381" s="249"/>
      <c r="S381" s="249"/>
      <c r="T381" s="250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51" t="s">
        <v>165</v>
      </c>
      <c r="AU381" s="251" t="s">
        <v>84</v>
      </c>
      <c r="AV381" s="14" t="s">
        <v>84</v>
      </c>
      <c r="AW381" s="14" t="s">
        <v>35</v>
      </c>
      <c r="AX381" s="14" t="s">
        <v>75</v>
      </c>
      <c r="AY381" s="251" t="s">
        <v>153</v>
      </c>
    </row>
    <row r="382" s="15" customFormat="1">
      <c r="A382" s="15"/>
      <c r="B382" s="252"/>
      <c r="C382" s="253"/>
      <c r="D382" s="226" t="s">
        <v>165</v>
      </c>
      <c r="E382" s="254" t="s">
        <v>19</v>
      </c>
      <c r="F382" s="255" t="s">
        <v>168</v>
      </c>
      <c r="G382" s="253"/>
      <c r="H382" s="256">
        <v>3.8999999999999999</v>
      </c>
      <c r="I382" s="257"/>
      <c r="J382" s="253"/>
      <c r="K382" s="253"/>
      <c r="L382" s="258"/>
      <c r="M382" s="259"/>
      <c r="N382" s="260"/>
      <c r="O382" s="260"/>
      <c r="P382" s="260"/>
      <c r="Q382" s="260"/>
      <c r="R382" s="260"/>
      <c r="S382" s="260"/>
      <c r="T382" s="261"/>
      <c r="U382" s="15"/>
      <c r="V382" s="15"/>
      <c r="W382" s="15"/>
      <c r="X382" s="15"/>
      <c r="Y382" s="15"/>
      <c r="Z382" s="15"/>
      <c r="AA382" s="15"/>
      <c r="AB382" s="15"/>
      <c r="AC382" s="15"/>
      <c r="AD382" s="15"/>
      <c r="AE382" s="15"/>
      <c r="AT382" s="262" t="s">
        <v>165</v>
      </c>
      <c r="AU382" s="262" t="s">
        <v>84</v>
      </c>
      <c r="AV382" s="15" t="s">
        <v>161</v>
      </c>
      <c r="AW382" s="15" t="s">
        <v>35</v>
      </c>
      <c r="AX382" s="15" t="s">
        <v>82</v>
      </c>
      <c r="AY382" s="262" t="s">
        <v>153</v>
      </c>
    </row>
    <row r="383" s="2" customFormat="1" ht="16.5" customHeight="1">
      <c r="A383" s="39"/>
      <c r="B383" s="40"/>
      <c r="C383" s="263" t="s">
        <v>692</v>
      </c>
      <c r="D383" s="263" t="s">
        <v>169</v>
      </c>
      <c r="E383" s="264" t="s">
        <v>700</v>
      </c>
      <c r="F383" s="265" t="s">
        <v>701</v>
      </c>
      <c r="G383" s="266" t="s">
        <v>344</v>
      </c>
      <c r="H383" s="267">
        <v>3.8999999999999999</v>
      </c>
      <c r="I383" s="268"/>
      <c r="J383" s="269">
        <f>ROUND(I383*H383,2)</f>
        <v>0</v>
      </c>
      <c r="K383" s="265" t="s">
        <v>333</v>
      </c>
      <c r="L383" s="270"/>
      <c r="M383" s="271" t="s">
        <v>19</v>
      </c>
      <c r="N383" s="272" t="s">
        <v>46</v>
      </c>
      <c r="O383" s="85"/>
      <c r="P383" s="222">
        <f>O383*H383</f>
        <v>0</v>
      </c>
      <c r="Q383" s="222">
        <v>0.15332000000000001</v>
      </c>
      <c r="R383" s="222">
        <f>Q383*H383</f>
        <v>0.59794800000000004</v>
      </c>
      <c r="S383" s="222">
        <v>0</v>
      </c>
      <c r="T383" s="223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24" t="s">
        <v>173</v>
      </c>
      <c r="AT383" s="224" t="s">
        <v>169</v>
      </c>
      <c r="AU383" s="224" t="s">
        <v>84</v>
      </c>
      <c r="AY383" s="18" t="s">
        <v>153</v>
      </c>
      <c r="BE383" s="225">
        <f>IF(N383="základní",J383,0)</f>
        <v>0</v>
      </c>
      <c r="BF383" s="225">
        <f>IF(N383="snížená",J383,0)</f>
        <v>0</v>
      </c>
      <c r="BG383" s="225">
        <f>IF(N383="zákl. přenesená",J383,0)</f>
        <v>0</v>
      </c>
      <c r="BH383" s="225">
        <f>IF(N383="sníž. přenesená",J383,0)</f>
        <v>0</v>
      </c>
      <c r="BI383" s="225">
        <f>IF(N383="nulová",J383,0)</f>
        <v>0</v>
      </c>
      <c r="BJ383" s="18" t="s">
        <v>82</v>
      </c>
      <c r="BK383" s="225">
        <f>ROUND(I383*H383,2)</f>
        <v>0</v>
      </c>
      <c r="BL383" s="18" t="s">
        <v>161</v>
      </c>
      <c r="BM383" s="224" t="s">
        <v>1083</v>
      </c>
    </row>
    <row r="384" s="2" customFormat="1">
      <c r="A384" s="39"/>
      <c r="B384" s="40"/>
      <c r="C384" s="41"/>
      <c r="D384" s="226" t="s">
        <v>163</v>
      </c>
      <c r="E384" s="41"/>
      <c r="F384" s="227" t="s">
        <v>701</v>
      </c>
      <c r="G384" s="41"/>
      <c r="H384" s="41"/>
      <c r="I384" s="228"/>
      <c r="J384" s="41"/>
      <c r="K384" s="41"/>
      <c r="L384" s="45"/>
      <c r="M384" s="229"/>
      <c r="N384" s="230"/>
      <c r="O384" s="85"/>
      <c r="P384" s="85"/>
      <c r="Q384" s="85"/>
      <c r="R384" s="85"/>
      <c r="S384" s="85"/>
      <c r="T384" s="86"/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T384" s="18" t="s">
        <v>163</v>
      </c>
      <c r="AU384" s="18" t="s">
        <v>84</v>
      </c>
    </row>
    <row r="385" s="14" customFormat="1">
      <c r="A385" s="14"/>
      <c r="B385" s="241"/>
      <c r="C385" s="242"/>
      <c r="D385" s="226" t="s">
        <v>165</v>
      </c>
      <c r="E385" s="243" t="s">
        <v>19</v>
      </c>
      <c r="F385" s="244" t="s">
        <v>1084</v>
      </c>
      <c r="G385" s="242"/>
      <c r="H385" s="245">
        <v>3.8999999999999999</v>
      </c>
      <c r="I385" s="246"/>
      <c r="J385" s="242"/>
      <c r="K385" s="242"/>
      <c r="L385" s="247"/>
      <c r="M385" s="248"/>
      <c r="N385" s="249"/>
      <c r="O385" s="249"/>
      <c r="P385" s="249"/>
      <c r="Q385" s="249"/>
      <c r="R385" s="249"/>
      <c r="S385" s="249"/>
      <c r="T385" s="250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51" t="s">
        <v>165</v>
      </c>
      <c r="AU385" s="251" t="s">
        <v>84</v>
      </c>
      <c r="AV385" s="14" t="s">
        <v>84</v>
      </c>
      <c r="AW385" s="14" t="s">
        <v>35</v>
      </c>
      <c r="AX385" s="14" t="s">
        <v>82</v>
      </c>
      <c r="AY385" s="251" t="s">
        <v>153</v>
      </c>
    </row>
    <row r="386" s="2" customFormat="1" ht="16.5" customHeight="1">
      <c r="A386" s="39"/>
      <c r="B386" s="40"/>
      <c r="C386" s="213" t="s">
        <v>699</v>
      </c>
      <c r="D386" s="213" t="s">
        <v>156</v>
      </c>
      <c r="E386" s="214" t="s">
        <v>706</v>
      </c>
      <c r="F386" s="215" t="s">
        <v>707</v>
      </c>
      <c r="G386" s="216" t="s">
        <v>159</v>
      </c>
      <c r="H386" s="217">
        <v>19.5</v>
      </c>
      <c r="I386" s="218"/>
      <c r="J386" s="219">
        <f>ROUND(I386*H386,2)</f>
        <v>0</v>
      </c>
      <c r="K386" s="215" t="s">
        <v>333</v>
      </c>
      <c r="L386" s="45"/>
      <c r="M386" s="220" t="s">
        <v>19</v>
      </c>
      <c r="N386" s="221" t="s">
        <v>46</v>
      </c>
      <c r="O386" s="85"/>
      <c r="P386" s="222">
        <f>O386*H386</f>
        <v>0</v>
      </c>
      <c r="Q386" s="222">
        <v>0.02681</v>
      </c>
      <c r="R386" s="222">
        <f>Q386*H386</f>
        <v>0.52279500000000001</v>
      </c>
      <c r="S386" s="222">
        <v>0</v>
      </c>
      <c r="T386" s="223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24" t="s">
        <v>161</v>
      </c>
      <c r="AT386" s="224" t="s">
        <v>156</v>
      </c>
      <c r="AU386" s="224" t="s">
        <v>84</v>
      </c>
      <c r="AY386" s="18" t="s">
        <v>153</v>
      </c>
      <c r="BE386" s="225">
        <f>IF(N386="základní",J386,0)</f>
        <v>0</v>
      </c>
      <c r="BF386" s="225">
        <f>IF(N386="snížená",J386,0)</f>
        <v>0</v>
      </c>
      <c r="BG386" s="225">
        <f>IF(N386="zákl. přenesená",J386,0)</f>
        <v>0</v>
      </c>
      <c r="BH386" s="225">
        <f>IF(N386="sníž. přenesená",J386,0)</f>
        <v>0</v>
      </c>
      <c r="BI386" s="225">
        <f>IF(N386="nulová",J386,0)</f>
        <v>0</v>
      </c>
      <c r="BJ386" s="18" t="s">
        <v>82</v>
      </c>
      <c r="BK386" s="225">
        <f>ROUND(I386*H386,2)</f>
        <v>0</v>
      </c>
      <c r="BL386" s="18" t="s">
        <v>161</v>
      </c>
      <c r="BM386" s="224" t="s">
        <v>1085</v>
      </c>
    </row>
    <row r="387" s="2" customFormat="1">
      <c r="A387" s="39"/>
      <c r="B387" s="40"/>
      <c r="C387" s="41"/>
      <c r="D387" s="226" t="s">
        <v>163</v>
      </c>
      <c r="E387" s="41"/>
      <c r="F387" s="227" t="s">
        <v>709</v>
      </c>
      <c r="G387" s="41"/>
      <c r="H387" s="41"/>
      <c r="I387" s="228"/>
      <c r="J387" s="41"/>
      <c r="K387" s="41"/>
      <c r="L387" s="45"/>
      <c r="M387" s="229"/>
      <c r="N387" s="230"/>
      <c r="O387" s="85"/>
      <c r="P387" s="85"/>
      <c r="Q387" s="85"/>
      <c r="R387" s="85"/>
      <c r="S387" s="85"/>
      <c r="T387" s="86"/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T387" s="18" t="s">
        <v>163</v>
      </c>
      <c r="AU387" s="18" t="s">
        <v>84</v>
      </c>
    </row>
    <row r="388" s="13" customFormat="1">
      <c r="A388" s="13"/>
      <c r="B388" s="231"/>
      <c r="C388" s="232"/>
      <c r="D388" s="226" t="s">
        <v>165</v>
      </c>
      <c r="E388" s="233" t="s">
        <v>19</v>
      </c>
      <c r="F388" s="234" t="s">
        <v>710</v>
      </c>
      <c r="G388" s="232"/>
      <c r="H388" s="233" t="s">
        <v>19</v>
      </c>
      <c r="I388" s="235"/>
      <c r="J388" s="232"/>
      <c r="K388" s="232"/>
      <c r="L388" s="236"/>
      <c r="M388" s="237"/>
      <c r="N388" s="238"/>
      <c r="O388" s="238"/>
      <c r="P388" s="238"/>
      <c r="Q388" s="238"/>
      <c r="R388" s="238"/>
      <c r="S388" s="238"/>
      <c r="T388" s="239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0" t="s">
        <v>165</v>
      </c>
      <c r="AU388" s="240" t="s">
        <v>84</v>
      </c>
      <c r="AV388" s="13" t="s">
        <v>82</v>
      </c>
      <c r="AW388" s="13" t="s">
        <v>35</v>
      </c>
      <c r="AX388" s="13" t="s">
        <v>75</v>
      </c>
      <c r="AY388" s="240" t="s">
        <v>153</v>
      </c>
    </row>
    <row r="389" s="13" customFormat="1">
      <c r="A389" s="13"/>
      <c r="B389" s="231"/>
      <c r="C389" s="232"/>
      <c r="D389" s="226" t="s">
        <v>165</v>
      </c>
      <c r="E389" s="233" t="s">
        <v>19</v>
      </c>
      <c r="F389" s="234" t="s">
        <v>711</v>
      </c>
      <c r="G389" s="232"/>
      <c r="H389" s="233" t="s">
        <v>19</v>
      </c>
      <c r="I389" s="235"/>
      <c r="J389" s="232"/>
      <c r="K389" s="232"/>
      <c r="L389" s="236"/>
      <c r="M389" s="237"/>
      <c r="N389" s="238"/>
      <c r="O389" s="238"/>
      <c r="P389" s="238"/>
      <c r="Q389" s="238"/>
      <c r="R389" s="238"/>
      <c r="S389" s="238"/>
      <c r="T389" s="239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0" t="s">
        <v>165</v>
      </c>
      <c r="AU389" s="240" t="s">
        <v>84</v>
      </c>
      <c r="AV389" s="13" t="s">
        <v>82</v>
      </c>
      <c r="AW389" s="13" t="s">
        <v>35</v>
      </c>
      <c r="AX389" s="13" t="s">
        <v>75</v>
      </c>
      <c r="AY389" s="240" t="s">
        <v>153</v>
      </c>
    </row>
    <row r="390" s="14" customFormat="1">
      <c r="A390" s="14"/>
      <c r="B390" s="241"/>
      <c r="C390" s="242"/>
      <c r="D390" s="226" t="s">
        <v>165</v>
      </c>
      <c r="E390" s="243" t="s">
        <v>19</v>
      </c>
      <c r="F390" s="244" t="s">
        <v>1086</v>
      </c>
      <c r="G390" s="242"/>
      <c r="H390" s="245">
        <v>19.5</v>
      </c>
      <c r="I390" s="246"/>
      <c r="J390" s="242"/>
      <c r="K390" s="242"/>
      <c r="L390" s="247"/>
      <c r="M390" s="248"/>
      <c r="N390" s="249"/>
      <c r="O390" s="249"/>
      <c r="P390" s="249"/>
      <c r="Q390" s="249"/>
      <c r="R390" s="249"/>
      <c r="S390" s="249"/>
      <c r="T390" s="250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51" t="s">
        <v>165</v>
      </c>
      <c r="AU390" s="251" t="s">
        <v>84</v>
      </c>
      <c r="AV390" s="14" t="s">
        <v>84</v>
      </c>
      <c r="AW390" s="14" t="s">
        <v>35</v>
      </c>
      <c r="AX390" s="14" t="s">
        <v>75</v>
      </c>
      <c r="AY390" s="251" t="s">
        <v>153</v>
      </c>
    </row>
    <row r="391" s="15" customFormat="1">
      <c r="A391" s="15"/>
      <c r="B391" s="252"/>
      <c r="C391" s="253"/>
      <c r="D391" s="226" t="s">
        <v>165</v>
      </c>
      <c r="E391" s="254" t="s">
        <v>19</v>
      </c>
      <c r="F391" s="255" t="s">
        <v>168</v>
      </c>
      <c r="G391" s="253"/>
      <c r="H391" s="256">
        <v>19.5</v>
      </c>
      <c r="I391" s="257"/>
      <c r="J391" s="253"/>
      <c r="K391" s="253"/>
      <c r="L391" s="258"/>
      <c r="M391" s="259"/>
      <c r="N391" s="260"/>
      <c r="O391" s="260"/>
      <c r="P391" s="260"/>
      <c r="Q391" s="260"/>
      <c r="R391" s="260"/>
      <c r="S391" s="260"/>
      <c r="T391" s="261"/>
      <c r="U391" s="15"/>
      <c r="V391" s="15"/>
      <c r="W391" s="15"/>
      <c r="X391" s="15"/>
      <c r="Y391" s="15"/>
      <c r="Z391" s="15"/>
      <c r="AA391" s="15"/>
      <c r="AB391" s="15"/>
      <c r="AC391" s="15"/>
      <c r="AD391" s="15"/>
      <c r="AE391" s="15"/>
      <c r="AT391" s="262" t="s">
        <v>165</v>
      </c>
      <c r="AU391" s="262" t="s">
        <v>84</v>
      </c>
      <c r="AV391" s="15" t="s">
        <v>161</v>
      </c>
      <c r="AW391" s="15" t="s">
        <v>35</v>
      </c>
      <c r="AX391" s="15" t="s">
        <v>82</v>
      </c>
      <c r="AY391" s="262" t="s">
        <v>153</v>
      </c>
    </row>
    <row r="392" s="2" customFormat="1" ht="16.5" customHeight="1">
      <c r="A392" s="39"/>
      <c r="B392" s="40"/>
      <c r="C392" s="213" t="s">
        <v>705</v>
      </c>
      <c r="D392" s="213" t="s">
        <v>156</v>
      </c>
      <c r="E392" s="214" t="s">
        <v>714</v>
      </c>
      <c r="F392" s="215" t="s">
        <v>715</v>
      </c>
      <c r="G392" s="216" t="s">
        <v>207</v>
      </c>
      <c r="H392" s="217">
        <v>1</v>
      </c>
      <c r="I392" s="218"/>
      <c r="J392" s="219">
        <f>ROUND(I392*H392,2)</f>
        <v>0</v>
      </c>
      <c r="K392" s="215" t="s">
        <v>333</v>
      </c>
      <c r="L392" s="45"/>
      <c r="M392" s="220" t="s">
        <v>19</v>
      </c>
      <c r="N392" s="221" t="s">
        <v>46</v>
      </c>
      <c r="O392" s="85"/>
      <c r="P392" s="222">
        <f>O392*H392</f>
        <v>0</v>
      </c>
      <c r="Q392" s="222">
        <v>0.0064900000000000001</v>
      </c>
      <c r="R392" s="222">
        <f>Q392*H392</f>
        <v>0.0064900000000000001</v>
      </c>
      <c r="S392" s="222">
        <v>0</v>
      </c>
      <c r="T392" s="223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24" t="s">
        <v>161</v>
      </c>
      <c r="AT392" s="224" t="s">
        <v>156</v>
      </c>
      <c r="AU392" s="224" t="s">
        <v>84</v>
      </c>
      <c r="AY392" s="18" t="s">
        <v>153</v>
      </c>
      <c r="BE392" s="225">
        <f>IF(N392="základní",J392,0)</f>
        <v>0</v>
      </c>
      <c r="BF392" s="225">
        <f>IF(N392="snížená",J392,0)</f>
        <v>0</v>
      </c>
      <c r="BG392" s="225">
        <f>IF(N392="zákl. přenesená",J392,0)</f>
        <v>0</v>
      </c>
      <c r="BH392" s="225">
        <f>IF(N392="sníž. přenesená",J392,0)</f>
        <v>0</v>
      </c>
      <c r="BI392" s="225">
        <f>IF(N392="nulová",J392,0)</f>
        <v>0</v>
      </c>
      <c r="BJ392" s="18" t="s">
        <v>82</v>
      </c>
      <c r="BK392" s="225">
        <f>ROUND(I392*H392,2)</f>
        <v>0</v>
      </c>
      <c r="BL392" s="18" t="s">
        <v>161</v>
      </c>
      <c r="BM392" s="224" t="s">
        <v>1087</v>
      </c>
    </row>
    <row r="393" s="2" customFormat="1">
      <c r="A393" s="39"/>
      <c r="B393" s="40"/>
      <c r="C393" s="41"/>
      <c r="D393" s="226" t="s">
        <v>163</v>
      </c>
      <c r="E393" s="41"/>
      <c r="F393" s="227" t="s">
        <v>717</v>
      </c>
      <c r="G393" s="41"/>
      <c r="H393" s="41"/>
      <c r="I393" s="228"/>
      <c r="J393" s="41"/>
      <c r="K393" s="41"/>
      <c r="L393" s="45"/>
      <c r="M393" s="229"/>
      <c r="N393" s="230"/>
      <c r="O393" s="85"/>
      <c r="P393" s="85"/>
      <c r="Q393" s="85"/>
      <c r="R393" s="85"/>
      <c r="S393" s="85"/>
      <c r="T393" s="86"/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T393" s="18" t="s">
        <v>163</v>
      </c>
      <c r="AU393" s="18" t="s">
        <v>84</v>
      </c>
    </row>
    <row r="394" s="13" customFormat="1">
      <c r="A394" s="13"/>
      <c r="B394" s="231"/>
      <c r="C394" s="232"/>
      <c r="D394" s="226" t="s">
        <v>165</v>
      </c>
      <c r="E394" s="233" t="s">
        <v>19</v>
      </c>
      <c r="F394" s="234" t="s">
        <v>1088</v>
      </c>
      <c r="G394" s="232"/>
      <c r="H394" s="233" t="s">
        <v>19</v>
      </c>
      <c r="I394" s="235"/>
      <c r="J394" s="232"/>
      <c r="K394" s="232"/>
      <c r="L394" s="236"/>
      <c r="M394" s="237"/>
      <c r="N394" s="238"/>
      <c r="O394" s="238"/>
      <c r="P394" s="238"/>
      <c r="Q394" s="238"/>
      <c r="R394" s="238"/>
      <c r="S394" s="238"/>
      <c r="T394" s="239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0" t="s">
        <v>165</v>
      </c>
      <c r="AU394" s="240" t="s">
        <v>84</v>
      </c>
      <c r="AV394" s="13" t="s">
        <v>82</v>
      </c>
      <c r="AW394" s="13" t="s">
        <v>35</v>
      </c>
      <c r="AX394" s="13" t="s">
        <v>75</v>
      </c>
      <c r="AY394" s="240" t="s">
        <v>153</v>
      </c>
    </row>
    <row r="395" s="14" customFormat="1">
      <c r="A395" s="14"/>
      <c r="B395" s="241"/>
      <c r="C395" s="242"/>
      <c r="D395" s="226" t="s">
        <v>165</v>
      </c>
      <c r="E395" s="243" t="s">
        <v>19</v>
      </c>
      <c r="F395" s="244" t="s">
        <v>82</v>
      </c>
      <c r="G395" s="242"/>
      <c r="H395" s="245">
        <v>1</v>
      </c>
      <c r="I395" s="246"/>
      <c r="J395" s="242"/>
      <c r="K395" s="242"/>
      <c r="L395" s="247"/>
      <c r="M395" s="248"/>
      <c r="N395" s="249"/>
      <c r="O395" s="249"/>
      <c r="P395" s="249"/>
      <c r="Q395" s="249"/>
      <c r="R395" s="249"/>
      <c r="S395" s="249"/>
      <c r="T395" s="250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51" t="s">
        <v>165</v>
      </c>
      <c r="AU395" s="251" t="s">
        <v>84</v>
      </c>
      <c r="AV395" s="14" t="s">
        <v>84</v>
      </c>
      <c r="AW395" s="14" t="s">
        <v>35</v>
      </c>
      <c r="AX395" s="14" t="s">
        <v>75</v>
      </c>
      <c r="AY395" s="251" t="s">
        <v>153</v>
      </c>
    </row>
    <row r="396" s="15" customFormat="1">
      <c r="A396" s="15"/>
      <c r="B396" s="252"/>
      <c r="C396" s="253"/>
      <c r="D396" s="226" t="s">
        <v>165</v>
      </c>
      <c r="E396" s="254" t="s">
        <v>19</v>
      </c>
      <c r="F396" s="255" t="s">
        <v>168</v>
      </c>
      <c r="G396" s="253"/>
      <c r="H396" s="256">
        <v>1</v>
      </c>
      <c r="I396" s="257"/>
      <c r="J396" s="253"/>
      <c r="K396" s="253"/>
      <c r="L396" s="258"/>
      <c r="M396" s="259"/>
      <c r="N396" s="260"/>
      <c r="O396" s="260"/>
      <c r="P396" s="260"/>
      <c r="Q396" s="260"/>
      <c r="R396" s="260"/>
      <c r="S396" s="260"/>
      <c r="T396" s="261"/>
      <c r="U396" s="15"/>
      <c r="V396" s="15"/>
      <c r="W396" s="15"/>
      <c r="X396" s="15"/>
      <c r="Y396" s="15"/>
      <c r="Z396" s="15"/>
      <c r="AA396" s="15"/>
      <c r="AB396" s="15"/>
      <c r="AC396" s="15"/>
      <c r="AD396" s="15"/>
      <c r="AE396" s="15"/>
      <c r="AT396" s="262" t="s">
        <v>165</v>
      </c>
      <c r="AU396" s="262" t="s">
        <v>84</v>
      </c>
      <c r="AV396" s="15" t="s">
        <v>161</v>
      </c>
      <c r="AW396" s="15" t="s">
        <v>35</v>
      </c>
      <c r="AX396" s="15" t="s">
        <v>82</v>
      </c>
      <c r="AY396" s="262" t="s">
        <v>153</v>
      </c>
    </row>
    <row r="397" s="2" customFormat="1" ht="16.5" customHeight="1">
      <c r="A397" s="39"/>
      <c r="B397" s="40"/>
      <c r="C397" s="213" t="s">
        <v>713</v>
      </c>
      <c r="D397" s="213" t="s">
        <v>156</v>
      </c>
      <c r="E397" s="214" t="s">
        <v>1089</v>
      </c>
      <c r="F397" s="215" t="s">
        <v>1090</v>
      </c>
      <c r="G397" s="216" t="s">
        <v>344</v>
      </c>
      <c r="H397" s="217">
        <v>16</v>
      </c>
      <c r="I397" s="218"/>
      <c r="J397" s="219">
        <f>ROUND(I397*H397,2)</f>
        <v>0</v>
      </c>
      <c r="K397" s="215" t="s">
        <v>333</v>
      </c>
      <c r="L397" s="45"/>
      <c r="M397" s="220" t="s">
        <v>19</v>
      </c>
      <c r="N397" s="221" t="s">
        <v>46</v>
      </c>
      <c r="O397" s="85"/>
      <c r="P397" s="222">
        <f>O397*H397</f>
        <v>0</v>
      </c>
      <c r="Q397" s="222">
        <v>0</v>
      </c>
      <c r="R397" s="222">
        <f>Q397*H397</f>
        <v>0</v>
      </c>
      <c r="S397" s="222">
        <v>0.085999999999999993</v>
      </c>
      <c r="T397" s="223">
        <f>S397*H397</f>
        <v>1.3759999999999999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24" t="s">
        <v>161</v>
      </c>
      <c r="AT397" s="224" t="s">
        <v>156</v>
      </c>
      <c r="AU397" s="224" t="s">
        <v>84</v>
      </c>
      <c r="AY397" s="18" t="s">
        <v>153</v>
      </c>
      <c r="BE397" s="225">
        <f>IF(N397="základní",J397,0)</f>
        <v>0</v>
      </c>
      <c r="BF397" s="225">
        <f>IF(N397="snížená",J397,0)</f>
        <v>0</v>
      </c>
      <c r="BG397" s="225">
        <f>IF(N397="zákl. přenesená",J397,0)</f>
        <v>0</v>
      </c>
      <c r="BH397" s="225">
        <f>IF(N397="sníž. přenesená",J397,0)</f>
        <v>0</v>
      </c>
      <c r="BI397" s="225">
        <f>IF(N397="nulová",J397,0)</f>
        <v>0</v>
      </c>
      <c r="BJ397" s="18" t="s">
        <v>82</v>
      </c>
      <c r="BK397" s="225">
        <f>ROUND(I397*H397,2)</f>
        <v>0</v>
      </c>
      <c r="BL397" s="18" t="s">
        <v>161</v>
      </c>
      <c r="BM397" s="224" t="s">
        <v>1091</v>
      </c>
    </row>
    <row r="398" s="2" customFormat="1">
      <c r="A398" s="39"/>
      <c r="B398" s="40"/>
      <c r="C398" s="41"/>
      <c r="D398" s="226" t="s">
        <v>163</v>
      </c>
      <c r="E398" s="41"/>
      <c r="F398" s="227" t="s">
        <v>1092</v>
      </c>
      <c r="G398" s="41"/>
      <c r="H398" s="41"/>
      <c r="I398" s="228"/>
      <c r="J398" s="41"/>
      <c r="K398" s="41"/>
      <c r="L398" s="45"/>
      <c r="M398" s="229"/>
      <c r="N398" s="230"/>
      <c r="O398" s="85"/>
      <c r="P398" s="85"/>
      <c r="Q398" s="85"/>
      <c r="R398" s="85"/>
      <c r="S398" s="85"/>
      <c r="T398" s="86"/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T398" s="18" t="s">
        <v>163</v>
      </c>
      <c r="AU398" s="18" t="s">
        <v>84</v>
      </c>
    </row>
    <row r="399" s="13" customFormat="1">
      <c r="A399" s="13"/>
      <c r="B399" s="231"/>
      <c r="C399" s="232"/>
      <c r="D399" s="226" t="s">
        <v>165</v>
      </c>
      <c r="E399" s="233" t="s">
        <v>19</v>
      </c>
      <c r="F399" s="234" t="s">
        <v>1093</v>
      </c>
      <c r="G399" s="232"/>
      <c r="H399" s="233" t="s">
        <v>19</v>
      </c>
      <c r="I399" s="235"/>
      <c r="J399" s="232"/>
      <c r="K399" s="232"/>
      <c r="L399" s="236"/>
      <c r="M399" s="237"/>
      <c r="N399" s="238"/>
      <c r="O399" s="238"/>
      <c r="P399" s="238"/>
      <c r="Q399" s="238"/>
      <c r="R399" s="238"/>
      <c r="S399" s="238"/>
      <c r="T399" s="239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0" t="s">
        <v>165</v>
      </c>
      <c r="AU399" s="240" t="s">
        <v>84</v>
      </c>
      <c r="AV399" s="13" t="s">
        <v>82</v>
      </c>
      <c r="AW399" s="13" t="s">
        <v>35</v>
      </c>
      <c r="AX399" s="13" t="s">
        <v>75</v>
      </c>
      <c r="AY399" s="240" t="s">
        <v>153</v>
      </c>
    </row>
    <row r="400" s="14" customFormat="1">
      <c r="A400" s="14"/>
      <c r="B400" s="241"/>
      <c r="C400" s="242"/>
      <c r="D400" s="226" t="s">
        <v>165</v>
      </c>
      <c r="E400" s="243" t="s">
        <v>19</v>
      </c>
      <c r="F400" s="244" t="s">
        <v>275</v>
      </c>
      <c r="G400" s="242"/>
      <c r="H400" s="245">
        <v>16</v>
      </c>
      <c r="I400" s="246"/>
      <c r="J400" s="242"/>
      <c r="K400" s="242"/>
      <c r="L400" s="247"/>
      <c r="M400" s="248"/>
      <c r="N400" s="249"/>
      <c r="O400" s="249"/>
      <c r="P400" s="249"/>
      <c r="Q400" s="249"/>
      <c r="R400" s="249"/>
      <c r="S400" s="249"/>
      <c r="T400" s="250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51" t="s">
        <v>165</v>
      </c>
      <c r="AU400" s="251" t="s">
        <v>84</v>
      </c>
      <c r="AV400" s="14" t="s">
        <v>84</v>
      </c>
      <c r="AW400" s="14" t="s">
        <v>35</v>
      </c>
      <c r="AX400" s="14" t="s">
        <v>75</v>
      </c>
      <c r="AY400" s="251" t="s">
        <v>153</v>
      </c>
    </row>
    <row r="401" s="15" customFormat="1">
      <c r="A401" s="15"/>
      <c r="B401" s="252"/>
      <c r="C401" s="253"/>
      <c r="D401" s="226" t="s">
        <v>165</v>
      </c>
      <c r="E401" s="254" t="s">
        <v>19</v>
      </c>
      <c r="F401" s="255" t="s">
        <v>168</v>
      </c>
      <c r="G401" s="253"/>
      <c r="H401" s="256">
        <v>16</v>
      </c>
      <c r="I401" s="257"/>
      <c r="J401" s="253"/>
      <c r="K401" s="253"/>
      <c r="L401" s="258"/>
      <c r="M401" s="259"/>
      <c r="N401" s="260"/>
      <c r="O401" s="260"/>
      <c r="P401" s="260"/>
      <c r="Q401" s="260"/>
      <c r="R401" s="260"/>
      <c r="S401" s="260"/>
      <c r="T401" s="261"/>
      <c r="U401" s="15"/>
      <c r="V401" s="15"/>
      <c r="W401" s="15"/>
      <c r="X401" s="15"/>
      <c r="Y401" s="15"/>
      <c r="Z401" s="15"/>
      <c r="AA401" s="15"/>
      <c r="AB401" s="15"/>
      <c r="AC401" s="15"/>
      <c r="AD401" s="15"/>
      <c r="AE401" s="15"/>
      <c r="AT401" s="262" t="s">
        <v>165</v>
      </c>
      <c r="AU401" s="262" t="s">
        <v>84</v>
      </c>
      <c r="AV401" s="15" t="s">
        <v>161</v>
      </c>
      <c r="AW401" s="15" t="s">
        <v>35</v>
      </c>
      <c r="AX401" s="15" t="s">
        <v>82</v>
      </c>
      <c r="AY401" s="262" t="s">
        <v>153</v>
      </c>
    </row>
    <row r="402" s="2" customFormat="1" ht="16.5" customHeight="1">
      <c r="A402" s="39"/>
      <c r="B402" s="40"/>
      <c r="C402" s="213" t="s">
        <v>719</v>
      </c>
      <c r="D402" s="213" t="s">
        <v>156</v>
      </c>
      <c r="E402" s="214" t="s">
        <v>1094</v>
      </c>
      <c r="F402" s="215" t="s">
        <v>1095</v>
      </c>
      <c r="G402" s="216" t="s">
        <v>180</v>
      </c>
      <c r="H402" s="217">
        <v>39.168999999999997</v>
      </c>
      <c r="I402" s="218"/>
      <c r="J402" s="219">
        <f>ROUND(I402*H402,2)</f>
        <v>0</v>
      </c>
      <c r="K402" s="215" t="s">
        <v>333</v>
      </c>
      <c r="L402" s="45"/>
      <c r="M402" s="220" t="s">
        <v>19</v>
      </c>
      <c r="N402" s="221" t="s">
        <v>46</v>
      </c>
      <c r="O402" s="85"/>
      <c r="P402" s="222">
        <f>O402*H402</f>
        <v>0</v>
      </c>
      <c r="Q402" s="222">
        <v>0.12</v>
      </c>
      <c r="R402" s="222">
        <f>Q402*H402</f>
        <v>4.7002799999999993</v>
      </c>
      <c r="S402" s="222">
        <v>2.4900000000000002</v>
      </c>
      <c r="T402" s="223">
        <f>S402*H402</f>
        <v>97.530810000000002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24" t="s">
        <v>161</v>
      </c>
      <c r="AT402" s="224" t="s">
        <v>156</v>
      </c>
      <c r="AU402" s="224" t="s">
        <v>84</v>
      </c>
      <c r="AY402" s="18" t="s">
        <v>153</v>
      </c>
      <c r="BE402" s="225">
        <f>IF(N402="základní",J402,0)</f>
        <v>0</v>
      </c>
      <c r="BF402" s="225">
        <f>IF(N402="snížená",J402,0)</f>
        <v>0</v>
      </c>
      <c r="BG402" s="225">
        <f>IF(N402="zákl. přenesená",J402,0)</f>
        <v>0</v>
      </c>
      <c r="BH402" s="225">
        <f>IF(N402="sníž. přenesená",J402,0)</f>
        <v>0</v>
      </c>
      <c r="BI402" s="225">
        <f>IF(N402="nulová",J402,0)</f>
        <v>0</v>
      </c>
      <c r="BJ402" s="18" t="s">
        <v>82</v>
      </c>
      <c r="BK402" s="225">
        <f>ROUND(I402*H402,2)</f>
        <v>0</v>
      </c>
      <c r="BL402" s="18" t="s">
        <v>161</v>
      </c>
      <c r="BM402" s="224" t="s">
        <v>1096</v>
      </c>
    </row>
    <row r="403" s="2" customFormat="1">
      <c r="A403" s="39"/>
      <c r="B403" s="40"/>
      <c r="C403" s="41"/>
      <c r="D403" s="226" t="s">
        <v>163</v>
      </c>
      <c r="E403" s="41"/>
      <c r="F403" s="227" t="s">
        <v>1097</v>
      </c>
      <c r="G403" s="41"/>
      <c r="H403" s="41"/>
      <c r="I403" s="228"/>
      <c r="J403" s="41"/>
      <c r="K403" s="41"/>
      <c r="L403" s="45"/>
      <c r="M403" s="229"/>
      <c r="N403" s="230"/>
      <c r="O403" s="85"/>
      <c r="P403" s="85"/>
      <c r="Q403" s="85"/>
      <c r="R403" s="85"/>
      <c r="S403" s="85"/>
      <c r="T403" s="86"/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T403" s="18" t="s">
        <v>163</v>
      </c>
      <c r="AU403" s="18" t="s">
        <v>84</v>
      </c>
    </row>
    <row r="404" s="13" customFormat="1">
      <c r="A404" s="13"/>
      <c r="B404" s="231"/>
      <c r="C404" s="232"/>
      <c r="D404" s="226" t="s">
        <v>165</v>
      </c>
      <c r="E404" s="233" t="s">
        <v>19</v>
      </c>
      <c r="F404" s="234" t="s">
        <v>1098</v>
      </c>
      <c r="G404" s="232"/>
      <c r="H404" s="233" t="s">
        <v>19</v>
      </c>
      <c r="I404" s="235"/>
      <c r="J404" s="232"/>
      <c r="K404" s="232"/>
      <c r="L404" s="236"/>
      <c r="M404" s="237"/>
      <c r="N404" s="238"/>
      <c r="O404" s="238"/>
      <c r="P404" s="238"/>
      <c r="Q404" s="238"/>
      <c r="R404" s="238"/>
      <c r="S404" s="238"/>
      <c r="T404" s="239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0" t="s">
        <v>165</v>
      </c>
      <c r="AU404" s="240" t="s">
        <v>84</v>
      </c>
      <c r="AV404" s="13" t="s">
        <v>82</v>
      </c>
      <c r="AW404" s="13" t="s">
        <v>35</v>
      </c>
      <c r="AX404" s="13" t="s">
        <v>75</v>
      </c>
      <c r="AY404" s="240" t="s">
        <v>153</v>
      </c>
    </row>
    <row r="405" s="13" customFormat="1">
      <c r="A405" s="13"/>
      <c r="B405" s="231"/>
      <c r="C405" s="232"/>
      <c r="D405" s="226" t="s">
        <v>165</v>
      </c>
      <c r="E405" s="233" t="s">
        <v>19</v>
      </c>
      <c r="F405" s="234" t="s">
        <v>1099</v>
      </c>
      <c r="G405" s="232"/>
      <c r="H405" s="233" t="s">
        <v>19</v>
      </c>
      <c r="I405" s="235"/>
      <c r="J405" s="232"/>
      <c r="K405" s="232"/>
      <c r="L405" s="236"/>
      <c r="M405" s="237"/>
      <c r="N405" s="238"/>
      <c r="O405" s="238"/>
      <c r="P405" s="238"/>
      <c r="Q405" s="238"/>
      <c r="R405" s="238"/>
      <c r="S405" s="238"/>
      <c r="T405" s="239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0" t="s">
        <v>165</v>
      </c>
      <c r="AU405" s="240" t="s">
        <v>84</v>
      </c>
      <c r="AV405" s="13" t="s">
        <v>82</v>
      </c>
      <c r="AW405" s="13" t="s">
        <v>35</v>
      </c>
      <c r="AX405" s="13" t="s">
        <v>75</v>
      </c>
      <c r="AY405" s="240" t="s">
        <v>153</v>
      </c>
    </row>
    <row r="406" s="14" customFormat="1">
      <c r="A406" s="14"/>
      <c r="B406" s="241"/>
      <c r="C406" s="242"/>
      <c r="D406" s="226" t="s">
        <v>165</v>
      </c>
      <c r="E406" s="243" t="s">
        <v>19</v>
      </c>
      <c r="F406" s="244" t="s">
        <v>1100</v>
      </c>
      <c r="G406" s="242"/>
      <c r="H406" s="245">
        <v>5.6529999999999996</v>
      </c>
      <c r="I406" s="246"/>
      <c r="J406" s="242"/>
      <c r="K406" s="242"/>
      <c r="L406" s="247"/>
      <c r="M406" s="248"/>
      <c r="N406" s="249"/>
      <c r="O406" s="249"/>
      <c r="P406" s="249"/>
      <c r="Q406" s="249"/>
      <c r="R406" s="249"/>
      <c r="S406" s="249"/>
      <c r="T406" s="250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51" t="s">
        <v>165</v>
      </c>
      <c r="AU406" s="251" t="s">
        <v>84</v>
      </c>
      <c r="AV406" s="14" t="s">
        <v>84</v>
      </c>
      <c r="AW406" s="14" t="s">
        <v>35</v>
      </c>
      <c r="AX406" s="14" t="s">
        <v>75</v>
      </c>
      <c r="AY406" s="251" t="s">
        <v>153</v>
      </c>
    </row>
    <row r="407" s="13" customFormat="1">
      <c r="A407" s="13"/>
      <c r="B407" s="231"/>
      <c r="C407" s="232"/>
      <c r="D407" s="226" t="s">
        <v>165</v>
      </c>
      <c r="E407" s="233" t="s">
        <v>19</v>
      </c>
      <c r="F407" s="234" t="s">
        <v>1101</v>
      </c>
      <c r="G407" s="232"/>
      <c r="H407" s="233" t="s">
        <v>19</v>
      </c>
      <c r="I407" s="235"/>
      <c r="J407" s="232"/>
      <c r="K407" s="232"/>
      <c r="L407" s="236"/>
      <c r="M407" s="237"/>
      <c r="N407" s="238"/>
      <c r="O407" s="238"/>
      <c r="P407" s="238"/>
      <c r="Q407" s="238"/>
      <c r="R407" s="238"/>
      <c r="S407" s="238"/>
      <c r="T407" s="239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0" t="s">
        <v>165</v>
      </c>
      <c r="AU407" s="240" t="s">
        <v>84</v>
      </c>
      <c r="AV407" s="13" t="s">
        <v>82</v>
      </c>
      <c r="AW407" s="13" t="s">
        <v>35</v>
      </c>
      <c r="AX407" s="13" t="s">
        <v>75</v>
      </c>
      <c r="AY407" s="240" t="s">
        <v>153</v>
      </c>
    </row>
    <row r="408" s="14" customFormat="1">
      <c r="A408" s="14"/>
      <c r="B408" s="241"/>
      <c r="C408" s="242"/>
      <c r="D408" s="226" t="s">
        <v>165</v>
      </c>
      <c r="E408" s="243" t="s">
        <v>19</v>
      </c>
      <c r="F408" s="244" t="s">
        <v>1102</v>
      </c>
      <c r="G408" s="242"/>
      <c r="H408" s="245">
        <v>31.920000000000002</v>
      </c>
      <c r="I408" s="246"/>
      <c r="J408" s="242"/>
      <c r="K408" s="242"/>
      <c r="L408" s="247"/>
      <c r="M408" s="248"/>
      <c r="N408" s="249"/>
      <c r="O408" s="249"/>
      <c r="P408" s="249"/>
      <c r="Q408" s="249"/>
      <c r="R408" s="249"/>
      <c r="S408" s="249"/>
      <c r="T408" s="250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51" t="s">
        <v>165</v>
      </c>
      <c r="AU408" s="251" t="s">
        <v>84</v>
      </c>
      <c r="AV408" s="14" t="s">
        <v>84</v>
      </c>
      <c r="AW408" s="14" t="s">
        <v>35</v>
      </c>
      <c r="AX408" s="14" t="s">
        <v>75</v>
      </c>
      <c r="AY408" s="251" t="s">
        <v>153</v>
      </c>
    </row>
    <row r="409" s="13" customFormat="1">
      <c r="A409" s="13"/>
      <c r="B409" s="231"/>
      <c r="C409" s="232"/>
      <c r="D409" s="226" t="s">
        <v>165</v>
      </c>
      <c r="E409" s="233" t="s">
        <v>19</v>
      </c>
      <c r="F409" s="234" t="s">
        <v>1103</v>
      </c>
      <c r="G409" s="232"/>
      <c r="H409" s="233" t="s">
        <v>19</v>
      </c>
      <c r="I409" s="235"/>
      <c r="J409" s="232"/>
      <c r="K409" s="232"/>
      <c r="L409" s="236"/>
      <c r="M409" s="237"/>
      <c r="N409" s="238"/>
      <c r="O409" s="238"/>
      <c r="P409" s="238"/>
      <c r="Q409" s="238"/>
      <c r="R409" s="238"/>
      <c r="S409" s="238"/>
      <c r="T409" s="239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0" t="s">
        <v>165</v>
      </c>
      <c r="AU409" s="240" t="s">
        <v>84</v>
      </c>
      <c r="AV409" s="13" t="s">
        <v>82</v>
      </c>
      <c r="AW409" s="13" t="s">
        <v>35</v>
      </c>
      <c r="AX409" s="13" t="s">
        <v>75</v>
      </c>
      <c r="AY409" s="240" t="s">
        <v>153</v>
      </c>
    </row>
    <row r="410" s="14" customFormat="1">
      <c r="A410" s="14"/>
      <c r="B410" s="241"/>
      <c r="C410" s="242"/>
      <c r="D410" s="226" t="s">
        <v>165</v>
      </c>
      <c r="E410" s="243" t="s">
        <v>19</v>
      </c>
      <c r="F410" s="244" t="s">
        <v>1104</v>
      </c>
      <c r="G410" s="242"/>
      <c r="H410" s="245">
        <v>1.5960000000000001</v>
      </c>
      <c r="I410" s="246"/>
      <c r="J410" s="242"/>
      <c r="K410" s="242"/>
      <c r="L410" s="247"/>
      <c r="M410" s="248"/>
      <c r="N410" s="249"/>
      <c r="O410" s="249"/>
      <c r="P410" s="249"/>
      <c r="Q410" s="249"/>
      <c r="R410" s="249"/>
      <c r="S410" s="249"/>
      <c r="T410" s="250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51" t="s">
        <v>165</v>
      </c>
      <c r="AU410" s="251" t="s">
        <v>84</v>
      </c>
      <c r="AV410" s="14" t="s">
        <v>84</v>
      </c>
      <c r="AW410" s="14" t="s">
        <v>35</v>
      </c>
      <c r="AX410" s="14" t="s">
        <v>75</v>
      </c>
      <c r="AY410" s="251" t="s">
        <v>153</v>
      </c>
    </row>
    <row r="411" s="15" customFormat="1">
      <c r="A411" s="15"/>
      <c r="B411" s="252"/>
      <c r="C411" s="253"/>
      <c r="D411" s="226" t="s">
        <v>165</v>
      </c>
      <c r="E411" s="254" t="s">
        <v>19</v>
      </c>
      <c r="F411" s="255" t="s">
        <v>168</v>
      </c>
      <c r="G411" s="253"/>
      <c r="H411" s="256">
        <v>39.168999999999997</v>
      </c>
      <c r="I411" s="257"/>
      <c r="J411" s="253"/>
      <c r="K411" s="253"/>
      <c r="L411" s="258"/>
      <c r="M411" s="259"/>
      <c r="N411" s="260"/>
      <c r="O411" s="260"/>
      <c r="P411" s="260"/>
      <c r="Q411" s="260"/>
      <c r="R411" s="260"/>
      <c r="S411" s="260"/>
      <c r="T411" s="261"/>
      <c r="U411" s="15"/>
      <c r="V411" s="15"/>
      <c r="W411" s="15"/>
      <c r="X411" s="15"/>
      <c r="Y411" s="15"/>
      <c r="Z411" s="15"/>
      <c r="AA411" s="15"/>
      <c r="AB411" s="15"/>
      <c r="AC411" s="15"/>
      <c r="AD411" s="15"/>
      <c r="AE411" s="15"/>
      <c r="AT411" s="262" t="s">
        <v>165</v>
      </c>
      <c r="AU411" s="262" t="s">
        <v>84</v>
      </c>
      <c r="AV411" s="15" t="s">
        <v>161</v>
      </c>
      <c r="AW411" s="15" t="s">
        <v>35</v>
      </c>
      <c r="AX411" s="15" t="s">
        <v>82</v>
      </c>
      <c r="AY411" s="262" t="s">
        <v>153</v>
      </c>
    </row>
    <row r="412" s="2" customFormat="1" ht="16.5" customHeight="1">
      <c r="A412" s="39"/>
      <c r="B412" s="40"/>
      <c r="C412" s="213" t="s">
        <v>726</v>
      </c>
      <c r="D412" s="213" t="s">
        <v>156</v>
      </c>
      <c r="E412" s="214" t="s">
        <v>727</v>
      </c>
      <c r="F412" s="215" t="s">
        <v>728</v>
      </c>
      <c r="G412" s="216" t="s">
        <v>180</v>
      </c>
      <c r="H412" s="217">
        <v>2.1000000000000001</v>
      </c>
      <c r="I412" s="218"/>
      <c r="J412" s="219">
        <f>ROUND(I412*H412,2)</f>
        <v>0</v>
      </c>
      <c r="K412" s="215" t="s">
        <v>333</v>
      </c>
      <c r="L412" s="45"/>
      <c r="M412" s="220" t="s">
        <v>19</v>
      </c>
      <c r="N412" s="221" t="s">
        <v>46</v>
      </c>
      <c r="O412" s="85"/>
      <c r="P412" s="222">
        <f>O412*H412</f>
        <v>0</v>
      </c>
      <c r="Q412" s="222">
        <v>0.12</v>
      </c>
      <c r="R412" s="222">
        <f>Q412*H412</f>
        <v>0.252</v>
      </c>
      <c r="S412" s="222">
        <v>2.2000000000000002</v>
      </c>
      <c r="T412" s="223">
        <f>S412*H412</f>
        <v>4.620000000000001</v>
      </c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R412" s="224" t="s">
        <v>161</v>
      </c>
      <c r="AT412" s="224" t="s">
        <v>156</v>
      </c>
      <c r="AU412" s="224" t="s">
        <v>84</v>
      </c>
      <c r="AY412" s="18" t="s">
        <v>153</v>
      </c>
      <c r="BE412" s="225">
        <f>IF(N412="základní",J412,0)</f>
        <v>0</v>
      </c>
      <c r="BF412" s="225">
        <f>IF(N412="snížená",J412,0)</f>
        <v>0</v>
      </c>
      <c r="BG412" s="225">
        <f>IF(N412="zákl. přenesená",J412,0)</f>
        <v>0</v>
      </c>
      <c r="BH412" s="225">
        <f>IF(N412="sníž. přenesená",J412,0)</f>
        <v>0</v>
      </c>
      <c r="BI412" s="225">
        <f>IF(N412="nulová",J412,0)</f>
        <v>0</v>
      </c>
      <c r="BJ412" s="18" t="s">
        <v>82</v>
      </c>
      <c r="BK412" s="225">
        <f>ROUND(I412*H412,2)</f>
        <v>0</v>
      </c>
      <c r="BL412" s="18" t="s">
        <v>161</v>
      </c>
      <c r="BM412" s="224" t="s">
        <v>1105</v>
      </c>
    </row>
    <row r="413" s="2" customFormat="1">
      <c r="A413" s="39"/>
      <c r="B413" s="40"/>
      <c r="C413" s="41"/>
      <c r="D413" s="226" t="s">
        <v>163</v>
      </c>
      <c r="E413" s="41"/>
      <c r="F413" s="227" t="s">
        <v>730</v>
      </c>
      <c r="G413" s="41"/>
      <c r="H413" s="41"/>
      <c r="I413" s="228"/>
      <c r="J413" s="41"/>
      <c r="K413" s="41"/>
      <c r="L413" s="45"/>
      <c r="M413" s="229"/>
      <c r="N413" s="230"/>
      <c r="O413" s="85"/>
      <c r="P413" s="85"/>
      <c r="Q413" s="85"/>
      <c r="R413" s="85"/>
      <c r="S413" s="85"/>
      <c r="T413" s="86"/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T413" s="18" t="s">
        <v>163</v>
      </c>
      <c r="AU413" s="18" t="s">
        <v>84</v>
      </c>
    </row>
    <row r="414" s="13" customFormat="1">
      <c r="A414" s="13"/>
      <c r="B414" s="231"/>
      <c r="C414" s="232"/>
      <c r="D414" s="226" t="s">
        <v>165</v>
      </c>
      <c r="E414" s="233" t="s">
        <v>19</v>
      </c>
      <c r="F414" s="234" t="s">
        <v>1106</v>
      </c>
      <c r="G414" s="232"/>
      <c r="H414" s="233" t="s">
        <v>19</v>
      </c>
      <c r="I414" s="235"/>
      <c r="J414" s="232"/>
      <c r="K414" s="232"/>
      <c r="L414" s="236"/>
      <c r="M414" s="237"/>
      <c r="N414" s="238"/>
      <c r="O414" s="238"/>
      <c r="P414" s="238"/>
      <c r="Q414" s="238"/>
      <c r="R414" s="238"/>
      <c r="S414" s="238"/>
      <c r="T414" s="239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0" t="s">
        <v>165</v>
      </c>
      <c r="AU414" s="240" t="s">
        <v>84</v>
      </c>
      <c r="AV414" s="13" t="s">
        <v>82</v>
      </c>
      <c r="AW414" s="13" t="s">
        <v>35</v>
      </c>
      <c r="AX414" s="13" t="s">
        <v>75</v>
      </c>
      <c r="AY414" s="240" t="s">
        <v>153</v>
      </c>
    </row>
    <row r="415" s="13" customFormat="1">
      <c r="A415" s="13"/>
      <c r="B415" s="231"/>
      <c r="C415" s="232"/>
      <c r="D415" s="226" t="s">
        <v>165</v>
      </c>
      <c r="E415" s="233" t="s">
        <v>19</v>
      </c>
      <c r="F415" s="234" t="s">
        <v>1107</v>
      </c>
      <c r="G415" s="232"/>
      <c r="H415" s="233" t="s">
        <v>19</v>
      </c>
      <c r="I415" s="235"/>
      <c r="J415" s="232"/>
      <c r="K415" s="232"/>
      <c r="L415" s="236"/>
      <c r="M415" s="237"/>
      <c r="N415" s="238"/>
      <c r="O415" s="238"/>
      <c r="P415" s="238"/>
      <c r="Q415" s="238"/>
      <c r="R415" s="238"/>
      <c r="S415" s="238"/>
      <c r="T415" s="239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0" t="s">
        <v>165</v>
      </c>
      <c r="AU415" s="240" t="s">
        <v>84</v>
      </c>
      <c r="AV415" s="13" t="s">
        <v>82</v>
      </c>
      <c r="AW415" s="13" t="s">
        <v>35</v>
      </c>
      <c r="AX415" s="13" t="s">
        <v>75</v>
      </c>
      <c r="AY415" s="240" t="s">
        <v>153</v>
      </c>
    </row>
    <row r="416" s="14" customFormat="1">
      <c r="A416" s="14"/>
      <c r="B416" s="241"/>
      <c r="C416" s="242"/>
      <c r="D416" s="226" t="s">
        <v>165</v>
      </c>
      <c r="E416" s="243" t="s">
        <v>19</v>
      </c>
      <c r="F416" s="244" t="s">
        <v>1108</v>
      </c>
      <c r="G416" s="242"/>
      <c r="H416" s="245">
        <v>0.20000000000000001</v>
      </c>
      <c r="I416" s="246"/>
      <c r="J416" s="242"/>
      <c r="K416" s="242"/>
      <c r="L416" s="247"/>
      <c r="M416" s="248"/>
      <c r="N416" s="249"/>
      <c r="O416" s="249"/>
      <c r="P416" s="249"/>
      <c r="Q416" s="249"/>
      <c r="R416" s="249"/>
      <c r="S416" s="249"/>
      <c r="T416" s="250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51" t="s">
        <v>165</v>
      </c>
      <c r="AU416" s="251" t="s">
        <v>84</v>
      </c>
      <c r="AV416" s="14" t="s">
        <v>84</v>
      </c>
      <c r="AW416" s="14" t="s">
        <v>35</v>
      </c>
      <c r="AX416" s="14" t="s">
        <v>75</v>
      </c>
      <c r="AY416" s="251" t="s">
        <v>153</v>
      </c>
    </row>
    <row r="417" s="13" customFormat="1">
      <c r="A417" s="13"/>
      <c r="B417" s="231"/>
      <c r="C417" s="232"/>
      <c r="D417" s="226" t="s">
        <v>165</v>
      </c>
      <c r="E417" s="233" t="s">
        <v>19</v>
      </c>
      <c r="F417" s="234" t="s">
        <v>1109</v>
      </c>
      <c r="G417" s="232"/>
      <c r="H417" s="233" t="s">
        <v>19</v>
      </c>
      <c r="I417" s="235"/>
      <c r="J417" s="232"/>
      <c r="K417" s="232"/>
      <c r="L417" s="236"/>
      <c r="M417" s="237"/>
      <c r="N417" s="238"/>
      <c r="O417" s="238"/>
      <c r="P417" s="238"/>
      <c r="Q417" s="238"/>
      <c r="R417" s="238"/>
      <c r="S417" s="238"/>
      <c r="T417" s="239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0" t="s">
        <v>165</v>
      </c>
      <c r="AU417" s="240" t="s">
        <v>84</v>
      </c>
      <c r="AV417" s="13" t="s">
        <v>82</v>
      </c>
      <c r="AW417" s="13" t="s">
        <v>35</v>
      </c>
      <c r="AX417" s="13" t="s">
        <v>75</v>
      </c>
      <c r="AY417" s="240" t="s">
        <v>153</v>
      </c>
    </row>
    <row r="418" s="14" customFormat="1">
      <c r="A418" s="14"/>
      <c r="B418" s="241"/>
      <c r="C418" s="242"/>
      <c r="D418" s="226" t="s">
        <v>165</v>
      </c>
      <c r="E418" s="243" t="s">
        <v>19</v>
      </c>
      <c r="F418" s="244" t="s">
        <v>1110</v>
      </c>
      <c r="G418" s="242"/>
      <c r="H418" s="245">
        <v>0.75</v>
      </c>
      <c r="I418" s="246"/>
      <c r="J418" s="242"/>
      <c r="K418" s="242"/>
      <c r="L418" s="247"/>
      <c r="M418" s="248"/>
      <c r="N418" s="249"/>
      <c r="O418" s="249"/>
      <c r="P418" s="249"/>
      <c r="Q418" s="249"/>
      <c r="R418" s="249"/>
      <c r="S418" s="249"/>
      <c r="T418" s="250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51" t="s">
        <v>165</v>
      </c>
      <c r="AU418" s="251" t="s">
        <v>84</v>
      </c>
      <c r="AV418" s="14" t="s">
        <v>84</v>
      </c>
      <c r="AW418" s="14" t="s">
        <v>35</v>
      </c>
      <c r="AX418" s="14" t="s">
        <v>75</v>
      </c>
      <c r="AY418" s="251" t="s">
        <v>153</v>
      </c>
    </row>
    <row r="419" s="13" customFormat="1">
      <c r="A419" s="13"/>
      <c r="B419" s="231"/>
      <c r="C419" s="232"/>
      <c r="D419" s="226" t="s">
        <v>165</v>
      </c>
      <c r="E419" s="233" t="s">
        <v>19</v>
      </c>
      <c r="F419" s="234" t="s">
        <v>1111</v>
      </c>
      <c r="G419" s="232"/>
      <c r="H419" s="233" t="s">
        <v>19</v>
      </c>
      <c r="I419" s="235"/>
      <c r="J419" s="232"/>
      <c r="K419" s="232"/>
      <c r="L419" s="236"/>
      <c r="M419" s="237"/>
      <c r="N419" s="238"/>
      <c r="O419" s="238"/>
      <c r="P419" s="238"/>
      <c r="Q419" s="238"/>
      <c r="R419" s="238"/>
      <c r="S419" s="238"/>
      <c r="T419" s="239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40" t="s">
        <v>165</v>
      </c>
      <c r="AU419" s="240" t="s">
        <v>84</v>
      </c>
      <c r="AV419" s="13" t="s">
        <v>82</v>
      </c>
      <c r="AW419" s="13" t="s">
        <v>35</v>
      </c>
      <c r="AX419" s="13" t="s">
        <v>75</v>
      </c>
      <c r="AY419" s="240" t="s">
        <v>153</v>
      </c>
    </row>
    <row r="420" s="14" customFormat="1">
      <c r="A420" s="14"/>
      <c r="B420" s="241"/>
      <c r="C420" s="242"/>
      <c r="D420" s="226" t="s">
        <v>165</v>
      </c>
      <c r="E420" s="243" t="s">
        <v>19</v>
      </c>
      <c r="F420" s="244" t="s">
        <v>1112</v>
      </c>
      <c r="G420" s="242"/>
      <c r="H420" s="245">
        <v>1.1499999999999999</v>
      </c>
      <c r="I420" s="246"/>
      <c r="J420" s="242"/>
      <c r="K420" s="242"/>
      <c r="L420" s="247"/>
      <c r="M420" s="248"/>
      <c r="N420" s="249"/>
      <c r="O420" s="249"/>
      <c r="P420" s="249"/>
      <c r="Q420" s="249"/>
      <c r="R420" s="249"/>
      <c r="S420" s="249"/>
      <c r="T420" s="250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51" t="s">
        <v>165</v>
      </c>
      <c r="AU420" s="251" t="s">
        <v>84</v>
      </c>
      <c r="AV420" s="14" t="s">
        <v>84</v>
      </c>
      <c r="AW420" s="14" t="s">
        <v>35</v>
      </c>
      <c r="AX420" s="14" t="s">
        <v>75</v>
      </c>
      <c r="AY420" s="251" t="s">
        <v>153</v>
      </c>
    </row>
    <row r="421" s="13" customFormat="1">
      <c r="A421" s="13"/>
      <c r="B421" s="231"/>
      <c r="C421" s="232"/>
      <c r="D421" s="226" t="s">
        <v>165</v>
      </c>
      <c r="E421" s="233" t="s">
        <v>19</v>
      </c>
      <c r="F421" s="234" t="s">
        <v>1113</v>
      </c>
      <c r="G421" s="232"/>
      <c r="H421" s="233" t="s">
        <v>19</v>
      </c>
      <c r="I421" s="235"/>
      <c r="J421" s="232"/>
      <c r="K421" s="232"/>
      <c r="L421" s="236"/>
      <c r="M421" s="237"/>
      <c r="N421" s="238"/>
      <c r="O421" s="238"/>
      <c r="P421" s="238"/>
      <c r="Q421" s="238"/>
      <c r="R421" s="238"/>
      <c r="S421" s="238"/>
      <c r="T421" s="239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40" t="s">
        <v>165</v>
      </c>
      <c r="AU421" s="240" t="s">
        <v>84</v>
      </c>
      <c r="AV421" s="13" t="s">
        <v>82</v>
      </c>
      <c r="AW421" s="13" t="s">
        <v>35</v>
      </c>
      <c r="AX421" s="13" t="s">
        <v>75</v>
      </c>
      <c r="AY421" s="240" t="s">
        <v>153</v>
      </c>
    </row>
    <row r="422" s="15" customFormat="1">
      <c r="A422" s="15"/>
      <c r="B422" s="252"/>
      <c r="C422" s="253"/>
      <c r="D422" s="226" t="s">
        <v>165</v>
      </c>
      <c r="E422" s="254" t="s">
        <v>19</v>
      </c>
      <c r="F422" s="255" t="s">
        <v>168</v>
      </c>
      <c r="G422" s="253"/>
      <c r="H422" s="256">
        <v>2.1000000000000001</v>
      </c>
      <c r="I422" s="257"/>
      <c r="J422" s="253"/>
      <c r="K422" s="253"/>
      <c r="L422" s="258"/>
      <c r="M422" s="259"/>
      <c r="N422" s="260"/>
      <c r="O422" s="260"/>
      <c r="P422" s="260"/>
      <c r="Q422" s="260"/>
      <c r="R422" s="260"/>
      <c r="S422" s="260"/>
      <c r="T422" s="261"/>
      <c r="U422" s="15"/>
      <c r="V422" s="15"/>
      <c r="W422" s="15"/>
      <c r="X422" s="15"/>
      <c r="Y422" s="15"/>
      <c r="Z422" s="15"/>
      <c r="AA422" s="15"/>
      <c r="AB422" s="15"/>
      <c r="AC422" s="15"/>
      <c r="AD422" s="15"/>
      <c r="AE422" s="15"/>
      <c r="AT422" s="262" t="s">
        <v>165</v>
      </c>
      <c r="AU422" s="262" t="s">
        <v>84</v>
      </c>
      <c r="AV422" s="15" t="s">
        <v>161</v>
      </c>
      <c r="AW422" s="15" t="s">
        <v>35</v>
      </c>
      <c r="AX422" s="15" t="s">
        <v>82</v>
      </c>
      <c r="AY422" s="262" t="s">
        <v>153</v>
      </c>
    </row>
    <row r="423" s="2" customFormat="1" ht="16.5" customHeight="1">
      <c r="A423" s="39"/>
      <c r="B423" s="40"/>
      <c r="C423" s="213" t="s">
        <v>733</v>
      </c>
      <c r="D423" s="213" t="s">
        <v>156</v>
      </c>
      <c r="E423" s="214" t="s">
        <v>1114</v>
      </c>
      <c r="F423" s="215" t="s">
        <v>1115</v>
      </c>
      <c r="G423" s="216" t="s">
        <v>344</v>
      </c>
      <c r="H423" s="217">
        <v>1.3819999999999999</v>
      </c>
      <c r="I423" s="218"/>
      <c r="J423" s="219">
        <f>ROUND(I423*H423,2)</f>
        <v>0</v>
      </c>
      <c r="K423" s="215" t="s">
        <v>333</v>
      </c>
      <c r="L423" s="45"/>
      <c r="M423" s="220" t="s">
        <v>19</v>
      </c>
      <c r="N423" s="221" t="s">
        <v>46</v>
      </c>
      <c r="O423" s="85"/>
      <c r="P423" s="222">
        <f>O423*H423</f>
        <v>0</v>
      </c>
      <c r="Q423" s="222">
        <v>8.0000000000000007E-05</v>
      </c>
      <c r="R423" s="222">
        <f>Q423*H423</f>
        <v>0.00011056</v>
      </c>
      <c r="S423" s="222">
        <v>0</v>
      </c>
      <c r="T423" s="223">
        <f>S423*H423</f>
        <v>0</v>
      </c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224" t="s">
        <v>161</v>
      </c>
      <c r="AT423" s="224" t="s">
        <v>156</v>
      </c>
      <c r="AU423" s="224" t="s">
        <v>84</v>
      </c>
      <c r="AY423" s="18" t="s">
        <v>153</v>
      </c>
      <c r="BE423" s="225">
        <f>IF(N423="základní",J423,0)</f>
        <v>0</v>
      </c>
      <c r="BF423" s="225">
        <f>IF(N423="snížená",J423,0)</f>
        <v>0</v>
      </c>
      <c r="BG423" s="225">
        <f>IF(N423="zákl. přenesená",J423,0)</f>
        <v>0</v>
      </c>
      <c r="BH423" s="225">
        <f>IF(N423="sníž. přenesená",J423,0)</f>
        <v>0</v>
      </c>
      <c r="BI423" s="225">
        <f>IF(N423="nulová",J423,0)</f>
        <v>0</v>
      </c>
      <c r="BJ423" s="18" t="s">
        <v>82</v>
      </c>
      <c r="BK423" s="225">
        <f>ROUND(I423*H423,2)</f>
        <v>0</v>
      </c>
      <c r="BL423" s="18" t="s">
        <v>161</v>
      </c>
      <c r="BM423" s="224" t="s">
        <v>1116</v>
      </c>
    </row>
    <row r="424" s="2" customFormat="1">
      <c r="A424" s="39"/>
      <c r="B424" s="40"/>
      <c r="C424" s="41"/>
      <c r="D424" s="226" t="s">
        <v>163</v>
      </c>
      <c r="E424" s="41"/>
      <c r="F424" s="227" t="s">
        <v>1117</v>
      </c>
      <c r="G424" s="41"/>
      <c r="H424" s="41"/>
      <c r="I424" s="228"/>
      <c r="J424" s="41"/>
      <c r="K424" s="41"/>
      <c r="L424" s="45"/>
      <c r="M424" s="229"/>
      <c r="N424" s="230"/>
      <c r="O424" s="85"/>
      <c r="P424" s="85"/>
      <c r="Q424" s="85"/>
      <c r="R424" s="85"/>
      <c r="S424" s="85"/>
      <c r="T424" s="86"/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T424" s="18" t="s">
        <v>163</v>
      </c>
      <c r="AU424" s="18" t="s">
        <v>84</v>
      </c>
    </row>
    <row r="425" s="13" customFormat="1">
      <c r="A425" s="13"/>
      <c r="B425" s="231"/>
      <c r="C425" s="232"/>
      <c r="D425" s="226" t="s">
        <v>165</v>
      </c>
      <c r="E425" s="233" t="s">
        <v>19</v>
      </c>
      <c r="F425" s="234" t="s">
        <v>1118</v>
      </c>
      <c r="G425" s="232"/>
      <c r="H425" s="233" t="s">
        <v>19</v>
      </c>
      <c r="I425" s="235"/>
      <c r="J425" s="232"/>
      <c r="K425" s="232"/>
      <c r="L425" s="236"/>
      <c r="M425" s="237"/>
      <c r="N425" s="238"/>
      <c r="O425" s="238"/>
      <c r="P425" s="238"/>
      <c r="Q425" s="238"/>
      <c r="R425" s="238"/>
      <c r="S425" s="238"/>
      <c r="T425" s="239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0" t="s">
        <v>165</v>
      </c>
      <c r="AU425" s="240" t="s">
        <v>84</v>
      </c>
      <c r="AV425" s="13" t="s">
        <v>82</v>
      </c>
      <c r="AW425" s="13" t="s">
        <v>35</v>
      </c>
      <c r="AX425" s="13" t="s">
        <v>75</v>
      </c>
      <c r="AY425" s="240" t="s">
        <v>153</v>
      </c>
    </row>
    <row r="426" s="14" customFormat="1">
      <c r="A426" s="14"/>
      <c r="B426" s="241"/>
      <c r="C426" s="242"/>
      <c r="D426" s="226" t="s">
        <v>165</v>
      </c>
      <c r="E426" s="243" t="s">
        <v>19</v>
      </c>
      <c r="F426" s="244" t="s">
        <v>1119</v>
      </c>
      <c r="G426" s="242"/>
      <c r="H426" s="245">
        <v>1.3819999999999999</v>
      </c>
      <c r="I426" s="246"/>
      <c r="J426" s="242"/>
      <c r="K426" s="242"/>
      <c r="L426" s="247"/>
      <c r="M426" s="248"/>
      <c r="N426" s="249"/>
      <c r="O426" s="249"/>
      <c r="P426" s="249"/>
      <c r="Q426" s="249"/>
      <c r="R426" s="249"/>
      <c r="S426" s="249"/>
      <c r="T426" s="250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51" t="s">
        <v>165</v>
      </c>
      <c r="AU426" s="251" t="s">
        <v>84</v>
      </c>
      <c r="AV426" s="14" t="s">
        <v>84</v>
      </c>
      <c r="AW426" s="14" t="s">
        <v>35</v>
      </c>
      <c r="AX426" s="14" t="s">
        <v>75</v>
      </c>
      <c r="AY426" s="251" t="s">
        <v>153</v>
      </c>
    </row>
    <row r="427" s="15" customFormat="1">
      <c r="A427" s="15"/>
      <c r="B427" s="252"/>
      <c r="C427" s="253"/>
      <c r="D427" s="226" t="s">
        <v>165</v>
      </c>
      <c r="E427" s="254" t="s">
        <v>19</v>
      </c>
      <c r="F427" s="255" t="s">
        <v>168</v>
      </c>
      <c r="G427" s="253"/>
      <c r="H427" s="256">
        <v>1.3819999999999999</v>
      </c>
      <c r="I427" s="257"/>
      <c r="J427" s="253"/>
      <c r="K427" s="253"/>
      <c r="L427" s="258"/>
      <c r="M427" s="259"/>
      <c r="N427" s="260"/>
      <c r="O427" s="260"/>
      <c r="P427" s="260"/>
      <c r="Q427" s="260"/>
      <c r="R427" s="260"/>
      <c r="S427" s="260"/>
      <c r="T427" s="261"/>
      <c r="U427" s="15"/>
      <c r="V427" s="15"/>
      <c r="W427" s="15"/>
      <c r="X427" s="15"/>
      <c r="Y427" s="15"/>
      <c r="Z427" s="15"/>
      <c r="AA427" s="15"/>
      <c r="AB427" s="15"/>
      <c r="AC427" s="15"/>
      <c r="AD427" s="15"/>
      <c r="AE427" s="15"/>
      <c r="AT427" s="262" t="s">
        <v>165</v>
      </c>
      <c r="AU427" s="262" t="s">
        <v>84</v>
      </c>
      <c r="AV427" s="15" t="s">
        <v>161</v>
      </c>
      <c r="AW427" s="15" t="s">
        <v>35</v>
      </c>
      <c r="AX427" s="15" t="s">
        <v>82</v>
      </c>
      <c r="AY427" s="262" t="s">
        <v>153</v>
      </c>
    </row>
    <row r="428" s="12" customFormat="1" ht="22.8" customHeight="1">
      <c r="A428" s="12"/>
      <c r="B428" s="197"/>
      <c r="C428" s="198"/>
      <c r="D428" s="199" t="s">
        <v>74</v>
      </c>
      <c r="E428" s="211" t="s">
        <v>739</v>
      </c>
      <c r="F428" s="211" t="s">
        <v>740</v>
      </c>
      <c r="G428" s="198"/>
      <c r="H428" s="198"/>
      <c r="I428" s="201"/>
      <c r="J428" s="212">
        <f>BK428</f>
        <v>0</v>
      </c>
      <c r="K428" s="198"/>
      <c r="L428" s="203"/>
      <c r="M428" s="204"/>
      <c r="N428" s="205"/>
      <c r="O428" s="205"/>
      <c r="P428" s="206">
        <f>SUM(P429:P492)</f>
        <v>0</v>
      </c>
      <c r="Q428" s="205"/>
      <c r="R428" s="206">
        <f>SUM(R429:R492)</f>
        <v>0</v>
      </c>
      <c r="S428" s="205"/>
      <c r="T428" s="207">
        <f>SUM(T429:T492)</f>
        <v>0</v>
      </c>
      <c r="U428" s="12"/>
      <c r="V428" s="12"/>
      <c r="W428" s="12"/>
      <c r="X428" s="12"/>
      <c r="Y428" s="12"/>
      <c r="Z428" s="12"/>
      <c r="AA428" s="12"/>
      <c r="AB428" s="12"/>
      <c r="AC428" s="12"/>
      <c r="AD428" s="12"/>
      <c r="AE428" s="12"/>
      <c r="AR428" s="208" t="s">
        <v>82</v>
      </c>
      <c r="AT428" s="209" t="s">
        <v>74</v>
      </c>
      <c r="AU428" s="209" t="s">
        <v>82</v>
      </c>
      <c r="AY428" s="208" t="s">
        <v>153</v>
      </c>
      <c r="BK428" s="210">
        <f>SUM(BK429:BK492)</f>
        <v>0</v>
      </c>
    </row>
    <row r="429" s="2" customFormat="1" ht="21.75" customHeight="1">
      <c r="A429" s="39"/>
      <c r="B429" s="40"/>
      <c r="C429" s="213" t="s">
        <v>741</v>
      </c>
      <c r="D429" s="213" t="s">
        <v>156</v>
      </c>
      <c r="E429" s="214" t="s">
        <v>742</v>
      </c>
      <c r="F429" s="215" t="s">
        <v>743</v>
      </c>
      <c r="G429" s="216" t="s">
        <v>172</v>
      </c>
      <c r="H429" s="217">
        <v>4.6200000000000001</v>
      </c>
      <c r="I429" s="218"/>
      <c r="J429" s="219">
        <f>ROUND(I429*H429,2)</f>
        <v>0</v>
      </c>
      <c r="K429" s="215" t="s">
        <v>333</v>
      </c>
      <c r="L429" s="45"/>
      <c r="M429" s="220" t="s">
        <v>19</v>
      </c>
      <c r="N429" s="221" t="s">
        <v>46</v>
      </c>
      <c r="O429" s="85"/>
      <c r="P429" s="222">
        <f>O429*H429</f>
        <v>0</v>
      </c>
      <c r="Q429" s="222">
        <v>0</v>
      </c>
      <c r="R429" s="222">
        <f>Q429*H429</f>
        <v>0</v>
      </c>
      <c r="S429" s="222">
        <v>0</v>
      </c>
      <c r="T429" s="223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24" t="s">
        <v>161</v>
      </c>
      <c r="AT429" s="224" t="s">
        <v>156</v>
      </c>
      <c r="AU429" s="224" t="s">
        <v>84</v>
      </c>
      <c r="AY429" s="18" t="s">
        <v>153</v>
      </c>
      <c r="BE429" s="225">
        <f>IF(N429="základní",J429,0)</f>
        <v>0</v>
      </c>
      <c r="BF429" s="225">
        <f>IF(N429="snížená",J429,0)</f>
        <v>0</v>
      </c>
      <c r="BG429" s="225">
        <f>IF(N429="zákl. přenesená",J429,0)</f>
        <v>0</v>
      </c>
      <c r="BH429" s="225">
        <f>IF(N429="sníž. přenesená",J429,0)</f>
        <v>0</v>
      </c>
      <c r="BI429" s="225">
        <f>IF(N429="nulová",J429,0)</f>
        <v>0</v>
      </c>
      <c r="BJ429" s="18" t="s">
        <v>82</v>
      </c>
      <c r="BK429" s="225">
        <f>ROUND(I429*H429,2)</f>
        <v>0</v>
      </c>
      <c r="BL429" s="18" t="s">
        <v>161</v>
      </c>
      <c r="BM429" s="224" t="s">
        <v>1120</v>
      </c>
    </row>
    <row r="430" s="2" customFormat="1">
      <c r="A430" s="39"/>
      <c r="B430" s="40"/>
      <c r="C430" s="41"/>
      <c r="D430" s="226" t="s">
        <v>163</v>
      </c>
      <c r="E430" s="41"/>
      <c r="F430" s="227" t="s">
        <v>745</v>
      </c>
      <c r="G430" s="41"/>
      <c r="H430" s="41"/>
      <c r="I430" s="228"/>
      <c r="J430" s="41"/>
      <c r="K430" s="41"/>
      <c r="L430" s="45"/>
      <c r="M430" s="229"/>
      <c r="N430" s="230"/>
      <c r="O430" s="85"/>
      <c r="P430" s="85"/>
      <c r="Q430" s="85"/>
      <c r="R430" s="85"/>
      <c r="S430" s="85"/>
      <c r="T430" s="86"/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T430" s="18" t="s">
        <v>163</v>
      </c>
      <c r="AU430" s="18" t="s">
        <v>84</v>
      </c>
    </row>
    <row r="431" s="13" customFormat="1">
      <c r="A431" s="13"/>
      <c r="B431" s="231"/>
      <c r="C431" s="232"/>
      <c r="D431" s="226" t="s">
        <v>165</v>
      </c>
      <c r="E431" s="233" t="s">
        <v>19</v>
      </c>
      <c r="F431" s="234" t="s">
        <v>1106</v>
      </c>
      <c r="G431" s="232"/>
      <c r="H431" s="233" t="s">
        <v>19</v>
      </c>
      <c r="I431" s="235"/>
      <c r="J431" s="232"/>
      <c r="K431" s="232"/>
      <c r="L431" s="236"/>
      <c r="M431" s="237"/>
      <c r="N431" s="238"/>
      <c r="O431" s="238"/>
      <c r="P431" s="238"/>
      <c r="Q431" s="238"/>
      <c r="R431" s="238"/>
      <c r="S431" s="238"/>
      <c r="T431" s="239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0" t="s">
        <v>165</v>
      </c>
      <c r="AU431" s="240" t="s">
        <v>84</v>
      </c>
      <c r="AV431" s="13" t="s">
        <v>82</v>
      </c>
      <c r="AW431" s="13" t="s">
        <v>35</v>
      </c>
      <c r="AX431" s="13" t="s">
        <v>75</v>
      </c>
      <c r="AY431" s="240" t="s">
        <v>153</v>
      </c>
    </row>
    <row r="432" s="14" customFormat="1">
      <c r="A432" s="14"/>
      <c r="B432" s="241"/>
      <c r="C432" s="242"/>
      <c r="D432" s="226" t="s">
        <v>165</v>
      </c>
      <c r="E432" s="243" t="s">
        <v>19</v>
      </c>
      <c r="F432" s="244" t="s">
        <v>1121</v>
      </c>
      <c r="G432" s="242"/>
      <c r="H432" s="245">
        <v>4.6200000000000001</v>
      </c>
      <c r="I432" s="246"/>
      <c r="J432" s="242"/>
      <c r="K432" s="242"/>
      <c r="L432" s="247"/>
      <c r="M432" s="248"/>
      <c r="N432" s="249"/>
      <c r="O432" s="249"/>
      <c r="P432" s="249"/>
      <c r="Q432" s="249"/>
      <c r="R432" s="249"/>
      <c r="S432" s="249"/>
      <c r="T432" s="250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51" t="s">
        <v>165</v>
      </c>
      <c r="AU432" s="251" t="s">
        <v>84</v>
      </c>
      <c r="AV432" s="14" t="s">
        <v>84</v>
      </c>
      <c r="AW432" s="14" t="s">
        <v>35</v>
      </c>
      <c r="AX432" s="14" t="s">
        <v>75</v>
      </c>
      <c r="AY432" s="251" t="s">
        <v>153</v>
      </c>
    </row>
    <row r="433" s="15" customFormat="1">
      <c r="A433" s="15"/>
      <c r="B433" s="252"/>
      <c r="C433" s="253"/>
      <c r="D433" s="226" t="s">
        <v>165</v>
      </c>
      <c r="E433" s="254" t="s">
        <v>19</v>
      </c>
      <c r="F433" s="255" t="s">
        <v>168</v>
      </c>
      <c r="G433" s="253"/>
      <c r="H433" s="256">
        <v>4.6200000000000001</v>
      </c>
      <c r="I433" s="257"/>
      <c r="J433" s="253"/>
      <c r="K433" s="253"/>
      <c r="L433" s="258"/>
      <c r="M433" s="259"/>
      <c r="N433" s="260"/>
      <c r="O433" s="260"/>
      <c r="P433" s="260"/>
      <c r="Q433" s="260"/>
      <c r="R433" s="260"/>
      <c r="S433" s="260"/>
      <c r="T433" s="261"/>
      <c r="U433" s="15"/>
      <c r="V433" s="15"/>
      <c r="W433" s="15"/>
      <c r="X433" s="15"/>
      <c r="Y433" s="15"/>
      <c r="Z433" s="15"/>
      <c r="AA433" s="15"/>
      <c r="AB433" s="15"/>
      <c r="AC433" s="15"/>
      <c r="AD433" s="15"/>
      <c r="AE433" s="15"/>
      <c r="AT433" s="262" t="s">
        <v>165</v>
      </c>
      <c r="AU433" s="262" t="s">
        <v>84</v>
      </c>
      <c r="AV433" s="15" t="s">
        <v>161</v>
      </c>
      <c r="AW433" s="15" t="s">
        <v>35</v>
      </c>
      <c r="AX433" s="15" t="s">
        <v>82</v>
      </c>
      <c r="AY433" s="262" t="s">
        <v>153</v>
      </c>
    </row>
    <row r="434" s="2" customFormat="1" ht="16.5" customHeight="1">
      <c r="A434" s="39"/>
      <c r="B434" s="40"/>
      <c r="C434" s="213" t="s">
        <v>749</v>
      </c>
      <c r="D434" s="213" t="s">
        <v>156</v>
      </c>
      <c r="E434" s="214" t="s">
        <v>750</v>
      </c>
      <c r="F434" s="215" t="s">
        <v>751</v>
      </c>
      <c r="G434" s="216" t="s">
        <v>172</v>
      </c>
      <c r="H434" s="217">
        <v>456.26100000000002</v>
      </c>
      <c r="I434" s="218"/>
      <c r="J434" s="219">
        <f>ROUND(I434*H434,2)</f>
        <v>0</v>
      </c>
      <c r="K434" s="215" t="s">
        <v>333</v>
      </c>
      <c r="L434" s="45"/>
      <c r="M434" s="220" t="s">
        <v>19</v>
      </c>
      <c r="N434" s="221" t="s">
        <v>46</v>
      </c>
      <c r="O434" s="85"/>
      <c r="P434" s="222">
        <f>O434*H434</f>
        <v>0</v>
      </c>
      <c r="Q434" s="222">
        <v>0</v>
      </c>
      <c r="R434" s="222">
        <f>Q434*H434</f>
        <v>0</v>
      </c>
      <c r="S434" s="222">
        <v>0</v>
      </c>
      <c r="T434" s="223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24" t="s">
        <v>161</v>
      </c>
      <c r="AT434" s="224" t="s">
        <v>156</v>
      </c>
      <c r="AU434" s="224" t="s">
        <v>84</v>
      </c>
      <c r="AY434" s="18" t="s">
        <v>153</v>
      </c>
      <c r="BE434" s="225">
        <f>IF(N434="základní",J434,0)</f>
        <v>0</v>
      </c>
      <c r="BF434" s="225">
        <f>IF(N434="snížená",J434,0)</f>
        <v>0</v>
      </c>
      <c r="BG434" s="225">
        <f>IF(N434="zákl. přenesená",J434,0)</f>
        <v>0</v>
      </c>
      <c r="BH434" s="225">
        <f>IF(N434="sníž. přenesená",J434,0)</f>
        <v>0</v>
      </c>
      <c r="BI434" s="225">
        <f>IF(N434="nulová",J434,0)</f>
        <v>0</v>
      </c>
      <c r="BJ434" s="18" t="s">
        <v>82</v>
      </c>
      <c r="BK434" s="225">
        <f>ROUND(I434*H434,2)</f>
        <v>0</v>
      </c>
      <c r="BL434" s="18" t="s">
        <v>161</v>
      </c>
      <c r="BM434" s="224" t="s">
        <v>1122</v>
      </c>
    </row>
    <row r="435" s="2" customFormat="1">
      <c r="A435" s="39"/>
      <c r="B435" s="40"/>
      <c r="C435" s="41"/>
      <c r="D435" s="226" t="s">
        <v>163</v>
      </c>
      <c r="E435" s="41"/>
      <c r="F435" s="227" t="s">
        <v>753</v>
      </c>
      <c r="G435" s="41"/>
      <c r="H435" s="41"/>
      <c r="I435" s="228"/>
      <c r="J435" s="41"/>
      <c r="K435" s="41"/>
      <c r="L435" s="45"/>
      <c r="M435" s="229"/>
      <c r="N435" s="230"/>
      <c r="O435" s="85"/>
      <c r="P435" s="85"/>
      <c r="Q435" s="85"/>
      <c r="R435" s="85"/>
      <c r="S435" s="85"/>
      <c r="T435" s="86"/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T435" s="18" t="s">
        <v>163</v>
      </c>
      <c r="AU435" s="18" t="s">
        <v>84</v>
      </c>
    </row>
    <row r="436" s="13" customFormat="1">
      <c r="A436" s="13"/>
      <c r="B436" s="231"/>
      <c r="C436" s="232"/>
      <c r="D436" s="226" t="s">
        <v>165</v>
      </c>
      <c r="E436" s="233" t="s">
        <v>19</v>
      </c>
      <c r="F436" s="234" t="s">
        <v>375</v>
      </c>
      <c r="G436" s="232"/>
      <c r="H436" s="233" t="s">
        <v>19</v>
      </c>
      <c r="I436" s="235"/>
      <c r="J436" s="232"/>
      <c r="K436" s="232"/>
      <c r="L436" s="236"/>
      <c r="M436" s="237"/>
      <c r="N436" s="238"/>
      <c r="O436" s="238"/>
      <c r="P436" s="238"/>
      <c r="Q436" s="238"/>
      <c r="R436" s="238"/>
      <c r="S436" s="238"/>
      <c r="T436" s="239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40" t="s">
        <v>165</v>
      </c>
      <c r="AU436" s="240" t="s">
        <v>84</v>
      </c>
      <c r="AV436" s="13" t="s">
        <v>82</v>
      </c>
      <c r="AW436" s="13" t="s">
        <v>35</v>
      </c>
      <c r="AX436" s="13" t="s">
        <v>75</v>
      </c>
      <c r="AY436" s="240" t="s">
        <v>153</v>
      </c>
    </row>
    <row r="437" s="14" customFormat="1">
      <c r="A437" s="14"/>
      <c r="B437" s="241"/>
      <c r="C437" s="242"/>
      <c r="D437" s="226" t="s">
        <v>165</v>
      </c>
      <c r="E437" s="243" t="s">
        <v>19</v>
      </c>
      <c r="F437" s="244" t="s">
        <v>1123</v>
      </c>
      <c r="G437" s="242"/>
      <c r="H437" s="245">
        <v>345.21199999999999</v>
      </c>
      <c r="I437" s="246"/>
      <c r="J437" s="242"/>
      <c r="K437" s="242"/>
      <c r="L437" s="247"/>
      <c r="M437" s="248"/>
      <c r="N437" s="249"/>
      <c r="O437" s="249"/>
      <c r="P437" s="249"/>
      <c r="Q437" s="249"/>
      <c r="R437" s="249"/>
      <c r="S437" s="249"/>
      <c r="T437" s="250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51" t="s">
        <v>165</v>
      </c>
      <c r="AU437" s="251" t="s">
        <v>84</v>
      </c>
      <c r="AV437" s="14" t="s">
        <v>84</v>
      </c>
      <c r="AW437" s="14" t="s">
        <v>35</v>
      </c>
      <c r="AX437" s="14" t="s">
        <v>75</v>
      </c>
      <c r="AY437" s="251" t="s">
        <v>153</v>
      </c>
    </row>
    <row r="438" s="13" customFormat="1">
      <c r="A438" s="13"/>
      <c r="B438" s="231"/>
      <c r="C438" s="232"/>
      <c r="D438" s="226" t="s">
        <v>165</v>
      </c>
      <c r="E438" s="233" t="s">
        <v>19</v>
      </c>
      <c r="F438" s="234" t="s">
        <v>1124</v>
      </c>
      <c r="G438" s="232"/>
      <c r="H438" s="233" t="s">
        <v>19</v>
      </c>
      <c r="I438" s="235"/>
      <c r="J438" s="232"/>
      <c r="K438" s="232"/>
      <c r="L438" s="236"/>
      <c r="M438" s="237"/>
      <c r="N438" s="238"/>
      <c r="O438" s="238"/>
      <c r="P438" s="238"/>
      <c r="Q438" s="238"/>
      <c r="R438" s="238"/>
      <c r="S438" s="238"/>
      <c r="T438" s="239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40" t="s">
        <v>165</v>
      </c>
      <c r="AU438" s="240" t="s">
        <v>84</v>
      </c>
      <c r="AV438" s="13" t="s">
        <v>82</v>
      </c>
      <c r="AW438" s="13" t="s">
        <v>35</v>
      </c>
      <c r="AX438" s="13" t="s">
        <v>75</v>
      </c>
      <c r="AY438" s="240" t="s">
        <v>153</v>
      </c>
    </row>
    <row r="439" s="14" customFormat="1">
      <c r="A439" s="14"/>
      <c r="B439" s="241"/>
      <c r="C439" s="242"/>
      <c r="D439" s="226" t="s">
        <v>165</v>
      </c>
      <c r="E439" s="243" t="s">
        <v>19</v>
      </c>
      <c r="F439" s="244" t="s">
        <v>1125</v>
      </c>
      <c r="G439" s="242"/>
      <c r="H439" s="245">
        <v>1.3759999999999999</v>
      </c>
      <c r="I439" s="246"/>
      <c r="J439" s="242"/>
      <c r="K439" s="242"/>
      <c r="L439" s="247"/>
      <c r="M439" s="248"/>
      <c r="N439" s="249"/>
      <c r="O439" s="249"/>
      <c r="P439" s="249"/>
      <c r="Q439" s="249"/>
      <c r="R439" s="249"/>
      <c r="S439" s="249"/>
      <c r="T439" s="250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51" t="s">
        <v>165</v>
      </c>
      <c r="AU439" s="251" t="s">
        <v>84</v>
      </c>
      <c r="AV439" s="14" t="s">
        <v>84</v>
      </c>
      <c r="AW439" s="14" t="s">
        <v>35</v>
      </c>
      <c r="AX439" s="14" t="s">
        <v>75</v>
      </c>
      <c r="AY439" s="251" t="s">
        <v>153</v>
      </c>
    </row>
    <row r="440" s="13" customFormat="1">
      <c r="A440" s="13"/>
      <c r="B440" s="231"/>
      <c r="C440" s="232"/>
      <c r="D440" s="226" t="s">
        <v>165</v>
      </c>
      <c r="E440" s="233" t="s">
        <v>19</v>
      </c>
      <c r="F440" s="234" t="s">
        <v>1098</v>
      </c>
      <c r="G440" s="232"/>
      <c r="H440" s="233" t="s">
        <v>19</v>
      </c>
      <c r="I440" s="235"/>
      <c r="J440" s="232"/>
      <c r="K440" s="232"/>
      <c r="L440" s="236"/>
      <c r="M440" s="237"/>
      <c r="N440" s="238"/>
      <c r="O440" s="238"/>
      <c r="P440" s="238"/>
      <c r="Q440" s="238"/>
      <c r="R440" s="238"/>
      <c r="S440" s="238"/>
      <c r="T440" s="239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40" t="s">
        <v>165</v>
      </c>
      <c r="AU440" s="240" t="s">
        <v>84</v>
      </c>
      <c r="AV440" s="13" t="s">
        <v>82</v>
      </c>
      <c r="AW440" s="13" t="s">
        <v>35</v>
      </c>
      <c r="AX440" s="13" t="s">
        <v>75</v>
      </c>
      <c r="AY440" s="240" t="s">
        <v>153</v>
      </c>
    </row>
    <row r="441" s="14" customFormat="1">
      <c r="A441" s="14"/>
      <c r="B441" s="241"/>
      <c r="C441" s="242"/>
      <c r="D441" s="226" t="s">
        <v>165</v>
      </c>
      <c r="E441" s="243" t="s">
        <v>19</v>
      </c>
      <c r="F441" s="244" t="s">
        <v>1126</v>
      </c>
      <c r="G441" s="242"/>
      <c r="H441" s="245">
        <v>109.673</v>
      </c>
      <c r="I441" s="246"/>
      <c r="J441" s="242"/>
      <c r="K441" s="242"/>
      <c r="L441" s="247"/>
      <c r="M441" s="248"/>
      <c r="N441" s="249"/>
      <c r="O441" s="249"/>
      <c r="P441" s="249"/>
      <c r="Q441" s="249"/>
      <c r="R441" s="249"/>
      <c r="S441" s="249"/>
      <c r="T441" s="250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51" t="s">
        <v>165</v>
      </c>
      <c r="AU441" s="251" t="s">
        <v>84</v>
      </c>
      <c r="AV441" s="14" t="s">
        <v>84</v>
      </c>
      <c r="AW441" s="14" t="s">
        <v>35</v>
      </c>
      <c r="AX441" s="14" t="s">
        <v>75</v>
      </c>
      <c r="AY441" s="251" t="s">
        <v>153</v>
      </c>
    </row>
    <row r="442" s="15" customFormat="1">
      <c r="A442" s="15"/>
      <c r="B442" s="252"/>
      <c r="C442" s="253"/>
      <c r="D442" s="226" t="s">
        <v>165</v>
      </c>
      <c r="E442" s="254" t="s">
        <v>19</v>
      </c>
      <c r="F442" s="255" t="s">
        <v>168</v>
      </c>
      <c r="G442" s="253"/>
      <c r="H442" s="256">
        <v>456.26100000000002</v>
      </c>
      <c r="I442" s="257"/>
      <c r="J442" s="253"/>
      <c r="K442" s="253"/>
      <c r="L442" s="258"/>
      <c r="M442" s="259"/>
      <c r="N442" s="260"/>
      <c r="O442" s="260"/>
      <c r="P442" s="260"/>
      <c r="Q442" s="260"/>
      <c r="R442" s="260"/>
      <c r="S442" s="260"/>
      <c r="T442" s="261"/>
      <c r="U442" s="15"/>
      <c r="V442" s="15"/>
      <c r="W442" s="15"/>
      <c r="X442" s="15"/>
      <c r="Y442" s="15"/>
      <c r="Z442" s="15"/>
      <c r="AA442" s="15"/>
      <c r="AB442" s="15"/>
      <c r="AC442" s="15"/>
      <c r="AD442" s="15"/>
      <c r="AE442" s="15"/>
      <c r="AT442" s="262" t="s">
        <v>165</v>
      </c>
      <c r="AU442" s="262" t="s">
        <v>84</v>
      </c>
      <c r="AV442" s="15" t="s">
        <v>161</v>
      </c>
      <c r="AW442" s="15" t="s">
        <v>35</v>
      </c>
      <c r="AX442" s="15" t="s">
        <v>82</v>
      </c>
      <c r="AY442" s="262" t="s">
        <v>153</v>
      </c>
    </row>
    <row r="443" s="2" customFormat="1" ht="21.75" customHeight="1">
      <c r="A443" s="39"/>
      <c r="B443" s="40"/>
      <c r="C443" s="213" t="s">
        <v>755</v>
      </c>
      <c r="D443" s="213" t="s">
        <v>156</v>
      </c>
      <c r="E443" s="214" t="s">
        <v>756</v>
      </c>
      <c r="F443" s="215" t="s">
        <v>757</v>
      </c>
      <c r="G443" s="216" t="s">
        <v>172</v>
      </c>
      <c r="H443" s="217">
        <v>0.246</v>
      </c>
      <c r="I443" s="218"/>
      <c r="J443" s="219">
        <f>ROUND(I443*H443,2)</f>
        <v>0</v>
      </c>
      <c r="K443" s="215" t="s">
        <v>333</v>
      </c>
      <c r="L443" s="45"/>
      <c r="M443" s="220" t="s">
        <v>19</v>
      </c>
      <c r="N443" s="221" t="s">
        <v>46</v>
      </c>
      <c r="O443" s="85"/>
      <c r="P443" s="222">
        <f>O443*H443</f>
        <v>0</v>
      </c>
      <c r="Q443" s="222">
        <v>0</v>
      </c>
      <c r="R443" s="222">
        <f>Q443*H443</f>
        <v>0</v>
      </c>
      <c r="S443" s="222">
        <v>0</v>
      </c>
      <c r="T443" s="223">
        <f>S443*H443</f>
        <v>0</v>
      </c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R443" s="224" t="s">
        <v>161</v>
      </c>
      <c r="AT443" s="224" t="s">
        <v>156</v>
      </c>
      <c r="AU443" s="224" t="s">
        <v>84</v>
      </c>
      <c r="AY443" s="18" t="s">
        <v>153</v>
      </c>
      <c r="BE443" s="225">
        <f>IF(N443="základní",J443,0)</f>
        <v>0</v>
      </c>
      <c r="BF443" s="225">
        <f>IF(N443="snížená",J443,0)</f>
        <v>0</v>
      </c>
      <c r="BG443" s="225">
        <f>IF(N443="zákl. přenesená",J443,0)</f>
        <v>0</v>
      </c>
      <c r="BH443" s="225">
        <f>IF(N443="sníž. přenesená",J443,0)</f>
        <v>0</v>
      </c>
      <c r="BI443" s="225">
        <f>IF(N443="nulová",J443,0)</f>
        <v>0</v>
      </c>
      <c r="BJ443" s="18" t="s">
        <v>82</v>
      </c>
      <c r="BK443" s="225">
        <f>ROUND(I443*H443,2)</f>
        <v>0</v>
      </c>
      <c r="BL443" s="18" t="s">
        <v>161</v>
      </c>
      <c r="BM443" s="224" t="s">
        <v>1127</v>
      </c>
    </row>
    <row r="444" s="2" customFormat="1">
      <c r="A444" s="39"/>
      <c r="B444" s="40"/>
      <c r="C444" s="41"/>
      <c r="D444" s="226" t="s">
        <v>163</v>
      </c>
      <c r="E444" s="41"/>
      <c r="F444" s="227" t="s">
        <v>759</v>
      </c>
      <c r="G444" s="41"/>
      <c r="H444" s="41"/>
      <c r="I444" s="228"/>
      <c r="J444" s="41"/>
      <c r="K444" s="41"/>
      <c r="L444" s="45"/>
      <c r="M444" s="229"/>
      <c r="N444" s="230"/>
      <c r="O444" s="85"/>
      <c r="P444" s="85"/>
      <c r="Q444" s="85"/>
      <c r="R444" s="85"/>
      <c r="S444" s="85"/>
      <c r="T444" s="86"/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T444" s="18" t="s">
        <v>163</v>
      </c>
      <c r="AU444" s="18" t="s">
        <v>84</v>
      </c>
    </row>
    <row r="445" s="13" customFormat="1">
      <c r="A445" s="13"/>
      <c r="B445" s="231"/>
      <c r="C445" s="232"/>
      <c r="D445" s="226" t="s">
        <v>165</v>
      </c>
      <c r="E445" s="233" t="s">
        <v>19</v>
      </c>
      <c r="F445" s="234" t="s">
        <v>1128</v>
      </c>
      <c r="G445" s="232"/>
      <c r="H445" s="233" t="s">
        <v>19</v>
      </c>
      <c r="I445" s="235"/>
      <c r="J445" s="232"/>
      <c r="K445" s="232"/>
      <c r="L445" s="236"/>
      <c r="M445" s="237"/>
      <c r="N445" s="238"/>
      <c r="O445" s="238"/>
      <c r="P445" s="238"/>
      <c r="Q445" s="238"/>
      <c r="R445" s="238"/>
      <c r="S445" s="238"/>
      <c r="T445" s="239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40" t="s">
        <v>165</v>
      </c>
      <c r="AU445" s="240" t="s">
        <v>84</v>
      </c>
      <c r="AV445" s="13" t="s">
        <v>82</v>
      </c>
      <c r="AW445" s="13" t="s">
        <v>35</v>
      </c>
      <c r="AX445" s="13" t="s">
        <v>75</v>
      </c>
      <c r="AY445" s="240" t="s">
        <v>153</v>
      </c>
    </row>
    <row r="446" s="14" customFormat="1">
      <c r="A446" s="14"/>
      <c r="B446" s="241"/>
      <c r="C446" s="242"/>
      <c r="D446" s="226" t="s">
        <v>165</v>
      </c>
      <c r="E446" s="243" t="s">
        <v>19</v>
      </c>
      <c r="F446" s="244" t="s">
        <v>1129</v>
      </c>
      <c r="G446" s="242"/>
      <c r="H446" s="245">
        <v>0.246</v>
      </c>
      <c r="I446" s="246"/>
      <c r="J446" s="242"/>
      <c r="K446" s="242"/>
      <c r="L446" s="247"/>
      <c r="M446" s="248"/>
      <c r="N446" s="249"/>
      <c r="O446" s="249"/>
      <c r="P446" s="249"/>
      <c r="Q446" s="249"/>
      <c r="R446" s="249"/>
      <c r="S446" s="249"/>
      <c r="T446" s="250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51" t="s">
        <v>165</v>
      </c>
      <c r="AU446" s="251" t="s">
        <v>84</v>
      </c>
      <c r="AV446" s="14" t="s">
        <v>84</v>
      </c>
      <c r="AW446" s="14" t="s">
        <v>35</v>
      </c>
      <c r="AX446" s="14" t="s">
        <v>75</v>
      </c>
      <c r="AY446" s="251" t="s">
        <v>153</v>
      </c>
    </row>
    <row r="447" s="15" customFormat="1">
      <c r="A447" s="15"/>
      <c r="B447" s="252"/>
      <c r="C447" s="253"/>
      <c r="D447" s="226" t="s">
        <v>165</v>
      </c>
      <c r="E447" s="254" t="s">
        <v>19</v>
      </c>
      <c r="F447" s="255" t="s">
        <v>168</v>
      </c>
      <c r="G447" s="253"/>
      <c r="H447" s="256">
        <v>0.246</v>
      </c>
      <c r="I447" s="257"/>
      <c r="J447" s="253"/>
      <c r="K447" s="253"/>
      <c r="L447" s="258"/>
      <c r="M447" s="259"/>
      <c r="N447" s="260"/>
      <c r="O447" s="260"/>
      <c r="P447" s="260"/>
      <c r="Q447" s="260"/>
      <c r="R447" s="260"/>
      <c r="S447" s="260"/>
      <c r="T447" s="261"/>
      <c r="U447" s="15"/>
      <c r="V447" s="15"/>
      <c r="W447" s="15"/>
      <c r="X447" s="15"/>
      <c r="Y447" s="15"/>
      <c r="Z447" s="15"/>
      <c r="AA447" s="15"/>
      <c r="AB447" s="15"/>
      <c r="AC447" s="15"/>
      <c r="AD447" s="15"/>
      <c r="AE447" s="15"/>
      <c r="AT447" s="262" t="s">
        <v>165</v>
      </c>
      <c r="AU447" s="262" t="s">
        <v>84</v>
      </c>
      <c r="AV447" s="15" t="s">
        <v>161</v>
      </c>
      <c r="AW447" s="15" t="s">
        <v>35</v>
      </c>
      <c r="AX447" s="15" t="s">
        <v>82</v>
      </c>
      <c r="AY447" s="262" t="s">
        <v>153</v>
      </c>
    </row>
    <row r="448" s="2" customFormat="1" ht="16.5" customHeight="1">
      <c r="A448" s="39"/>
      <c r="B448" s="40"/>
      <c r="C448" s="213" t="s">
        <v>762</v>
      </c>
      <c r="D448" s="213" t="s">
        <v>156</v>
      </c>
      <c r="E448" s="214" t="s">
        <v>763</v>
      </c>
      <c r="F448" s="215" t="s">
        <v>764</v>
      </c>
      <c r="G448" s="216" t="s">
        <v>172</v>
      </c>
      <c r="H448" s="217">
        <v>111.04900000000001</v>
      </c>
      <c r="I448" s="218"/>
      <c r="J448" s="219">
        <f>ROUND(I448*H448,2)</f>
        <v>0</v>
      </c>
      <c r="K448" s="215" t="s">
        <v>333</v>
      </c>
      <c r="L448" s="45"/>
      <c r="M448" s="220" t="s">
        <v>19</v>
      </c>
      <c r="N448" s="221" t="s">
        <v>46</v>
      </c>
      <c r="O448" s="85"/>
      <c r="P448" s="222">
        <f>O448*H448</f>
        <v>0</v>
      </c>
      <c r="Q448" s="222">
        <v>0</v>
      </c>
      <c r="R448" s="222">
        <f>Q448*H448</f>
        <v>0</v>
      </c>
      <c r="S448" s="222">
        <v>0</v>
      </c>
      <c r="T448" s="223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224" t="s">
        <v>161</v>
      </c>
      <c r="AT448" s="224" t="s">
        <v>156</v>
      </c>
      <c r="AU448" s="224" t="s">
        <v>84</v>
      </c>
      <c r="AY448" s="18" t="s">
        <v>153</v>
      </c>
      <c r="BE448" s="225">
        <f>IF(N448="základní",J448,0)</f>
        <v>0</v>
      </c>
      <c r="BF448" s="225">
        <f>IF(N448="snížená",J448,0)</f>
        <v>0</v>
      </c>
      <c r="BG448" s="225">
        <f>IF(N448="zákl. přenesená",J448,0)</f>
        <v>0</v>
      </c>
      <c r="BH448" s="225">
        <f>IF(N448="sníž. přenesená",J448,0)</f>
        <v>0</v>
      </c>
      <c r="BI448" s="225">
        <f>IF(N448="nulová",J448,0)</f>
        <v>0</v>
      </c>
      <c r="BJ448" s="18" t="s">
        <v>82</v>
      </c>
      <c r="BK448" s="225">
        <f>ROUND(I448*H448,2)</f>
        <v>0</v>
      </c>
      <c r="BL448" s="18" t="s">
        <v>161</v>
      </c>
      <c r="BM448" s="224" t="s">
        <v>1130</v>
      </c>
    </row>
    <row r="449" s="2" customFormat="1">
      <c r="A449" s="39"/>
      <c r="B449" s="40"/>
      <c r="C449" s="41"/>
      <c r="D449" s="226" t="s">
        <v>163</v>
      </c>
      <c r="E449" s="41"/>
      <c r="F449" s="227" t="s">
        <v>766</v>
      </c>
      <c r="G449" s="41"/>
      <c r="H449" s="41"/>
      <c r="I449" s="228"/>
      <c r="J449" s="41"/>
      <c r="K449" s="41"/>
      <c r="L449" s="45"/>
      <c r="M449" s="229"/>
      <c r="N449" s="230"/>
      <c r="O449" s="85"/>
      <c r="P449" s="85"/>
      <c r="Q449" s="85"/>
      <c r="R449" s="85"/>
      <c r="S449" s="85"/>
      <c r="T449" s="86"/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T449" s="18" t="s">
        <v>163</v>
      </c>
      <c r="AU449" s="18" t="s">
        <v>84</v>
      </c>
    </row>
    <row r="450" s="13" customFormat="1">
      <c r="A450" s="13"/>
      <c r="B450" s="231"/>
      <c r="C450" s="232"/>
      <c r="D450" s="226" t="s">
        <v>165</v>
      </c>
      <c r="E450" s="233" t="s">
        <v>19</v>
      </c>
      <c r="F450" s="234" t="s">
        <v>1098</v>
      </c>
      <c r="G450" s="232"/>
      <c r="H450" s="233" t="s">
        <v>19</v>
      </c>
      <c r="I450" s="235"/>
      <c r="J450" s="232"/>
      <c r="K450" s="232"/>
      <c r="L450" s="236"/>
      <c r="M450" s="237"/>
      <c r="N450" s="238"/>
      <c r="O450" s="238"/>
      <c r="P450" s="238"/>
      <c r="Q450" s="238"/>
      <c r="R450" s="238"/>
      <c r="S450" s="238"/>
      <c r="T450" s="239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40" t="s">
        <v>165</v>
      </c>
      <c r="AU450" s="240" t="s">
        <v>84</v>
      </c>
      <c r="AV450" s="13" t="s">
        <v>82</v>
      </c>
      <c r="AW450" s="13" t="s">
        <v>35</v>
      </c>
      <c r="AX450" s="13" t="s">
        <v>75</v>
      </c>
      <c r="AY450" s="240" t="s">
        <v>153</v>
      </c>
    </row>
    <row r="451" s="14" customFormat="1">
      <c r="A451" s="14"/>
      <c r="B451" s="241"/>
      <c r="C451" s="242"/>
      <c r="D451" s="226" t="s">
        <v>165</v>
      </c>
      <c r="E451" s="243" t="s">
        <v>19</v>
      </c>
      <c r="F451" s="244" t="s">
        <v>1126</v>
      </c>
      <c r="G451" s="242"/>
      <c r="H451" s="245">
        <v>109.673</v>
      </c>
      <c r="I451" s="246"/>
      <c r="J451" s="242"/>
      <c r="K451" s="242"/>
      <c r="L451" s="247"/>
      <c r="M451" s="248"/>
      <c r="N451" s="249"/>
      <c r="O451" s="249"/>
      <c r="P451" s="249"/>
      <c r="Q451" s="249"/>
      <c r="R451" s="249"/>
      <c r="S451" s="249"/>
      <c r="T451" s="250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51" t="s">
        <v>165</v>
      </c>
      <c r="AU451" s="251" t="s">
        <v>84</v>
      </c>
      <c r="AV451" s="14" t="s">
        <v>84</v>
      </c>
      <c r="AW451" s="14" t="s">
        <v>35</v>
      </c>
      <c r="AX451" s="14" t="s">
        <v>75</v>
      </c>
      <c r="AY451" s="251" t="s">
        <v>153</v>
      </c>
    </row>
    <row r="452" s="13" customFormat="1">
      <c r="A452" s="13"/>
      <c r="B452" s="231"/>
      <c r="C452" s="232"/>
      <c r="D452" s="226" t="s">
        <v>165</v>
      </c>
      <c r="E452" s="233" t="s">
        <v>19</v>
      </c>
      <c r="F452" s="234" t="s">
        <v>1124</v>
      </c>
      <c r="G452" s="232"/>
      <c r="H452" s="233" t="s">
        <v>19</v>
      </c>
      <c r="I452" s="235"/>
      <c r="J452" s="232"/>
      <c r="K452" s="232"/>
      <c r="L452" s="236"/>
      <c r="M452" s="237"/>
      <c r="N452" s="238"/>
      <c r="O452" s="238"/>
      <c r="P452" s="238"/>
      <c r="Q452" s="238"/>
      <c r="R452" s="238"/>
      <c r="S452" s="238"/>
      <c r="T452" s="239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0" t="s">
        <v>165</v>
      </c>
      <c r="AU452" s="240" t="s">
        <v>84</v>
      </c>
      <c r="AV452" s="13" t="s">
        <v>82</v>
      </c>
      <c r="AW452" s="13" t="s">
        <v>35</v>
      </c>
      <c r="AX452" s="13" t="s">
        <v>75</v>
      </c>
      <c r="AY452" s="240" t="s">
        <v>153</v>
      </c>
    </row>
    <row r="453" s="14" customFormat="1">
      <c r="A453" s="14"/>
      <c r="B453" s="241"/>
      <c r="C453" s="242"/>
      <c r="D453" s="226" t="s">
        <v>165</v>
      </c>
      <c r="E453" s="243" t="s">
        <v>19</v>
      </c>
      <c r="F453" s="244" t="s">
        <v>1125</v>
      </c>
      <c r="G453" s="242"/>
      <c r="H453" s="245">
        <v>1.3759999999999999</v>
      </c>
      <c r="I453" s="246"/>
      <c r="J453" s="242"/>
      <c r="K453" s="242"/>
      <c r="L453" s="247"/>
      <c r="M453" s="248"/>
      <c r="N453" s="249"/>
      <c r="O453" s="249"/>
      <c r="P453" s="249"/>
      <c r="Q453" s="249"/>
      <c r="R453" s="249"/>
      <c r="S453" s="249"/>
      <c r="T453" s="250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51" t="s">
        <v>165</v>
      </c>
      <c r="AU453" s="251" t="s">
        <v>84</v>
      </c>
      <c r="AV453" s="14" t="s">
        <v>84</v>
      </c>
      <c r="AW453" s="14" t="s">
        <v>35</v>
      </c>
      <c r="AX453" s="14" t="s">
        <v>75</v>
      </c>
      <c r="AY453" s="251" t="s">
        <v>153</v>
      </c>
    </row>
    <row r="454" s="15" customFormat="1">
      <c r="A454" s="15"/>
      <c r="B454" s="252"/>
      <c r="C454" s="253"/>
      <c r="D454" s="226" t="s">
        <v>165</v>
      </c>
      <c r="E454" s="254" t="s">
        <v>19</v>
      </c>
      <c r="F454" s="255" t="s">
        <v>168</v>
      </c>
      <c r="G454" s="253"/>
      <c r="H454" s="256">
        <v>111.04900000000001</v>
      </c>
      <c r="I454" s="257"/>
      <c r="J454" s="253"/>
      <c r="K454" s="253"/>
      <c r="L454" s="258"/>
      <c r="M454" s="259"/>
      <c r="N454" s="260"/>
      <c r="O454" s="260"/>
      <c r="P454" s="260"/>
      <c r="Q454" s="260"/>
      <c r="R454" s="260"/>
      <c r="S454" s="260"/>
      <c r="T454" s="261"/>
      <c r="U454" s="15"/>
      <c r="V454" s="15"/>
      <c r="W454" s="15"/>
      <c r="X454" s="15"/>
      <c r="Y454" s="15"/>
      <c r="Z454" s="15"/>
      <c r="AA454" s="15"/>
      <c r="AB454" s="15"/>
      <c r="AC454" s="15"/>
      <c r="AD454" s="15"/>
      <c r="AE454" s="15"/>
      <c r="AT454" s="262" t="s">
        <v>165</v>
      </c>
      <c r="AU454" s="262" t="s">
        <v>84</v>
      </c>
      <c r="AV454" s="15" t="s">
        <v>161</v>
      </c>
      <c r="AW454" s="15" t="s">
        <v>35</v>
      </c>
      <c r="AX454" s="15" t="s">
        <v>82</v>
      </c>
      <c r="AY454" s="262" t="s">
        <v>153</v>
      </c>
    </row>
    <row r="455" s="2" customFormat="1" ht="16.5" customHeight="1">
      <c r="A455" s="39"/>
      <c r="B455" s="40"/>
      <c r="C455" s="213" t="s">
        <v>769</v>
      </c>
      <c r="D455" s="213" t="s">
        <v>156</v>
      </c>
      <c r="E455" s="214" t="s">
        <v>775</v>
      </c>
      <c r="F455" s="215" t="s">
        <v>776</v>
      </c>
      <c r="G455" s="216" t="s">
        <v>172</v>
      </c>
      <c r="H455" s="217">
        <v>4.6200000000000001</v>
      </c>
      <c r="I455" s="218"/>
      <c r="J455" s="219">
        <f>ROUND(I455*H455,2)</f>
        <v>0</v>
      </c>
      <c r="K455" s="215" t="s">
        <v>333</v>
      </c>
      <c r="L455" s="45"/>
      <c r="M455" s="220" t="s">
        <v>19</v>
      </c>
      <c r="N455" s="221" t="s">
        <v>46</v>
      </c>
      <c r="O455" s="85"/>
      <c r="P455" s="222">
        <f>O455*H455</f>
        <v>0</v>
      </c>
      <c r="Q455" s="222">
        <v>0</v>
      </c>
      <c r="R455" s="222">
        <f>Q455*H455</f>
        <v>0</v>
      </c>
      <c r="S455" s="222">
        <v>0</v>
      </c>
      <c r="T455" s="223">
        <f>S455*H455</f>
        <v>0</v>
      </c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224" t="s">
        <v>161</v>
      </c>
      <c r="AT455" s="224" t="s">
        <v>156</v>
      </c>
      <c r="AU455" s="224" t="s">
        <v>84</v>
      </c>
      <c r="AY455" s="18" t="s">
        <v>153</v>
      </c>
      <c r="BE455" s="225">
        <f>IF(N455="základní",J455,0)</f>
        <v>0</v>
      </c>
      <c r="BF455" s="225">
        <f>IF(N455="snížená",J455,0)</f>
        <v>0</v>
      </c>
      <c r="BG455" s="225">
        <f>IF(N455="zákl. přenesená",J455,0)</f>
        <v>0</v>
      </c>
      <c r="BH455" s="225">
        <f>IF(N455="sníž. přenesená",J455,0)</f>
        <v>0</v>
      </c>
      <c r="BI455" s="225">
        <f>IF(N455="nulová",J455,0)</f>
        <v>0</v>
      </c>
      <c r="BJ455" s="18" t="s">
        <v>82</v>
      </c>
      <c r="BK455" s="225">
        <f>ROUND(I455*H455,2)</f>
        <v>0</v>
      </c>
      <c r="BL455" s="18" t="s">
        <v>161</v>
      </c>
      <c r="BM455" s="224" t="s">
        <v>1131</v>
      </c>
    </row>
    <row r="456" s="2" customFormat="1">
      <c r="A456" s="39"/>
      <c r="B456" s="40"/>
      <c r="C456" s="41"/>
      <c r="D456" s="226" t="s">
        <v>163</v>
      </c>
      <c r="E456" s="41"/>
      <c r="F456" s="227" t="s">
        <v>778</v>
      </c>
      <c r="G456" s="41"/>
      <c r="H456" s="41"/>
      <c r="I456" s="228"/>
      <c r="J456" s="41"/>
      <c r="K456" s="41"/>
      <c r="L456" s="45"/>
      <c r="M456" s="229"/>
      <c r="N456" s="230"/>
      <c r="O456" s="85"/>
      <c r="P456" s="85"/>
      <c r="Q456" s="85"/>
      <c r="R456" s="85"/>
      <c r="S456" s="85"/>
      <c r="T456" s="86"/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T456" s="18" t="s">
        <v>163</v>
      </c>
      <c r="AU456" s="18" t="s">
        <v>84</v>
      </c>
    </row>
    <row r="457" s="13" customFormat="1">
      <c r="A457" s="13"/>
      <c r="B457" s="231"/>
      <c r="C457" s="232"/>
      <c r="D457" s="226" t="s">
        <v>165</v>
      </c>
      <c r="E457" s="233" t="s">
        <v>19</v>
      </c>
      <c r="F457" s="234" t="s">
        <v>1132</v>
      </c>
      <c r="G457" s="232"/>
      <c r="H457" s="233" t="s">
        <v>19</v>
      </c>
      <c r="I457" s="235"/>
      <c r="J457" s="232"/>
      <c r="K457" s="232"/>
      <c r="L457" s="236"/>
      <c r="M457" s="237"/>
      <c r="N457" s="238"/>
      <c r="O457" s="238"/>
      <c r="P457" s="238"/>
      <c r="Q457" s="238"/>
      <c r="R457" s="238"/>
      <c r="S457" s="238"/>
      <c r="T457" s="239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40" t="s">
        <v>165</v>
      </c>
      <c r="AU457" s="240" t="s">
        <v>84</v>
      </c>
      <c r="AV457" s="13" t="s">
        <v>82</v>
      </c>
      <c r="AW457" s="13" t="s">
        <v>35</v>
      </c>
      <c r="AX457" s="13" t="s">
        <v>75</v>
      </c>
      <c r="AY457" s="240" t="s">
        <v>153</v>
      </c>
    </row>
    <row r="458" s="14" customFormat="1">
      <c r="A458" s="14"/>
      <c r="B458" s="241"/>
      <c r="C458" s="242"/>
      <c r="D458" s="226" t="s">
        <v>165</v>
      </c>
      <c r="E458" s="243" t="s">
        <v>19</v>
      </c>
      <c r="F458" s="244" t="s">
        <v>1121</v>
      </c>
      <c r="G458" s="242"/>
      <c r="H458" s="245">
        <v>4.6200000000000001</v>
      </c>
      <c r="I458" s="246"/>
      <c r="J458" s="242"/>
      <c r="K458" s="242"/>
      <c r="L458" s="247"/>
      <c r="M458" s="248"/>
      <c r="N458" s="249"/>
      <c r="O458" s="249"/>
      <c r="P458" s="249"/>
      <c r="Q458" s="249"/>
      <c r="R458" s="249"/>
      <c r="S458" s="249"/>
      <c r="T458" s="250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51" t="s">
        <v>165</v>
      </c>
      <c r="AU458" s="251" t="s">
        <v>84</v>
      </c>
      <c r="AV458" s="14" t="s">
        <v>84</v>
      </c>
      <c r="AW458" s="14" t="s">
        <v>35</v>
      </c>
      <c r="AX458" s="14" t="s">
        <v>75</v>
      </c>
      <c r="AY458" s="251" t="s">
        <v>153</v>
      </c>
    </row>
    <row r="459" s="15" customFormat="1">
      <c r="A459" s="15"/>
      <c r="B459" s="252"/>
      <c r="C459" s="253"/>
      <c r="D459" s="226" t="s">
        <v>165</v>
      </c>
      <c r="E459" s="254" t="s">
        <v>19</v>
      </c>
      <c r="F459" s="255" t="s">
        <v>168</v>
      </c>
      <c r="G459" s="253"/>
      <c r="H459" s="256">
        <v>4.6200000000000001</v>
      </c>
      <c r="I459" s="257"/>
      <c r="J459" s="253"/>
      <c r="K459" s="253"/>
      <c r="L459" s="258"/>
      <c r="M459" s="259"/>
      <c r="N459" s="260"/>
      <c r="O459" s="260"/>
      <c r="P459" s="260"/>
      <c r="Q459" s="260"/>
      <c r="R459" s="260"/>
      <c r="S459" s="260"/>
      <c r="T459" s="261"/>
      <c r="U459" s="15"/>
      <c r="V459" s="15"/>
      <c r="W459" s="15"/>
      <c r="X459" s="15"/>
      <c r="Y459" s="15"/>
      <c r="Z459" s="15"/>
      <c r="AA459" s="15"/>
      <c r="AB459" s="15"/>
      <c r="AC459" s="15"/>
      <c r="AD459" s="15"/>
      <c r="AE459" s="15"/>
      <c r="AT459" s="262" t="s">
        <v>165</v>
      </c>
      <c r="AU459" s="262" t="s">
        <v>84</v>
      </c>
      <c r="AV459" s="15" t="s">
        <v>161</v>
      </c>
      <c r="AW459" s="15" t="s">
        <v>35</v>
      </c>
      <c r="AX459" s="15" t="s">
        <v>82</v>
      </c>
      <c r="AY459" s="262" t="s">
        <v>153</v>
      </c>
    </row>
    <row r="460" s="2" customFormat="1" ht="16.5" customHeight="1">
      <c r="A460" s="39"/>
      <c r="B460" s="40"/>
      <c r="C460" s="213" t="s">
        <v>774</v>
      </c>
      <c r="D460" s="213" t="s">
        <v>156</v>
      </c>
      <c r="E460" s="214" t="s">
        <v>785</v>
      </c>
      <c r="F460" s="215" t="s">
        <v>786</v>
      </c>
      <c r="G460" s="216" t="s">
        <v>172</v>
      </c>
      <c r="H460" s="217">
        <v>111.04900000000001</v>
      </c>
      <c r="I460" s="218"/>
      <c r="J460" s="219">
        <f>ROUND(I460*H460,2)</f>
        <v>0</v>
      </c>
      <c r="K460" s="215" t="s">
        <v>333</v>
      </c>
      <c r="L460" s="45"/>
      <c r="M460" s="220" t="s">
        <v>19</v>
      </c>
      <c r="N460" s="221" t="s">
        <v>46</v>
      </c>
      <c r="O460" s="85"/>
      <c r="P460" s="222">
        <f>O460*H460</f>
        <v>0</v>
      </c>
      <c r="Q460" s="222">
        <v>0</v>
      </c>
      <c r="R460" s="222">
        <f>Q460*H460</f>
        <v>0</v>
      </c>
      <c r="S460" s="222">
        <v>0</v>
      </c>
      <c r="T460" s="223">
        <f>S460*H460</f>
        <v>0</v>
      </c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R460" s="224" t="s">
        <v>161</v>
      </c>
      <c r="AT460" s="224" t="s">
        <v>156</v>
      </c>
      <c r="AU460" s="224" t="s">
        <v>84</v>
      </c>
      <c r="AY460" s="18" t="s">
        <v>153</v>
      </c>
      <c r="BE460" s="225">
        <f>IF(N460="základní",J460,0)</f>
        <v>0</v>
      </c>
      <c r="BF460" s="225">
        <f>IF(N460="snížená",J460,0)</f>
        <v>0</v>
      </c>
      <c r="BG460" s="225">
        <f>IF(N460="zákl. přenesená",J460,0)</f>
        <v>0</v>
      </c>
      <c r="BH460" s="225">
        <f>IF(N460="sníž. přenesená",J460,0)</f>
        <v>0</v>
      </c>
      <c r="BI460" s="225">
        <f>IF(N460="nulová",J460,0)</f>
        <v>0</v>
      </c>
      <c r="BJ460" s="18" t="s">
        <v>82</v>
      </c>
      <c r="BK460" s="225">
        <f>ROUND(I460*H460,2)</f>
        <v>0</v>
      </c>
      <c r="BL460" s="18" t="s">
        <v>161</v>
      </c>
      <c r="BM460" s="224" t="s">
        <v>1133</v>
      </c>
    </row>
    <row r="461" s="2" customFormat="1">
      <c r="A461" s="39"/>
      <c r="B461" s="40"/>
      <c r="C461" s="41"/>
      <c r="D461" s="226" t="s">
        <v>163</v>
      </c>
      <c r="E461" s="41"/>
      <c r="F461" s="227" t="s">
        <v>788</v>
      </c>
      <c r="G461" s="41"/>
      <c r="H461" s="41"/>
      <c r="I461" s="228"/>
      <c r="J461" s="41"/>
      <c r="K461" s="41"/>
      <c r="L461" s="45"/>
      <c r="M461" s="229"/>
      <c r="N461" s="230"/>
      <c r="O461" s="85"/>
      <c r="P461" s="85"/>
      <c r="Q461" s="85"/>
      <c r="R461" s="85"/>
      <c r="S461" s="85"/>
      <c r="T461" s="86"/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T461" s="18" t="s">
        <v>163</v>
      </c>
      <c r="AU461" s="18" t="s">
        <v>84</v>
      </c>
    </row>
    <row r="462" s="13" customFormat="1">
      <c r="A462" s="13"/>
      <c r="B462" s="231"/>
      <c r="C462" s="232"/>
      <c r="D462" s="226" t="s">
        <v>165</v>
      </c>
      <c r="E462" s="233" t="s">
        <v>19</v>
      </c>
      <c r="F462" s="234" t="s">
        <v>1134</v>
      </c>
      <c r="G462" s="232"/>
      <c r="H462" s="233" t="s">
        <v>19</v>
      </c>
      <c r="I462" s="235"/>
      <c r="J462" s="232"/>
      <c r="K462" s="232"/>
      <c r="L462" s="236"/>
      <c r="M462" s="237"/>
      <c r="N462" s="238"/>
      <c r="O462" s="238"/>
      <c r="P462" s="238"/>
      <c r="Q462" s="238"/>
      <c r="R462" s="238"/>
      <c r="S462" s="238"/>
      <c r="T462" s="239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40" t="s">
        <v>165</v>
      </c>
      <c r="AU462" s="240" t="s">
        <v>84</v>
      </c>
      <c r="AV462" s="13" t="s">
        <v>82</v>
      </c>
      <c r="AW462" s="13" t="s">
        <v>35</v>
      </c>
      <c r="AX462" s="13" t="s">
        <v>75</v>
      </c>
      <c r="AY462" s="240" t="s">
        <v>153</v>
      </c>
    </row>
    <row r="463" s="14" customFormat="1">
      <c r="A463" s="14"/>
      <c r="B463" s="241"/>
      <c r="C463" s="242"/>
      <c r="D463" s="226" t="s">
        <v>165</v>
      </c>
      <c r="E463" s="243" t="s">
        <v>19</v>
      </c>
      <c r="F463" s="244" t="s">
        <v>1135</v>
      </c>
      <c r="G463" s="242"/>
      <c r="H463" s="245">
        <v>109.673</v>
      </c>
      <c r="I463" s="246"/>
      <c r="J463" s="242"/>
      <c r="K463" s="242"/>
      <c r="L463" s="247"/>
      <c r="M463" s="248"/>
      <c r="N463" s="249"/>
      <c r="O463" s="249"/>
      <c r="P463" s="249"/>
      <c r="Q463" s="249"/>
      <c r="R463" s="249"/>
      <c r="S463" s="249"/>
      <c r="T463" s="250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51" t="s">
        <v>165</v>
      </c>
      <c r="AU463" s="251" t="s">
        <v>84</v>
      </c>
      <c r="AV463" s="14" t="s">
        <v>84</v>
      </c>
      <c r="AW463" s="14" t="s">
        <v>35</v>
      </c>
      <c r="AX463" s="14" t="s">
        <v>75</v>
      </c>
      <c r="AY463" s="251" t="s">
        <v>153</v>
      </c>
    </row>
    <row r="464" s="13" customFormat="1">
      <c r="A464" s="13"/>
      <c r="B464" s="231"/>
      <c r="C464" s="232"/>
      <c r="D464" s="226" t="s">
        <v>165</v>
      </c>
      <c r="E464" s="233" t="s">
        <v>19</v>
      </c>
      <c r="F464" s="234" t="s">
        <v>1136</v>
      </c>
      <c r="G464" s="232"/>
      <c r="H464" s="233" t="s">
        <v>19</v>
      </c>
      <c r="I464" s="235"/>
      <c r="J464" s="232"/>
      <c r="K464" s="232"/>
      <c r="L464" s="236"/>
      <c r="M464" s="237"/>
      <c r="N464" s="238"/>
      <c r="O464" s="238"/>
      <c r="P464" s="238"/>
      <c r="Q464" s="238"/>
      <c r="R464" s="238"/>
      <c r="S464" s="238"/>
      <c r="T464" s="239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40" t="s">
        <v>165</v>
      </c>
      <c r="AU464" s="240" t="s">
        <v>84</v>
      </c>
      <c r="AV464" s="13" t="s">
        <v>82</v>
      </c>
      <c r="AW464" s="13" t="s">
        <v>35</v>
      </c>
      <c r="AX464" s="13" t="s">
        <v>75</v>
      </c>
      <c r="AY464" s="240" t="s">
        <v>153</v>
      </c>
    </row>
    <row r="465" s="14" customFormat="1">
      <c r="A465" s="14"/>
      <c r="B465" s="241"/>
      <c r="C465" s="242"/>
      <c r="D465" s="226" t="s">
        <v>165</v>
      </c>
      <c r="E465" s="243" t="s">
        <v>19</v>
      </c>
      <c r="F465" s="244" t="s">
        <v>1125</v>
      </c>
      <c r="G465" s="242"/>
      <c r="H465" s="245">
        <v>1.3759999999999999</v>
      </c>
      <c r="I465" s="246"/>
      <c r="J465" s="242"/>
      <c r="K465" s="242"/>
      <c r="L465" s="247"/>
      <c r="M465" s="248"/>
      <c r="N465" s="249"/>
      <c r="O465" s="249"/>
      <c r="P465" s="249"/>
      <c r="Q465" s="249"/>
      <c r="R465" s="249"/>
      <c r="S465" s="249"/>
      <c r="T465" s="250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51" t="s">
        <v>165</v>
      </c>
      <c r="AU465" s="251" t="s">
        <v>84</v>
      </c>
      <c r="AV465" s="14" t="s">
        <v>84</v>
      </c>
      <c r="AW465" s="14" t="s">
        <v>35</v>
      </c>
      <c r="AX465" s="14" t="s">
        <v>75</v>
      </c>
      <c r="AY465" s="251" t="s">
        <v>153</v>
      </c>
    </row>
    <row r="466" s="15" customFormat="1">
      <c r="A466" s="15"/>
      <c r="B466" s="252"/>
      <c r="C466" s="253"/>
      <c r="D466" s="226" t="s">
        <v>165</v>
      </c>
      <c r="E466" s="254" t="s">
        <v>19</v>
      </c>
      <c r="F466" s="255" t="s">
        <v>168</v>
      </c>
      <c r="G466" s="253"/>
      <c r="H466" s="256">
        <v>111.04900000000001</v>
      </c>
      <c r="I466" s="257"/>
      <c r="J466" s="253"/>
      <c r="K466" s="253"/>
      <c r="L466" s="258"/>
      <c r="M466" s="259"/>
      <c r="N466" s="260"/>
      <c r="O466" s="260"/>
      <c r="P466" s="260"/>
      <c r="Q466" s="260"/>
      <c r="R466" s="260"/>
      <c r="S466" s="260"/>
      <c r="T466" s="261"/>
      <c r="U466" s="15"/>
      <c r="V466" s="15"/>
      <c r="W466" s="15"/>
      <c r="X466" s="15"/>
      <c r="Y466" s="15"/>
      <c r="Z466" s="15"/>
      <c r="AA466" s="15"/>
      <c r="AB466" s="15"/>
      <c r="AC466" s="15"/>
      <c r="AD466" s="15"/>
      <c r="AE466" s="15"/>
      <c r="AT466" s="262" t="s">
        <v>165</v>
      </c>
      <c r="AU466" s="262" t="s">
        <v>84</v>
      </c>
      <c r="AV466" s="15" t="s">
        <v>161</v>
      </c>
      <c r="AW466" s="15" t="s">
        <v>35</v>
      </c>
      <c r="AX466" s="15" t="s">
        <v>82</v>
      </c>
      <c r="AY466" s="262" t="s">
        <v>153</v>
      </c>
    </row>
    <row r="467" s="2" customFormat="1" ht="16.5" customHeight="1">
      <c r="A467" s="39"/>
      <c r="B467" s="40"/>
      <c r="C467" s="213" t="s">
        <v>779</v>
      </c>
      <c r="D467" s="213" t="s">
        <v>156</v>
      </c>
      <c r="E467" s="214" t="s">
        <v>792</v>
      </c>
      <c r="F467" s="215" t="s">
        <v>793</v>
      </c>
      <c r="G467" s="216" t="s">
        <v>172</v>
      </c>
      <c r="H467" s="217">
        <v>2887.2739999999999</v>
      </c>
      <c r="I467" s="218"/>
      <c r="J467" s="219">
        <f>ROUND(I467*H467,2)</f>
        <v>0</v>
      </c>
      <c r="K467" s="215" t="s">
        <v>333</v>
      </c>
      <c r="L467" s="45"/>
      <c r="M467" s="220" t="s">
        <v>19</v>
      </c>
      <c r="N467" s="221" t="s">
        <v>46</v>
      </c>
      <c r="O467" s="85"/>
      <c r="P467" s="222">
        <f>O467*H467</f>
        <v>0</v>
      </c>
      <c r="Q467" s="222">
        <v>0</v>
      </c>
      <c r="R467" s="222">
        <f>Q467*H467</f>
        <v>0</v>
      </c>
      <c r="S467" s="222">
        <v>0</v>
      </c>
      <c r="T467" s="223">
        <f>S467*H467</f>
        <v>0</v>
      </c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R467" s="224" t="s">
        <v>161</v>
      </c>
      <c r="AT467" s="224" t="s">
        <v>156</v>
      </c>
      <c r="AU467" s="224" t="s">
        <v>84</v>
      </c>
      <c r="AY467" s="18" t="s">
        <v>153</v>
      </c>
      <c r="BE467" s="225">
        <f>IF(N467="základní",J467,0)</f>
        <v>0</v>
      </c>
      <c r="BF467" s="225">
        <f>IF(N467="snížená",J467,0)</f>
        <v>0</v>
      </c>
      <c r="BG467" s="225">
        <f>IF(N467="zákl. přenesená",J467,0)</f>
        <v>0</v>
      </c>
      <c r="BH467" s="225">
        <f>IF(N467="sníž. přenesená",J467,0)</f>
        <v>0</v>
      </c>
      <c r="BI467" s="225">
        <f>IF(N467="nulová",J467,0)</f>
        <v>0</v>
      </c>
      <c r="BJ467" s="18" t="s">
        <v>82</v>
      </c>
      <c r="BK467" s="225">
        <f>ROUND(I467*H467,2)</f>
        <v>0</v>
      </c>
      <c r="BL467" s="18" t="s">
        <v>161</v>
      </c>
      <c r="BM467" s="224" t="s">
        <v>1137</v>
      </c>
    </row>
    <row r="468" s="2" customFormat="1">
      <c r="A468" s="39"/>
      <c r="B468" s="40"/>
      <c r="C468" s="41"/>
      <c r="D468" s="226" t="s">
        <v>163</v>
      </c>
      <c r="E468" s="41"/>
      <c r="F468" s="227" t="s">
        <v>795</v>
      </c>
      <c r="G468" s="41"/>
      <c r="H468" s="41"/>
      <c r="I468" s="228"/>
      <c r="J468" s="41"/>
      <c r="K468" s="41"/>
      <c r="L468" s="45"/>
      <c r="M468" s="229"/>
      <c r="N468" s="230"/>
      <c r="O468" s="85"/>
      <c r="P468" s="85"/>
      <c r="Q468" s="85"/>
      <c r="R468" s="85"/>
      <c r="S468" s="85"/>
      <c r="T468" s="86"/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T468" s="18" t="s">
        <v>163</v>
      </c>
      <c r="AU468" s="18" t="s">
        <v>84</v>
      </c>
    </row>
    <row r="469" s="13" customFormat="1">
      <c r="A469" s="13"/>
      <c r="B469" s="231"/>
      <c r="C469" s="232"/>
      <c r="D469" s="226" t="s">
        <v>165</v>
      </c>
      <c r="E469" s="233" t="s">
        <v>19</v>
      </c>
      <c r="F469" s="234" t="s">
        <v>1138</v>
      </c>
      <c r="G469" s="232"/>
      <c r="H469" s="233" t="s">
        <v>19</v>
      </c>
      <c r="I469" s="235"/>
      <c r="J469" s="232"/>
      <c r="K469" s="232"/>
      <c r="L469" s="236"/>
      <c r="M469" s="237"/>
      <c r="N469" s="238"/>
      <c r="O469" s="238"/>
      <c r="P469" s="238"/>
      <c r="Q469" s="238"/>
      <c r="R469" s="238"/>
      <c r="S469" s="238"/>
      <c r="T469" s="239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40" t="s">
        <v>165</v>
      </c>
      <c r="AU469" s="240" t="s">
        <v>84</v>
      </c>
      <c r="AV469" s="13" t="s">
        <v>82</v>
      </c>
      <c r="AW469" s="13" t="s">
        <v>35</v>
      </c>
      <c r="AX469" s="13" t="s">
        <v>75</v>
      </c>
      <c r="AY469" s="240" t="s">
        <v>153</v>
      </c>
    </row>
    <row r="470" s="14" customFormat="1">
      <c r="A470" s="14"/>
      <c r="B470" s="241"/>
      <c r="C470" s="242"/>
      <c r="D470" s="226" t="s">
        <v>165</v>
      </c>
      <c r="E470" s="243" t="s">
        <v>19</v>
      </c>
      <c r="F470" s="244" t="s">
        <v>1139</v>
      </c>
      <c r="G470" s="242"/>
      <c r="H470" s="245">
        <v>2851.498</v>
      </c>
      <c r="I470" s="246"/>
      <c r="J470" s="242"/>
      <c r="K470" s="242"/>
      <c r="L470" s="247"/>
      <c r="M470" s="248"/>
      <c r="N470" s="249"/>
      <c r="O470" s="249"/>
      <c r="P470" s="249"/>
      <c r="Q470" s="249"/>
      <c r="R470" s="249"/>
      <c r="S470" s="249"/>
      <c r="T470" s="250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51" t="s">
        <v>165</v>
      </c>
      <c r="AU470" s="251" t="s">
        <v>84</v>
      </c>
      <c r="AV470" s="14" t="s">
        <v>84</v>
      </c>
      <c r="AW470" s="14" t="s">
        <v>35</v>
      </c>
      <c r="AX470" s="14" t="s">
        <v>75</v>
      </c>
      <c r="AY470" s="251" t="s">
        <v>153</v>
      </c>
    </row>
    <row r="471" s="13" customFormat="1">
      <c r="A471" s="13"/>
      <c r="B471" s="231"/>
      <c r="C471" s="232"/>
      <c r="D471" s="226" t="s">
        <v>165</v>
      </c>
      <c r="E471" s="233" t="s">
        <v>19</v>
      </c>
      <c r="F471" s="234" t="s">
        <v>1140</v>
      </c>
      <c r="G471" s="232"/>
      <c r="H471" s="233" t="s">
        <v>19</v>
      </c>
      <c r="I471" s="235"/>
      <c r="J471" s="232"/>
      <c r="K471" s="232"/>
      <c r="L471" s="236"/>
      <c r="M471" s="237"/>
      <c r="N471" s="238"/>
      <c r="O471" s="238"/>
      <c r="P471" s="238"/>
      <c r="Q471" s="238"/>
      <c r="R471" s="238"/>
      <c r="S471" s="238"/>
      <c r="T471" s="239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40" t="s">
        <v>165</v>
      </c>
      <c r="AU471" s="240" t="s">
        <v>84</v>
      </c>
      <c r="AV471" s="13" t="s">
        <v>82</v>
      </c>
      <c r="AW471" s="13" t="s">
        <v>35</v>
      </c>
      <c r="AX471" s="13" t="s">
        <v>75</v>
      </c>
      <c r="AY471" s="240" t="s">
        <v>153</v>
      </c>
    </row>
    <row r="472" s="14" customFormat="1">
      <c r="A472" s="14"/>
      <c r="B472" s="241"/>
      <c r="C472" s="242"/>
      <c r="D472" s="226" t="s">
        <v>165</v>
      </c>
      <c r="E472" s="243" t="s">
        <v>19</v>
      </c>
      <c r="F472" s="244" t="s">
        <v>1141</v>
      </c>
      <c r="G472" s="242"/>
      <c r="H472" s="245">
        <v>35.776000000000003</v>
      </c>
      <c r="I472" s="246"/>
      <c r="J472" s="242"/>
      <c r="K472" s="242"/>
      <c r="L472" s="247"/>
      <c r="M472" s="248"/>
      <c r="N472" s="249"/>
      <c r="O472" s="249"/>
      <c r="P472" s="249"/>
      <c r="Q472" s="249"/>
      <c r="R472" s="249"/>
      <c r="S472" s="249"/>
      <c r="T472" s="250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51" t="s">
        <v>165</v>
      </c>
      <c r="AU472" s="251" t="s">
        <v>84</v>
      </c>
      <c r="AV472" s="14" t="s">
        <v>84</v>
      </c>
      <c r="AW472" s="14" t="s">
        <v>35</v>
      </c>
      <c r="AX472" s="14" t="s">
        <v>75</v>
      </c>
      <c r="AY472" s="251" t="s">
        <v>153</v>
      </c>
    </row>
    <row r="473" s="15" customFormat="1">
      <c r="A473" s="15"/>
      <c r="B473" s="252"/>
      <c r="C473" s="253"/>
      <c r="D473" s="226" t="s">
        <v>165</v>
      </c>
      <c r="E473" s="254" t="s">
        <v>19</v>
      </c>
      <c r="F473" s="255" t="s">
        <v>168</v>
      </c>
      <c r="G473" s="253"/>
      <c r="H473" s="256">
        <v>2887.2739999999999</v>
      </c>
      <c r="I473" s="257"/>
      <c r="J473" s="253"/>
      <c r="K473" s="253"/>
      <c r="L473" s="258"/>
      <c r="M473" s="259"/>
      <c r="N473" s="260"/>
      <c r="O473" s="260"/>
      <c r="P473" s="260"/>
      <c r="Q473" s="260"/>
      <c r="R473" s="260"/>
      <c r="S473" s="260"/>
      <c r="T473" s="261"/>
      <c r="U473" s="15"/>
      <c r="V473" s="15"/>
      <c r="W473" s="15"/>
      <c r="X473" s="15"/>
      <c r="Y473" s="15"/>
      <c r="Z473" s="15"/>
      <c r="AA473" s="15"/>
      <c r="AB473" s="15"/>
      <c r="AC473" s="15"/>
      <c r="AD473" s="15"/>
      <c r="AE473" s="15"/>
      <c r="AT473" s="262" t="s">
        <v>165</v>
      </c>
      <c r="AU473" s="262" t="s">
        <v>84</v>
      </c>
      <c r="AV473" s="15" t="s">
        <v>161</v>
      </c>
      <c r="AW473" s="15" t="s">
        <v>35</v>
      </c>
      <c r="AX473" s="15" t="s">
        <v>82</v>
      </c>
      <c r="AY473" s="262" t="s">
        <v>153</v>
      </c>
    </row>
    <row r="474" s="2" customFormat="1" ht="16.5" customHeight="1">
      <c r="A474" s="39"/>
      <c r="B474" s="40"/>
      <c r="C474" s="213" t="s">
        <v>784</v>
      </c>
      <c r="D474" s="213" t="s">
        <v>156</v>
      </c>
      <c r="E474" s="214" t="s">
        <v>799</v>
      </c>
      <c r="F474" s="215" t="s">
        <v>800</v>
      </c>
      <c r="G474" s="216" t="s">
        <v>172</v>
      </c>
      <c r="H474" s="217">
        <v>4.8840000000000003</v>
      </c>
      <c r="I474" s="218"/>
      <c r="J474" s="219">
        <f>ROUND(I474*H474,2)</f>
        <v>0</v>
      </c>
      <c r="K474" s="215" t="s">
        <v>333</v>
      </c>
      <c r="L474" s="45"/>
      <c r="M474" s="220" t="s">
        <v>19</v>
      </c>
      <c r="N474" s="221" t="s">
        <v>46</v>
      </c>
      <c r="O474" s="85"/>
      <c r="P474" s="222">
        <f>O474*H474</f>
        <v>0</v>
      </c>
      <c r="Q474" s="222">
        <v>0</v>
      </c>
      <c r="R474" s="222">
        <f>Q474*H474</f>
        <v>0</v>
      </c>
      <c r="S474" s="222">
        <v>0</v>
      </c>
      <c r="T474" s="223">
        <f>S474*H474</f>
        <v>0</v>
      </c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R474" s="224" t="s">
        <v>161</v>
      </c>
      <c r="AT474" s="224" t="s">
        <v>156</v>
      </c>
      <c r="AU474" s="224" t="s">
        <v>84</v>
      </c>
      <c r="AY474" s="18" t="s">
        <v>153</v>
      </c>
      <c r="BE474" s="225">
        <f>IF(N474="základní",J474,0)</f>
        <v>0</v>
      </c>
      <c r="BF474" s="225">
        <f>IF(N474="snížená",J474,0)</f>
        <v>0</v>
      </c>
      <c r="BG474" s="225">
        <f>IF(N474="zákl. přenesená",J474,0)</f>
        <v>0</v>
      </c>
      <c r="BH474" s="225">
        <f>IF(N474="sníž. přenesená",J474,0)</f>
        <v>0</v>
      </c>
      <c r="BI474" s="225">
        <f>IF(N474="nulová",J474,0)</f>
        <v>0</v>
      </c>
      <c r="BJ474" s="18" t="s">
        <v>82</v>
      </c>
      <c r="BK474" s="225">
        <f>ROUND(I474*H474,2)</f>
        <v>0</v>
      </c>
      <c r="BL474" s="18" t="s">
        <v>161</v>
      </c>
      <c r="BM474" s="224" t="s">
        <v>1142</v>
      </c>
    </row>
    <row r="475" s="2" customFormat="1">
      <c r="A475" s="39"/>
      <c r="B475" s="40"/>
      <c r="C475" s="41"/>
      <c r="D475" s="226" t="s">
        <v>163</v>
      </c>
      <c r="E475" s="41"/>
      <c r="F475" s="227" t="s">
        <v>802</v>
      </c>
      <c r="G475" s="41"/>
      <c r="H475" s="41"/>
      <c r="I475" s="228"/>
      <c r="J475" s="41"/>
      <c r="K475" s="41"/>
      <c r="L475" s="45"/>
      <c r="M475" s="229"/>
      <c r="N475" s="230"/>
      <c r="O475" s="85"/>
      <c r="P475" s="85"/>
      <c r="Q475" s="85"/>
      <c r="R475" s="85"/>
      <c r="S475" s="85"/>
      <c r="T475" s="86"/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T475" s="18" t="s">
        <v>163</v>
      </c>
      <c r="AU475" s="18" t="s">
        <v>84</v>
      </c>
    </row>
    <row r="476" s="13" customFormat="1">
      <c r="A476" s="13"/>
      <c r="B476" s="231"/>
      <c r="C476" s="232"/>
      <c r="D476" s="226" t="s">
        <v>165</v>
      </c>
      <c r="E476" s="233" t="s">
        <v>19</v>
      </c>
      <c r="F476" s="234" t="s">
        <v>809</v>
      </c>
      <c r="G476" s="232"/>
      <c r="H476" s="233" t="s">
        <v>19</v>
      </c>
      <c r="I476" s="235"/>
      <c r="J476" s="232"/>
      <c r="K476" s="232"/>
      <c r="L476" s="236"/>
      <c r="M476" s="237"/>
      <c r="N476" s="238"/>
      <c r="O476" s="238"/>
      <c r="P476" s="238"/>
      <c r="Q476" s="238"/>
      <c r="R476" s="238"/>
      <c r="S476" s="238"/>
      <c r="T476" s="239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40" t="s">
        <v>165</v>
      </c>
      <c r="AU476" s="240" t="s">
        <v>84</v>
      </c>
      <c r="AV476" s="13" t="s">
        <v>82</v>
      </c>
      <c r="AW476" s="13" t="s">
        <v>35</v>
      </c>
      <c r="AX476" s="13" t="s">
        <v>75</v>
      </c>
      <c r="AY476" s="240" t="s">
        <v>153</v>
      </c>
    </row>
    <row r="477" s="14" customFormat="1">
      <c r="A477" s="14"/>
      <c r="B477" s="241"/>
      <c r="C477" s="242"/>
      <c r="D477" s="226" t="s">
        <v>165</v>
      </c>
      <c r="E477" s="243" t="s">
        <v>19</v>
      </c>
      <c r="F477" s="244" t="s">
        <v>1143</v>
      </c>
      <c r="G477" s="242"/>
      <c r="H477" s="245">
        <v>0.26400000000000001</v>
      </c>
      <c r="I477" s="246"/>
      <c r="J477" s="242"/>
      <c r="K477" s="242"/>
      <c r="L477" s="247"/>
      <c r="M477" s="248"/>
      <c r="N477" s="249"/>
      <c r="O477" s="249"/>
      <c r="P477" s="249"/>
      <c r="Q477" s="249"/>
      <c r="R477" s="249"/>
      <c r="S477" s="249"/>
      <c r="T477" s="250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51" t="s">
        <v>165</v>
      </c>
      <c r="AU477" s="251" t="s">
        <v>84</v>
      </c>
      <c r="AV477" s="14" t="s">
        <v>84</v>
      </c>
      <c r="AW477" s="14" t="s">
        <v>35</v>
      </c>
      <c r="AX477" s="14" t="s">
        <v>75</v>
      </c>
      <c r="AY477" s="251" t="s">
        <v>153</v>
      </c>
    </row>
    <row r="478" s="13" customFormat="1">
      <c r="A478" s="13"/>
      <c r="B478" s="231"/>
      <c r="C478" s="232"/>
      <c r="D478" s="226" t="s">
        <v>165</v>
      </c>
      <c r="E478" s="233" t="s">
        <v>19</v>
      </c>
      <c r="F478" s="234" t="s">
        <v>1132</v>
      </c>
      <c r="G478" s="232"/>
      <c r="H478" s="233" t="s">
        <v>19</v>
      </c>
      <c r="I478" s="235"/>
      <c r="J478" s="232"/>
      <c r="K478" s="232"/>
      <c r="L478" s="236"/>
      <c r="M478" s="237"/>
      <c r="N478" s="238"/>
      <c r="O478" s="238"/>
      <c r="P478" s="238"/>
      <c r="Q478" s="238"/>
      <c r="R478" s="238"/>
      <c r="S478" s="238"/>
      <c r="T478" s="239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40" t="s">
        <v>165</v>
      </c>
      <c r="AU478" s="240" t="s">
        <v>84</v>
      </c>
      <c r="AV478" s="13" t="s">
        <v>82</v>
      </c>
      <c r="AW478" s="13" t="s">
        <v>35</v>
      </c>
      <c r="AX478" s="13" t="s">
        <v>75</v>
      </c>
      <c r="AY478" s="240" t="s">
        <v>153</v>
      </c>
    </row>
    <row r="479" s="14" customFormat="1">
      <c r="A479" s="14"/>
      <c r="B479" s="241"/>
      <c r="C479" s="242"/>
      <c r="D479" s="226" t="s">
        <v>165</v>
      </c>
      <c r="E479" s="243" t="s">
        <v>19</v>
      </c>
      <c r="F479" s="244" t="s">
        <v>1121</v>
      </c>
      <c r="G479" s="242"/>
      <c r="H479" s="245">
        <v>4.6200000000000001</v>
      </c>
      <c r="I479" s="246"/>
      <c r="J479" s="242"/>
      <c r="K479" s="242"/>
      <c r="L479" s="247"/>
      <c r="M479" s="248"/>
      <c r="N479" s="249"/>
      <c r="O479" s="249"/>
      <c r="P479" s="249"/>
      <c r="Q479" s="249"/>
      <c r="R479" s="249"/>
      <c r="S479" s="249"/>
      <c r="T479" s="250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51" t="s">
        <v>165</v>
      </c>
      <c r="AU479" s="251" t="s">
        <v>84</v>
      </c>
      <c r="AV479" s="14" t="s">
        <v>84</v>
      </c>
      <c r="AW479" s="14" t="s">
        <v>35</v>
      </c>
      <c r="AX479" s="14" t="s">
        <v>75</v>
      </c>
      <c r="AY479" s="251" t="s">
        <v>153</v>
      </c>
    </row>
    <row r="480" s="15" customFormat="1">
      <c r="A480" s="15"/>
      <c r="B480" s="252"/>
      <c r="C480" s="253"/>
      <c r="D480" s="226" t="s">
        <v>165</v>
      </c>
      <c r="E480" s="254" t="s">
        <v>19</v>
      </c>
      <c r="F480" s="255" t="s">
        <v>168</v>
      </c>
      <c r="G480" s="253"/>
      <c r="H480" s="256">
        <v>4.8840000000000003</v>
      </c>
      <c r="I480" s="257"/>
      <c r="J480" s="253"/>
      <c r="K480" s="253"/>
      <c r="L480" s="258"/>
      <c r="M480" s="259"/>
      <c r="N480" s="260"/>
      <c r="O480" s="260"/>
      <c r="P480" s="260"/>
      <c r="Q480" s="260"/>
      <c r="R480" s="260"/>
      <c r="S480" s="260"/>
      <c r="T480" s="261"/>
      <c r="U480" s="15"/>
      <c r="V480" s="15"/>
      <c r="W480" s="15"/>
      <c r="X480" s="15"/>
      <c r="Y480" s="15"/>
      <c r="Z480" s="15"/>
      <c r="AA480" s="15"/>
      <c r="AB480" s="15"/>
      <c r="AC480" s="15"/>
      <c r="AD480" s="15"/>
      <c r="AE480" s="15"/>
      <c r="AT480" s="262" t="s">
        <v>165</v>
      </c>
      <c r="AU480" s="262" t="s">
        <v>84</v>
      </c>
      <c r="AV480" s="15" t="s">
        <v>161</v>
      </c>
      <c r="AW480" s="15" t="s">
        <v>35</v>
      </c>
      <c r="AX480" s="15" t="s">
        <v>82</v>
      </c>
      <c r="AY480" s="262" t="s">
        <v>153</v>
      </c>
    </row>
    <row r="481" s="2" customFormat="1" ht="16.5" customHeight="1">
      <c r="A481" s="39"/>
      <c r="B481" s="40"/>
      <c r="C481" s="213" t="s">
        <v>791</v>
      </c>
      <c r="D481" s="213" t="s">
        <v>156</v>
      </c>
      <c r="E481" s="214" t="s">
        <v>805</v>
      </c>
      <c r="F481" s="215" t="s">
        <v>806</v>
      </c>
      <c r="G481" s="216" t="s">
        <v>172</v>
      </c>
      <c r="H481" s="217">
        <v>126.984</v>
      </c>
      <c r="I481" s="218"/>
      <c r="J481" s="219">
        <f>ROUND(I481*H481,2)</f>
        <v>0</v>
      </c>
      <c r="K481" s="215" t="s">
        <v>333</v>
      </c>
      <c r="L481" s="45"/>
      <c r="M481" s="220" t="s">
        <v>19</v>
      </c>
      <c r="N481" s="221" t="s">
        <v>46</v>
      </c>
      <c r="O481" s="85"/>
      <c r="P481" s="222">
        <f>O481*H481</f>
        <v>0</v>
      </c>
      <c r="Q481" s="222">
        <v>0</v>
      </c>
      <c r="R481" s="222">
        <f>Q481*H481</f>
        <v>0</v>
      </c>
      <c r="S481" s="222">
        <v>0</v>
      </c>
      <c r="T481" s="223">
        <f>S481*H481</f>
        <v>0</v>
      </c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R481" s="224" t="s">
        <v>161</v>
      </c>
      <c r="AT481" s="224" t="s">
        <v>156</v>
      </c>
      <c r="AU481" s="224" t="s">
        <v>84</v>
      </c>
      <c r="AY481" s="18" t="s">
        <v>153</v>
      </c>
      <c r="BE481" s="225">
        <f>IF(N481="základní",J481,0)</f>
        <v>0</v>
      </c>
      <c r="BF481" s="225">
        <f>IF(N481="snížená",J481,0)</f>
        <v>0</v>
      </c>
      <c r="BG481" s="225">
        <f>IF(N481="zákl. přenesená",J481,0)</f>
        <v>0</v>
      </c>
      <c r="BH481" s="225">
        <f>IF(N481="sníž. přenesená",J481,0)</f>
        <v>0</v>
      </c>
      <c r="BI481" s="225">
        <f>IF(N481="nulová",J481,0)</f>
        <v>0</v>
      </c>
      <c r="BJ481" s="18" t="s">
        <v>82</v>
      </c>
      <c r="BK481" s="225">
        <f>ROUND(I481*H481,2)</f>
        <v>0</v>
      </c>
      <c r="BL481" s="18" t="s">
        <v>161</v>
      </c>
      <c r="BM481" s="224" t="s">
        <v>1144</v>
      </c>
    </row>
    <row r="482" s="2" customFormat="1">
      <c r="A482" s="39"/>
      <c r="B482" s="40"/>
      <c r="C482" s="41"/>
      <c r="D482" s="226" t="s">
        <v>163</v>
      </c>
      <c r="E482" s="41"/>
      <c r="F482" s="227" t="s">
        <v>808</v>
      </c>
      <c r="G482" s="41"/>
      <c r="H482" s="41"/>
      <c r="I482" s="228"/>
      <c r="J482" s="41"/>
      <c r="K482" s="41"/>
      <c r="L482" s="45"/>
      <c r="M482" s="229"/>
      <c r="N482" s="230"/>
      <c r="O482" s="85"/>
      <c r="P482" s="85"/>
      <c r="Q482" s="85"/>
      <c r="R482" s="85"/>
      <c r="S482" s="85"/>
      <c r="T482" s="86"/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T482" s="18" t="s">
        <v>163</v>
      </c>
      <c r="AU482" s="18" t="s">
        <v>84</v>
      </c>
    </row>
    <row r="483" s="13" customFormat="1">
      <c r="A483" s="13"/>
      <c r="B483" s="231"/>
      <c r="C483" s="232"/>
      <c r="D483" s="226" t="s">
        <v>165</v>
      </c>
      <c r="E483" s="233" t="s">
        <v>19</v>
      </c>
      <c r="F483" s="234" t="s">
        <v>809</v>
      </c>
      <c r="G483" s="232"/>
      <c r="H483" s="233" t="s">
        <v>19</v>
      </c>
      <c r="I483" s="235"/>
      <c r="J483" s="232"/>
      <c r="K483" s="232"/>
      <c r="L483" s="236"/>
      <c r="M483" s="237"/>
      <c r="N483" s="238"/>
      <c r="O483" s="238"/>
      <c r="P483" s="238"/>
      <c r="Q483" s="238"/>
      <c r="R483" s="238"/>
      <c r="S483" s="238"/>
      <c r="T483" s="239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40" t="s">
        <v>165</v>
      </c>
      <c r="AU483" s="240" t="s">
        <v>84</v>
      </c>
      <c r="AV483" s="13" t="s">
        <v>82</v>
      </c>
      <c r="AW483" s="13" t="s">
        <v>35</v>
      </c>
      <c r="AX483" s="13" t="s">
        <v>75</v>
      </c>
      <c r="AY483" s="240" t="s">
        <v>153</v>
      </c>
    </row>
    <row r="484" s="14" customFormat="1">
      <c r="A484" s="14"/>
      <c r="B484" s="241"/>
      <c r="C484" s="242"/>
      <c r="D484" s="226" t="s">
        <v>165</v>
      </c>
      <c r="E484" s="243" t="s">
        <v>19</v>
      </c>
      <c r="F484" s="244" t="s">
        <v>1145</v>
      </c>
      <c r="G484" s="242"/>
      <c r="H484" s="245">
        <v>6.8639999999999999</v>
      </c>
      <c r="I484" s="246"/>
      <c r="J484" s="242"/>
      <c r="K484" s="242"/>
      <c r="L484" s="247"/>
      <c r="M484" s="248"/>
      <c r="N484" s="249"/>
      <c r="O484" s="249"/>
      <c r="P484" s="249"/>
      <c r="Q484" s="249"/>
      <c r="R484" s="249"/>
      <c r="S484" s="249"/>
      <c r="T484" s="250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51" t="s">
        <v>165</v>
      </c>
      <c r="AU484" s="251" t="s">
        <v>84</v>
      </c>
      <c r="AV484" s="14" t="s">
        <v>84</v>
      </c>
      <c r="AW484" s="14" t="s">
        <v>35</v>
      </c>
      <c r="AX484" s="14" t="s">
        <v>75</v>
      </c>
      <c r="AY484" s="251" t="s">
        <v>153</v>
      </c>
    </row>
    <row r="485" s="13" customFormat="1">
      <c r="A485" s="13"/>
      <c r="B485" s="231"/>
      <c r="C485" s="232"/>
      <c r="D485" s="226" t="s">
        <v>165</v>
      </c>
      <c r="E485" s="233" t="s">
        <v>19</v>
      </c>
      <c r="F485" s="234" t="s">
        <v>1132</v>
      </c>
      <c r="G485" s="232"/>
      <c r="H485" s="233" t="s">
        <v>19</v>
      </c>
      <c r="I485" s="235"/>
      <c r="J485" s="232"/>
      <c r="K485" s="232"/>
      <c r="L485" s="236"/>
      <c r="M485" s="237"/>
      <c r="N485" s="238"/>
      <c r="O485" s="238"/>
      <c r="P485" s="238"/>
      <c r="Q485" s="238"/>
      <c r="R485" s="238"/>
      <c r="S485" s="238"/>
      <c r="T485" s="239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40" t="s">
        <v>165</v>
      </c>
      <c r="AU485" s="240" t="s">
        <v>84</v>
      </c>
      <c r="AV485" s="13" t="s">
        <v>82</v>
      </c>
      <c r="AW485" s="13" t="s">
        <v>35</v>
      </c>
      <c r="AX485" s="13" t="s">
        <v>75</v>
      </c>
      <c r="AY485" s="240" t="s">
        <v>153</v>
      </c>
    </row>
    <row r="486" s="14" customFormat="1">
      <c r="A486" s="14"/>
      <c r="B486" s="241"/>
      <c r="C486" s="242"/>
      <c r="D486" s="226" t="s">
        <v>165</v>
      </c>
      <c r="E486" s="243" t="s">
        <v>19</v>
      </c>
      <c r="F486" s="244" t="s">
        <v>1146</v>
      </c>
      <c r="G486" s="242"/>
      <c r="H486" s="245">
        <v>120.12000000000001</v>
      </c>
      <c r="I486" s="246"/>
      <c r="J486" s="242"/>
      <c r="K486" s="242"/>
      <c r="L486" s="247"/>
      <c r="M486" s="248"/>
      <c r="N486" s="249"/>
      <c r="O486" s="249"/>
      <c r="P486" s="249"/>
      <c r="Q486" s="249"/>
      <c r="R486" s="249"/>
      <c r="S486" s="249"/>
      <c r="T486" s="250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51" t="s">
        <v>165</v>
      </c>
      <c r="AU486" s="251" t="s">
        <v>84</v>
      </c>
      <c r="AV486" s="14" t="s">
        <v>84</v>
      </c>
      <c r="AW486" s="14" t="s">
        <v>35</v>
      </c>
      <c r="AX486" s="14" t="s">
        <v>75</v>
      </c>
      <c r="AY486" s="251" t="s">
        <v>153</v>
      </c>
    </row>
    <row r="487" s="15" customFormat="1">
      <c r="A487" s="15"/>
      <c r="B487" s="252"/>
      <c r="C487" s="253"/>
      <c r="D487" s="226" t="s">
        <v>165</v>
      </c>
      <c r="E487" s="254" t="s">
        <v>19</v>
      </c>
      <c r="F487" s="255" t="s">
        <v>168</v>
      </c>
      <c r="G487" s="253"/>
      <c r="H487" s="256">
        <v>126.984</v>
      </c>
      <c r="I487" s="257"/>
      <c r="J487" s="253"/>
      <c r="K487" s="253"/>
      <c r="L487" s="258"/>
      <c r="M487" s="259"/>
      <c r="N487" s="260"/>
      <c r="O487" s="260"/>
      <c r="P487" s="260"/>
      <c r="Q487" s="260"/>
      <c r="R487" s="260"/>
      <c r="S487" s="260"/>
      <c r="T487" s="261"/>
      <c r="U487" s="15"/>
      <c r="V487" s="15"/>
      <c r="W487" s="15"/>
      <c r="X487" s="15"/>
      <c r="Y487" s="15"/>
      <c r="Z487" s="15"/>
      <c r="AA487" s="15"/>
      <c r="AB487" s="15"/>
      <c r="AC487" s="15"/>
      <c r="AD487" s="15"/>
      <c r="AE487" s="15"/>
      <c r="AT487" s="262" t="s">
        <v>165</v>
      </c>
      <c r="AU487" s="262" t="s">
        <v>84</v>
      </c>
      <c r="AV487" s="15" t="s">
        <v>161</v>
      </c>
      <c r="AW487" s="15" t="s">
        <v>35</v>
      </c>
      <c r="AX487" s="15" t="s">
        <v>82</v>
      </c>
      <c r="AY487" s="262" t="s">
        <v>153</v>
      </c>
    </row>
    <row r="488" s="2" customFormat="1" ht="16.5" customHeight="1">
      <c r="A488" s="39"/>
      <c r="B488" s="40"/>
      <c r="C488" s="213" t="s">
        <v>798</v>
      </c>
      <c r="D488" s="213" t="s">
        <v>156</v>
      </c>
      <c r="E488" s="214" t="s">
        <v>813</v>
      </c>
      <c r="F488" s="215" t="s">
        <v>814</v>
      </c>
      <c r="G488" s="216" t="s">
        <v>172</v>
      </c>
      <c r="H488" s="217">
        <v>0.26400000000000001</v>
      </c>
      <c r="I488" s="218"/>
      <c r="J488" s="219">
        <f>ROUND(I488*H488,2)</f>
        <v>0</v>
      </c>
      <c r="K488" s="215" t="s">
        <v>333</v>
      </c>
      <c r="L488" s="45"/>
      <c r="M488" s="220" t="s">
        <v>19</v>
      </c>
      <c r="N488" s="221" t="s">
        <v>46</v>
      </c>
      <c r="O488" s="85"/>
      <c r="P488" s="222">
        <f>O488*H488</f>
        <v>0</v>
      </c>
      <c r="Q488" s="222">
        <v>0</v>
      </c>
      <c r="R488" s="222">
        <f>Q488*H488</f>
        <v>0</v>
      </c>
      <c r="S488" s="222">
        <v>0</v>
      </c>
      <c r="T488" s="223">
        <f>S488*H488</f>
        <v>0</v>
      </c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R488" s="224" t="s">
        <v>161</v>
      </c>
      <c r="AT488" s="224" t="s">
        <v>156</v>
      </c>
      <c r="AU488" s="224" t="s">
        <v>84</v>
      </c>
      <c r="AY488" s="18" t="s">
        <v>153</v>
      </c>
      <c r="BE488" s="225">
        <f>IF(N488="základní",J488,0)</f>
        <v>0</v>
      </c>
      <c r="BF488" s="225">
        <f>IF(N488="snížená",J488,0)</f>
        <v>0</v>
      </c>
      <c r="BG488" s="225">
        <f>IF(N488="zákl. přenesená",J488,0)</f>
        <v>0</v>
      </c>
      <c r="BH488" s="225">
        <f>IF(N488="sníž. přenesená",J488,0)</f>
        <v>0</v>
      </c>
      <c r="BI488" s="225">
        <f>IF(N488="nulová",J488,0)</f>
        <v>0</v>
      </c>
      <c r="BJ488" s="18" t="s">
        <v>82</v>
      </c>
      <c r="BK488" s="225">
        <f>ROUND(I488*H488,2)</f>
        <v>0</v>
      </c>
      <c r="BL488" s="18" t="s">
        <v>161</v>
      </c>
      <c r="BM488" s="224" t="s">
        <v>1147</v>
      </c>
    </row>
    <row r="489" s="2" customFormat="1">
      <c r="A489" s="39"/>
      <c r="B489" s="40"/>
      <c r="C489" s="41"/>
      <c r="D489" s="226" t="s">
        <v>163</v>
      </c>
      <c r="E489" s="41"/>
      <c r="F489" s="227" t="s">
        <v>816</v>
      </c>
      <c r="G489" s="41"/>
      <c r="H489" s="41"/>
      <c r="I489" s="228"/>
      <c r="J489" s="41"/>
      <c r="K489" s="41"/>
      <c r="L489" s="45"/>
      <c r="M489" s="229"/>
      <c r="N489" s="230"/>
      <c r="O489" s="85"/>
      <c r="P489" s="85"/>
      <c r="Q489" s="85"/>
      <c r="R489" s="85"/>
      <c r="S489" s="85"/>
      <c r="T489" s="86"/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T489" s="18" t="s">
        <v>163</v>
      </c>
      <c r="AU489" s="18" t="s">
        <v>84</v>
      </c>
    </row>
    <row r="490" s="13" customFormat="1">
      <c r="A490" s="13"/>
      <c r="B490" s="231"/>
      <c r="C490" s="232"/>
      <c r="D490" s="226" t="s">
        <v>165</v>
      </c>
      <c r="E490" s="233" t="s">
        <v>19</v>
      </c>
      <c r="F490" s="234" t="s">
        <v>817</v>
      </c>
      <c r="G490" s="232"/>
      <c r="H490" s="233" t="s">
        <v>19</v>
      </c>
      <c r="I490" s="235"/>
      <c r="J490" s="232"/>
      <c r="K490" s="232"/>
      <c r="L490" s="236"/>
      <c r="M490" s="237"/>
      <c r="N490" s="238"/>
      <c r="O490" s="238"/>
      <c r="P490" s="238"/>
      <c r="Q490" s="238"/>
      <c r="R490" s="238"/>
      <c r="S490" s="238"/>
      <c r="T490" s="239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40" t="s">
        <v>165</v>
      </c>
      <c r="AU490" s="240" t="s">
        <v>84</v>
      </c>
      <c r="AV490" s="13" t="s">
        <v>82</v>
      </c>
      <c r="AW490" s="13" t="s">
        <v>35</v>
      </c>
      <c r="AX490" s="13" t="s">
        <v>75</v>
      </c>
      <c r="AY490" s="240" t="s">
        <v>153</v>
      </c>
    </row>
    <row r="491" s="14" customFormat="1">
      <c r="A491" s="14"/>
      <c r="B491" s="241"/>
      <c r="C491" s="242"/>
      <c r="D491" s="226" t="s">
        <v>165</v>
      </c>
      <c r="E491" s="243" t="s">
        <v>19</v>
      </c>
      <c r="F491" s="244" t="s">
        <v>1143</v>
      </c>
      <c r="G491" s="242"/>
      <c r="H491" s="245">
        <v>0.26400000000000001</v>
      </c>
      <c r="I491" s="246"/>
      <c r="J491" s="242"/>
      <c r="K491" s="242"/>
      <c r="L491" s="247"/>
      <c r="M491" s="248"/>
      <c r="N491" s="249"/>
      <c r="O491" s="249"/>
      <c r="P491" s="249"/>
      <c r="Q491" s="249"/>
      <c r="R491" s="249"/>
      <c r="S491" s="249"/>
      <c r="T491" s="250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51" t="s">
        <v>165</v>
      </c>
      <c r="AU491" s="251" t="s">
        <v>84</v>
      </c>
      <c r="AV491" s="14" t="s">
        <v>84</v>
      </c>
      <c r="AW491" s="14" t="s">
        <v>35</v>
      </c>
      <c r="AX491" s="14" t="s">
        <v>75</v>
      </c>
      <c r="AY491" s="251" t="s">
        <v>153</v>
      </c>
    </row>
    <row r="492" s="15" customFormat="1">
      <c r="A492" s="15"/>
      <c r="B492" s="252"/>
      <c r="C492" s="253"/>
      <c r="D492" s="226" t="s">
        <v>165</v>
      </c>
      <c r="E492" s="254" t="s">
        <v>19</v>
      </c>
      <c r="F492" s="255" t="s">
        <v>168</v>
      </c>
      <c r="G492" s="253"/>
      <c r="H492" s="256">
        <v>0.26400000000000001</v>
      </c>
      <c r="I492" s="257"/>
      <c r="J492" s="253"/>
      <c r="K492" s="253"/>
      <c r="L492" s="258"/>
      <c r="M492" s="259"/>
      <c r="N492" s="260"/>
      <c r="O492" s="260"/>
      <c r="P492" s="260"/>
      <c r="Q492" s="260"/>
      <c r="R492" s="260"/>
      <c r="S492" s="260"/>
      <c r="T492" s="261"/>
      <c r="U492" s="15"/>
      <c r="V492" s="15"/>
      <c r="W492" s="15"/>
      <c r="X492" s="15"/>
      <c r="Y492" s="15"/>
      <c r="Z492" s="15"/>
      <c r="AA492" s="15"/>
      <c r="AB492" s="15"/>
      <c r="AC492" s="15"/>
      <c r="AD492" s="15"/>
      <c r="AE492" s="15"/>
      <c r="AT492" s="262" t="s">
        <v>165</v>
      </c>
      <c r="AU492" s="262" t="s">
        <v>84</v>
      </c>
      <c r="AV492" s="15" t="s">
        <v>161</v>
      </c>
      <c r="AW492" s="15" t="s">
        <v>35</v>
      </c>
      <c r="AX492" s="15" t="s">
        <v>82</v>
      </c>
      <c r="AY492" s="262" t="s">
        <v>153</v>
      </c>
    </row>
    <row r="493" s="12" customFormat="1" ht="22.8" customHeight="1">
      <c r="A493" s="12"/>
      <c r="B493" s="197"/>
      <c r="C493" s="198"/>
      <c r="D493" s="199" t="s">
        <v>74</v>
      </c>
      <c r="E493" s="211" t="s">
        <v>831</v>
      </c>
      <c r="F493" s="211" t="s">
        <v>832</v>
      </c>
      <c r="G493" s="198"/>
      <c r="H493" s="198"/>
      <c r="I493" s="201"/>
      <c r="J493" s="212">
        <f>BK493</f>
        <v>0</v>
      </c>
      <c r="K493" s="198"/>
      <c r="L493" s="203"/>
      <c r="M493" s="204"/>
      <c r="N493" s="205"/>
      <c r="O493" s="205"/>
      <c r="P493" s="206">
        <f>SUM(P494:P497)</f>
        <v>0</v>
      </c>
      <c r="Q493" s="205"/>
      <c r="R493" s="206">
        <f>SUM(R494:R497)</f>
        <v>0</v>
      </c>
      <c r="S493" s="205"/>
      <c r="T493" s="207">
        <f>SUM(T494:T497)</f>
        <v>0</v>
      </c>
      <c r="U493" s="12"/>
      <c r="V493" s="12"/>
      <c r="W493" s="12"/>
      <c r="X493" s="12"/>
      <c r="Y493" s="12"/>
      <c r="Z493" s="12"/>
      <c r="AA493" s="12"/>
      <c r="AB493" s="12"/>
      <c r="AC493" s="12"/>
      <c r="AD493" s="12"/>
      <c r="AE493" s="12"/>
      <c r="AR493" s="208" t="s">
        <v>82</v>
      </c>
      <c r="AT493" s="209" t="s">
        <v>74</v>
      </c>
      <c r="AU493" s="209" t="s">
        <v>82</v>
      </c>
      <c r="AY493" s="208" t="s">
        <v>153</v>
      </c>
      <c r="BK493" s="210">
        <f>SUM(BK494:BK497)</f>
        <v>0</v>
      </c>
    </row>
    <row r="494" s="2" customFormat="1" ht="16.5" customHeight="1">
      <c r="A494" s="39"/>
      <c r="B494" s="40"/>
      <c r="C494" s="213" t="s">
        <v>804</v>
      </c>
      <c r="D494" s="213" t="s">
        <v>156</v>
      </c>
      <c r="E494" s="214" t="s">
        <v>834</v>
      </c>
      <c r="F494" s="215" t="s">
        <v>835</v>
      </c>
      <c r="G494" s="216" t="s">
        <v>172</v>
      </c>
      <c r="H494" s="217">
        <v>398.32900000000001</v>
      </c>
      <c r="I494" s="218"/>
      <c r="J494" s="219">
        <f>ROUND(I494*H494,2)</f>
        <v>0</v>
      </c>
      <c r="K494" s="215" t="s">
        <v>333</v>
      </c>
      <c r="L494" s="45"/>
      <c r="M494" s="220" t="s">
        <v>19</v>
      </c>
      <c r="N494" s="221" t="s">
        <v>46</v>
      </c>
      <c r="O494" s="85"/>
      <c r="P494" s="222">
        <f>O494*H494</f>
        <v>0</v>
      </c>
      <c r="Q494" s="222">
        <v>0</v>
      </c>
      <c r="R494" s="222">
        <f>Q494*H494</f>
        <v>0</v>
      </c>
      <c r="S494" s="222">
        <v>0</v>
      </c>
      <c r="T494" s="223">
        <f>S494*H494</f>
        <v>0</v>
      </c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R494" s="224" t="s">
        <v>161</v>
      </c>
      <c r="AT494" s="224" t="s">
        <v>156</v>
      </c>
      <c r="AU494" s="224" t="s">
        <v>84</v>
      </c>
      <c r="AY494" s="18" t="s">
        <v>153</v>
      </c>
      <c r="BE494" s="225">
        <f>IF(N494="základní",J494,0)</f>
        <v>0</v>
      </c>
      <c r="BF494" s="225">
        <f>IF(N494="snížená",J494,0)</f>
        <v>0</v>
      </c>
      <c r="BG494" s="225">
        <f>IF(N494="zákl. přenesená",J494,0)</f>
        <v>0</v>
      </c>
      <c r="BH494" s="225">
        <f>IF(N494="sníž. přenesená",J494,0)</f>
        <v>0</v>
      </c>
      <c r="BI494" s="225">
        <f>IF(N494="nulová",J494,0)</f>
        <v>0</v>
      </c>
      <c r="BJ494" s="18" t="s">
        <v>82</v>
      </c>
      <c r="BK494" s="225">
        <f>ROUND(I494*H494,2)</f>
        <v>0</v>
      </c>
      <c r="BL494" s="18" t="s">
        <v>161</v>
      </c>
      <c r="BM494" s="224" t="s">
        <v>1148</v>
      </c>
    </row>
    <row r="495" s="2" customFormat="1">
      <c r="A495" s="39"/>
      <c r="B495" s="40"/>
      <c r="C495" s="41"/>
      <c r="D495" s="226" t="s">
        <v>163</v>
      </c>
      <c r="E495" s="41"/>
      <c r="F495" s="227" t="s">
        <v>837</v>
      </c>
      <c r="G495" s="41"/>
      <c r="H495" s="41"/>
      <c r="I495" s="228"/>
      <c r="J495" s="41"/>
      <c r="K495" s="41"/>
      <c r="L495" s="45"/>
      <c r="M495" s="229"/>
      <c r="N495" s="230"/>
      <c r="O495" s="85"/>
      <c r="P495" s="85"/>
      <c r="Q495" s="85"/>
      <c r="R495" s="85"/>
      <c r="S495" s="85"/>
      <c r="T495" s="86"/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T495" s="18" t="s">
        <v>163</v>
      </c>
      <c r="AU495" s="18" t="s">
        <v>84</v>
      </c>
    </row>
    <row r="496" s="2" customFormat="1" ht="21.75" customHeight="1">
      <c r="A496" s="39"/>
      <c r="B496" s="40"/>
      <c r="C496" s="213" t="s">
        <v>812</v>
      </c>
      <c r="D496" s="213" t="s">
        <v>156</v>
      </c>
      <c r="E496" s="214" t="s">
        <v>1149</v>
      </c>
      <c r="F496" s="215" t="s">
        <v>1150</v>
      </c>
      <c r="G496" s="216" t="s">
        <v>172</v>
      </c>
      <c r="H496" s="217">
        <v>398.32900000000001</v>
      </c>
      <c r="I496" s="218"/>
      <c r="J496" s="219">
        <f>ROUND(I496*H496,2)</f>
        <v>0</v>
      </c>
      <c r="K496" s="215" t="s">
        <v>333</v>
      </c>
      <c r="L496" s="45"/>
      <c r="M496" s="220" t="s">
        <v>19</v>
      </c>
      <c r="N496" s="221" t="s">
        <v>46</v>
      </c>
      <c r="O496" s="85"/>
      <c r="P496" s="222">
        <f>O496*H496</f>
        <v>0</v>
      </c>
      <c r="Q496" s="222">
        <v>0</v>
      </c>
      <c r="R496" s="222">
        <f>Q496*H496</f>
        <v>0</v>
      </c>
      <c r="S496" s="222">
        <v>0</v>
      </c>
      <c r="T496" s="223">
        <f>S496*H496</f>
        <v>0</v>
      </c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R496" s="224" t="s">
        <v>161</v>
      </c>
      <c r="AT496" s="224" t="s">
        <v>156</v>
      </c>
      <c r="AU496" s="224" t="s">
        <v>84</v>
      </c>
      <c r="AY496" s="18" t="s">
        <v>153</v>
      </c>
      <c r="BE496" s="225">
        <f>IF(N496="základní",J496,0)</f>
        <v>0</v>
      </c>
      <c r="BF496" s="225">
        <f>IF(N496="snížená",J496,0)</f>
        <v>0</v>
      </c>
      <c r="BG496" s="225">
        <f>IF(N496="zákl. přenesená",J496,0)</f>
        <v>0</v>
      </c>
      <c r="BH496" s="225">
        <f>IF(N496="sníž. přenesená",J496,0)</f>
        <v>0</v>
      </c>
      <c r="BI496" s="225">
        <f>IF(N496="nulová",J496,0)</f>
        <v>0</v>
      </c>
      <c r="BJ496" s="18" t="s">
        <v>82</v>
      </c>
      <c r="BK496" s="225">
        <f>ROUND(I496*H496,2)</f>
        <v>0</v>
      </c>
      <c r="BL496" s="18" t="s">
        <v>161</v>
      </c>
      <c r="BM496" s="224" t="s">
        <v>1151</v>
      </c>
    </row>
    <row r="497" s="2" customFormat="1">
      <c r="A497" s="39"/>
      <c r="B497" s="40"/>
      <c r="C497" s="41"/>
      <c r="D497" s="226" t="s">
        <v>163</v>
      </c>
      <c r="E497" s="41"/>
      <c r="F497" s="227" t="s">
        <v>1152</v>
      </c>
      <c r="G497" s="41"/>
      <c r="H497" s="41"/>
      <c r="I497" s="228"/>
      <c r="J497" s="41"/>
      <c r="K497" s="41"/>
      <c r="L497" s="45"/>
      <c r="M497" s="229"/>
      <c r="N497" s="230"/>
      <c r="O497" s="85"/>
      <c r="P497" s="85"/>
      <c r="Q497" s="85"/>
      <c r="R497" s="85"/>
      <c r="S497" s="85"/>
      <c r="T497" s="86"/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T497" s="18" t="s">
        <v>163</v>
      </c>
      <c r="AU497" s="18" t="s">
        <v>84</v>
      </c>
    </row>
    <row r="498" s="12" customFormat="1" ht="25.92" customHeight="1">
      <c r="A498" s="12"/>
      <c r="B498" s="197"/>
      <c r="C498" s="198"/>
      <c r="D498" s="199" t="s">
        <v>74</v>
      </c>
      <c r="E498" s="200" t="s">
        <v>843</v>
      </c>
      <c r="F498" s="200" t="s">
        <v>844</v>
      </c>
      <c r="G498" s="198"/>
      <c r="H498" s="198"/>
      <c r="I498" s="201"/>
      <c r="J498" s="202">
        <f>BK498</f>
        <v>0</v>
      </c>
      <c r="K498" s="198"/>
      <c r="L498" s="203"/>
      <c r="M498" s="204"/>
      <c r="N498" s="205"/>
      <c r="O498" s="205"/>
      <c r="P498" s="206">
        <f>P499+P524</f>
        <v>0</v>
      </c>
      <c r="Q498" s="205"/>
      <c r="R498" s="206">
        <f>R499+R524</f>
        <v>0.16152960999999999</v>
      </c>
      <c r="S498" s="205"/>
      <c r="T498" s="207">
        <f>T499+T524</f>
        <v>0</v>
      </c>
      <c r="U498" s="12"/>
      <c r="V498" s="12"/>
      <c r="W498" s="12"/>
      <c r="X498" s="12"/>
      <c r="Y498" s="12"/>
      <c r="Z498" s="12"/>
      <c r="AA498" s="12"/>
      <c r="AB498" s="12"/>
      <c r="AC498" s="12"/>
      <c r="AD498" s="12"/>
      <c r="AE498" s="12"/>
      <c r="AR498" s="208" t="s">
        <v>84</v>
      </c>
      <c r="AT498" s="209" t="s">
        <v>74</v>
      </c>
      <c r="AU498" s="209" t="s">
        <v>75</v>
      </c>
      <c r="AY498" s="208" t="s">
        <v>153</v>
      </c>
      <c r="BK498" s="210">
        <f>BK499+BK524</f>
        <v>0</v>
      </c>
    </row>
    <row r="499" s="12" customFormat="1" ht="22.8" customHeight="1">
      <c r="A499" s="12"/>
      <c r="B499" s="197"/>
      <c r="C499" s="198"/>
      <c r="D499" s="199" t="s">
        <v>74</v>
      </c>
      <c r="E499" s="211" t="s">
        <v>845</v>
      </c>
      <c r="F499" s="211" t="s">
        <v>846</v>
      </c>
      <c r="G499" s="198"/>
      <c r="H499" s="198"/>
      <c r="I499" s="201"/>
      <c r="J499" s="212">
        <f>BK499</f>
        <v>0</v>
      </c>
      <c r="K499" s="198"/>
      <c r="L499" s="203"/>
      <c r="M499" s="204"/>
      <c r="N499" s="205"/>
      <c r="O499" s="205"/>
      <c r="P499" s="206">
        <f>SUM(P500:P523)</f>
        <v>0</v>
      </c>
      <c r="Q499" s="205"/>
      <c r="R499" s="206">
        <f>SUM(R500:R523)</f>
        <v>0.126</v>
      </c>
      <c r="S499" s="205"/>
      <c r="T499" s="207">
        <f>SUM(T500:T523)</f>
        <v>0</v>
      </c>
      <c r="U499" s="12"/>
      <c r="V499" s="12"/>
      <c r="W499" s="12"/>
      <c r="X499" s="12"/>
      <c r="Y499" s="12"/>
      <c r="Z499" s="12"/>
      <c r="AA499" s="12"/>
      <c r="AB499" s="12"/>
      <c r="AC499" s="12"/>
      <c r="AD499" s="12"/>
      <c r="AE499" s="12"/>
      <c r="AR499" s="208" t="s">
        <v>84</v>
      </c>
      <c r="AT499" s="209" t="s">
        <v>74</v>
      </c>
      <c r="AU499" s="209" t="s">
        <v>82</v>
      </c>
      <c r="AY499" s="208" t="s">
        <v>153</v>
      </c>
      <c r="BK499" s="210">
        <f>SUM(BK500:BK523)</f>
        <v>0</v>
      </c>
    </row>
    <row r="500" s="2" customFormat="1" ht="16.5" customHeight="1">
      <c r="A500" s="39"/>
      <c r="B500" s="40"/>
      <c r="C500" s="213" t="s">
        <v>818</v>
      </c>
      <c r="D500" s="213" t="s">
        <v>156</v>
      </c>
      <c r="E500" s="214" t="s">
        <v>848</v>
      </c>
      <c r="F500" s="215" t="s">
        <v>849</v>
      </c>
      <c r="G500" s="216" t="s">
        <v>159</v>
      </c>
      <c r="H500" s="217">
        <v>90.140000000000001</v>
      </c>
      <c r="I500" s="218"/>
      <c r="J500" s="219">
        <f>ROUND(I500*H500,2)</f>
        <v>0</v>
      </c>
      <c r="K500" s="215" t="s">
        <v>333</v>
      </c>
      <c r="L500" s="45"/>
      <c r="M500" s="220" t="s">
        <v>19</v>
      </c>
      <c r="N500" s="221" t="s">
        <v>46</v>
      </c>
      <c r="O500" s="85"/>
      <c r="P500" s="222">
        <f>O500*H500</f>
        <v>0</v>
      </c>
      <c r="Q500" s="222">
        <v>0</v>
      </c>
      <c r="R500" s="222">
        <f>Q500*H500</f>
        <v>0</v>
      </c>
      <c r="S500" s="222">
        <v>0</v>
      </c>
      <c r="T500" s="223">
        <f>S500*H500</f>
        <v>0</v>
      </c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R500" s="224" t="s">
        <v>275</v>
      </c>
      <c r="AT500" s="224" t="s">
        <v>156</v>
      </c>
      <c r="AU500" s="224" t="s">
        <v>84</v>
      </c>
      <c r="AY500" s="18" t="s">
        <v>153</v>
      </c>
      <c r="BE500" s="225">
        <f>IF(N500="základní",J500,0)</f>
        <v>0</v>
      </c>
      <c r="BF500" s="225">
        <f>IF(N500="snížená",J500,0)</f>
        <v>0</v>
      </c>
      <c r="BG500" s="225">
        <f>IF(N500="zákl. přenesená",J500,0)</f>
        <v>0</v>
      </c>
      <c r="BH500" s="225">
        <f>IF(N500="sníž. přenesená",J500,0)</f>
        <v>0</v>
      </c>
      <c r="BI500" s="225">
        <f>IF(N500="nulová",J500,0)</f>
        <v>0</v>
      </c>
      <c r="BJ500" s="18" t="s">
        <v>82</v>
      </c>
      <c r="BK500" s="225">
        <f>ROUND(I500*H500,2)</f>
        <v>0</v>
      </c>
      <c r="BL500" s="18" t="s">
        <v>275</v>
      </c>
      <c r="BM500" s="224" t="s">
        <v>1153</v>
      </c>
    </row>
    <row r="501" s="2" customFormat="1">
      <c r="A501" s="39"/>
      <c r="B501" s="40"/>
      <c r="C501" s="41"/>
      <c r="D501" s="226" t="s">
        <v>163</v>
      </c>
      <c r="E501" s="41"/>
      <c r="F501" s="227" t="s">
        <v>851</v>
      </c>
      <c r="G501" s="41"/>
      <c r="H501" s="41"/>
      <c r="I501" s="228"/>
      <c r="J501" s="41"/>
      <c r="K501" s="41"/>
      <c r="L501" s="45"/>
      <c r="M501" s="229"/>
      <c r="N501" s="230"/>
      <c r="O501" s="85"/>
      <c r="P501" s="85"/>
      <c r="Q501" s="85"/>
      <c r="R501" s="85"/>
      <c r="S501" s="85"/>
      <c r="T501" s="86"/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T501" s="18" t="s">
        <v>163</v>
      </c>
      <c r="AU501" s="18" t="s">
        <v>84</v>
      </c>
    </row>
    <row r="502" s="13" customFormat="1">
      <c r="A502" s="13"/>
      <c r="B502" s="231"/>
      <c r="C502" s="232"/>
      <c r="D502" s="226" t="s">
        <v>165</v>
      </c>
      <c r="E502" s="233" t="s">
        <v>19</v>
      </c>
      <c r="F502" s="234" t="s">
        <v>852</v>
      </c>
      <c r="G502" s="232"/>
      <c r="H502" s="233" t="s">
        <v>19</v>
      </c>
      <c r="I502" s="235"/>
      <c r="J502" s="232"/>
      <c r="K502" s="232"/>
      <c r="L502" s="236"/>
      <c r="M502" s="237"/>
      <c r="N502" s="238"/>
      <c r="O502" s="238"/>
      <c r="P502" s="238"/>
      <c r="Q502" s="238"/>
      <c r="R502" s="238"/>
      <c r="S502" s="238"/>
      <c r="T502" s="239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40" t="s">
        <v>165</v>
      </c>
      <c r="AU502" s="240" t="s">
        <v>84</v>
      </c>
      <c r="AV502" s="13" t="s">
        <v>82</v>
      </c>
      <c r="AW502" s="13" t="s">
        <v>35</v>
      </c>
      <c r="AX502" s="13" t="s">
        <v>75</v>
      </c>
      <c r="AY502" s="240" t="s">
        <v>153</v>
      </c>
    </row>
    <row r="503" s="14" customFormat="1">
      <c r="A503" s="14"/>
      <c r="B503" s="241"/>
      <c r="C503" s="242"/>
      <c r="D503" s="226" t="s">
        <v>165</v>
      </c>
      <c r="E503" s="243" t="s">
        <v>19</v>
      </c>
      <c r="F503" s="244" t="s">
        <v>1154</v>
      </c>
      <c r="G503" s="242"/>
      <c r="H503" s="245">
        <v>90.140000000000001</v>
      </c>
      <c r="I503" s="246"/>
      <c r="J503" s="242"/>
      <c r="K503" s="242"/>
      <c r="L503" s="247"/>
      <c r="M503" s="248"/>
      <c r="N503" s="249"/>
      <c r="O503" s="249"/>
      <c r="P503" s="249"/>
      <c r="Q503" s="249"/>
      <c r="R503" s="249"/>
      <c r="S503" s="249"/>
      <c r="T503" s="250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51" t="s">
        <v>165</v>
      </c>
      <c r="AU503" s="251" t="s">
        <v>84</v>
      </c>
      <c r="AV503" s="14" t="s">
        <v>84</v>
      </c>
      <c r="AW503" s="14" t="s">
        <v>35</v>
      </c>
      <c r="AX503" s="14" t="s">
        <v>75</v>
      </c>
      <c r="AY503" s="251" t="s">
        <v>153</v>
      </c>
    </row>
    <row r="504" s="15" customFormat="1">
      <c r="A504" s="15"/>
      <c r="B504" s="252"/>
      <c r="C504" s="253"/>
      <c r="D504" s="226" t="s">
        <v>165</v>
      </c>
      <c r="E504" s="254" t="s">
        <v>19</v>
      </c>
      <c r="F504" s="255" t="s">
        <v>168</v>
      </c>
      <c r="G504" s="253"/>
      <c r="H504" s="256">
        <v>90.140000000000001</v>
      </c>
      <c r="I504" s="257"/>
      <c r="J504" s="253"/>
      <c r="K504" s="253"/>
      <c r="L504" s="258"/>
      <c r="M504" s="259"/>
      <c r="N504" s="260"/>
      <c r="O504" s="260"/>
      <c r="P504" s="260"/>
      <c r="Q504" s="260"/>
      <c r="R504" s="260"/>
      <c r="S504" s="260"/>
      <c r="T504" s="261"/>
      <c r="U504" s="15"/>
      <c r="V504" s="15"/>
      <c r="W504" s="15"/>
      <c r="X504" s="15"/>
      <c r="Y504" s="15"/>
      <c r="Z504" s="15"/>
      <c r="AA504" s="15"/>
      <c r="AB504" s="15"/>
      <c r="AC504" s="15"/>
      <c r="AD504" s="15"/>
      <c r="AE504" s="15"/>
      <c r="AT504" s="262" t="s">
        <v>165</v>
      </c>
      <c r="AU504" s="262" t="s">
        <v>84</v>
      </c>
      <c r="AV504" s="15" t="s">
        <v>161</v>
      </c>
      <c r="AW504" s="15" t="s">
        <v>35</v>
      </c>
      <c r="AX504" s="15" t="s">
        <v>82</v>
      </c>
      <c r="AY504" s="262" t="s">
        <v>153</v>
      </c>
    </row>
    <row r="505" s="2" customFormat="1" ht="16.5" customHeight="1">
      <c r="A505" s="39"/>
      <c r="B505" s="40"/>
      <c r="C505" s="263" t="s">
        <v>825</v>
      </c>
      <c r="D505" s="263" t="s">
        <v>169</v>
      </c>
      <c r="E505" s="264" t="s">
        <v>855</v>
      </c>
      <c r="F505" s="265" t="s">
        <v>856</v>
      </c>
      <c r="G505" s="266" t="s">
        <v>172</v>
      </c>
      <c r="H505" s="267">
        <v>0.035999999999999997</v>
      </c>
      <c r="I505" s="268"/>
      <c r="J505" s="269">
        <f>ROUND(I505*H505,2)</f>
        <v>0</v>
      </c>
      <c r="K505" s="265" t="s">
        <v>333</v>
      </c>
      <c r="L505" s="270"/>
      <c r="M505" s="271" t="s">
        <v>19</v>
      </c>
      <c r="N505" s="272" t="s">
        <v>46</v>
      </c>
      <c r="O505" s="85"/>
      <c r="P505" s="222">
        <f>O505*H505</f>
        <v>0</v>
      </c>
      <c r="Q505" s="222">
        <v>1</v>
      </c>
      <c r="R505" s="222">
        <f>Q505*H505</f>
        <v>0.035999999999999997</v>
      </c>
      <c r="S505" s="222">
        <v>0</v>
      </c>
      <c r="T505" s="223">
        <f>S505*H505</f>
        <v>0</v>
      </c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R505" s="224" t="s">
        <v>513</v>
      </c>
      <c r="AT505" s="224" t="s">
        <v>169</v>
      </c>
      <c r="AU505" s="224" t="s">
        <v>84</v>
      </c>
      <c r="AY505" s="18" t="s">
        <v>153</v>
      </c>
      <c r="BE505" s="225">
        <f>IF(N505="základní",J505,0)</f>
        <v>0</v>
      </c>
      <c r="BF505" s="225">
        <f>IF(N505="snížená",J505,0)</f>
        <v>0</v>
      </c>
      <c r="BG505" s="225">
        <f>IF(N505="zákl. přenesená",J505,0)</f>
        <v>0</v>
      </c>
      <c r="BH505" s="225">
        <f>IF(N505="sníž. přenesená",J505,0)</f>
        <v>0</v>
      </c>
      <c r="BI505" s="225">
        <f>IF(N505="nulová",J505,0)</f>
        <v>0</v>
      </c>
      <c r="BJ505" s="18" t="s">
        <v>82</v>
      </c>
      <c r="BK505" s="225">
        <f>ROUND(I505*H505,2)</f>
        <v>0</v>
      </c>
      <c r="BL505" s="18" t="s">
        <v>275</v>
      </c>
      <c r="BM505" s="224" t="s">
        <v>1155</v>
      </c>
    </row>
    <row r="506" s="2" customFormat="1">
      <c r="A506" s="39"/>
      <c r="B506" s="40"/>
      <c r="C506" s="41"/>
      <c r="D506" s="226" t="s">
        <v>163</v>
      </c>
      <c r="E506" s="41"/>
      <c r="F506" s="227" t="s">
        <v>856</v>
      </c>
      <c r="G506" s="41"/>
      <c r="H506" s="41"/>
      <c r="I506" s="228"/>
      <c r="J506" s="41"/>
      <c r="K506" s="41"/>
      <c r="L506" s="45"/>
      <c r="M506" s="229"/>
      <c r="N506" s="230"/>
      <c r="O506" s="85"/>
      <c r="P506" s="85"/>
      <c r="Q506" s="85"/>
      <c r="R506" s="85"/>
      <c r="S506" s="85"/>
      <c r="T506" s="86"/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T506" s="18" t="s">
        <v>163</v>
      </c>
      <c r="AU506" s="18" t="s">
        <v>84</v>
      </c>
    </row>
    <row r="507" s="2" customFormat="1">
      <c r="A507" s="39"/>
      <c r="B507" s="40"/>
      <c r="C507" s="41"/>
      <c r="D507" s="226" t="s">
        <v>240</v>
      </c>
      <c r="E507" s="41"/>
      <c r="F507" s="273" t="s">
        <v>858</v>
      </c>
      <c r="G507" s="41"/>
      <c r="H507" s="41"/>
      <c r="I507" s="228"/>
      <c r="J507" s="41"/>
      <c r="K507" s="41"/>
      <c r="L507" s="45"/>
      <c r="M507" s="229"/>
      <c r="N507" s="230"/>
      <c r="O507" s="85"/>
      <c r="P507" s="85"/>
      <c r="Q507" s="85"/>
      <c r="R507" s="85"/>
      <c r="S507" s="85"/>
      <c r="T507" s="86"/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T507" s="18" t="s">
        <v>240</v>
      </c>
      <c r="AU507" s="18" t="s">
        <v>84</v>
      </c>
    </row>
    <row r="508" s="14" customFormat="1">
      <c r="A508" s="14"/>
      <c r="B508" s="241"/>
      <c r="C508" s="242"/>
      <c r="D508" s="226" t="s">
        <v>165</v>
      </c>
      <c r="E508" s="243" t="s">
        <v>19</v>
      </c>
      <c r="F508" s="244" t="s">
        <v>1156</v>
      </c>
      <c r="G508" s="242"/>
      <c r="H508" s="245">
        <v>0.035999999999999997</v>
      </c>
      <c r="I508" s="246"/>
      <c r="J508" s="242"/>
      <c r="K508" s="242"/>
      <c r="L508" s="247"/>
      <c r="M508" s="248"/>
      <c r="N508" s="249"/>
      <c r="O508" s="249"/>
      <c r="P508" s="249"/>
      <c r="Q508" s="249"/>
      <c r="R508" s="249"/>
      <c r="S508" s="249"/>
      <c r="T508" s="250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51" t="s">
        <v>165</v>
      </c>
      <c r="AU508" s="251" t="s">
        <v>84</v>
      </c>
      <c r="AV508" s="14" t="s">
        <v>84</v>
      </c>
      <c r="AW508" s="14" t="s">
        <v>35</v>
      </c>
      <c r="AX508" s="14" t="s">
        <v>75</v>
      </c>
      <c r="AY508" s="251" t="s">
        <v>153</v>
      </c>
    </row>
    <row r="509" s="15" customFormat="1">
      <c r="A509" s="15"/>
      <c r="B509" s="252"/>
      <c r="C509" s="253"/>
      <c r="D509" s="226" t="s">
        <v>165</v>
      </c>
      <c r="E509" s="254" t="s">
        <v>19</v>
      </c>
      <c r="F509" s="255" t="s">
        <v>168</v>
      </c>
      <c r="G509" s="253"/>
      <c r="H509" s="256">
        <v>0.035999999999999997</v>
      </c>
      <c r="I509" s="257"/>
      <c r="J509" s="253"/>
      <c r="K509" s="253"/>
      <c r="L509" s="258"/>
      <c r="M509" s="259"/>
      <c r="N509" s="260"/>
      <c r="O509" s="260"/>
      <c r="P509" s="260"/>
      <c r="Q509" s="260"/>
      <c r="R509" s="260"/>
      <c r="S509" s="260"/>
      <c r="T509" s="261"/>
      <c r="U509" s="15"/>
      <c r="V509" s="15"/>
      <c r="W509" s="15"/>
      <c r="X509" s="15"/>
      <c r="Y509" s="15"/>
      <c r="Z509" s="15"/>
      <c r="AA509" s="15"/>
      <c r="AB509" s="15"/>
      <c r="AC509" s="15"/>
      <c r="AD509" s="15"/>
      <c r="AE509" s="15"/>
      <c r="AT509" s="262" t="s">
        <v>165</v>
      </c>
      <c r="AU509" s="262" t="s">
        <v>84</v>
      </c>
      <c r="AV509" s="15" t="s">
        <v>161</v>
      </c>
      <c r="AW509" s="15" t="s">
        <v>35</v>
      </c>
      <c r="AX509" s="15" t="s">
        <v>82</v>
      </c>
      <c r="AY509" s="262" t="s">
        <v>153</v>
      </c>
    </row>
    <row r="510" s="2" customFormat="1" ht="16.5" customHeight="1">
      <c r="A510" s="39"/>
      <c r="B510" s="40"/>
      <c r="C510" s="213" t="s">
        <v>833</v>
      </c>
      <c r="D510" s="213" t="s">
        <v>156</v>
      </c>
      <c r="E510" s="214" t="s">
        <v>861</v>
      </c>
      <c r="F510" s="215" t="s">
        <v>862</v>
      </c>
      <c r="G510" s="216" t="s">
        <v>159</v>
      </c>
      <c r="H510" s="217">
        <v>180.28</v>
      </c>
      <c r="I510" s="218"/>
      <c r="J510" s="219">
        <f>ROUND(I510*H510,2)</f>
        <v>0</v>
      </c>
      <c r="K510" s="215" t="s">
        <v>333</v>
      </c>
      <c r="L510" s="45"/>
      <c r="M510" s="220" t="s">
        <v>19</v>
      </c>
      <c r="N510" s="221" t="s">
        <v>46</v>
      </c>
      <c r="O510" s="85"/>
      <c r="P510" s="222">
        <f>O510*H510</f>
        <v>0</v>
      </c>
      <c r="Q510" s="222">
        <v>0</v>
      </c>
      <c r="R510" s="222">
        <f>Q510*H510</f>
        <v>0</v>
      </c>
      <c r="S510" s="222">
        <v>0</v>
      </c>
      <c r="T510" s="223">
        <f>S510*H510</f>
        <v>0</v>
      </c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R510" s="224" t="s">
        <v>275</v>
      </c>
      <c r="AT510" s="224" t="s">
        <v>156</v>
      </c>
      <c r="AU510" s="224" t="s">
        <v>84</v>
      </c>
      <c r="AY510" s="18" t="s">
        <v>153</v>
      </c>
      <c r="BE510" s="225">
        <f>IF(N510="základní",J510,0)</f>
        <v>0</v>
      </c>
      <c r="BF510" s="225">
        <f>IF(N510="snížená",J510,0)</f>
        <v>0</v>
      </c>
      <c r="BG510" s="225">
        <f>IF(N510="zákl. přenesená",J510,0)</f>
        <v>0</v>
      </c>
      <c r="BH510" s="225">
        <f>IF(N510="sníž. přenesená",J510,0)</f>
        <v>0</v>
      </c>
      <c r="BI510" s="225">
        <f>IF(N510="nulová",J510,0)</f>
        <v>0</v>
      </c>
      <c r="BJ510" s="18" t="s">
        <v>82</v>
      </c>
      <c r="BK510" s="225">
        <f>ROUND(I510*H510,2)</f>
        <v>0</v>
      </c>
      <c r="BL510" s="18" t="s">
        <v>275</v>
      </c>
      <c r="BM510" s="224" t="s">
        <v>1157</v>
      </c>
    </row>
    <row r="511" s="2" customFormat="1">
      <c r="A511" s="39"/>
      <c r="B511" s="40"/>
      <c r="C511" s="41"/>
      <c r="D511" s="226" t="s">
        <v>163</v>
      </c>
      <c r="E511" s="41"/>
      <c r="F511" s="227" t="s">
        <v>864</v>
      </c>
      <c r="G511" s="41"/>
      <c r="H511" s="41"/>
      <c r="I511" s="228"/>
      <c r="J511" s="41"/>
      <c r="K511" s="41"/>
      <c r="L511" s="45"/>
      <c r="M511" s="229"/>
      <c r="N511" s="230"/>
      <c r="O511" s="85"/>
      <c r="P511" s="85"/>
      <c r="Q511" s="85"/>
      <c r="R511" s="85"/>
      <c r="S511" s="85"/>
      <c r="T511" s="86"/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T511" s="18" t="s">
        <v>163</v>
      </c>
      <c r="AU511" s="18" t="s">
        <v>84</v>
      </c>
    </row>
    <row r="512" s="13" customFormat="1">
      <c r="A512" s="13"/>
      <c r="B512" s="231"/>
      <c r="C512" s="232"/>
      <c r="D512" s="226" t="s">
        <v>165</v>
      </c>
      <c r="E512" s="233" t="s">
        <v>19</v>
      </c>
      <c r="F512" s="234" t="s">
        <v>865</v>
      </c>
      <c r="G512" s="232"/>
      <c r="H512" s="233" t="s">
        <v>19</v>
      </c>
      <c r="I512" s="235"/>
      <c r="J512" s="232"/>
      <c r="K512" s="232"/>
      <c r="L512" s="236"/>
      <c r="M512" s="237"/>
      <c r="N512" s="238"/>
      <c r="O512" s="238"/>
      <c r="P512" s="238"/>
      <c r="Q512" s="238"/>
      <c r="R512" s="238"/>
      <c r="S512" s="238"/>
      <c r="T512" s="239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40" t="s">
        <v>165</v>
      </c>
      <c r="AU512" s="240" t="s">
        <v>84</v>
      </c>
      <c r="AV512" s="13" t="s">
        <v>82</v>
      </c>
      <c r="AW512" s="13" t="s">
        <v>35</v>
      </c>
      <c r="AX512" s="13" t="s">
        <v>75</v>
      </c>
      <c r="AY512" s="240" t="s">
        <v>153</v>
      </c>
    </row>
    <row r="513" s="14" customFormat="1">
      <c r="A513" s="14"/>
      <c r="B513" s="241"/>
      <c r="C513" s="242"/>
      <c r="D513" s="226" t="s">
        <v>165</v>
      </c>
      <c r="E513" s="243" t="s">
        <v>19</v>
      </c>
      <c r="F513" s="244" t="s">
        <v>1158</v>
      </c>
      <c r="G513" s="242"/>
      <c r="H513" s="245">
        <v>180.28</v>
      </c>
      <c r="I513" s="246"/>
      <c r="J513" s="242"/>
      <c r="K513" s="242"/>
      <c r="L513" s="247"/>
      <c r="M513" s="248"/>
      <c r="N513" s="249"/>
      <c r="O513" s="249"/>
      <c r="P513" s="249"/>
      <c r="Q513" s="249"/>
      <c r="R513" s="249"/>
      <c r="S513" s="249"/>
      <c r="T513" s="250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51" t="s">
        <v>165</v>
      </c>
      <c r="AU513" s="251" t="s">
        <v>84</v>
      </c>
      <c r="AV513" s="14" t="s">
        <v>84</v>
      </c>
      <c r="AW513" s="14" t="s">
        <v>35</v>
      </c>
      <c r="AX513" s="14" t="s">
        <v>75</v>
      </c>
      <c r="AY513" s="251" t="s">
        <v>153</v>
      </c>
    </row>
    <row r="514" s="15" customFormat="1">
      <c r="A514" s="15"/>
      <c r="B514" s="252"/>
      <c r="C514" s="253"/>
      <c r="D514" s="226" t="s">
        <v>165</v>
      </c>
      <c r="E514" s="254" t="s">
        <v>19</v>
      </c>
      <c r="F514" s="255" t="s">
        <v>168</v>
      </c>
      <c r="G514" s="253"/>
      <c r="H514" s="256">
        <v>180.28</v>
      </c>
      <c r="I514" s="257"/>
      <c r="J514" s="253"/>
      <c r="K514" s="253"/>
      <c r="L514" s="258"/>
      <c r="M514" s="259"/>
      <c r="N514" s="260"/>
      <c r="O514" s="260"/>
      <c r="P514" s="260"/>
      <c r="Q514" s="260"/>
      <c r="R514" s="260"/>
      <c r="S514" s="260"/>
      <c r="T514" s="261"/>
      <c r="U514" s="15"/>
      <c r="V514" s="15"/>
      <c r="W514" s="15"/>
      <c r="X514" s="15"/>
      <c r="Y514" s="15"/>
      <c r="Z514" s="15"/>
      <c r="AA514" s="15"/>
      <c r="AB514" s="15"/>
      <c r="AC514" s="15"/>
      <c r="AD514" s="15"/>
      <c r="AE514" s="15"/>
      <c r="AT514" s="262" t="s">
        <v>165</v>
      </c>
      <c r="AU514" s="262" t="s">
        <v>84</v>
      </c>
      <c r="AV514" s="15" t="s">
        <v>161</v>
      </c>
      <c r="AW514" s="15" t="s">
        <v>35</v>
      </c>
      <c r="AX514" s="15" t="s">
        <v>82</v>
      </c>
      <c r="AY514" s="262" t="s">
        <v>153</v>
      </c>
    </row>
    <row r="515" s="2" customFormat="1" ht="16.5" customHeight="1">
      <c r="A515" s="39"/>
      <c r="B515" s="40"/>
      <c r="C515" s="263" t="s">
        <v>838</v>
      </c>
      <c r="D515" s="263" t="s">
        <v>169</v>
      </c>
      <c r="E515" s="264" t="s">
        <v>868</v>
      </c>
      <c r="F515" s="265" t="s">
        <v>869</v>
      </c>
      <c r="G515" s="266" t="s">
        <v>172</v>
      </c>
      <c r="H515" s="267">
        <v>0.089999999999999997</v>
      </c>
      <c r="I515" s="268"/>
      <c r="J515" s="269">
        <f>ROUND(I515*H515,2)</f>
        <v>0</v>
      </c>
      <c r="K515" s="265" t="s">
        <v>333</v>
      </c>
      <c r="L515" s="270"/>
      <c r="M515" s="271" t="s">
        <v>19</v>
      </c>
      <c r="N515" s="272" t="s">
        <v>46</v>
      </c>
      <c r="O515" s="85"/>
      <c r="P515" s="222">
        <f>O515*H515</f>
        <v>0</v>
      </c>
      <c r="Q515" s="222">
        <v>1</v>
      </c>
      <c r="R515" s="222">
        <f>Q515*H515</f>
        <v>0.089999999999999997</v>
      </c>
      <c r="S515" s="222">
        <v>0</v>
      </c>
      <c r="T515" s="223">
        <f>S515*H515</f>
        <v>0</v>
      </c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R515" s="224" t="s">
        <v>513</v>
      </c>
      <c r="AT515" s="224" t="s">
        <v>169</v>
      </c>
      <c r="AU515" s="224" t="s">
        <v>84</v>
      </c>
      <c r="AY515" s="18" t="s">
        <v>153</v>
      </c>
      <c r="BE515" s="225">
        <f>IF(N515="základní",J515,0)</f>
        <v>0</v>
      </c>
      <c r="BF515" s="225">
        <f>IF(N515="snížená",J515,0)</f>
        <v>0</v>
      </c>
      <c r="BG515" s="225">
        <f>IF(N515="zákl. přenesená",J515,0)</f>
        <v>0</v>
      </c>
      <c r="BH515" s="225">
        <f>IF(N515="sníž. přenesená",J515,0)</f>
        <v>0</v>
      </c>
      <c r="BI515" s="225">
        <f>IF(N515="nulová",J515,0)</f>
        <v>0</v>
      </c>
      <c r="BJ515" s="18" t="s">
        <v>82</v>
      </c>
      <c r="BK515" s="225">
        <f>ROUND(I515*H515,2)</f>
        <v>0</v>
      </c>
      <c r="BL515" s="18" t="s">
        <v>275</v>
      </c>
      <c r="BM515" s="224" t="s">
        <v>1159</v>
      </c>
    </row>
    <row r="516" s="2" customFormat="1">
      <c r="A516" s="39"/>
      <c r="B516" s="40"/>
      <c r="C516" s="41"/>
      <c r="D516" s="226" t="s">
        <v>163</v>
      </c>
      <c r="E516" s="41"/>
      <c r="F516" s="227" t="s">
        <v>869</v>
      </c>
      <c r="G516" s="41"/>
      <c r="H516" s="41"/>
      <c r="I516" s="228"/>
      <c r="J516" s="41"/>
      <c r="K516" s="41"/>
      <c r="L516" s="45"/>
      <c r="M516" s="229"/>
      <c r="N516" s="230"/>
      <c r="O516" s="85"/>
      <c r="P516" s="85"/>
      <c r="Q516" s="85"/>
      <c r="R516" s="85"/>
      <c r="S516" s="85"/>
      <c r="T516" s="86"/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T516" s="18" t="s">
        <v>163</v>
      </c>
      <c r="AU516" s="18" t="s">
        <v>84</v>
      </c>
    </row>
    <row r="517" s="2" customFormat="1">
      <c r="A517" s="39"/>
      <c r="B517" s="40"/>
      <c r="C517" s="41"/>
      <c r="D517" s="226" t="s">
        <v>240</v>
      </c>
      <c r="E517" s="41"/>
      <c r="F517" s="273" t="s">
        <v>871</v>
      </c>
      <c r="G517" s="41"/>
      <c r="H517" s="41"/>
      <c r="I517" s="228"/>
      <c r="J517" s="41"/>
      <c r="K517" s="41"/>
      <c r="L517" s="45"/>
      <c r="M517" s="229"/>
      <c r="N517" s="230"/>
      <c r="O517" s="85"/>
      <c r="P517" s="85"/>
      <c r="Q517" s="85"/>
      <c r="R517" s="85"/>
      <c r="S517" s="85"/>
      <c r="T517" s="86"/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T517" s="18" t="s">
        <v>240</v>
      </c>
      <c r="AU517" s="18" t="s">
        <v>84</v>
      </c>
    </row>
    <row r="518" s="14" customFormat="1">
      <c r="A518" s="14"/>
      <c r="B518" s="241"/>
      <c r="C518" s="242"/>
      <c r="D518" s="226" t="s">
        <v>165</v>
      </c>
      <c r="E518" s="243" t="s">
        <v>19</v>
      </c>
      <c r="F518" s="244" t="s">
        <v>1160</v>
      </c>
      <c r="G518" s="242"/>
      <c r="H518" s="245">
        <v>0.089999999999999997</v>
      </c>
      <c r="I518" s="246"/>
      <c r="J518" s="242"/>
      <c r="K518" s="242"/>
      <c r="L518" s="247"/>
      <c r="M518" s="248"/>
      <c r="N518" s="249"/>
      <c r="O518" s="249"/>
      <c r="P518" s="249"/>
      <c r="Q518" s="249"/>
      <c r="R518" s="249"/>
      <c r="S518" s="249"/>
      <c r="T518" s="250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51" t="s">
        <v>165</v>
      </c>
      <c r="AU518" s="251" t="s">
        <v>84</v>
      </c>
      <c r="AV518" s="14" t="s">
        <v>84</v>
      </c>
      <c r="AW518" s="14" t="s">
        <v>35</v>
      </c>
      <c r="AX518" s="14" t="s">
        <v>75</v>
      </c>
      <c r="AY518" s="251" t="s">
        <v>153</v>
      </c>
    </row>
    <row r="519" s="15" customFormat="1">
      <c r="A519" s="15"/>
      <c r="B519" s="252"/>
      <c r="C519" s="253"/>
      <c r="D519" s="226" t="s">
        <v>165</v>
      </c>
      <c r="E519" s="254" t="s">
        <v>19</v>
      </c>
      <c r="F519" s="255" t="s">
        <v>168</v>
      </c>
      <c r="G519" s="253"/>
      <c r="H519" s="256">
        <v>0.089999999999999997</v>
      </c>
      <c r="I519" s="257"/>
      <c r="J519" s="253"/>
      <c r="K519" s="253"/>
      <c r="L519" s="258"/>
      <c r="M519" s="259"/>
      <c r="N519" s="260"/>
      <c r="O519" s="260"/>
      <c r="P519" s="260"/>
      <c r="Q519" s="260"/>
      <c r="R519" s="260"/>
      <c r="S519" s="260"/>
      <c r="T519" s="261"/>
      <c r="U519" s="15"/>
      <c r="V519" s="15"/>
      <c r="W519" s="15"/>
      <c r="X519" s="15"/>
      <c r="Y519" s="15"/>
      <c r="Z519" s="15"/>
      <c r="AA519" s="15"/>
      <c r="AB519" s="15"/>
      <c r="AC519" s="15"/>
      <c r="AD519" s="15"/>
      <c r="AE519" s="15"/>
      <c r="AT519" s="262" t="s">
        <v>165</v>
      </c>
      <c r="AU519" s="262" t="s">
        <v>84</v>
      </c>
      <c r="AV519" s="15" t="s">
        <v>161</v>
      </c>
      <c r="AW519" s="15" t="s">
        <v>35</v>
      </c>
      <c r="AX519" s="15" t="s">
        <v>82</v>
      </c>
      <c r="AY519" s="262" t="s">
        <v>153</v>
      </c>
    </row>
    <row r="520" s="2" customFormat="1" ht="16.5" customHeight="1">
      <c r="A520" s="39"/>
      <c r="B520" s="40"/>
      <c r="C520" s="213" t="s">
        <v>847</v>
      </c>
      <c r="D520" s="213" t="s">
        <v>156</v>
      </c>
      <c r="E520" s="214" t="s">
        <v>874</v>
      </c>
      <c r="F520" s="215" t="s">
        <v>875</v>
      </c>
      <c r="G520" s="216" t="s">
        <v>172</v>
      </c>
      <c r="H520" s="217">
        <v>0.126</v>
      </c>
      <c r="I520" s="218"/>
      <c r="J520" s="219">
        <f>ROUND(I520*H520,2)</f>
        <v>0</v>
      </c>
      <c r="K520" s="215" t="s">
        <v>333</v>
      </c>
      <c r="L520" s="45"/>
      <c r="M520" s="220" t="s">
        <v>19</v>
      </c>
      <c r="N520" s="221" t="s">
        <v>46</v>
      </c>
      <c r="O520" s="85"/>
      <c r="P520" s="222">
        <f>O520*H520</f>
        <v>0</v>
      </c>
      <c r="Q520" s="222">
        <v>0</v>
      </c>
      <c r="R520" s="222">
        <f>Q520*H520</f>
        <v>0</v>
      </c>
      <c r="S520" s="222">
        <v>0</v>
      </c>
      <c r="T520" s="223">
        <f>S520*H520</f>
        <v>0</v>
      </c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R520" s="224" t="s">
        <v>275</v>
      </c>
      <c r="AT520" s="224" t="s">
        <v>156</v>
      </c>
      <c r="AU520" s="224" t="s">
        <v>84</v>
      </c>
      <c r="AY520" s="18" t="s">
        <v>153</v>
      </c>
      <c r="BE520" s="225">
        <f>IF(N520="základní",J520,0)</f>
        <v>0</v>
      </c>
      <c r="BF520" s="225">
        <f>IF(N520="snížená",J520,0)</f>
        <v>0</v>
      </c>
      <c r="BG520" s="225">
        <f>IF(N520="zákl. přenesená",J520,0)</f>
        <v>0</v>
      </c>
      <c r="BH520" s="225">
        <f>IF(N520="sníž. přenesená",J520,0)</f>
        <v>0</v>
      </c>
      <c r="BI520" s="225">
        <f>IF(N520="nulová",J520,0)</f>
        <v>0</v>
      </c>
      <c r="BJ520" s="18" t="s">
        <v>82</v>
      </c>
      <c r="BK520" s="225">
        <f>ROUND(I520*H520,2)</f>
        <v>0</v>
      </c>
      <c r="BL520" s="18" t="s">
        <v>275</v>
      </c>
      <c r="BM520" s="224" t="s">
        <v>1161</v>
      </c>
    </row>
    <row r="521" s="2" customFormat="1">
      <c r="A521" s="39"/>
      <c r="B521" s="40"/>
      <c r="C521" s="41"/>
      <c r="D521" s="226" t="s">
        <v>163</v>
      </c>
      <c r="E521" s="41"/>
      <c r="F521" s="227" t="s">
        <v>877</v>
      </c>
      <c r="G521" s="41"/>
      <c r="H521" s="41"/>
      <c r="I521" s="228"/>
      <c r="J521" s="41"/>
      <c r="K521" s="41"/>
      <c r="L521" s="45"/>
      <c r="M521" s="229"/>
      <c r="N521" s="230"/>
      <c r="O521" s="85"/>
      <c r="P521" s="85"/>
      <c r="Q521" s="85"/>
      <c r="R521" s="85"/>
      <c r="S521" s="85"/>
      <c r="T521" s="86"/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T521" s="18" t="s">
        <v>163</v>
      </c>
      <c r="AU521" s="18" t="s">
        <v>84</v>
      </c>
    </row>
    <row r="522" s="2" customFormat="1" ht="16.5" customHeight="1">
      <c r="A522" s="39"/>
      <c r="B522" s="40"/>
      <c r="C522" s="213" t="s">
        <v>854</v>
      </c>
      <c r="D522" s="213" t="s">
        <v>156</v>
      </c>
      <c r="E522" s="214" t="s">
        <v>879</v>
      </c>
      <c r="F522" s="215" t="s">
        <v>880</v>
      </c>
      <c r="G522" s="216" t="s">
        <v>172</v>
      </c>
      <c r="H522" s="217">
        <v>0.126</v>
      </c>
      <c r="I522" s="218"/>
      <c r="J522" s="219">
        <f>ROUND(I522*H522,2)</f>
        <v>0</v>
      </c>
      <c r="K522" s="215" t="s">
        <v>333</v>
      </c>
      <c r="L522" s="45"/>
      <c r="M522" s="220" t="s">
        <v>19</v>
      </c>
      <c r="N522" s="221" t="s">
        <v>46</v>
      </c>
      <c r="O522" s="85"/>
      <c r="P522" s="222">
        <f>O522*H522</f>
        <v>0</v>
      </c>
      <c r="Q522" s="222">
        <v>0</v>
      </c>
      <c r="R522" s="222">
        <f>Q522*H522</f>
        <v>0</v>
      </c>
      <c r="S522" s="222">
        <v>0</v>
      </c>
      <c r="T522" s="223">
        <f>S522*H522</f>
        <v>0</v>
      </c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R522" s="224" t="s">
        <v>275</v>
      </c>
      <c r="AT522" s="224" t="s">
        <v>156</v>
      </c>
      <c r="AU522" s="224" t="s">
        <v>84</v>
      </c>
      <c r="AY522" s="18" t="s">
        <v>153</v>
      </c>
      <c r="BE522" s="225">
        <f>IF(N522="základní",J522,0)</f>
        <v>0</v>
      </c>
      <c r="BF522" s="225">
        <f>IF(N522="snížená",J522,0)</f>
        <v>0</v>
      </c>
      <c r="BG522" s="225">
        <f>IF(N522="zákl. přenesená",J522,0)</f>
        <v>0</v>
      </c>
      <c r="BH522" s="225">
        <f>IF(N522="sníž. přenesená",J522,0)</f>
        <v>0</v>
      </c>
      <c r="BI522" s="225">
        <f>IF(N522="nulová",J522,0)</f>
        <v>0</v>
      </c>
      <c r="BJ522" s="18" t="s">
        <v>82</v>
      </c>
      <c r="BK522" s="225">
        <f>ROUND(I522*H522,2)</f>
        <v>0</v>
      </c>
      <c r="BL522" s="18" t="s">
        <v>275</v>
      </c>
      <c r="BM522" s="224" t="s">
        <v>1162</v>
      </c>
    </row>
    <row r="523" s="2" customFormat="1">
      <c r="A523" s="39"/>
      <c r="B523" s="40"/>
      <c r="C523" s="41"/>
      <c r="D523" s="226" t="s">
        <v>163</v>
      </c>
      <c r="E523" s="41"/>
      <c r="F523" s="227" t="s">
        <v>882</v>
      </c>
      <c r="G523" s="41"/>
      <c r="H523" s="41"/>
      <c r="I523" s="228"/>
      <c r="J523" s="41"/>
      <c r="K523" s="41"/>
      <c r="L523" s="45"/>
      <c r="M523" s="229"/>
      <c r="N523" s="230"/>
      <c r="O523" s="85"/>
      <c r="P523" s="85"/>
      <c r="Q523" s="85"/>
      <c r="R523" s="85"/>
      <c r="S523" s="85"/>
      <c r="T523" s="86"/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T523" s="18" t="s">
        <v>163</v>
      </c>
      <c r="AU523" s="18" t="s">
        <v>84</v>
      </c>
    </row>
    <row r="524" s="12" customFormat="1" ht="22.8" customHeight="1">
      <c r="A524" s="12"/>
      <c r="B524" s="197"/>
      <c r="C524" s="198"/>
      <c r="D524" s="199" t="s">
        <v>74</v>
      </c>
      <c r="E524" s="211" t="s">
        <v>883</v>
      </c>
      <c r="F524" s="211" t="s">
        <v>884</v>
      </c>
      <c r="G524" s="198"/>
      <c r="H524" s="198"/>
      <c r="I524" s="201"/>
      <c r="J524" s="212">
        <f>BK524</f>
        <v>0</v>
      </c>
      <c r="K524" s="198"/>
      <c r="L524" s="203"/>
      <c r="M524" s="204"/>
      <c r="N524" s="205"/>
      <c r="O524" s="205"/>
      <c r="P524" s="206">
        <f>SUM(P525:P533)</f>
        <v>0</v>
      </c>
      <c r="Q524" s="205"/>
      <c r="R524" s="206">
        <f>SUM(R525:R533)</f>
        <v>0.035529610000000003</v>
      </c>
      <c r="S524" s="205"/>
      <c r="T524" s="207">
        <f>SUM(T525:T533)</f>
        <v>0</v>
      </c>
      <c r="U524" s="12"/>
      <c r="V524" s="12"/>
      <c r="W524" s="12"/>
      <c r="X524" s="12"/>
      <c r="Y524" s="12"/>
      <c r="Z524" s="12"/>
      <c r="AA524" s="12"/>
      <c r="AB524" s="12"/>
      <c r="AC524" s="12"/>
      <c r="AD524" s="12"/>
      <c r="AE524" s="12"/>
      <c r="AR524" s="208" t="s">
        <v>84</v>
      </c>
      <c r="AT524" s="209" t="s">
        <v>74</v>
      </c>
      <c r="AU524" s="209" t="s">
        <v>82</v>
      </c>
      <c r="AY524" s="208" t="s">
        <v>153</v>
      </c>
      <c r="BK524" s="210">
        <f>SUM(BK525:BK533)</f>
        <v>0</v>
      </c>
    </row>
    <row r="525" s="2" customFormat="1" ht="21.75" customHeight="1">
      <c r="A525" s="39"/>
      <c r="B525" s="40"/>
      <c r="C525" s="213" t="s">
        <v>860</v>
      </c>
      <c r="D525" s="213" t="s">
        <v>156</v>
      </c>
      <c r="E525" s="214" t="s">
        <v>886</v>
      </c>
      <c r="F525" s="215" t="s">
        <v>887</v>
      </c>
      <c r="G525" s="216" t="s">
        <v>159</v>
      </c>
      <c r="H525" s="217">
        <v>2.2789999999999999</v>
      </c>
      <c r="I525" s="218"/>
      <c r="J525" s="219">
        <f>ROUND(I525*H525,2)</f>
        <v>0</v>
      </c>
      <c r="K525" s="215" t="s">
        <v>333</v>
      </c>
      <c r="L525" s="45"/>
      <c r="M525" s="220" t="s">
        <v>19</v>
      </c>
      <c r="N525" s="221" t="s">
        <v>46</v>
      </c>
      <c r="O525" s="85"/>
      <c r="P525" s="222">
        <f>O525*H525</f>
        <v>0</v>
      </c>
      <c r="Q525" s="222">
        <v>0.00048999999999999998</v>
      </c>
      <c r="R525" s="222">
        <f>Q525*H525</f>
        <v>0.0011167099999999999</v>
      </c>
      <c r="S525" s="222">
        <v>0</v>
      </c>
      <c r="T525" s="223">
        <f>S525*H525</f>
        <v>0</v>
      </c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R525" s="224" t="s">
        <v>275</v>
      </c>
      <c r="AT525" s="224" t="s">
        <v>156</v>
      </c>
      <c r="AU525" s="224" t="s">
        <v>84</v>
      </c>
      <c r="AY525" s="18" t="s">
        <v>153</v>
      </c>
      <c r="BE525" s="225">
        <f>IF(N525="základní",J525,0)</f>
        <v>0</v>
      </c>
      <c r="BF525" s="225">
        <f>IF(N525="snížená",J525,0)</f>
        <v>0</v>
      </c>
      <c r="BG525" s="225">
        <f>IF(N525="zákl. přenesená",J525,0)</f>
        <v>0</v>
      </c>
      <c r="BH525" s="225">
        <f>IF(N525="sníž. přenesená",J525,0)</f>
        <v>0</v>
      </c>
      <c r="BI525" s="225">
        <f>IF(N525="nulová",J525,0)</f>
        <v>0</v>
      </c>
      <c r="BJ525" s="18" t="s">
        <v>82</v>
      </c>
      <c r="BK525" s="225">
        <f>ROUND(I525*H525,2)</f>
        <v>0</v>
      </c>
      <c r="BL525" s="18" t="s">
        <v>275</v>
      </c>
      <c r="BM525" s="224" t="s">
        <v>1163</v>
      </c>
    </row>
    <row r="526" s="2" customFormat="1">
      <c r="A526" s="39"/>
      <c r="B526" s="40"/>
      <c r="C526" s="41"/>
      <c r="D526" s="226" t="s">
        <v>163</v>
      </c>
      <c r="E526" s="41"/>
      <c r="F526" s="227" t="s">
        <v>889</v>
      </c>
      <c r="G526" s="41"/>
      <c r="H526" s="41"/>
      <c r="I526" s="228"/>
      <c r="J526" s="41"/>
      <c r="K526" s="41"/>
      <c r="L526" s="45"/>
      <c r="M526" s="229"/>
      <c r="N526" s="230"/>
      <c r="O526" s="85"/>
      <c r="P526" s="85"/>
      <c r="Q526" s="85"/>
      <c r="R526" s="85"/>
      <c r="S526" s="85"/>
      <c r="T526" s="86"/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T526" s="18" t="s">
        <v>163</v>
      </c>
      <c r="AU526" s="18" t="s">
        <v>84</v>
      </c>
    </row>
    <row r="527" s="13" customFormat="1">
      <c r="A527" s="13"/>
      <c r="B527" s="231"/>
      <c r="C527" s="232"/>
      <c r="D527" s="226" t="s">
        <v>165</v>
      </c>
      <c r="E527" s="233" t="s">
        <v>19</v>
      </c>
      <c r="F527" s="234" t="s">
        <v>1164</v>
      </c>
      <c r="G527" s="232"/>
      <c r="H527" s="233" t="s">
        <v>19</v>
      </c>
      <c r="I527" s="235"/>
      <c r="J527" s="232"/>
      <c r="K527" s="232"/>
      <c r="L527" s="236"/>
      <c r="M527" s="237"/>
      <c r="N527" s="238"/>
      <c r="O527" s="238"/>
      <c r="P527" s="238"/>
      <c r="Q527" s="238"/>
      <c r="R527" s="238"/>
      <c r="S527" s="238"/>
      <c r="T527" s="239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40" t="s">
        <v>165</v>
      </c>
      <c r="AU527" s="240" t="s">
        <v>84</v>
      </c>
      <c r="AV527" s="13" t="s">
        <v>82</v>
      </c>
      <c r="AW527" s="13" t="s">
        <v>35</v>
      </c>
      <c r="AX527" s="13" t="s">
        <v>75</v>
      </c>
      <c r="AY527" s="240" t="s">
        <v>153</v>
      </c>
    </row>
    <row r="528" s="14" customFormat="1">
      <c r="A528" s="14"/>
      <c r="B528" s="241"/>
      <c r="C528" s="242"/>
      <c r="D528" s="226" t="s">
        <v>165</v>
      </c>
      <c r="E528" s="243" t="s">
        <v>19</v>
      </c>
      <c r="F528" s="244" t="s">
        <v>1165</v>
      </c>
      <c r="G528" s="242"/>
      <c r="H528" s="245">
        <v>2.2789999999999999</v>
      </c>
      <c r="I528" s="246"/>
      <c r="J528" s="242"/>
      <c r="K528" s="242"/>
      <c r="L528" s="247"/>
      <c r="M528" s="248"/>
      <c r="N528" s="249"/>
      <c r="O528" s="249"/>
      <c r="P528" s="249"/>
      <c r="Q528" s="249"/>
      <c r="R528" s="249"/>
      <c r="S528" s="249"/>
      <c r="T528" s="250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51" t="s">
        <v>165</v>
      </c>
      <c r="AU528" s="251" t="s">
        <v>84</v>
      </c>
      <c r="AV528" s="14" t="s">
        <v>84</v>
      </c>
      <c r="AW528" s="14" t="s">
        <v>35</v>
      </c>
      <c r="AX528" s="14" t="s">
        <v>75</v>
      </c>
      <c r="AY528" s="251" t="s">
        <v>153</v>
      </c>
    </row>
    <row r="529" s="15" customFormat="1">
      <c r="A529" s="15"/>
      <c r="B529" s="252"/>
      <c r="C529" s="253"/>
      <c r="D529" s="226" t="s">
        <v>165</v>
      </c>
      <c r="E529" s="254" t="s">
        <v>19</v>
      </c>
      <c r="F529" s="255" t="s">
        <v>168</v>
      </c>
      <c r="G529" s="253"/>
      <c r="H529" s="256">
        <v>2.2789999999999999</v>
      </c>
      <c r="I529" s="257"/>
      <c r="J529" s="253"/>
      <c r="K529" s="253"/>
      <c r="L529" s="258"/>
      <c r="M529" s="259"/>
      <c r="N529" s="260"/>
      <c r="O529" s="260"/>
      <c r="P529" s="260"/>
      <c r="Q529" s="260"/>
      <c r="R529" s="260"/>
      <c r="S529" s="260"/>
      <c r="T529" s="261"/>
      <c r="U529" s="15"/>
      <c r="V529" s="15"/>
      <c r="W529" s="15"/>
      <c r="X529" s="15"/>
      <c r="Y529" s="15"/>
      <c r="Z529" s="15"/>
      <c r="AA529" s="15"/>
      <c r="AB529" s="15"/>
      <c r="AC529" s="15"/>
      <c r="AD529" s="15"/>
      <c r="AE529" s="15"/>
      <c r="AT529" s="262" t="s">
        <v>165</v>
      </c>
      <c r="AU529" s="262" t="s">
        <v>84</v>
      </c>
      <c r="AV529" s="15" t="s">
        <v>161</v>
      </c>
      <c r="AW529" s="15" t="s">
        <v>35</v>
      </c>
      <c r="AX529" s="15" t="s">
        <v>82</v>
      </c>
      <c r="AY529" s="262" t="s">
        <v>153</v>
      </c>
    </row>
    <row r="530" s="2" customFormat="1" ht="16.5" customHeight="1">
      <c r="A530" s="39"/>
      <c r="B530" s="40"/>
      <c r="C530" s="263" t="s">
        <v>867</v>
      </c>
      <c r="D530" s="263" t="s">
        <v>169</v>
      </c>
      <c r="E530" s="264" t="s">
        <v>893</v>
      </c>
      <c r="F530" s="265" t="s">
        <v>894</v>
      </c>
      <c r="G530" s="266" t="s">
        <v>159</v>
      </c>
      <c r="H530" s="267">
        <v>2.2789999999999999</v>
      </c>
      <c r="I530" s="268"/>
      <c r="J530" s="269">
        <f>ROUND(I530*H530,2)</f>
        <v>0</v>
      </c>
      <c r="K530" s="265" t="s">
        <v>333</v>
      </c>
      <c r="L530" s="270"/>
      <c r="M530" s="271" t="s">
        <v>19</v>
      </c>
      <c r="N530" s="272" t="s">
        <v>46</v>
      </c>
      <c r="O530" s="85"/>
      <c r="P530" s="222">
        <f>O530*H530</f>
        <v>0</v>
      </c>
      <c r="Q530" s="222">
        <v>0.015100000000000001</v>
      </c>
      <c r="R530" s="222">
        <f>Q530*H530</f>
        <v>0.034412900000000003</v>
      </c>
      <c r="S530" s="222">
        <v>0</v>
      </c>
      <c r="T530" s="223">
        <f>S530*H530</f>
        <v>0</v>
      </c>
      <c r="U530" s="39"/>
      <c r="V530" s="39"/>
      <c r="W530" s="39"/>
      <c r="X530" s="39"/>
      <c r="Y530" s="39"/>
      <c r="Z530" s="39"/>
      <c r="AA530" s="39"/>
      <c r="AB530" s="39"/>
      <c r="AC530" s="39"/>
      <c r="AD530" s="39"/>
      <c r="AE530" s="39"/>
      <c r="AR530" s="224" t="s">
        <v>513</v>
      </c>
      <c r="AT530" s="224" t="s">
        <v>169</v>
      </c>
      <c r="AU530" s="224" t="s">
        <v>84</v>
      </c>
      <c r="AY530" s="18" t="s">
        <v>153</v>
      </c>
      <c r="BE530" s="225">
        <f>IF(N530="základní",J530,0)</f>
        <v>0</v>
      </c>
      <c r="BF530" s="225">
        <f>IF(N530="snížená",J530,0)</f>
        <v>0</v>
      </c>
      <c r="BG530" s="225">
        <f>IF(N530="zákl. přenesená",J530,0)</f>
        <v>0</v>
      </c>
      <c r="BH530" s="225">
        <f>IF(N530="sníž. přenesená",J530,0)</f>
        <v>0</v>
      </c>
      <c r="BI530" s="225">
        <f>IF(N530="nulová",J530,0)</f>
        <v>0</v>
      </c>
      <c r="BJ530" s="18" t="s">
        <v>82</v>
      </c>
      <c r="BK530" s="225">
        <f>ROUND(I530*H530,2)</f>
        <v>0</v>
      </c>
      <c r="BL530" s="18" t="s">
        <v>275</v>
      </c>
      <c r="BM530" s="224" t="s">
        <v>1166</v>
      </c>
    </row>
    <row r="531" s="2" customFormat="1">
      <c r="A531" s="39"/>
      <c r="B531" s="40"/>
      <c r="C531" s="41"/>
      <c r="D531" s="226" t="s">
        <v>163</v>
      </c>
      <c r="E531" s="41"/>
      <c r="F531" s="227" t="s">
        <v>894</v>
      </c>
      <c r="G531" s="41"/>
      <c r="H531" s="41"/>
      <c r="I531" s="228"/>
      <c r="J531" s="41"/>
      <c r="K531" s="41"/>
      <c r="L531" s="45"/>
      <c r="M531" s="229"/>
      <c r="N531" s="230"/>
      <c r="O531" s="85"/>
      <c r="P531" s="85"/>
      <c r="Q531" s="85"/>
      <c r="R531" s="85"/>
      <c r="S531" s="85"/>
      <c r="T531" s="86"/>
      <c r="U531" s="39"/>
      <c r="V531" s="39"/>
      <c r="W531" s="39"/>
      <c r="X531" s="39"/>
      <c r="Y531" s="39"/>
      <c r="Z531" s="39"/>
      <c r="AA531" s="39"/>
      <c r="AB531" s="39"/>
      <c r="AC531" s="39"/>
      <c r="AD531" s="39"/>
      <c r="AE531" s="39"/>
      <c r="AT531" s="18" t="s">
        <v>163</v>
      </c>
      <c r="AU531" s="18" t="s">
        <v>84</v>
      </c>
    </row>
    <row r="532" s="2" customFormat="1" ht="16.5" customHeight="1">
      <c r="A532" s="39"/>
      <c r="B532" s="40"/>
      <c r="C532" s="213" t="s">
        <v>873</v>
      </c>
      <c r="D532" s="213" t="s">
        <v>156</v>
      </c>
      <c r="E532" s="214" t="s">
        <v>897</v>
      </c>
      <c r="F532" s="215" t="s">
        <v>898</v>
      </c>
      <c r="G532" s="216" t="s">
        <v>172</v>
      </c>
      <c r="H532" s="217">
        <v>0.035999999999999997</v>
      </c>
      <c r="I532" s="218"/>
      <c r="J532" s="219">
        <f>ROUND(I532*H532,2)</f>
        <v>0</v>
      </c>
      <c r="K532" s="215" t="s">
        <v>333</v>
      </c>
      <c r="L532" s="45"/>
      <c r="M532" s="220" t="s">
        <v>19</v>
      </c>
      <c r="N532" s="221" t="s">
        <v>46</v>
      </c>
      <c r="O532" s="85"/>
      <c r="P532" s="222">
        <f>O532*H532</f>
        <v>0</v>
      </c>
      <c r="Q532" s="222">
        <v>0</v>
      </c>
      <c r="R532" s="222">
        <f>Q532*H532</f>
        <v>0</v>
      </c>
      <c r="S532" s="222">
        <v>0</v>
      </c>
      <c r="T532" s="223">
        <f>S532*H532</f>
        <v>0</v>
      </c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R532" s="224" t="s">
        <v>275</v>
      </c>
      <c r="AT532" s="224" t="s">
        <v>156</v>
      </c>
      <c r="AU532" s="224" t="s">
        <v>84</v>
      </c>
      <c r="AY532" s="18" t="s">
        <v>153</v>
      </c>
      <c r="BE532" s="225">
        <f>IF(N532="základní",J532,0)</f>
        <v>0</v>
      </c>
      <c r="BF532" s="225">
        <f>IF(N532="snížená",J532,0)</f>
        <v>0</v>
      </c>
      <c r="BG532" s="225">
        <f>IF(N532="zákl. přenesená",J532,0)</f>
        <v>0</v>
      </c>
      <c r="BH532" s="225">
        <f>IF(N532="sníž. přenesená",J532,0)</f>
        <v>0</v>
      </c>
      <c r="BI532" s="225">
        <f>IF(N532="nulová",J532,0)</f>
        <v>0</v>
      </c>
      <c r="BJ532" s="18" t="s">
        <v>82</v>
      </c>
      <c r="BK532" s="225">
        <f>ROUND(I532*H532,2)</f>
        <v>0</v>
      </c>
      <c r="BL532" s="18" t="s">
        <v>275</v>
      </c>
      <c r="BM532" s="224" t="s">
        <v>1167</v>
      </c>
    </row>
    <row r="533" s="2" customFormat="1">
      <c r="A533" s="39"/>
      <c r="B533" s="40"/>
      <c r="C533" s="41"/>
      <c r="D533" s="226" t="s">
        <v>163</v>
      </c>
      <c r="E533" s="41"/>
      <c r="F533" s="227" t="s">
        <v>900</v>
      </c>
      <c r="G533" s="41"/>
      <c r="H533" s="41"/>
      <c r="I533" s="228"/>
      <c r="J533" s="41"/>
      <c r="K533" s="41"/>
      <c r="L533" s="45"/>
      <c r="M533" s="277"/>
      <c r="N533" s="278"/>
      <c r="O533" s="279"/>
      <c r="P533" s="279"/>
      <c r="Q533" s="279"/>
      <c r="R533" s="279"/>
      <c r="S533" s="279"/>
      <c r="T533" s="280"/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T533" s="18" t="s">
        <v>163</v>
      </c>
      <c r="AU533" s="18" t="s">
        <v>84</v>
      </c>
    </row>
    <row r="534" s="2" customFormat="1" ht="6.96" customHeight="1">
      <c r="A534" s="39"/>
      <c r="B534" s="60"/>
      <c r="C534" s="61"/>
      <c r="D534" s="61"/>
      <c r="E534" s="61"/>
      <c r="F534" s="61"/>
      <c r="G534" s="61"/>
      <c r="H534" s="61"/>
      <c r="I534" s="61"/>
      <c r="J534" s="61"/>
      <c r="K534" s="61"/>
      <c r="L534" s="45"/>
      <c r="M534" s="39"/>
      <c r="O534" s="39"/>
      <c r="P534" s="39"/>
      <c r="Q534" s="39"/>
      <c r="R534" s="39"/>
      <c r="S534" s="39"/>
      <c r="T534" s="39"/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</row>
  </sheetData>
  <sheetProtection sheet="1" autoFilter="0" formatColumns="0" formatRows="0" objects="1" scenarios="1" spinCount="100000" saltValue="jaTw1fn0+43+3adNsVh2cWJ/utpTpY5jQCoo41TIsh6lyXdD5YxOQ5edNciIVJmYjmVdbn74O1Ql4DlM1kKD/g==" hashValue="CVgGbsL/+QlGGUd31ONrM6wpHCZ94i6ltZKXrRNOfzJB8RSykhs7h5FRvufiPdATI8DNaWMK/k0wf3tSuMN8uw==" algorithmName="SHA-512" password="CC35"/>
  <autoFilter ref="C98:K53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7:H87"/>
    <mergeCell ref="E89:H89"/>
    <mergeCell ref="E91:H9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105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84</v>
      </c>
    </row>
    <row r="4" s="1" customFormat="1" ht="24.96" customHeight="1">
      <c r="B4" s="21"/>
      <c r="D4" s="141" t="s">
        <v>126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 xml:space="preserve">Oprava propustků na trati  Suchdol nad Odrou - Budišov nad Budišovkou 2021</v>
      </c>
      <c r="F7" s="143"/>
      <c r="G7" s="143"/>
      <c r="H7" s="143"/>
      <c r="L7" s="21"/>
    </row>
    <row r="8" s="1" customFormat="1" ht="12" customHeight="1">
      <c r="B8" s="21"/>
      <c r="D8" s="143" t="s">
        <v>127</v>
      </c>
      <c r="L8" s="21"/>
    </row>
    <row r="9" s="2" customFormat="1" ht="16.5" customHeight="1">
      <c r="A9" s="39"/>
      <c r="B9" s="45"/>
      <c r="C9" s="39"/>
      <c r="D9" s="39"/>
      <c r="E9" s="144" t="s">
        <v>1168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129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1169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15. 3. 2021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27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43" t="s">
        <v>29</v>
      </c>
      <c r="J17" s="134" t="s">
        <v>30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31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29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33</v>
      </c>
      <c r="E22" s="39"/>
      <c r="F22" s="39"/>
      <c r="G22" s="39"/>
      <c r="H22" s="39"/>
      <c r="I22" s="143" t="s">
        <v>26</v>
      </c>
      <c r="J22" s="134" t="s">
        <v>19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34</v>
      </c>
      <c r="F23" s="39"/>
      <c r="G23" s="39"/>
      <c r="H23" s="39"/>
      <c r="I23" s="143" t="s">
        <v>29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36</v>
      </c>
      <c r="E25" s="39"/>
      <c r="F25" s="39"/>
      <c r="G25" s="39"/>
      <c r="H25" s="39"/>
      <c r="I25" s="143" t="s">
        <v>26</v>
      </c>
      <c r="J25" s="134" t="s">
        <v>37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38</v>
      </c>
      <c r="F26" s="39"/>
      <c r="G26" s="39"/>
      <c r="H26" s="39"/>
      <c r="I26" s="143" t="s">
        <v>29</v>
      </c>
      <c r="J26" s="134" t="s">
        <v>19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39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41</v>
      </c>
      <c r="E32" s="39"/>
      <c r="F32" s="39"/>
      <c r="G32" s="39"/>
      <c r="H32" s="39"/>
      <c r="I32" s="39"/>
      <c r="J32" s="154">
        <f>ROUND(J88,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43</v>
      </c>
      <c r="G34" s="39"/>
      <c r="H34" s="39"/>
      <c r="I34" s="155" t="s">
        <v>42</v>
      </c>
      <c r="J34" s="155" t="s">
        <v>44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45</v>
      </c>
      <c r="E35" s="143" t="s">
        <v>46</v>
      </c>
      <c r="F35" s="157">
        <f>ROUND((SUM(BE88:BE171)),  2)</f>
        <v>0</v>
      </c>
      <c r="G35" s="39"/>
      <c r="H35" s="39"/>
      <c r="I35" s="158">
        <v>0.20999999999999999</v>
      </c>
      <c r="J35" s="157">
        <f>ROUND(((SUM(BE88:BE171))*I35),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47</v>
      </c>
      <c r="F36" s="157">
        <f>ROUND((SUM(BF88:BF171)),  2)</f>
        <v>0</v>
      </c>
      <c r="G36" s="39"/>
      <c r="H36" s="39"/>
      <c r="I36" s="158">
        <v>0.14999999999999999</v>
      </c>
      <c r="J36" s="157">
        <f>ROUND(((SUM(BF88:BF171))*I36),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48</v>
      </c>
      <c r="F37" s="157">
        <f>ROUND((SUM(BG88:BG171)),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49</v>
      </c>
      <c r="F38" s="157">
        <f>ROUND((SUM(BH88:BH171)),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50</v>
      </c>
      <c r="F39" s="157">
        <f>ROUND((SUM(BI88:BI171)),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51</v>
      </c>
      <c r="E41" s="161"/>
      <c r="F41" s="161"/>
      <c r="G41" s="162" t="s">
        <v>52</v>
      </c>
      <c r="H41" s="163" t="s">
        <v>53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131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 xml:space="preserve">Oprava propustků na trati  Suchdol nad Odrou - Budišov nad Budišovkou 2021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127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1168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129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SO - 03.1 - Svršek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OŘ Ostrava</v>
      </c>
      <c r="G56" s="41"/>
      <c r="H56" s="41"/>
      <c r="I56" s="33" t="s">
        <v>23</v>
      </c>
      <c r="J56" s="73" t="str">
        <f>IF(J14="","",J14)</f>
        <v>15. 3. 2021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 xml:space="preserve"> Správa železnic s.o. OŘ Ostrava</v>
      </c>
      <c r="G58" s="41"/>
      <c r="H58" s="41"/>
      <c r="I58" s="33" t="s">
        <v>33</v>
      </c>
      <c r="J58" s="37" t="str">
        <f>E23</f>
        <v xml:space="preserve"> 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40.05" customHeight="1">
      <c r="A59" s="39"/>
      <c r="B59" s="40"/>
      <c r="C59" s="33" t="s">
        <v>31</v>
      </c>
      <c r="D59" s="41"/>
      <c r="E59" s="41"/>
      <c r="F59" s="28" t="str">
        <f>IF(E20="","",E20)</f>
        <v>Vyplň údaj</v>
      </c>
      <c r="G59" s="41"/>
      <c r="H59" s="41"/>
      <c r="I59" s="33" t="s">
        <v>36</v>
      </c>
      <c r="J59" s="37" t="str">
        <f>E26</f>
        <v>IM-Projekt, inženýrské a mostní konstrukce, s.r.o.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132</v>
      </c>
      <c r="D61" s="172"/>
      <c r="E61" s="172"/>
      <c r="F61" s="172"/>
      <c r="G61" s="172"/>
      <c r="H61" s="172"/>
      <c r="I61" s="172"/>
      <c r="J61" s="173" t="s">
        <v>133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73</v>
      </c>
      <c r="D63" s="41"/>
      <c r="E63" s="41"/>
      <c r="F63" s="41"/>
      <c r="G63" s="41"/>
      <c r="H63" s="41"/>
      <c r="I63" s="41"/>
      <c r="J63" s="103">
        <f>J88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134</v>
      </c>
    </row>
    <row r="64" s="9" customFormat="1" ht="24.96" customHeight="1">
      <c r="A64" s="9"/>
      <c r="B64" s="175"/>
      <c r="C64" s="176"/>
      <c r="D64" s="177" t="s">
        <v>135</v>
      </c>
      <c r="E64" s="178"/>
      <c r="F64" s="178"/>
      <c r="G64" s="178"/>
      <c r="H64" s="178"/>
      <c r="I64" s="178"/>
      <c r="J64" s="179">
        <f>J89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136</v>
      </c>
      <c r="E65" s="183"/>
      <c r="F65" s="183"/>
      <c r="G65" s="183"/>
      <c r="H65" s="183"/>
      <c r="I65" s="183"/>
      <c r="J65" s="184">
        <f>J90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75"/>
      <c r="C66" s="176"/>
      <c r="D66" s="177" t="s">
        <v>137</v>
      </c>
      <c r="E66" s="178"/>
      <c r="F66" s="178"/>
      <c r="G66" s="178"/>
      <c r="H66" s="178"/>
      <c r="I66" s="178"/>
      <c r="J66" s="179">
        <f>J141</f>
        <v>0</v>
      </c>
      <c r="K66" s="176"/>
      <c r="L66" s="180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4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4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138</v>
      </c>
      <c r="D73" s="41"/>
      <c r="E73" s="41"/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170" t="str">
        <f>E7</f>
        <v xml:space="preserve">Oprava propustků na trati  Suchdol nad Odrou - Budišov nad Budišovkou 2021</v>
      </c>
      <c r="F76" s="33"/>
      <c r="G76" s="33"/>
      <c r="H76" s="33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1" customFormat="1" ht="12" customHeight="1">
      <c r="B77" s="22"/>
      <c r="C77" s="33" t="s">
        <v>127</v>
      </c>
      <c r="D77" s="23"/>
      <c r="E77" s="23"/>
      <c r="F77" s="23"/>
      <c r="G77" s="23"/>
      <c r="H77" s="23"/>
      <c r="I77" s="23"/>
      <c r="J77" s="23"/>
      <c r="K77" s="23"/>
      <c r="L77" s="21"/>
    </row>
    <row r="78" s="2" customFormat="1" ht="16.5" customHeight="1">
      <c r="A78" s="39"/>
      <c r="B78" s="40"/>
      <c r="C78" s="41"/>
      <c r="D78" s="41"/>
      <c r="E78" s="170" t="s">
        <v>1168</v>
      </c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129</v>
      </c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70" t="str">
        <f>E11</f>
        <v>SO - 03.1 - Svršek</v>
      </c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21</v>
      </c>
      <c r="D82" s="41"/>
      <c r="E82" s="41"/>
      <c r="F82" s="28" t="str">
        <f>F14</f>
        <v xml:space="preserve"> OŘ Ostrava</v>
      </c>
      <c r="G82" s="41"/>
      <c r="H82" s="41"/>
      <c r="I82" s="33" t="s">
        <v>23</v>
      </c>
      <c r="J82" s="73" t="str">
        <f>IF(J14="","",J14)</f>
        <v>15. 3. 2021</v>
      </c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25</v>
      </c>
      <c r="D84" s="41"/>
      <c r="E84" s="41"/>
      <c r="F84" s="28" t="str">
        <f>E17</f>
        <v xml:space="preserve"> Správa železnic s.o. OŘ Ostrava</v>
      </c>
      <c r="G84" s="41"/>
      <c r="H84" s="41"/>
      <c r="I84" s="33" t="s">
        <v>33</v>
      </c>
      <c r="J84" s="37" t="str">
        <f>E23</f>
        <v xml:space="preserve"> </v>
      </c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40.05" customHeight="1">
      <c r="A85" s="39"/>
      <c r="B85" s="40"/>
      <c r="C85" s="33" t="s">
        <v>31</v>
      </c>
      <c r="D85" s="41"/>
      <c r="E85" s="41"/>
      <c r="F85" s="28" t="str">
        <f>IF(E20="","",E20)</f>
        <v>Vyplň údaj</v>
      </c>
      <c r="G85" s="41"/>
      <c r="H85" s="41"/>
      <c r="I85" s="33" t="s">
        <v>36</v>
      </c>
      <c r="J85" s="37" t="str">
        <f>E26</f>
        <v>IM-Projekt, inženýrské a mostní konstrukce, s.r.o.</v>
      </c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0.32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11" customFormat="1" ht="29.28" customHeight="1">
      <c r="A87" s="186"/>
      <c r="B87" s="187"/>
      <c r="C87" s="188" t="s">
        <v>139</v>
      </c>
      <c r="D87" s="189" t="s">
        <v>60</v>
      </c>
      <c r="E87" s="189" t="s">
        <v>56</v>
      </c>
      <c r="F87" s="189" t="s">
        <v>57</v>
      </c>
      <c r="G87" s="189" t="s">
        <v>140</v>
      </c>
      <c r="H87" s="189" t="s">
        <v>141</v>
      </c>
      <c r="I87" s="189" t="s">
        <v>142</v>
      </c>
      <c r="J87" s="189" t="s">
        <v>133</v>
      </c>
      <c r="K87" s="190" t="s">
        <v>143</v>
      </c>
      <c r="L87" s="191"/>
      <c r="M87" s="93" t="s">
        <v>19</v>
      </c>
      <c r="N87" s="94" t="s">
        <v>45</v>
      </c>
      <c r="O87" s="94" t="s">
        <v>144</v>
      </c>
      <c r="P87" s="94" t="s">
        <v>145</v>
      </c>
      <c r="Q87" s="94" t="s">
        <v>146</v>
      </c>
      <c r="R87" s="94" t="s">
        <v>147</v>
      </c>
      <c r="S87" s="94" t="s">
        <v>148</v>
      </c>
      <c r="T87" s="95" t="s">
        <v>149</v>
      </c>
      <c r="U87" s="186"/>
      <c r="V87" s="186"/>
      <c r="W87" s="186"/>
      <c r="X87" s="186"/>
      <c r="Y87" s="186"/>
      <c r="Z87" s="186"/>
      <c r="AA87" s="186"/>
      <c r="AB87" s="186"/>
      <c r="AC87" s="186"/>
      <c r="AD87" s="186"/>
      <c r="AE87" s="186"/>
    </row>
    <row r="88" s="2" customFormat="1" ht="22.8" customHeight="1">
      <c r="A88" s="39"/>
      <c r="B88" s="40"/>
      <c r="C88" s="100" t="s">
        <v>150</v>
      </c>
      <c r="D88" s="41"/>
      <c r="E88" s="41"/>
      <c r="F88" s="41"/>
      <c r="G88" s="41"/>
      <c r="H88" s="41"/>
      <c r="I88" s="41"/>
      <c r="J88" s="192">
        <f>BK88</f>
        <v>0</v>
      </c>
      <c r="K88" s="41"/>
      <c r="L88" s="45"/>
      <c r="M88" s="96"/>
      <c r="N88" s="193"/>
      <c r="O88" s="97"/>
      <c r="P88" s="194">
        <f>P89+P141</f>
        <v>0</v>
      </c>
      <c r="Q88" s="97"/>
      <c r="R88" s="194">
        <f>R89+R141</f>
        <v>17.025759999999998</v>
      </c>
      <c r="S88" s="97"/>
      <c r="T88" s="195">
        <f>T89+T141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74</v>
      </c>
      <c r="AU88" s="18" t="s">
        <v>134</v>
      </c>
      <c r="BK88" s="196">
        <f>BK89+BK141</f>
        <v>0</v>
      </c>
    </row>
    <row r="89" s="12" customFormat="1" ht="25.92" customHeight="1">
      <c r="A89" s="12"/>
      <c r="B89" s="197"/>
      <c r="C89" s="198"/>
      <c r="D89" s="199" t="s">
        <v>74</v>
      </c>
      <c r="E89" s="200" t="s">
        <v>151</v>
      </c>
      <c r="F89" s="200" t="s">
        <v>152</v>
      </c>
      <c r="G89" s="198"/>
      <c r="H89" s="198"/>
      <c r="I89" s="201"/>
      <c r="J89" s="202">
        <f>BK89</f>
        <v>0</v>
      </c>
      <c r="K89" s="198"/>
      <c r="L89" s="203"/>
      <c r="M89" s="204"/>
      <c r="N89" s="205"/>
      <c r="O89" s="205"/>
      <c r="P89" s="206">
        <f>P90</f>
        <v>0</v>
      </c>
      <c r="Q89" s="205"/>
      <c r="R89" s="206">
        <f>R90</f>
        <v>17.025759999999998</v>
      </c>
      <c r="S89" s="205"/>
      <c r="T89" s="207">
        <f>T90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8" t="s">
        <v>82</v>
      </c>
      <c r="AT89" s="209" t="s">
        <v>74</v>
      </c>
      <c r="AU89" s="209" t="s">
        <v>75</v>
      </c>
      <c r="AY89" s="208" t="s">
        <v>153</v>
      </c>
      <c r="BK89" s="210">
        <f>BK90</f>
        <v>0</v>
      </c>
    </row>
    <row r="90" s="12" customFormat="1" ht="22.8" customHeight="1">
      <c r="A90" s="12"/>
      <c r="B90" s="197"/>
      <c r="C90" s="198"/>
      <c r="D90" s="199" t="s">
        <v>74</v>
      </c>
      <c r="E90" s="211" t="s">
        <v>154</v>
      </c>
      <c r="F90" s="211" t="s">
        <v>155</v>
      </c>
      <c r="G90" s="198"/>
      <c r="H90" s="198"/>
      <c r="I90" s="201"/>
      <c r="J90" s="212">
        <f>BK90</f>
        <v>0</v>
      </c>
      <c r="K90" s="198"/>
      <c r="L90" s="203"/>
      <c r="M90" s="204"/>
      <c r="N90" s="205"/>
      <c r="O90" s="205"/>
      <c r="P90" s="206">
        <f>SUM(P91:P140)</f>
        <v>0</v>
      </c>
      <c r="Q90" s="205"/>
      <c r="R90" s="206">
        <f>SUM(R91:R140)</f>
        <v>17.025759999999998</v>
      </c>
      <c r="S90" s="205"/>
      <c r="T90" s="207">
        <f>SUM(T91:T140)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8" t="s">
        <v>82</v>
      </c>
      <c r="AT90" s="209" t="s">
        <v>74</v>
      </c>
      <c r="AU90" s="209" t="s">
        <v>82</v>
      </c>
      <c r="AY90" s="208" t="s">
        <v>153</v>
      </c>
      <c r="BK90" s="210">
        <f>SUM(BK91:BK140)</f>
        <v>0</v>
      </c>
    </row>
    <row r="91" s="2" customFormat="1" ht="16.5" customHeight="1">
      <c r="A91" s="39"/>
      <c r="B91" s="40"/>
      <c r="C91" s="213" t="s">
        <v>82</v>
      </c>
      <c r="D91" s="213" t="s">
        <v>156</v>
      </c>
      <c r="E91" s="214" t="s">
        <v>178</v>
      </c>
      <c r="F91" s="215" t="s">
        <v>179</v>
      </c>
      <c r="G91" s="216" t="s">
        <v>180</v>
      </c>
      <c r="H91" s="217">
        <v>10</v>
      </c>
      <c r="I91" s="218"/>
      <c r="J91" s="219">
        <f>ROUND(I91*H91,2)</f>
        <v>0</v>
      </c>
      <c r="K91" s="215" t="s">
        <v>160</v>
      </c>
      <c r="L91" s="45"/>
      <c r="M91" s="220" t="s">
        <v>19</v>
      </c>
      <c r="N91" s="221" t="s">
        <v>46</v>
      </c>
      <c r="O91" s="85"/>
      <c r="P91" s="222">
        <f>O91*H91</f>
        <v>0</v>
      </c>
      <c r="Q91" s="222">
        <v>0</v>
      </c>
      <c r="R91" s="222">
        <f>Q91*H91</f>
        <v>0</v>
      </c>
      <c r="S91" s="222">
        <v>0</v>
      </c>
      <c r="T91" s="223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24" t="s">
        <v>161</v>
      </c>
      <c r="AT91" s="224" t="s">
        <v>156</v>
      </c>
      <c r="AU91" s="224" t="s">
        <v>84</v>
      </c>
      <c r="AY91" s="18" t="s">
        <v>153</v>
      </c>
      <c r="BE91" s="225">
        <f>IF(N91="základní",J91,0)</f>
        <v>0</v>
      </c>
      <c r="BF91" s="225">
        <f>IF(N91="snížená",J91,0)</f>
        <v>0</v>
      </c>
      <c r="BG91" s="225">
        <f>IF(N91="zákl. přenesená",J91,0)</f>
        <v>0</v>
      </c>
      <c r="BH91" s="225">
        <f>IF(N91="sníž. přenesená",J91,0)</f>
        <v>0</v>
      </c>
      <c r="BI91" s="225">
        <f>IF(N91="nulová",J91,0)</f>
        <v>0</v>
      </c>
      <c r="BJ91" s="18" t="s">
        <v>82</v>
      </c>
      <c r="BK91" s="225">
        <f>ROUND(I91*H91,2)</f>
        <v>0</v>
      </c>
      <c r="BL91" s="18" t="s">
        <v>161</v>
      </c>
      <c r="BM91" s="224" t="s">
        <v>1170</v>
      </c>
    </row>
    <row r="92" s="2" customFormat="1">
      <c r="A92" s="39"/>
      <c r="B92" s="40"/>
      <c r="C92" s="41"/>
      <c r="D92" s="226" t="s">
        <v>163</v>
      </c>
      <c r="E92" s="41"/>
      <c r="F92" s="227" t="s">
        <v>182</v>
      </c>
      <c r="G92" s="41"/>
      <c r="H92" s="41"/>
      <c r="I92" s="228"/>
      <c r="J92" s="41"/>
      <c r="K92" s="41"/>
      <c r="L92" s="45"/>
      <c r="M92" s="229"/>
      <c r="N92" s="230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163</v>
      </c>
      <c r="AU92" s="18" t="s">
        <v>84</v>
      </c>
    </row>
    <row r="93" s="13" customFormat="1">
      <c r="A93" s="13"/>
      <c r="B93" s="231"/>
      <c r="C93" s="232"/>
      <c r="D93" s="226" t="s">
        <v>165</v>
      </c>
      <c r="E93" s="233" t="s">
        <v>19</v>
      </c>
      <c r="F93" s="234" t="s">
        <v>1171</v>
      </c>
      <c r="G93" s="232"/>
      <c r="H93" s="233" t="s">
        <v>19</v>
      </c>
      <c r="I93" s="235"/>
      <c r="J93" s="232"/>
      <c r="K93" s="232"/>
      <c r="L93" s="236"/>
      <c r="M93" s="237"/>
      <c r="N93" s="238"/>
      <c r="O93" s="238"/>
      <c r="P93" s="238"/>
      <c r="Q93" s="238"/>
      <c r="R93" s="238"/>
      <c r="S93" s="238"/>
      <c r="T93" s="239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40" t="s">
        <v>165</v>
      </c>
      <c r="AU93" s="240" t="s">
        <v>84</v>
      </c>
      <c r="AV93" s="13" t="s">
        <v>82</v>
      </c>
      <c r="AW93" s="13" t="s">
        <v>35</v>
      </c>
      <c r="AX93" s="13" t="s">
        <v>75</v>
      </c>
      <c r="AY93" s="240" t="s">
        <v>153</v>
      </c>
    </row>
    <row r="94" s="14" customFormat="1">
      <c r="A94" s="14"/>
      <c r="B94" s="241"/>
      <c r="C94" s="242"/>
      <c r="D94" s="226" t="s">
        <v>165</v>
      </c>
      <c r="E94" s="243" t="s">
        <v>19</v>
      </c>
      <c r="F94" s="244" t="s">
        <v>1172</v>
      </c>
      <c r="G94" s="242"/>
      <c r="H94" s="245">
        <v>10</v>
      </c>
      <c r="I94" s="246"/>
      <c r="J94" s="242"/>
      <c r="K94" s="242"/>
      <c r="L94" s="247"/>
      <c r="M94" s="248"/>
      <c r="N94" s="249"/>
      <c r="O94" s="249"/>
      <c r="P94" s="249"/>
      <c r="Q94" s="249"/>
      <c r="R94" s="249"/>
      <c r="S94" s="249"/>
      <c r="T94" s="250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51" t="s">
        <v>165</v>
      </c>
      <c r="AU94" s="251" t="s">
        <v>84</v>
      </c>
      <c r="AV94" s="14" t="s">
        <v>84</v>
      </c>
      <c r="AW94" s="14" t="s">
        <v>35</v>
      </c>
      <c r="AX94" s="14" t="s">
        <v>75</v>
      </c>
      <c r="AY94" s="251" t="s">
        <v>153</v>
      </c>
    </row>
    <row r="95" s="15" customFormat="1">
      <c r="A95" s="15"/>
      <c r="B95" s="252"/>
      <c r="C95" s="253"/>
      <c r="D95" s="226" t="s">
        <v>165</v>
      </c>
      <c r="E95" s="254" t="s">
        <v>19</v>
      </c>
      <c r="F95" s="255" t="s">
        <v>168</v>
      </c>
      <c r="G95" s="253"/>
      <c r="H95" s="256">
        <v>10</v>
      </c>
      <c r="I95" s="257"/>
      <c r="J95" s="253"/>
      <c r="K95" s="253"/>
      <c r="L95" s="258"/>
      <c r="M95" s="259"/>
      <c r="N95" s="260"/>
      <c r="O95" s="260"/>
      <c r="P95" s="260"/>
      <c r="Q95" s="260"/>
      <c r="R95" s="260"/>
      <c r="S95" s="260"/>
      <c r="T95" s="261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T95" s="262" t="s">
        <v>165</v>
      </c>
      <c r="AU95" s="262" t="s">
        <v>84</v>
      </c>
      <c r="AV95" s="15" t="s">
        <v>161</v>
      </c>
      <c r="AW95" s="15" t="s">
        <v>35</v>
      </c>
      <c r="AX95" s="15" t="s">
        <v>82</v>
      </c>
      <c r="AY95" s="262" t="s">
        <v>153</v>
      </c>
    </row>
    <row r="96" s="2" customFormat="1" ht="16.5" customHeight="1">
      <c r="A96" s="39"/>
      <c r="B96" s="40"/>
      <c r="C96" s="263" t="s">
        <v>84</v>
      </c>
      <c r="D96" s="263" t="s">
        <v>169</v>
      </c>
      <c r="E96" s="264" t="s">
        <v>185</v>
      </c>
      <c r="F96" s="265" t="s">
        <v>186</v>
      </c>
      <c r="G96" s="266" t="s">
        <v>172</v>
      </c>
      <c r="H96" s="267">
        <v>17</v>
      </c>
      <c r="I96" s="268"/>
      <c r="J96" s="269">
        <f>ROUND(I96*H96,2)</f>
        <v>0</v>
      </c>
      <c r="K96" s="265" t="s">
        <v>160</v>
      </c>
      <c r="L96" s="270"/>
      <c r="M96" s="271" t="s">
        <v>19</v>
      </c>
      <c r="N96" s="272" t="s">
        <v>46</v>
      </c>
      <c r="O96" s="85"/>
      <c r="P96" s="222">
        <f>O96*H96</f>
        <v>0</v>
      </c>
      <c r="Q96" s="222">
        <v>1</v>
      </c>
      <c r="R96" s="222">
        <f>Q96*H96</f>
        <v>17</v>
      </c>
      <c r="S96" s="222">
        <v>0</v>
      </c>
      <c r="T96" s="223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4" t="s">
        <v>173</v>
      </c>
      <c r="AT96" s="224" t="s">
        <v>169</v>
      </c>
      <c r="AU96" s="224" t="s">
        <v>84</v>
      </c>
      <c r="AY96" s="18" t="s">
        <v>153</v>
      </c>
      <c r="BE96" s="225">
        <f>IF(N96="základní",J96,0)</f>
        <v>0</v>
      </c>
      <c r="BF96" s="225">
        <f>IF(N96="snížená",J96,0)</f>
        <v>0</v>
      </c>
      <c r="BG96" s="225">
        <f>IF(N96="zákl. přenesená",J96,0)</f>
        <v>0</v>
      </c>
      <c r="BH96" s="225">
        <f>IF(N96="sníž. přenesená",J96,0)</f>
        <v>0</v>
      </c>
      <c r="BI96" s="225">
        <f>IF(N96="nulová",J96,0)</f>
        <v>0</v>
      </c>
      <c r="BJ96" s="18" t="s">
        <v>82</v>
      </c>
      <c r="BK96" s="225">
        <f>ROUND(I96*H96,2)</f>
        <v>0</v>
      </c>
      <c r="BL96" s="18" t="s">
        <v>161</v>
      </c>
      <c r="BM96" s="224" t="s">
        <v>1173</v>
      </c>
    </row>
    <row r="97" s="2" customFormat="1">
      <c r="A97" s="39"/>
      <c r="B97" s="40"/>
      <c r="C97" s="41"/>
      <c r="D97" s="226" t="s">
        <v>163</v>
      </c>
      <c r="E97" s="41"/>
      <c r="F97" s="227" t="s">
        <v>186</v>
      </c>
      <c r="G97" s="41"/>
      <c r="H97" s="41"/>
      <c r="I97" s="228"/>
      <c r="J97" s="41"/>
      <c r="K97" s="41"/>
      <c r="L97" s="45"/>
      <c r="M97" s="229"/>
      <c r="N97" s="230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163</v>
      </c>
      <c r="AU97" s="18" t="s">
        <v>84</v>
      </c>
    </row>
    <row r="98" s="13" customFormat="1">
      <c r="A98" s="13"/>
      <c r="B98" s="231"/>
      <c r="C98" s="232"/>
      <c r="D98" s="226" t="s">
        <v>165</v>
      </c>
      <c r="E98" s="233" t="s">
        <v>19</v>
      </c>
      <c r="F98" s="234" t="s">
        <v>1174</v>
      </c>
      <c r="G98" s="232"/>
      <c r="H98" s="233" t="s">
        <v>19</v>
      </c>
      <c r="I98" s="235"/>
      <c r="J98" s="232"/>
      <c r="K98" s="232"/>
      <c r="L98" s="236"/>
      <c r="M98" s="237"/>
      <c r="N98" s="238"/>
      <c r="O98" s="238"/>
      <c r="P98" s="238"/>
      <c r="Q98" s="238"/>
      <c r="R98" s="238"/>
      <c r="S98" s="238"/>
      <c r="T98" s="239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0" t="s">
        <v>165</v>
      </c>
      <c r="AU98" s="240" t="s">
        <v>84</v>
      </c>
      <c r="AV98" s="13" t="s">
        <v>82</v>
      </c>
      <c r="AW98" s="13" t="s">
        <v>35</v>
      </c>
      <c r="AX98" s="13" t="s">
        <v>75</v>
      </c>
      <c r="AY98" s="240" t="s">
        <v>153</v>
      </c>
    </row>
    <row r="99" s="14" customFormat="1">
      <c r="A99" s="14"/>
      <c r="B99" s="241"/>
      <c r="C99" s="242"/>
      <c r="D99" s="226" t="s">
        <v>165</v>
      </c>
      <c r="E99" s="243" t="s">
        <v>19</v>
      </c>
      <c r="F99" s="244" t="s">
        <v>1175</v>
      </c>
      <c r="G99" s="242"/>
      <c r="H99" s="245">
        <v>17</v>
      </c>
      <c r="I99" s="246"/>
      <c r="J99" s="242"/>
      <c r="K99" s="242"/>
      <c r="L99" s="247"/>
      <c r="M99" s="248"/>
      <c r="N99" s="249"/>
      <c r="O99" s="249"/>
      <c r="P99" s="249"/>
      <c r="Q99" s="249"/>
      <c r="R99" s="249"/>
      <c r="S99" s="249"/>
      <c r="T99" s="250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1" t="s">
        <v>165</v>
      </c>
      <c r="AU99" s="251" t="s">
        <v>84</v>
      </c>
      <c r="AV99" s="14" t="s">
        <v>84</v>
      </c>
      <c r="AW99" s="14" t="s">
        <v>35</v>
      </c>
      <c r="AX99" s="14" t="s">
        <v>75</v>
      </c>
      <c r="AY99" s="251" t="s">
        <v>153</v>
      </c>
    </row>
    <row r="100" s="15" customFormat="1">
      <c r="A100" s="15"/>
      <c r="B100" s="252"/>
      <c r="C100" s="253"/>
      <c r="D100" s="226" t="s">
        <v>165</v>
      </c>
      <c r="E100" s="254" t="s">
        <v>19</v>
      </c>
      <c r="F100" s="255" t="s">
        <v>168</v>
      </c>
      <c r="G100" s="253"/>
      <c r="H100" s="256">
        <v>17</v>
      </c>
      <c r="I100" s="257"/>
      <c r="J100" s="253"/>
      <c r="K100" s="253"/>
      <c r="L100" s="258"/>
      <c r="M100" s="259"/>
      <c r="N100" s="260"/>
      <c r="O100" s="260"/>
      <c r="P100" s="260"/>
      <c r="Q100" s="260"/>
      <c r="R100" s="260"/>
      <c r="S100" s="260"/>
      <c r="T100" s="261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T100" s="262" t="s">
        <v>165</v>
      </c>
      <c r="AU100" s="262" t="s">
        <v>84</v>
      </c>
      <c r="AV100" s="15" t="s">
        <v>161</v>
      </c>
      <c r="AW100" s="15" t="s">
        <v>35</v>
      </c>
      <c r="AX100" s="15" t="s">
        <v>82</v>
      </c>
      <c r="AY100" s="262" t="s">
        <v>153</v>
      </c>
    </row>
    <row r="101" s="2" customFormat="1" ht="16.5" customHeight="1">
      <c r="A101" s="39"/>
      <c r="B101" s="40"/>
      <c r="C101" s="213" t="s">
        <v>177</v>
      </c>
      <c r="D101" s="213" t="s">
        <v>156</v>
      </c>
      <c r="E101" s="214" t="s">
        <v>1176</v>
      </c>
      <c r="F101" s="215" t="s">
        <v>1177</v>
      </c>
      <c r="G101" s="216" t="s">
        <v>219</v>
      </c>
      <c r="H101" s="217">
        <v>0.01</v>
      </c>
      <c r="I101" s="218"/>
      <c r="J101" s="219">
        <f>ROUND(I101*H101,2)</f>
        <v>0</v>
      </c>
      <c r="K101" s="215" t="s">
        <v>160</v>
      </c>
      <c r="L101" s="45"/>
      <c r="M101" s="220" t="s">
        <v>19</v>
      </c>
      <c r="N101" s="221" t="s">
        <v>46</v>
      </c>
      <c r="O101" s="85"/>
      <c r="P101" s="222">
        <f>O101*H101</f>
        <v>0</v>
      </c>
      <c r="Q101" s="222">
        <v>0</v>
      </c>
      <c r="R101" s="222">
        <f>Q101*H101</f>
        <v>0</v>
      </c>
      <c r="S101" s="222">
        <v>0</v>
      </c>
      <c r="T101" s="223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4" t="s">
        <v>161</v>
      </c>
      <c r="AT101" s="224" t="s">
        <v>156</v>
      </c>
      <c r="AU101" s="224" t="s">
        <v>84</v>
      </c>
      <c r="AY101" s="18" t="s">
        <v>153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18" t="s">
        <v>82</v>
      </c>
      <c r="BK101" s="225">
        <f>ROUND(I101*H101,2)</f>
        <v>0</v>
      </c>
      <c r="BL101" s="18" t="s">
        <v>161</v>
      </c>
      <c r="BM101" s="224" t="s">
        <v>1178</v>
      </c>
    </row>
    <row r="102" s="2" customFormat="1">
      <c r="A102" s="39"/>
      <c r="B102" s="40"/>
      <c r="C102" s="41"/>
      <c r="D102" s="226" t="s">
        <v>163</v>
      </c>
      <c r="E102" s="41"/>
      <c r="F102" s="227" t="s">
        <v>1179</v>
      </c>
      <c r="G102" s="41"/>
      <c r="H102" s="41"/>
      <c r="I102" s="228"/>
      <c r="J102" s="41"/>
      <c r="K102" s="41"/>
      <c r="L102" s="45"/>
      <c r="M102" s="229"/>
      <c r="N102" s="230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163</v>
      </c>
      <c r="AU102" s="18" t="s">
        <v>84</v>
      </c>
    </row>
    <row r="103" s="13" customFormat="1">
      <c r="A103" s="13"/>
      <c r="B103" s="231"/>
      <c r="C103" s="232"/>
      <c r="D103" s="226" t="s">
        <v>165</v>
      </c>
      <c r="E103" s="233" t="s">
        <v>19</v>
      </c>
      <c r="F103" s="234" t="s">
        <v>1180</v>
      </c>
      <c r="G103" s="232"/>
      <c r="H103" s="233" t="s">
        <v>19</v>
      </c>
      <c r="I103" s="235"/>
      <c r="J103" s="232"/>
      <c r="K103" s="232"/>
      <c r="L103" s="236"/>
      <c r="M103" s="237"/>
      <c r="N103" s="238"/>
      <c r="O103" s="238"/>
      <c r="P103" s="238"/>
      <c r="Q103" s="238"/>
      <c r="R103" s="238"/>
      <c r="S103" s="238"/>
      <c r="T103" s="239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0" t="s">
        <v>165</v>
      </c>
      <c r="AU103" s="240" t="s">
        <v>84</v>
      </c>
      <c r="AV103" s="13" t="s">
        <v>82</v>
      </c>
      <c r="AW103" s="13" t="s">
        <v>35</v>
      </c>
      <c r="AX103" s="13" t="s">
        <v>75</v>
      </c>
      <c r="AY103" s="240" t="s">
        <v>153</v>
      </c>
    </row>
    <row r="104" s="14" customFormat="1">
      <c r="A104" s="14"/>
      <c r="B104" s="241"/>
      <c r="C104" s="242"/>
      <c r="D104" s="226" t="s">
        <v>165</v>
      </c>
      <c r="E104" s="243" t="s">
        <v>19</v>
      </c>
      <c r="F104" s="244" t="s">
        <v>1181</v>
      </c>
      <c r="G104" s="242"/>
      <c r="H104" s="245">
        <v>0.01</v>
      </c>
      <c r="I104" s="246"/>
      <c r="J104" s="242"/>
      <c r="K104" s="242"/>
      <c r="L104" s="247"/>
      <c r="M104" s="248"/>
      <c r="N104" s="249"/>
      <c r="O104" s="249"/>
      <c r="P104" s="249"/>
      <c r="Q104" s="249"/>
      <c r="R104" s="249"/>
      <c r="S104" s="249"/>
      <c r="T104" s="250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1" t="s">
        <v>165</v>
      </c>
      <c r="AU104" s="251" t="s">
        <v>84</v>
      </c>
      <c r="AV104" s="14" t="s">
        <v>84</v>
      </c>
      <c r="AW104" s="14" t="s">
        <v>35</v>
      </c>
      <c r="AX104" s="14" t="s">
        <v>75</v>
      </c>
      <c r="AY104" s="251" t="s">
        <v>153</v>
      </c>
    </row>
    <row r="105" s="15" customFormat="1">
      <c r="A105" s="15"/>
      <c r="B105" s="252"/>
      <c r="C105" s="253"/>
      <c r="D105" s="226" t="s">
        <v>165</v>
      </c>
      <c r="E105" s="254" t="s">
        <v>19</v>
      </c>
      <c r="F105" s="255" t="s">
        <v>168</v>
      </c>
      <c r="G105" s="253"/>
      <c r="H105" s="256">
        <v>0.01</v>
      </c>
      <c r="I105" s="257"/>
      <c r="J105" s="253"/>
      <c r="K105" s="253"/>
      <c r="L105" s="258"/>
      <c r="M105" s="259"/>
      <c r="N105" s="260"/>
      <c r="O105" s="260"/>
      <c r="P105" s="260"/>
      <c r="Q105" s="260"/>
      <c r="R105" s="260"/>
      <c r="S105" s="260"/>
      <c r="T105" s="261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T105" s="262" t="s">
        <v>165</v>
      </c>
      <c r="AU105" s="262" t="s">
        <v>84</v>
      </c>
      <c r="AV105" s="15" t="s">
        <v>161</v>
      </c>
      <c r="AW105" s="15" t="s">
        <v>35</v>
      </c>
      <c r="AX105" s="15" t="s">
        <v>82</v>
      </c>
      <c r="AY105" s="262" t="s">
        <v>153</v>
      </c>
    </row>
    <row r="106" s="2" customFormat="1" ht="16.5" customHeight="1">
      <c r="A106" s="39"/>
      <c r="B106" s="40"/>
      <c r="C106" s="213" t="s">
        <v>161</v>
      </c>
      <c r="D106" s="213" t="s">
        <v>156</v>
      </c>
      <c r="E106" s="214" t="s">
        <v>1182</v>
      </c>
      <c r="F106" s="215" t="s">
        <v>1183</v>
      </c>
      <c r="G106" s="216" t="s">
        <v>219</v>
      </c>
      <c r="H106" s="217">
        <v>0.01</v>
      </c>
      <c r="I106" s="218"/>
      <c r="J106" s="219">
        <f>ROUND(I106*H106,2)</f>
        <v>0</v>
      </c>
      <c r="K106" s="215" t="s">
        <v>160</v>
      </c>
      <c r="L106" s="45"/>
      <c r="M106" s="220" t="s">
        <v>19</v>
      </c>
      <c r="N106" s="221" t="s">
        <v>46</v>
      </c>
      <c r="O106" s="85"/>
      <c r="P106" s="222">
        <f>O106*H106</f>
        <v>0</v>
      </c>
      <c r="Q106" s="222">
        <v>0</v>
      </c>
      <c r="R106" s="222">
        <f>Q106*H106</f>
        <v>0</v>
      </c>
      <c r="S106" s="222">
        <v>0</v>
      </c>
      <c r="T106" s="223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4" t="s">
        <v>161</v>
      </c>
      <c r="AT106" s="224" t="s">
        <v>156</v>
      </c>
      <c r="AU106" s="224" t="s">
        <v>84</v>
      </c>
      <c r="AY106" s="18" t="s">
        <v>153</v>
      </c>
      <c r="BE106" s="225">
        <f>IF(N106="základní",J106,0)</f>
        <v>0</v>
      </c>
      <c r="BF106" s="225">
        <f>IF(N106="snížená",J106,0)</f>
        <v>0</v>
      </c>
      <c r="BG106" s="225">
        <f>IF(N106="zákl. přenesená",J106,0)</f>
        <v>0</v>
      </c>
      <c r="BH106" s="225">
        <f>IF(N106="sníž. přenesená",J106,0)</f>
        <v>0</v>
      </c>
      <c r="BI106" s="225">
        <f>IF(N106="nulová",J106,0)</f>
        <v>0</v>
      </c>
      <c r="BJ106" s="18" t="s">
        <v>82</v>
      </c>
      <c r="BK106" s="225">
        <f>ROUND(I106*H106,2)</f>
        <v>0</v>
      </c>
      <c r="BL106" s="18" t="s">
        <v>161</v>
      </c>
      <c r="BM106" s="224" t="s">
        <v>1184</v>
      </c>
    </row>
    <row r="107" s="2" customFormat="1">
      <c r="A107" s="39"/>
      <c r="B107" s="40"/>
      <c r="C107" s="41"/>
      <c r="D107" s="226" t="s">
        <v>163</v>
      </c>
      <c r="E107" s="41"/>
      <c r="F107" s="227" t="s">
        <v>1185</v>
      </c>
      <c r="G107" s="41"/>
      <c r="H107" s="41"/>
      <c r="I107" s="228"/>
      <c r="J107" s="41"/>
      <c r="K107" s="41"/>
      <c r="L107" s="45"/>
      <c r="M107" s="229"/>
      <c r="N107" s="230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163</v>
      </c>
      <c r="AU107" s="18" t="s">
        <v>84</v>
      </c>
    </row>
    <row r="108" s="13" customFormat="1">
      <c r="A108" s="13"/>
      <c r="B108" s="231"/>
      <c r="C108" s="232"/>
      <c r="D108" s="226" t="s">
        <v>165</v>
      </c>
      <c r="E108" s="233" t="s">
        <v>19</v>
      </c>
      <c r="F108" s="234" t="s">
        <v>1186</v>
      </c>
      <c r="G108" s="232"/>
      <c r="H108" s="233" t="s">
        <v>19</v>
      </c>
      <c r="I108" s="235"/>
      <c r="J108" s="232"/>
      <c r="K108" s="232"/>
      <c r="L108" s="236"/>
      <c r="M108" s="237"/>
      <c r="N108" s="238"/>
      <c r="O108" s="238"/>
      <c r="P108" s="238"/>
      <c r="Q108" s="238"/>
      <c r="R108" s="238"/>
      <c r="S108" s="238"/>
      <c r="T108" s="239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0" t="s">
        <v>165</v>
      </c>
      <c r="AU108" s="240" t="s">
        <v>84</v>
      </c>
      <c r="AV108" s="13" t="s">
        <v>82</v>
      </c>
      <c r="AW108" s="13" t="s">
        <v>35</v>
      </c>
      <c r="AX108" s="13" t="s">
        <v>75</v>
      </c>
      <c r="AY108" s="240" t="s">
        <v>153</v>
      </c>
    </row>
    <row r="109" s="14" customFormat="1">
      <c r="A109" s="14"/>
      <c r="B109" s="241"/>
      <c r="C109" s="242"/>
      <c r="D109" s="226" t="s">
        <v>165</v>
      </c>
      <c r="E109" s="243" t="s">
        <v>19</v>
      </c>
      <c r="F109" s="244" t="s">
        <v>1181</v>
      </c>
      <c r="G109" s="242"/>
      <c r="H109" s="245">
        <v>0.01</v>
      </c>
      <c r="I109" s="246"/>
      <c r="J109" s="242"/>
      <c r="K109" s="242"/>
      <c r="L109" s="247"/>
      <c r="M109" s="248"/>
      <c r="N109" s="249"/>
      <c r="O109" s="249"/>
      <c r="P109" s="249"/>
      <c r="Q109" s="249"/>
      <c r="R109" s="249"/>
      <c r="S109" s="249"/>
      <c r="T109" s="250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1" t="s">
        <v>165</v>
      </c>
      <c r="AU109" s="251" t="s">
        <v>84</v>
      </c>
      <c r="AV109" s="14" t="s">
        <v>84</v>
      </c>
      <c r="AW109" s="14" t="s">
        <v>35</v>
      </c>
      <c r="AX109" s="14" t="s">
        <v>75</v>
      </c>
      <c r="AY109" s="251" t="s">
        <v>153</v>
      </c>
    </row>
    <row r="110" s="15" customFormat="1">
      <c r="A110" s="15"/>
      <c r="B110" s="252"/>
      <c r="C110" s="253"/>
      <c r="D110" s="226" t="s">
        <v>165</v>
      </c>
      <c r="E110" s="254" t="s">
        <v>19</v>
      </c>
      <c r="F110" s="255" t="s">
        <v>168</v>
      </c>
      <c r="G110" s="253"/>
      <c r="H110" s="256">
        <v>0.01</v>
      </c>
      <c r="I110" s="257"/>
      <c r="J110" s="253"/>
      <c r="K110" s="253"/>
      <c r="L110" s="258"/>
      <c r="M110" s="259"/>
      <c r="N110" s="260"/>
      <c r="O110" s="260"/>
      <c r="P110" s="260"/>
      <c r="Q110" s="260"/>
      <c r="R110" s="260"/>
      <c r="S110" s="260"/>
      <c r="T110" s="261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62" t="s">
        <v>165</v>
      </c>
      <c r="AU110" s="262" t="s">
        <v>84</v>
      </c>
      <c r="AV110" s="15" t="s">
        <v>161</v>
      </c>
      <c r="AW110" s="15" t="s">
        <v>35</v>
      </c>
      <c r="AX110" s="15" t="s">
        <v>82</v>
      </c>
      <c r="AY110" s="262" t="s">
        <v>153</v>
      </c>
    </row>
    <row r="111" s="2" customFormat="1" ht="16.5" customHeight="1">
      <c r="A111" s="39"/>
      <c r="B111" s="40"/>
      <c r="C111" s="213" t="s">
        <v>154</v>
      </c>
      <c r="D111" s="213" t="s">
        <v>156</v>
      </c>
      <c r="E111" s="214" t="s">
        <v>231</v>
      </c>
      <c r="F111" s="215" t="s">
        <v>232</v>
      </c>
      <c r="G111" s="216" t="s">
        <v>207</v>
      </c>
      <c r="H111" s="217">
        <v>2</v>
      </c>
      <c r="I111" s="218"/>
      <c r="J111" s="219">
        <f>ROUND(I111*H111,2)</f>
        <v>0</v>
      </c>
      <c r="K111" s="215" t="s">
        <v>160</v>
      </c>
      <c r="L111" s="45"/>
      <c r="M111" s="220" t="s">
        <v>19</v>
      </c>
      <c r="N111" s="221" t="s">
        <v>46</v>
      </c>
      <c r="O111" s="85"/>
      <c r="P111" s="222">
        <f>O111*H111</f>
        <v>0</v>
      </c>
      <c r="Q111" s="222">
        <v>0</v>
      </c>
      <c r="R111" s="222">
        <f>Q111*H111</f>
        <v>0</v>
      </c>
      <c r="S111" s="222">
        <v>0</v>
      </c>
      <c r="T111" s="223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4" t="s">
        <v>161</v>
      </c>
      <c r="AT111" s="224" t="s">
        <v>156</v>
      </c>
      <c r="AU111" s="224" t="s">
        <v>84</v>
      </c>
      <c r="AY111" s="18" t="s">
        <v>153</v>
      </c>
      <c r="BE111" s="225">
        <f>IF(N111="základní",J111,0)</f>
        <v>0</v>
      </c>
      <c r="BF111" s="225">
        <f>IF(N111="snížená",J111,0)</f>
        <v>0</v>
      </c>
      <c r="BG111" s="225">
        <f>IF(N111="zákl. přenesená",J111,0)</f>
        <v>0</v>
      </c>
      <c r="BH111" s="225">
        <f>IF(N111="sníž. přenesená",J111,0)</f>
        <v>0</v>
      </c>
      <c r="BI111" s="225">
        <f>IF(N111="nulová",J111,0)</f>
        <v>0</v>
      </c>
      <c r="BJ111" s="18" t="s">
        <v>82</v>
      </c>
      <c r="BK111" s="225">
        <f>ROUND(I111*H111,2)</f>
        <v>0</v>
      </c>
      <c r="BL111" s="18" t="s">
        <v>161</v>
      </c>
      <c r="BM111" s="224" t="s">
        <v>1187</v>
      </c>
    </row>
    <row r="112" s="2" customFormat="1">
      <c r="A112" s="39"/>
      <c r="B112" s="40"/>
      <c r="C112" s="41"/>
      <c r="D112" s="226" t="s">
        <v>163</v>
      </c>
      <c r="E112" s="41"/>
      <c r="F112" s="227" t="s">
        <v>234</v>
      </c>
      <c r="G112" s="41"/>
      <c r="H112" s="41"/>
      <c r="I112" s="228"/>
      <c r="J112" s="41"/>
      <c r="K112" s="41"/>
      <c r="L112" s="45"/>
      <c r="M112" s="229"/>
      <c r="N112" s="230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163</v>
      </c>
      <c r="AU112" s="18" t="s">
        <v>84</v>
      </c>
    </row>
    <row r="113" s="13" customFormat="1">
      <c r="A113" s="13"/>
      <c r="B113" s="231"/>
      <c r="C113" s="232"/>
      <c r="D113" s="226" t="s">
        <v>165</v>
      </c>
      <c r="E113" s="233" t="s">
        <v>19</v>
      </c>
      <c r="F113" s="234" t="s">
        <v>1188</v>
      </c>
      <c r="G113" s="232"/>
      <c r="H113" s="233" t="s">
        <v>19</v>
      </c>
      <c r="I113" s="235"/>
      <c r="J113" s="232"/>
      <c r="K113" s="232"/>
      <c r="L113" s="236"/>
      <c r="M113" s="237"/>
      <c r="N113" s="238"/>
      <c r="O113" s="238"/>
      <c r="P113" s="238"/>
      <c r="Q113" s="238"/>
      <c r="R113" s="238"/>
      <c r="S113" s="238"/>
      <c r="T113" s="239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0" t="s">
        <v>165</v>
      </c>
      <c r="AU113" s="240" t="s">
        <v>84</v>
      </c>
      <c r="AV113" s="13" t="s">
        <v>82</v>
      </c>
      <c r="AW113" s="13" t="s">
        <v>35</v>
      </c>
      <c r="AX113" s="13" t="s">
        <v>75</v>
      </c>
      <c r="AY113" s="240" t="s">
        <v>153</v>
      </c>
    </row>
    <row r="114" s="14" customFormat="1">
      <c r="A114" s="14"/>
      <c r="B114" s="241"/>
      <c r="C114" s="242"/>
      <c r="D114" s="226" t="s">
        <v>165</v>
      </c>
      <c r="E114" s="243" t="s">
        <v>19</v>
      </c>
      <c r="F114" s="244" t="s">
        <v>84</v>
      </c>
      <c r="G114" s="242"/>
      <c r="H114" s="245">
        <v>2</v>
      </c>
      <c r="I114" s="246"/>
      <c r="J114" s="242"/>
      <c r="K114" s="242"/>
      <c r="L114" s="247"/>
      <c r="M114" s="248"/>
      <c r="N114" s="249"/>
      <c r="O114" s="249"/>
      <c r="P114" s="249"/>
      <c r="Q114" s="249"/>
      <c r="R114" s="249"/>
      <c r="S114" s="249"/>
      <c r="T114" s="250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1" t="s">
        <v>165</v>
      </c>
      <c r="AU114" s="251" t="s">
        <v>84</v>
      </c>
      <c r="AV114" s="14" t="s">
        <v>84</v>
      </c>
      <c r="AW114" s="14" t="s">
        <v>35</v>
      </c>
      <c r="AX114" s="14" t="s">
        <v>75</v>
      </c>
      <c r="AY114" s="251" t="s">
        <v>153</v>
      </c>
    </row>
    <row r="115" s="15" customFormat="1">
      <c r="A115" s="15"/>
      <c r="B115" s="252"/>
      <c r="C115" s="253"/>
      <c r="D115" s="226" t="s">
        <v>165</v>
      </c>
      <c r="E115" s="254" t="s">
        <v>19</v>
      </c>
      <c r="F115" s="255" t="s">
        <v>168</v>
      </c>
      <c r="G115" s="253"/>
      <c r="H115" s="256">
        <v>2</v>
      </c>
      <c r="I115" s="257"/>
      <c r="J115" s="253"/>
      <c r="K115" s="253"/>
      <c r="L115" s="258"/>
      <c r="M115" s="259"/>
      <c r="N115" s="260"/>
      <c r="O115" s="260"/>
      <c r="P115" s="260"/>
      <c r="Q115" s="260"/>
      <c r="R115" s="260"/>
      <c r="S115" s="260"/>
      <c r="T115" s="261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T115" s="262" t="s">
        <v>165</v>
      </c>
      <c r="AU115" s="262" t="s">
        <v>84</v>
      </c>
      <c r="AV115" s="15" t="s">
        <v>161</v>
      </c>
      <c r="AW115" s="15" t="s">
        <v>35</v>
      </c>
      <c r="AX115" s="15" t="s">
        <v>82</v>
      </c>
      <c r="AY115" s="262" t="s">
        <v>153</v>
      </c>
    </row>
    <row r="116" s="2" customFormat="1" ht="16.5" customHeight="1">
      <c r="A116" s="39"/>
      <c r="B116" s="40"/>
      <c r="C116" s="263" t="s">
        <v>197</v>
      </c>
      <c r="D116" s="263" t="s">
        <v>169</v>
      </c>
      <c r="E116" s="264" t="s">
        <v>1189</v>
      </c>
      <c r="F116" s="265" t="s">
        <v>1190</v>
      </c>
      <c r="G116" s="266" t="s">
        <v>207</v>
      </c>
      <c r="H116" s="267">
        <v>112</v>
      </c>
      <c r="I116" s="268"/>
      <c r="J116" s="269">
        <f>ROUND(I116*H116,2)</f>
        <v>0</v>
      </c>
      <c r="K116" s="265" t="s">
        <v>160</v>
      </c>
      <c r="L116" s="270"/>
      <c r="M116" s="271" t="s">
        <v>19</v>
      </c>
      <c r="N116" s="272" t="s">
        <v>46</v>
      </c>
      <c r="O116" s="85"/>
      <c r="P116" s="222">
        <f>O116*H116</f>
        <v>0</v>
      </c>
      <c r="Q116" s="222">
        <v>9.0000000000000006E-05</v>
      </c>
      <c r="R116" s="222">
        <f>Q116*H116</f>
        <v>0.01008</v>
      </c>
      <c r="S116" s="222">
        <v>0</v>
      </c>
      <c r="T116" s="223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24" t="s">
        <v>173</v>
      </c>
      <c r="AT116" s="224" t="s">
        <v>169</v>
      </c>
      <c r="AU116" s="224" t="s">
        <v>84</v>
      </c>
      <c r="AY116" s="18" t="s">
        <v>153</v>
      </c>
      <c r="BE116" s="225">
        <f>IF(N116="základní",J116,0)</f>
        <v>0</v>
      </c>
      <c r="BF116" s="225">
        <f>IF(N116="snížená",J116,0)</f>
        <v>0</v>
      </c>
      <c r="BG116" s="225">
        <f>IF(N116="zákl. přenesená",J116,0)</f>
        <v>0</v>
      </c>
      <c r="BH116" s="225">
        <f>IF(N116="sníž. přenesená",J116,0)</f>
        <v>0</v>
      </c>
      <c r="BI116" s="225">
        <f>IF(N116="nulová",J116,0)</f>
        <v>0</v>
      </c>
      <c r="BJ116" s="18" t="s">
        <v>82</v>
      </c>
      <c r="BK116" s="225">
        <f>ROUND(I116*H116,2)</f>
        <v>0</v>
      </c>
      <c r="BL116" s="18" t="s">
        <v>161</v>
      </c>
      <c r="BM116" s="224" t="s">
        <v>1191</v>
      </c>
    </row>
    <row r="117" s="2" customFormat="1">
      <c r="A117" s="39"/>
      <c r="B117" s="40"/>
      <c r="C117" s="41"/>
      <c r="D117" s="226" t="s">
        <v>163</v>
      </c>
      <c r="E117" s="41"/>
      <c r="F117" s="227" t="s">
        <v>1190</v>
      </c>
      <c r="G117" s="41"/>
      <c r="H117" s="41"/>
      <c r="I117" s="228"/>
      <c r="J117" s="41"/>
      <c r="K117" s="41"/>
      <c r="L117" s="45"/>
      <c r="M117" s="229"/>
      <c r="N117" s="230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163</v>
      </c>
      <c r="AU117" s="18" t="s">
        <v>84</v>
      </c>
    </row>
    <row r="118" s="13" customFormat="1">
      <c r="A118" s="13"/>
      <c r="B118" s="231"/>
      <c r="C118" s="232"/>
      <c r="D118" s="226" t="s">
        <v>165</v>
      </c>
      <c r="E118" s="233" t="s">
        <v>19</v>
      </c>
      <c r="F118" s="234" t="s">
        <v>1192</v>
      </c>
      <c r="G118" s="232"/>
      <c r="H118" s="233" t="s">
        <v>19</v>
      </c>
      <c r="I118" s="235"/>
      <c r="J118" s="232"/>
      <c r="K118" s="232"/>
      <c r="L118" s="236"/>
      <c r="M118" s="237"/>
      <c r="N118" s="238"/>
      <c r="O118" s="238"/>
      <c r="P118" s="238"/>
      <c r="Q118" s="238"/>
      <c r="R118" s="238"/>
      <c r="S118" s="238"/>
      <c r="T118" s="239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0" t="s">
        <v>165</v>
      </c>
      <c r="AU118" s="240" t="s">
        <v>84</v>
      </c>
      <c r="AV118" s="13" t="s">
        <v>82</v>
      </c>
      <c r="AW118" s="13" t="s">
        <v>35</v>
      </c>
      <c r="AX118" s="13" t="s">
        <v>75</v>
      </c>
      <c r="AY118" s="240" t="s">
        <v>153</v>
      </c>
    </row>
    <row r="119" s="14" customFormat="1">
      <c r="A119" s="14"/>
      <c r="B119" s="241"/>
      <c r="C119" s="242"/>
      <c r="D119" s="226" t="s">
        <v>165</v>
      </c>
      <c r="E119" s="243" t="s">
        <v>19</v>
      </c>
      <c r="F119" s="244" t="s">
        <v>1193</v>
      </c>
      <c r="G119" s="242"/>
      <c r="H119" s="245">
        <v>112</v>
      </c>
      <c r="I119" s="246"/>
      <c r="J119" s="242"/>
      <c r="K119" s="242"/>
      <c r="L119" s="247"/>
      <c r="M119" s="248"/>
      <c r="N119" s="249"/>
      <c r="O119" s="249"/>
      <c r="P119" s="249"/>
      <c r="Q119" s="249"/>
      <c r="R119" s="249"/>
      <c r="S119" s="249"/>
      <c r="T119" s="250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1" t="s">
        <v>165</v>
      </c>
      <c r="AU119" s="251" t="s">
        <v>84</v>
      </c>
      <c r="AV119" s="14" t="s">
        <v>84</v>
      </c>
      <c r="AW119" s="14" t="s">
        <v>35</v>
      </c>
      <c r="AX119" s="14" t="s">
        <v>75</v>
      </c>
      <c r="AY119" s="251" t="s">
        <v>153</v>
      </c>
    </row>
    <row r="120" s="15" customFormat="1">
      <c r="A120" s="15"/>
      <c r="B120" s="252"/>
      <c r="C120" s="253"/>
      <c r="D120" s="226" t="s">
        <v>165</v>
      </c>
      <c r="E120" s="254" t="s">
        <v>19</v>
      </c>
      <c r="F120" s="255" t="s">
        <v>168</v>
      </c>
      <c r="G120" s="253"/>
      <c r="H120" s="256">
        <v>112</v>
      </c>
      <c r="I120" s="257"/>
      <c r="J120" s="253"/>
      <c r="K120" s="253"/>
      <c r="L120" s="258"/>
      <c r="M120" s="259"/>
      <c r="N120" s="260"/>
      <c r="O120" s="260"/>
      <c r="P120" s="260"/>
      <c r="Q120" s="260"/>
      <c r="R120" s="260"/>
      <c r="S120" s="260"/>
      <c r="T120" s="261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62" t="s">
        <v>165</v>
      </c>
      <c r="AU120" s="262" t="s">
        <v>84</v>
      </c>
      <c r="AV120" s="15" t="s">
        <v>161</v>
      </c>
      <c r="AW120" s="15" t="s">
        <v>35</v>
      </c>
      <c r="AX120" s="15" t="s">
        <v>82</v>
      </c>
      <c r="AY120" s="262" t="s">
        <v>153</v>
      </c>
    </row>
    <row r="121" s="2" customFormat="1" ht="16.5" customHeight="1">
      <c r="A121" s="39"/>
      <c r="B121" s="40"/>
      <c r="C121" s="263" t="s">
        <v>204</v>
      </c>
      <c r="D121" s="263" t="s">
        <v>169</v>
      </c>
      <c r="E121" s="264" t="s">
        <v>1194</v>
      </c>
      <c r="F121" s="265" t="s">
        <v>1195</v>
      </c>
      <c r="G121" s="266" t="s">
        <v>207</v>
      </c>
      <c r="H121" s="267">
        <v>112</v>
      </c>
      <c r="I121" s="268"/>
      <c r="J121" s="269">
        <f>ROUND(I121*H121,2)</f>
        <v>0</v>
      </c>
      <c r="K121" s="265" t="s">
        <v>160</v>
      </c>
      <c r="L121" s="270"/>
      <c r="M121" s="271" t="s">
        <v>19</v>
      </c>
      <c r="N121" s="272" t="s">
        <v>46</v>
      </c>
      <c r="O121" s="85"/>
      <c r="P121" s="222">
        <f>O121*H121</f>
        <v>0</v>
      </c>
      <c r="Q121" s="222">
        <v>5.0000000000000002E-05</v>
      </c>
      <c r="R121" s="222">
        <f>Q121*H121</f>
        <v>0.0055999999999999999</v>
      </c>
      <c r="S121" s="222">
        <v>0</v>
      </c>
      <c r="T121" s="223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4" t="s">
        <v>173</v>
      </c>
      <c r="AT121" s="224" t="s">
        <v>169</v>
      </c>
      <c r="AU121" s="224" t="s">
        <v>84</v>
      </c>
      <c r="AY121" s="18" t="s">
        <v>153</v>
      </c>
      <c r="BE121" s="225">
        <f>IF(N121="základní",J121,0)</f>
        <v>0</v>
      </c>
      <c r="BF121" s="225">
        <f>IF(N121="snížená",J121,0)</f>
        <v>0</v>
      </c>
      <c r="BG121" s="225">
        <f>IF(N121="zákl. přenesená",J121,0)</f>
        <v>0</v>
      </c>
      <c r="BH121" s="225">
        <f>IF(N121="sníž. přenesená",J121,0)</f>
        <v>0</v>
      </c>
      <c r="BI121" s="225">
        <f>IF(N121="nulová",J121,0)</f>
        <v>0</v>
      </c>
      <c r="BJ121" s="18" t="s">
        <v>82</v>
      </c>
      <c r="BK121" s="225">
        <f>ROUND(I121*H121,2)</f>
        <v>0</v>
      </c>
      <c r="BL121" s="18" t="s">
        <v>161</v>
      </c>
      <c r="BM121" s="224" t="s">
        <v>1196</v>
      </c>
    </row>
    <row r="122" s="2" customFormat="1">
      <c r="A122" s="39"/>
      <c r="B122" s="40"/>
      <c r="C122" s="41"/>
      <c r="D122" s="226" t="s">
        <v>163</v>
      </c>
      <c r="E122" s="41"/>
      <c r="F122" s="227" t="s">
        <v>1195</v>
      </c>
      <c r="G122" s="41"/>
      <c r="H122" s="41"/>
      <c r="I122" s="228"/>
      <c r="J122" s="41"/>
      <c r="K122" s="41"/>
      <c r="L122" s="45"/>
      <c r="M122" s="229"/>
      <c r="N122" s="230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163</v>
      </c>
      <c r="AU122" s="18" t="s">
        <v>84</v>
      </c>
    </row>
    <row r="123" s="13" customFormat="1">
      <c r="A123" s="13"/>
      <c r="B123" s="231"/>
      <c r="C123" s="232"/>
      <c r="D123" s="226" t="s">
        <v>165</v>
      </c>
      <c r="E123" s="233" t="s">
        <v>19</v>
      </c>
      <c r="F123" s="234" t="s">
        <v>1197</v>
      </c>
      <c r="G123" s="232"/>
      <c r="H123" s="233" t="s">
        <v>19</v>
      </c>
      <c r="I123" s="235"/>
      <c r="J123" s="232"/>
      <c r="K123" s="232"/>
      <c r="L123" s="236"/>
      <c r="M123" s="237"/>
      <c r="N123" s="238"/>
      <c r="O123" s="238"/>
      <c r="P123" s="238"/>
      <c r="Q123" s="238"/>
      <c r="R123" s="238"/>
      <c r="S123" s="238"/>
      <c r="T123" s="239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0" t="s">
        <v>165</v>
      </c>
      <c r="AU123" s="240" t="s">
        <v>84</v>
      </c>
      <c r="AV123" s="13" t="s">
        <v>82</v>
      </c>
      <c r="AW123" s="13" t="s">
        <v>35</v>
      </c>
      <c r="AX123" s="13" t="s">
        <v>75</v>
      </c>
      <c r="AY123" s="240" t="s">
        <v>153</v>
      </c>
    </row>
    <row r="124" s="14" customFormat="1">
      <c r="A124" s="14"/>
      <c r="B124" s="241"/>
      <c r="C124" s="242"/>
      <c r="D124" s="226" t="s">
        <v>165</v>
      </c>
      <c r="E124" s="243" t="s">
        <v>19</v>
      </c>
      <c r="F124" s="244" t="s">
        <v>1193</v>
      </c>
      <c r="G124" s="242"/>
      <c r="H124" s="245">
        <v>112</v>
      </c>
      <c r="I124" s="246"/>
      <c r="J124" s="242"/>
      <c r="K124" s="242"/>
      <c r="L124" s="247"/>
      <c r="M124" s="248"/>
      <c r="N124" s="249"/>
      <c r="O124" s="249"/>
      <c r="P124" s="249"/>
      <c r="Q124" s="249"/>
      <c r="R124" s="249"/>
      <c r="S124" s="249"/>
      <c r="T124" s="250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1" t="s">
        <v>165</v>
      </c>
      <c r="AU124" s="251" t="s">
        <v>84</v>
      </c>
      <c r="AV124" s="14" t="s">
        <v>84</v>
      </c>
      <c r="AW124" s="14" t="s">
        <v>35</v>
      </c>
      <c r="AX124" s="14" t="s">
        <v>75</v>
      </c>
      <c r="AY124" s="251" t="s">
        <v>153</v>
      </c>
    </row>
    <row r="125" s="15" customFormat="1">
      <c r="A125" s="15"/>
      <c r="B125" s="252"/>
      <c r="C125" s="253"/>
      <c r="D125" s="226" t="s">
        <v>165</v>
      </c>
      <c r="E125" s="254" t="s">
        <v>19</v>
      </c>
      <c r="F125" s="255" t="s">
        <v>168</v>
      </c>
      <c r="G125" s="253"/>
      <c r="H125" s="256">
        <v>112</v>
      </c>
      <c r="I125" s="257"/>
      <c r="J125" s="253"/>
      <c r="K125" s="253"/>
      <c r="L125" s="258"/>
      <c r="M125" s="259"/>
      <c r="N125" s="260"/>
      <c r="O125" s="260"/>
      <c r="P125" s="260"/>
      <c r="Q125" s="260"/>
      <c r="R125" s="260"/>
      <c r="S125" s="260"/>
      <c r="T125" s="261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62" t="s">
        <v>165</v>
      </c>
      <c r="AU125" s="262" t="s">
        <v>84</v>
      </c>
      <c r="AV125" s="15" t="s">
        <v>161</v>
      </c>
      <c r="AW125" s="15" t="s">
        <v>35</v>
      </c>
      <c r="AX125" s="15" t="s">
        <v>82</v>
      </c>
      <c r="AY125" s="262" t="s">
        <v>153</v>
      </c>
    </row>
    <row r="126" s="2" customFormat="1" ht="16.5" customHeight="1">
      <c r="A126" s="39"/>
      <c r="B126" s="40"/>
      <c r="C126" s="263" t="s">
        <v>173</v>
      </c>
      <c r="D126" s="263" t="s">
        <v>169</v>
      </c>
      <c r="E126" s="264" t="s">
        <v>1198</v>
      </c>
      <c r="F126" s="265" t="s">
        <v>1199</v>
      </c>
      <c r="G126" s="266" t="s">
        <v>207</v>
      </c>
      <c r="H126" s="267">
        <v>56</v>
      </c>
      <c r="I126" s="268"/>
      <c r="J126" s="269">
        <f>ROUND(I126*H126,2)</f>
        <v>0</v>
      </c>
      <c r="K126" s="265" t="s">
        <v>160</v>
      </c>
      <c r="L126" s="270"/>
      <c r="M126" s="271" t="s">
        <v>19</v>
      </c>
      <c r="N126" s="272" t="s">
        <v>46</v>
      </c>
      <c r="O126" s="85"/>
      <c r="P126" s="222">
        <f>O126*H126</f>
        <v>0</v>
      </c>
      <c r="Q126" s="222">
        <v>0.00018000000000000001</v>
      </c>
      <c r="R126" s="222">
        <f>Q126*H126</f>
        <v>0.01008</v>
      </c>
      <c r="S126" s="222">
        <v>0</v>
      </c>
      <c r="T126" s="223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4" t="s">
        <v>265</v>
      </c>
      <c r="AT126" s="224" t="s">
        <v>169</v>
      </c>
      <c r="AU126" s="224" t="s">
        <v>84</v>
      </c>
      <c r="AY126" s="18" t="s">
        <v>153</v>
      </c>
      <c r="BE126" s="225">
        <f>IF(N126="základní",J126,0)</f>
        <v>0</v>
      </c>
      <c r="BF126" s="225">
        <f>IF(N126="snížená",J126,0)</f>
        <v>0</v>
      </c>
      <c r="BG126" s="225">
        <f>IF(N126="zákl. přenesená",J126,0)</f>
        <v>0</v>
      </c>
      <c r="BH126" s="225">
        <f>IF(N126="sníž. přenesená",J126,0)</f>
        <v>0</v>
      </c>
      <c r="BI126" s="225">
        <f>IF(N126="nulová",J126,0)</f>
        <v>0</v>
      </c>
      <c r="BJ126" s="18" t="s">
        <v>82</v>
      </c>
      <c r="BK126" s="225">
        <f>ROUND(I126*H126,2)</f>
        <v>0</v>
      </c>
      <c r="BL126" s="18" t="s">
        <v>265</v>
      </c>
      <c r="BM126" s="224" t="s">
        <v>1200</v>
      </c>
    </row>
    <row r="127" s="2" customFormat="1">
      <c r="A127" s="39"/>
      <c r="B127" s="40"/>
      <c r="C127" s="41"/>
      <c r="D127" s="226" t="s">
        <v>163</v>
      </c>
      <c r="E127" s="41"/>
      <c r="F127" s="227" t="s">
        <v>1199</v>
      </c>
      <c r="G127" s="41"/>
      <c r="H127" s="41"/>
      <c r="I127" s="228"/>
      <c r="J127" s="41"/>
      <c r="K127" s="41"/>
      <c r="L127" s="45"/>
      <c r="M127" s="229"/>
      <c r="N127" s="230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163</v>
      </c>
      <c r="AU127" s="18" t="s">
        <v>84</v>
      </c>
    </row>
    <row r="128" s="13" customFormat="1">
      <c r="A128" s="13"/>
      <c r="B128" s="231"/>
      <c r="C128" s="232"/>
      <c r="D128" s="226" t="s">
        <v>165</v>
      </c>
      <c r="E128" s="233" t="s">
        <v>19</v>
      </c>
      <c r="F128" s="234" t="s">
        <v>1201</v>
      </c>
      <c r="G128" s="232"/>
      <c r="H128" s="233" t="s">
        <v>19</v>
      </c>
      <c r="I128" s="235"/>
      <c r="J128" s="232"/>
      <c r="K128" s="232"/>
      <c r="L128" s="236"/>
      <c r="M128" s="237"/>
      <c r="N128" s="238"/>
      <c r="O128" s="238"/>
      <c r="P128" s="238"/>
      <c r="Q128" s="238"/>
      <c r="R128" s="238"/>
      <c r="S128" s="238"/>
      <c r="T128" s="239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0" t="s">
        <v>165</v>
      </c>
      <c r="AU128" s="240" t="s">
        <v>84</v>
      </c>
      <c r="AV128" s="13" t="s">
        <v>82</v>
      </c>
      <c r="AW128" s="13" t="s">
        <v>35</v>
      </c>
      <c r="AX128" s="13" t="s">
        <v>75</v>
      </c>
      <c r="AY128" s="240" t="s">
        <v>153</v>
      </c>
    </row>
    <row r="129" s="14" customFormat="1">
      <c r="A129" s="14"/>
      <c r="B129" s="241"/>
      <c r="C129" s="242"/>
      <c r="D129" s="226" t="s">
        <v>165</v>
      </c>
      <c r="E129" s="243" t="s">
        <v>19</v>
      </c>
      <c r="F129" s="244" t="s">
        <v>1202</v>
      </c>
      <c r="G129" s="242"/>
      <c r="H129" s="245">
        <v>56</v>
      </c>
      <c r="I129" s="246"/>
      <c r="J129" s="242"/>
      <c r="K129" s="242"/>
      <c r="L129" s="247"/>
      <c r="M129" s="248"/>
      <c r="N129" s="249"/>
      <c r="O129" s="249"/>
      <c r="P129" s="249"/>
      <c r="Q129" s="249"/>
      <c r="R129" s="249"/>
      <c r="S129" s="249"/>
      <c r="T129" s="250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1" t="s">
        <v>165</v>
      </c>
      <c r="AU129" s="251" t="s">
        <v>84</v>
      </c>
      <c r="AV129" s="14" t="s">
        <v>84</v>
      </c>
      <c r="AW129" s="14" t="s">
        <v>35</v>
      </c>
      <c r="AX129" s="14" t="s">
        <v>75</v>
      </c>
      <c r="AY129" s="251" t="s">
        <v>153</v>
      </c>
    </row>
    <row r="130" s="15" customFormat="1">
      <c r="A130" s="15"/>
      <c r="B130" s="252"/>
      <c r="C130" s="253"/>
      <c r="D130" s="226" t="s">
        <v>165</v>
      </c>
      <c r="E130" s="254" t="s">
        <v>19</v>
      </c>
      <c r="F130" s="255" t="s">
        <v>168</v>
      </c>
      <c r="G130" s="253"/>
      <c r="H130" s="256">
        <v>56</v>
      </c>
      <c r="I130" s="257"/>
      <c r="J130" s="253"/>
      <c r="K130" s="253"/>
      <c r="L130" s="258"/>
      <c r="M130" s="259"/>
      <c r="N130" s="260"/>
      <c r="O130" s="260"/>
      <c r="P130" s="260"/>
      <c r="Q130" s="260"/>
      <c r="R130" s="260"/>
      <c r="S130" s="260"/>
      <c r="T130" s="261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62" t="s">
        <v>165</v>
      </c>
      <c r="AU130" s="262" t="s">
        <v>84</v>
      </c>
      <c r="AV130" s="15" t="s">
        <v>161</v>
      </c>
      <c r="AW130" s="15" t="s">
        <v>35</v>
      </c>
      <c r="AX130" s="15" t="s">
        <v>82</v>
      </c>
      <c r="AY130" s="262" t="s">
        <v>153</v>
      </c>
    </row>
    <row r="131" s="2" customFormat="1" ht="16.5" customHeight="1">
      <c r="A131" s="39"/>
      <c r="B131" s="40"/>
      <c r="C131" s="213" t="s">
        <v>216</v>
      </c>
      <c r="D131" s="213" t="s">
        <v>156</v>
      </c>
      <c r="E131" s="214" t="s">
        <v>1203</v>
      </c>
      <c r="F131" s="215" t="s">
        <v>1204</v>
      </c>
      <c r="G131" s="216" t="s">
        <v>219</v>
      </c>
      <c r="H131" s="217">
        <v>0.17000000000000001</v>
      </c>
      <c r="I131" s="218"/>
      <c r="J131" s="219">
        <f>ROUND(I131*H131,2)</f>
        <v>0</v>
      </c>
      <c r="K131" s="215" t="s">
        <v>160</v>
      </c>
      <c r="L131" s="45"/>
      <c r="M131" s="220" t="s">
        <v>19</v>
      </c>
      <c r="N131" s="221" t="s">
        <v>46</v>
      </c>
      <c r="O131" s="85"/>
      <c r="P131" s="222">
        <f>O131*H131</f>
        <v>0</v>
      </c>
      <c r="Q131" s="222">
        <v>0</v>
      </c>
      <c r="R131" s="222">
        <f>Q131*H131</f>
        <v>0</v>
      </c>
      <c r="S131" s="222">
        <v>0</v>
      </c>
      <c r="T131" s="223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24" t="s">
        <v>161</v>
      </c>
      <c r="AT131" s="224" t="s">
        <v>156</v>
      </c>
      <c r="AU131" s="224" t="s">
        <v>84</v>
      </c>
      <c r="AY131" s="18" t="s">
        <v>153</v>
      </c>
      <c r="BE131" s="225">
        <f>IF(N131="základní",J131,0)</f>
        <v>0</v>
      </c>
      <c r="BF131" s="225">
        <f>IF(N131="snížená",J131,0)</f>
        <v>0</v>
      </c>
      <c r="BG131" s="225">
        <f>IF(N131="zákl. přenesená",J131,0)</f>
        <v>0</v>
      </c>
      <c r="BH131" s="225">
        <f>IF(N131="sníž. přenesená",J131,0)</f>
        <v>0</v>
      </c>
      <c r="BI131" s="225">
        <f>IF(N131="nulová",J131,0)</f>
        <v>0</v>
      </c>
      <c r="BJ131" s="18" t="s">
        <v>82</v>
      </c>
      <c r="BK131" s="225">
        <f>ROUND(I131*H131,2)</f>
        <v>0</v>
      </c>
      <c r="BL131" s="18" t="s">
        <v>161</v>
      </c>
      <c r="BM131" s="224" t="s">
        <v>1205</v>
      </c>
    </row>
    <row r="132" s="2" customFormat="1">
      <c r="A132" s="39"/>
      <c r="B132" s="40"/>
      <c r="C132" s="41"/>
      <c r="D132" s="226" t="s">
        <v>163</v>
      </c>
      <c r="E132" s="41"/>
      <c r="F132" s="227" t="s">
        <v>1206</v>
      </c>
      <c r="G132" s="41"/>
      <c r="H132" s="41"/>
      <c r="I132" s="228"/>
      <c r="J132" s="41"/>
      <c r="K132" s="41"/>
      <c r="L132" s="45"/>
      <c r="M132" s="229"/>
      <c r="N132" s="230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163</v>
      </c>
      <c r="AU132" s="18" t="s">
        <v>84</v>
      </c>
    </row>
    <row r="133" s="14" customFormat="1">
      <c r="A133" s="14"/>
      <c r="B133" s="241"/>
      <c r="C133" s="242"/>
      <c r="D133" s="226" t="s">
        <v>165</v>
      </c>
      <c r="E133" s="243" t="s">
        <v>19</v>
      </c>
      <c r="F133" s="244" t="s">
        <v>1207</v>
      </c>
      <c r="G133" s="242"/>
      <c r="H133" s="245">
        <v>0.17000000000000001</v>
      </c>
      <c r="I133" s="246"/>
      <c r="J133" s="242"/>
      <c r="K133" s="242"/>
      <c r="L133" s="247"/>
      <c r="M133" s="248"/>
      <c r="N133" s="249"/>
      <c r="O133" s="249"/>
      <c r="P133" s="249"/>
      <c r="Q133" s="249"/>
      <c r="R133" s="249"/>
      <c r="S133" s="249"/>
      <c r="T133" s="250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1" t="s">
        <v>165</v>
      </c>
      <c r="AU133" s="251" t="s">
        <v>84</v>
      </c>
      <c r="AV133" s="14" t="s">
        <v>84</v>
      </c>
      <c r="AW133" s="14" t="s">
        <v>35</v>
      </c>
      <c r="AX133" s="14" t="s">
        <v>75</v>
      </c>
      <c r="AY133" s="251" t="s">
        <v>153</v>
      </c>
    </row>
    <row r="134" s="15" customFormat="1">
      <c r="A134" s="15"/>
      <c r="B134" s="252"/>
      <c r="C134" s="253"/>
      <c r="D134" s="226" t="s">
        <v>165</v>
      </c>
      <c r="E134" s="254" t="s">
        <v>19</v>
      </c>
      <c r="F134" s="255" t="s">
        <v>168</v>
      </c>
      <c r="G134" s="253"/>
      <c r="H134" s="256">
        <v>0.17000000000000001</v>
      </c>
      <c r="I134" s="257"/>
      <c r="J134" s="253"/>
      <c r="K134" s="253"/>
      <c r="L134" s="258"/>
      <c r="M134" s="259"/>
      <c r="N134" s="260"/>
      <c r="O134" s="260"/>
      <c r="P134" s="260"/>
      <c r="Q134" s="260"/>
      <c r="R134" s="260"/>
      <c r="S134" s="260"/>
      <c r="T134" s="261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62" t="s">
        <v>165</v>
      </c>
      <c r="AU134" s="262" t="s">
        <v>84</v>
      </c>
      <c r="AV134" s="15" t="s">
        <v>161</v>
      </c>
      <c r="AW134" s="15" t="s">
        <v>35</v>
      </c>
      <c r="AX134" s="15" t="s">
        <v>82</v>
      </c>
      <c r="AY134" s="262" t="s">
        <v>153</v>
      </c>
    </row>
    <row r="135" s="2" customFormat="1" ht="16.5" customHeight="1">
      <c r="A135" s="39"/>
      <c r="B135" s="40"/>
      <c r="C135" s="213" t="s">
        <v>224</v>
      </c>
      <c r="D135" s="213" t="s">
        <v>156</v>
      </c>
      <c r="E135" s="214" t="s">
        <v>255</v>
      </c>
      <c r="F135" s="215" t="s">
        <v>256</v>
      </c>
      <c r="G135" s="216" t="s">
        <v>257</v>
      </c>
      <c r="H135" s="217">
        <v>2</v>
      </c>
      <c r="I135" s="218"/>
      <c r="J135" s="219">
        <f>ROUND(I135*H135,2)</f>
        <v>0</v>
      </c>
      <c r="K135" s="215" t="s">
        <v>160</v>
      </c>
      <c r="L135" s="45"/>
      <c r="M135" s="220" t="s">
        <v>19</v>
      </c>
      <c r="N135" s="221" t="s">
        <v>46</v>
      </c>
      <c r="O135" s="85"/>
      <c r="P135" s="222">
        <f>O135*H135</f>
        <v>0</v>
      </c>
      <c r="Q135" s="222">
        <v>0</v>
      </c>
      <c r="R135" s="222">
        <f>Q135*H135</f>
        <v>0</v>
      </c>
      <c r="S135" s="222">
        <v>0</v>
      </c>
      <c r="T135" s="223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24" t="s">
        <v>161</v>
      </c>
      <c r="AT135" s="224" t="s">
        <v>156</v>
      </c>
      <c r="AU135" s="224" t="s">
        <v>84</v>
      </c>
      <c r="AY135" s="18" t="s">
        <v>153</v>
      </c>
      <c r="BE135" s="225">
        <f>IF(N135="základní",J135,0)</f>
        <v>0</v>
      </c>
      <c r="BF135" s="225">
        <f>IF(N135="snížená",J135,0)</f>
        <v>0</v>
      </c>
      <c r="BG135" s="225">
        <f>IF(N135="zákl. přenesená",J135,0)</f>
        <v>0</v>
      </c>
      <c r="BH135" s="225">
        <f>IF(N135="sníž. přenesená",J135,0)</f>
        <v>0</v>
      </c>
      <c r="BI135" s="225">
        <f>IF(N135="nulová",J135,0)</f>
        <v>0</v>
      </c>
      <c r="BJ135" s="18" t="s">
        <v>82</v>
      </c>
      <c r="BK135" s="225">
        <f>ROUND(I135*H135,2)</f>
        <v>0</v>
      </c>
      <c r="BL135" s="18" t="s">
        <v>161</v>
      </c>
      <c r="BM135" s="224" t="s">
        <v>1208</v>
      </c>
    </row>
    <row r="136" s="2" customFormat="1">
      <c r="A136" s="39"/>
      <c r="B136" s="40"/>
      <c r="C136" s="41"/>
      <c r="D136" s="226" t="s">
        <v>163</v>
      </c>
      <c r="E136" s="41"/>
      <c r="F136" s="227" t="s">
        <v>259</v>
      </c>
      <c r="G136" s="41"/>
      <c r="H136" s="41"/>
      <c r="I136" s="228"/>
      <c r="J136" s="41"/>
      <c r="K136" s="41"/>
      <c r="L136" s="45"/>
      <c r="M136" s="229"/>
      <c r="N136" s="230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163</v>
      </c>
      <c r="AU136" s="18" t="s">
        <v>84</v>
      </c>
    </row>
    <row r="137" s="2" customFormat="1" ht="21.75" customHeight="1">
      <c r="A137" s="39"/>
      <c r="B137" s="40"/>
      <c r="C137" s="213" t="s">
        <v>230</v>
      </c>
      <c r="D137" s="213" t="s">
        <v>156</v>
      </c>
      <c r="E137" s="214" t="s">
        <v>1209</v>
      </c>
      <c r="F137" s="215" t="s">
        <v>1210</v>
      </c>
      <c r="G137" s="216" t="s">
        <v>344</v>
      </c>
      <c r="H137" s="217">
        <v>170</v>
      </c>
      <c r="I137" s="218"/>
      <c r="J137" s="219">
        <f>ROUND(I137*H137,2)</f>
        <v>0</v>
      </c>
      <c r="K137" s="215" t="s">
        <v>160</v>
      </c>
      <c r="L137" s="45"/>
      <c r="M137" s="220" t="s">
        <v>19</v>
      </c>
      <c r="N137" s="221" t="s">
        <v>46</v>
      </c>
      <c r="O137" s="85"/>
      <c r="P137" s="222">
        <f>O137*H137</f>
        <v>0</v>
      </c>
      <c r="Q137" s="222">
        <v>0</v>
      </c>
      <c r="R137" s="222">
        <f>Q137*H137</f>
        <v>0</v>
      </c>
      <c r="S137" s="222">
        <v>0</v>
      </c>
      <c r="T137" s="223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24" t="s">
        <v>161</v>
      </c>
      <c r="AT137" s="224" t="s">
        <v>156</v>
      </c>
      <c r="AU137" s="224" t="s">
        <v>84</v>
      </c>
      <c r="AY137" s="18" t="s">
        <v>153</v>
      </c>
      <c r="BE137" s="225">
        <f>IF(N137="základní",J137,0)</f>
        <v>0</v>
      </c>
      <c r="BF137" s="225">
        <f>IF(N137="snížená",J137,0)</f>
        <v>0</v>
      </c>
      <c r="BG137" s="225">
        <f>IF(N137="zákl. přenesená",J137,0)</f>
        <v>0</v>
      </c>
      <c r="BH137" s="225">
        <f>IF(N137="sníž. přenesená",J137,0)</f>
        <v>0</v>
      </c>
      <c r="BI137" s="225">
        <f>IF(N137="nulová",J137,0)</f>
        <v>0</v>
      </c>
      <c r="BJ137" s="18" t="s">
        <v>82</v>
      </c>
      <c r="BK137" s="225">
        <f>ROUND(I137*H137,2)</f>
        <v>0</v>
      </c>
      <c r="BL137" s="18" t="s">
        <v>161</v>
      </c>
      <c r="BM137" s="224" t="s">
        <v>1211</v>
      </c>
    </row>
    <row r="138" s="2" customFormat="1">
      <c r="A138" s="39"/>
      <c r="B138" s="40"/>
      <c r="C138" s="41"/>
      <c r="D138" s="226" t="s">
        <v>163</v>
      </c>
      <c r="E138" s="41"/>
      <c r="F138" s="227" t="s">
        <v>1212</v>
      </c>
      <c r="G138" s="41"/>
      <c r="H138" s="41"/>
      <c r="I138" s="228"/>
      <c r="J138" s="41"/>
      <c r="K138" s="41"/>
      <c r="L138" s="45"/>
      <c r="M138" s="229"/>
      <c r="N138" s="230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163</v>
      </c>
      <c r="AU138" s="18" t="s">
        <v>84</v>
      </c>
    </row>
    <row r="139" s="14" customFormat="1">
      <c r="A139" s="14"/>
      <c r="B139" s="241"/>
      <c r="C139" s="242"/>
      <c r="D139" s="226" t="s">
        <v>165</v>
      </c>
      <c r="E139" s="243" t="s">
        <v>19</v>
      </c>
      <c r="F139" s="244" t="s">
        <v>1213</v>
      </c>
      <c r="G139" s="242"/>
      <c r="H139" s="245">
        <v>170</v>
      </c>
      <c r="I139" s="246"/>
      <c r="J139" s="242"/>
      <c r="K139" s="242"/>
      <c r="L139" s="247"/>
      <c r="M139" s="248"/>
      <c r="N139" s="249"/>
      <c r="O139" s="249"/>
      <c r="P139" s="249"/>
      <c r="Q139" s="249"/>
      <c r="R139" s="249"/>
      <c r="S139" s="249"/>
      <c r="T139" s="250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1" t="s">
        <v>165</v>
      </c>
      <c r="AU139" s="251" t="s">
        <v>84</v>
      </c>
      <c r="AV139" s="14" t="s">
        <v>84</v>
      </c>
      <c r="AW139" s="14" t="s">
        <v>35</v>
      </c>
      <c r="AX139" s="14" t="s">
        <v>75</v>
      </c>
      <c r="AY139" s="251" t="s">
        <v>153</v>
      </c>
    </row>
    <row r="140" s="15" customFormat="1">
      <c r="A140" s="15"/>
      <c r="B140" s="252"/>
      <c r="C140" s="253"/>
      <c r="D140" s="226" t="s">
        <v>165</v>
      </c>
      <c r="E140" s="254" t="s">
        <v>19</v>
      </c>
      <c r="F140" s="255" t="s">
        <v>168</v>
      </c>
      <c r="G140" s="253"/>
      <c r="H140" s="256">
        <v>170</v>
      </c>
      <c r="I140" s="257"/>
      <c r="J140" s="253"/>
      <c r="K140" s="253"/>
      <c r="L140" s="258"/>
      <c r="M140" s="259"/>
      <c r="N140" s="260"/>
      <c r="O140" s="260"/>
      <c r="P140" s="260"/>
      <c r="Q140" s="260"/>
      <c r="R140" s="260"/>
      <c r="S140" s="260"/>
      <c r="T140" s="261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62" t="s">
        <v>165</v>
      </c>
      <c r="AU140" s="262" t="s">
        <v>84</v>
      </c>
      <c r="AV140" s="15" t="s">
        <v>161</v>
      </c>
      <c r="AW140" s="15" t="s">
        <v>35</v>
      </c>
      <c r="AX140" s="15" t="s">
        <v>82</v>
      </c>
      <c r="AY140" s="262" t="s">
        <v>153</v>
      </c>
    </row>
    <row r="141" s="12" customFormat="1" ht="25.92" customHeight="1">
      <c r="A141" s="12"/>
      <c r="B141" s="197"/>
      <c r="C141" s="198"/>
      <c r="D141" s="199" t="s">
        <v>74</v>
      </c>
      <c r="E141" s="200" t="s">
        <v>260</v>
      </c>
      <c r="F141" s="200" t="s">
        <v>261</v>
      </c>
      <c r="G141" s="198"/>
      <c r="H141" s="198"/>
      <c r="I141" s="201"/>
      <c r="J141" s="202">
        <f>BK141</f>
        <v>0</v>
      </c>
      <c r="K141" s="198"/>
      <c r="L141" s="203"/>
      <c r="M141" s="204"/>
      <c r="N141" s="205"/>
      <c r="O141" s="205"/>
      <c r="P141" s="206">
        <f>SUM(P142:P171)</f>
        <v>0</v>
      </c>
      <c r="Q141" s="205"/>
      <c r="R141" s="206">
        <f>SUM(R142:R171)</f>
        <v>0</v>
      </c>
      <c r="S141" s="205"/>
      <c r="T141" s="207">
        <f>SUM(T142:T171)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08" t="s">
        <v>161</v>
      </c>
      <c r="AT141" s="209" t="s">
        <v>74</v>
      </c>
      <c r="AU141" s="209" t="s">
        <v>75</v>
      </c>
      <c r="AY141" s="208" t="s">
        <v>153</v>
      </c>
      <c r="BK141" s="210">
        <f>SUM(BK142:BK171)</f>
        <v>0</v>
      </c>
    </row>
    <row r="142" s="2" customFormat="1">
      <c r="A142" s="39"/>
      <c r="B142" s="40"/>
      <c r="C142" s="213" t="s">
        <v>235</v>
      </c>
      <c r="D142" s="213" t="s">
        <v>156</v>
      </c>
      <c r="E142" s="214" t="s">
        <v>1214</v>
      </c>
      <c r="F142" s="215" t="s">
        <v>1215</v>
      </c>
      <c r="G142" s="216" t="s">
        <v>207</v>
      </c>
      <c r="H142" s="217">
        <v>1</v>
      </c>
      <c r="I142" s="218"/>
      <c r="J142" s="219">
        <f>ROUND(I142*H142,2)</f>
        <v>0</v>
      </c>
      <c r="K142" s="215" t="s">
        <v>160</v>
      </c>
      <c r="L142" s="45"/>
      <c r="M142" s="220" t="s">
        <v>19</v>
      </c>
      <c r="N142" s="221" t="s">
        <v>46</v>
      </c>
      <c r="O142" s="85"/>
      <c r="P142" s="222">
        <f>O142*H142</f>
        <v>0</v>
      </c>
      <c r="Q142" s="222">
        <v>0</v>
      </c>
      <c r="R142" s="222">
        <f>Q142*H142</f>
        <v>0</v>
      </c>
      <c r="S142" s="222">
        <v>0</v>
      </c>
      <c r="T142" s="223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4" t="s">
        <v>265</v>
      </c>
      <c r="AT142" s="224" t="s">
        <v>156</v>
      </c>
      <c r="AU142" s="224" t="s">
        <v>82</v>
      </c>
      <c r="AY142" s="18" t="s">
        <v>153</v>
      </c>
      <c r="BE142" s="225">
        <f>IF(N142="základní",J142,0)</f>
        <v>0</v>
      </c>
      <c r="BF142" s="225">
        <f>IF(N142="snížená",J142,0)</f>
        <v>0</v>
      </c>
      <c r="BG142" s="225">
        <f>IF(N142="zákl. přenesená",J142,0)</f>
        <v>0</v>
      </c>
      <c r="BH142" s="225">
        <f>IF(N142="sníž. přenesená",J142,0)</f>
        <v>0</v>
      </c>
      <c r="BI142" s="225">
        <f>IF(N142="nulová",J142,0)</f>
        <v>0</v>
      </c>
      <c r="BJ142" s="18" t="s">
        <v>82</v>
      </c>
      <c r="BK142" s="225">
        <f>ROUND(I142*H142,2)</f>
        <v>0</v>
      </c>
      <c r="BL142" s="18" t="s">
        <v>265</v>
      </c>
      <c r="BM142" s="224" t="s">
        <v>1216</v>
      </c>
    </row>
    <row r="143" s="2" customFormat="1">
      <c r="A143" s="39"/>
      <c r="B143" s="40"/>
      <c r="C143" s="41"/>
      <c r="D143" s="226" t="s">
        <v>163</v>
      </c>
      <c r="E143" s="41"/>
      <c r="F143" s="227" t="s">
        <v>1217</v>
      </c>
      <c r="G143" s="41"/>
      <c r="H143" s="41"/>
      <c r="I143" s="228"/>
      <c r="J143" s="41"/>
      <c r="K143" s="41"/>
      <c r="L143" s="45"/>
      <c r="M143" s="229"/>
      <c r="N143" s="230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163</v>
      </c>
      <c r="AU143" s="18" t="s">
        <v>82</v>
      </c>
    </row>
    <row r="144" s="13" customFormat="1">
      <c r="A144" s="13"/>
      <c r="B144" s="231"/>
      <c r="C144" s="232"/>
      <c r="D144" s="226" t="s">
        <v>165</v>
      </c>
      <c r="E144" s="233" t="s">
        <v>19</v>
      </c>
      <c r="F144" s="234" t="s">
        <v>1218</v>
      </c>
      <c r="G144" s="232"/>
      <c r="H144" s="233" t="s">
        <v>19</v>
      </c>
      <c r="I144" s="235"/>
      <c r="J144" s="232"/>
      <c r="K144" s="232"/>
      <c r="L144" s="236"/>
      <c r="M144" s="237"/>
      <c r="N144" s="238"/>
      <c r="O144" s="238"/>
      <c r="P144" s="238"/>
      <c r="Q144" s="238"/>
      <c r="R144" s="238"/>
      <c r="S144" s="238"/>
      <c r="T144" s="23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0" t="s">
        <v>165</v>
      </c>
      <c r="AU144" s="240" t="s">
        <v>82</v>
      </c>
      <c r="AV144" s="13" t="s">
        <v>82</v>
      </c>
      <c r="AW144" s="13" t="s">
        <v>35</v>
      </c>
      <c r="AX144" s="13" t="s">
        <v>75</v>
      </c>
      <c r="AY144" s="240" t="s">
        <v>153</v>
      </c>
    </row>
    <row r="145" s="14" customFormat="1">
      <c r="A145" s="14"/>
      <c r="B145" s="241"/>
      <c r="C145" s="242"/>
      <c r="D145" s="226" t="s">
        <v>165</v>
      </c>
      <c r="E145" s="243" t="s">
        <v>19</v>
      </c>
      <c r="F145" s="244" t="s">
        <v>82</v>
      </c>
      <c r="G145" s="242"/>
      <c r="H145" s="245">
        <v>1</v>
      </c>
      <c r="I145" s="246"/>
      <c r="J145" s="242"/>
      <c r="K145" s="242"/>
      <c r="L145" s="247"/>
      <c r="M145" s="248"/>
      <c r="N145" s="249"/>
      <c r="O145" s="249"/>
      <c r="P145" s="249"/>
      <c r="Q145" s="249"/>
      <c r="R145" s="249"/>
      <c r="S145" s="249"/>
      <c r="T145" s="250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1" t="s">
        <v>165</v>
      </c>
      <c r="AU145" s="251" t="s">
        <v>82</v>
      </c>
      <c r="AV145" s="14" t="s">
        <v>84</v>
      </c>
      <c r="AW145" s="14" t="s">
        <v>35</v>
      </c>
      <c r="AX145" s="14" t="s">
        <v>75</v>
      </c>
      <c r="AY145" s="251" t="s">
        <v>153</v>
      </c>
    </row>
    <row r="146" s="15" customFormat="1">
      <c r="A146" s="15"/>
      <c r="B146" s="252"/>
      <c r="C146" s="253"/>
      <c r="D146" s="226" t="s">
        <v>165</v>
      </c>
      <c r="E146" s="254" t="s">
        <v>19</v>
      </c>
      <c r="F146" s="255" t="s">
        <v>168</v>
      </c>
      <c r="G146" s="253"/>
      <c r="H146" s="256">
        <v>1</v>
      </c>
      <c r="I146" s="257"/>
      <c r="J146" s="253"/>
      <c r="K146" s="253"/>
      <c r="L146" s="258"/>
      <c r="M146" s="259"/>
      <c r="N146" s="260"/>
      <c r="O146" s="260"/>
      <c r="P146" s="260"/>
      <c r="Q146" s="260"/>
      <c r="R146" s="260"/>
      <c r="S146" s="260"/>
      <c r="T146" s="261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62" t="s">
        <v>165</v>
      </c>
      <c r="AU146" s="262" t="s">
        <v>82</v>
      </c>
      <c r="AV146" s="15" t="s">
        <v>161</v>
      </c>
      <c r="AW146" s="15" t="s">
        <v>35</v>
      </c>
      <c r="AX146" s="15" t="s">
        <v>82</v>
      </c>
      <c r="AY146" s="262" t="s">
        <v>153</v>
      </c>
    </row>
    <row r="147" s="2" customFormat="1" ht="33" customHeight="1">
      <c r="A147" s="39"/>
      <c r="B147" s="40"/>
      <c r="C147" s="213" t="s">
        <v>254</v>
      </c>
      <c r="D147" s="213" t="s">
        <v>156</v>
      </c>
      <c r="E147" s="214" t="s">
        <v>269</v>
      </c>
      <c r="F147" s="215" t="s">
        <v>270</v>
      </c>
      <c r="G147" s="216" t="s">
        <v>172</v>
      </c>
      <c r="H147" s="217">
        <v>20</v>
      </c>
      <c r="I147" s="218"/>
      <c r="J147" s="219">
        <f>ROUND(I147*H147,2)</f>
        <v>0</v>
      </c>
      <c r="K147" s="215" t="s">
        <v>160</v>
      </c>
      <c r="L147" s="45"/>
      <c r="M147" s="220" t="s">
        <v>19</v>
      </c>
      <c r="N147" s="221" t="s">
        <v>46</v>
      </c>
      <c r="O147" s="85"/>
      <c r="P147" s="222">
        <f>O147*H147</f>
        <v>0</v>
      </c>
      <c r="Q147" s="222">
        <v>0</v>
      </c>
      <c r="R147" s="222">
        <f>Q147*H147</f>
        <v>0</v>
      </c>
      <c r="S147" s="222">
        <v>0</v>
      </c>
      <c r="T147" s="223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24" t="s">
        <v>265</v>
      </c>
      <c r="AT147" s="224" t="s">
        <v>156</v>
      </c>
      <c r="AU147" s="224" t="s">
        <v>82</v>
      </c>
      <c r="AY147" s="18" t="s">
        <v>153</v>
      </c>
      <c r="BE147" s="225">
        <f>IF(N147="základní",J147,0)</f>
        <v>0</v>
      </c>
      <c r="BF147" s="225">
        <f>IF(N147="snížená",J147,0)</f>
        <v>0</v>
      </c>
      <c r="BG147" s="225">
        <f>IF(N147="zákl. přenesená",J147,0)</f>
        <v>0</v>
      </c>
      <c r="BH147" s="225">
        <f>IF(N147="sníž. přenesená",J147,0)</f>
        <v>0</v>
      </c>
      <c r="BI147" s="225">
        <f>IF(N147="nulová",J147,0)</f>
        <v>0</v>
      </c>
      <c r="BJ147" s="18" t="s">
        <v>82</v>
      </c>
      <c r="BK147" s="225">
        <f>ROUND(I147*H147,2)</f>
        <v>0</v>
      </c>
      <c r="BL147" s="18" t="s">
        <v>265</v>
      </c>
      <c r="BM147" s="224" t="s">
        <v>1219</v>
      </c>
    </row>
    <row r="148" s="2" customFormat="1">
      <c r="A148" s="39"/>
      <c r="B148" s="40"/>
      <c r="C148" s="41"/>
      <c r="D148" s="226" t="s">
        <v>163</v>
      </c>
      <c r="E148" s="41"/>
      <c r="F148" s="227" t="s">
        <v>272</v>
      </c>
      <c r="G148" s="41"/>
      <c r="H148" s="41"/>
      <c r="I148" s="228"/>
      <c r="J148" s="41"/>
      <c r="K148" s="41"/>
      <c r="L148" s="45"/>
      <c r="M148" s="229"/>
      <c r="N148" s="230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163</v>
      </c>
      <c r="AU148" s="18" t="s">
        <v>82</v>
      </c>
    </row>
    <row r="149" s="13" customFormat="1">
      <c r="A149" s="13"/>
      <c r="B149" s="231"/>
      <c r="C149" s="232"/>
      <c r="D149" s="226" t="s">
        <v>165</v>
      </c>
      <c r="E149" s="233" t="s">
        <v>19</v>
      </c>
      <c r="F149" s="234" t="s">
        <v>1220</v>
      </c>
      <c r="G149" s="232"/>
      <c r="H149" s="233" t="s">
        <v>19</v>
      </c>
      <c r="I149" s="235"/>
      <c r="J149" s="232"/>
      <c r="K149" s="232"/>
      <c r="L149" s="236"/>
      <c r="M149" s="237"/>
      <c r="N149" s="238"/>
      <c r="O149" s="238"/>
      <c r="P149" s="238"/>
      <c r="Q149" s="238"/>
      <c r="R149" s="238"/>
      <c r="S149" s="238"/>
      <c r="T149" s="23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0" t="s">
        <v>165</v>
      </c>
      <c r="AU149" s="240" t="s">
        <v>82</v>
      </c>
      <c r="AV149" s="13" t="s">
        <v>82</v>
      </c>
      <c r="AW149" s="13" t="s">
        <v>35</v>
      </c>
      <c r="AX149" s="13" t="s">
        <v>75</v>
      </c>
      <c r="AY149" s="240" t="s">
        <v>153</v>
      </c>
    </row>
    <row r="150" s="14" customFormat="1">
      <c r="A150" s="14"/>
      <c r="B150" s="241"/>
      <c r="C150" s="242"/>
      <c r="D150" s="226" t="s">
        <v>165</v>
      </c>
      <c r="E150" s="243" t="s">
        <v>19</v>
      </c>
      <c r="F150" s="244" t="s">
        <v>1221</v>
      </c>
      <c r="G150" s="242"/>
      <c r="H150" s="245">
        <v>20</v>
      </c>
      <c r="I150" s="246"/>
      <c r="J150" s="242"/>
      <c r="K150" s="242"/>
      <c r="L150" s="247"/>
      <c r="M150" s="248"/>
      <c r="N150" s="249"/>
      <c r="O150" s="249"/>
      <c r="P150" s="249"/>
      <c r="Q150" s="249"/>
      <c r="R150" s="249"/>
      <c r="S150" s="249"/>
      <c r="T150" s="250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1" t="s">
        <v>165</v>
      </c>
      <c r="AU150" s="251" t="s">
        <v>82</v>
      </c>
      <c r="AV150" s="14" t="s">
        <v>84</v>
      </c>
      <c r="AW150" s="14" t="s">
        <v>35</v>
      </c>
      <c r="AX150" s="14" t="s">
        <v>75</v>
      </c>
      <c r="AY150" s="251" t="s">
        <v>153</v>
      </c>
    </row>
    <row r="151" s="15" customFormat="1">
      <c r="A151" s="15"/>
      <c r="B151" s="252"/>
      <c r="C151" s="253"/>
      <c r="D151" s="226" t="s">
        <v>165</v>
      </c>
      <c r="E151" s="254" t="s">
        <v>19</v>
      </c>
      <c r="F151" s="255" t="s">
        <v>168</v>
      </c>
      <c r="G151" s="253"/>
      <c r="H151" s="256">
        <v>20</v>
      </c>
      <c r="I151" s="257"/>
      <c r="J151" s="253"/>
      <c r="K151" s="253"/>
      <c r="L151" s="258"/>
      <c r="M151" s="259"/>
      <c r="N151" s="260"/>
      <c r="O151" s="260"/>
      <c r="P151" s="260"/>
      <c r="Q151" s="260"/>
      <c r="R151" s="260"/>
      <c r="S151" s="260"/>
      <c r="T151" s="261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62" t="s">
        <v>165</v>
      </c>
      <c r="AU151" s="262" t="s">
        <v>82</v>
      </c>
      <c r="AV151" s="15" t="s">
        <v>161</v>
      </c>
      <c r="AW151" s="15" t="s">
        <v>35</v>
      </c>
      <c r="AX151" s="15" t="s">
        <v>82</v>
      </c>
      <c r="AY151" s="262" t="s">
        <v>153</v>
      </c>
    </row>
    <row r="152" s="2" customFormat="1">
      <c r="A152" s="39"/>
      <c r="B152" s="40"/>
      <c r="C152" s="213" t="s">
        <v>262</v>
      </c>
      <c r="D152" s="213" t="s">
        <v>156</v>
      </c>
      <c r="E152" s="214" t="s">
        <v>276</v>
      </c>
      <c r="F152" s="215" t="s">
        <v>277</v>
      </c>
      <c r="G152" s="216" t="s">
        <v>172</v>
      </c>
      <c r="H152" s="217">
        <v>17</v>
      </c>
      <c r="I152" s="218"/>
      <c r="J152" s="219">
        <f>ROUND(I152*H152,2)</f>
        <v>0</v>
      </c>
      <c r="K152" s="215" t="s">
        <v>160</v>
      </c>
      <c r="L152" s="45"/>
      <c r="M152" s="220" t="s">
        <v>19</v>
      </c>
      <c r="N152" s="221" t="s">
        <v>46</v>
      </c>
      <c r="O152" s="85"/>
      <c r="P152" s="222">
        <f>O152*H152</f>
        <v>0</v>
      </c>
      <c r="Q152" s="222">
        <v>0</v>
      </c>
      <c r="R152" s="222">
        <f>Q152*H152</f>
        <v>0</v>
      </c>
      <c r="S152" s="222">
        <v>0</v>
      </c>
      <c r="T152" s="223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24" t="s">
        <v>265</v>
      </c>
      <c r="AT152" s="224" t="s">
        <v>156</v>
      </c>
      <c r="AU152" s="224" t="s">
        <v>82</v>
      </c>
      <c r="AY152" s="18" t="s">
        <v>153</v>
      </c>
      <c r="BE152" s="225">
        <f>IF(N152="základní",J152,0)</f>
        <v>0</v>
      </c>
      <c r="BF152" s="225">
        <f>IF(N152="snížená",J152,0)</f>
        <v>0</v>
      </c>
      <c r="BG152" s="225">
        <f>IF(N152="zákl. přenesená",J152,0)</f>
        <v>0</v>
      </c>
      <c r="BH152" s="225">
        <f>IF(N152="sníž. přenesená",J152,0)</f>
        <v>0</v>
      </c>
      <c r="BI152" s="225">
        <f>IF(N152="nulová",J152,0)</f>
        <v>0</v>
      </c>
      <c r="BJ152" s="18" t="s">
        <v>82</v>
      </c>
      <c r="BK152" s="225">
        <f>ROUND(I152*H152,2)</f>
        <v>0</v>
      </c>
      <c r="BL152" s="18" t="s">
        <v>265</v>
      </c>
      <c r="BM152" s="224" t="s">
        <v>1222</v>
      </c>
    </row>
    <row r="153" s="2" customFormat="1">
      <c r="A153" s="39"/>
      <c r="B153" s="40"/>
      <c r="C153" s="41"/>
      <c r="D153" s="226" t="s">
        <v>163</v>
      </c>
      <c r="E153" s="41"/>
      <c r="F153" s="227" t="s">
        <v>279</v>
      </c>
      <c r="G153" s="41"/>
      <c r="H153" s="41"/>
      <c r="I153" s="228"/>
      <c r="J153" s="41"/>
      <c r="K153" s="41"/>
      <c r="L153" s="45"/>
      <c r="M153" s="229"/>
      <c r="N153" s="230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163</v>
      </c>
      <c r="AU153" s="18" t="s">
        <v>82</v>
      </c>
    </row>
    <row r="154" s="13" customFormat="1">
      <c r="A154" s="13"/>
      <c r="B154" s="231"/>
      <c r="C154" s="232"/>
      <c r="D154" s="226" t="s">
        <v>165</v>
      </c>
      <c r="E154" s="233" t="s">
        <v>19</v>
      </c>
      <c r="F154" s="234" t="s">
        <v>1223</v>
      </c>
      <c r="G154" s="232"/>
      <c r="H154" s="233" t="s">
        <v>19</v>
      </c>
      <c r="I154" s="235"/>
      <c r="J154" s="232"/>
      <c r="K154" s="232"/>
      <c r="L154" s="236"/>
      <c r="M154" s="237"/>
      <c r="N154" s="238"/>
      <c r="O154" s="238"/>
      <c r="P154" s="238"/>
      <c r="Q154" s="238"/>
      <c r="R154" s="238"/>
      <c r="S154" s="238"/>
      <c r="T154" s="23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0" t="s">
        <v>165</v>
      </c>
      <c r="AU154" s="240" t="s">
        <v>82</v>
      </c>
      <c r="AV154" s="13" t="s">
        <v>82</v>
      </c>
      <c r="AW154" s="13" t="s">
        <v>35</v>
      </c>
      <c r="AX154" s="13" t="s">
        <v>75</v>
      </c>
      <c r="AY154" s="240" t="s">
        <v>153</v>
      </c>
    </row>
    <row r="155" s="14" customFormat="1">
      <c r="A155" s="14"/>
      <c r="B155" s="241"/>
      <c r="C155" s="242"/>
      <c r="D155" s="226" t="s">
        <v>165</v>
      </c>
      <c r="E155" s="243" t="s">
        <v>19</v>
      </c>
      <c r="F155" s="244" t="s">
        <v>1224</v>
      </c>
      <c r="G155" s="242"/>
      <c r="H155" s="245">
        <v>17</v>
      </c>
      <c r="I155" s="246"/>
      <c r="J155" s="242"/>
      <c r="K155" s="242"/>
      <c r="L155" s="247"/>
      <c r="M155" s="248"/>
      <c r="N155" s="249"/>
      <c r="O155" s="249"/>
      <c r="P155" s="249"/>
      <c r="Q155" s="249"/>
      <c r="R155" s="249"/>
      <c r="S155" s="249"/>
      <c r="T155" s="250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1" t="s">
        <v>165</v>
      </c>
      <c r="AU155" s="251" t="s">
        <v>82</v>
      </c>
      <c r="AV155" s="14" t="s">
        <v>84</v>
      </c>
      <c r="AW155" s="14" t="s">
        <v>35</v>
      </c>
      <c r="AX155" s="14" t="s">
        <v>75</v>
      </c>
      <c r="AY155" s="251" t="s">
        <v>153</v>
      </c>
    </row>
    <row r="156" s="15" customFormat="1">
      <c r="A156" s="15"/>
      <c r="B156" s="252"/>
      <c r="C156" s="253"/>
      <c r="D156" s="226" t="s">
        <v>165</v>
      </c>
      <c r="E156" s="254" t="s">
        <v>19</v>
      </c>
      <c r="F156" s="255" t="s">
        <v>168</v>
      </c>
      <c r="G156" s="253"/>
      <c r="H156" s="256">
        <v>17</v>
      </c>
      <c r="I156" s="257"/>
      <c r="J156" s="253"/>
      <c r="K156" s="253"/>
      <c r="L156" s="258"/>
      <c r="M156" s="259"/>
      <c r="N156" s="260"/>
      <c r="O156" s="260"/>
      <c r="P156" s="260"/>
      <c r="Q156" s="260"/>
      <c r="R156" s="260"/>
      <c r="S156" s="260"/>
      <c r="T156" s="261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62" t="s">
        <v>165</v>
      </c>
      <c r="AU156" s="262" t="s">
        <v>82</v>
      </c>
      <c r="AV156" s="15" t="s">
        <v>161</v>
      </c>
      <c r="AW156" s="15" t="s">
        <v>35</v>
      </c>
      <c r="AX156" s="15" t="s">
        <v>82</v>
      </c>
      <c r="AY156" s="262" t="s">
        <v>153</v>
      </c>
    </row>
    <row r="157" s="2" customFormat="1" ht="16.5" customHeight="1">
      <c r="A157" s="39"/>
      <c r="B157" s="40"/>
      <c r="C157" s="213" t="s">
        <v>8</v>
      </c>
      <c r="D157" s="213" t="s">
        <v>156</v>
      </c>
      <c r="E157" s="214" t="s">
        <v>281</v>
      </c>
      <c r="F157" s="215" t="s">
        <v>282</v>
      </c>
      <c r="G157" s="216" t="s">
        <v>172</v>
      </c>
      <c r="H157" s="217">
        <v>20</v>
      </c>
      <c r="I157" s="218"/>
      <c r="J157" s="219">
        <f>ROUND(I157*H157,2)</f>
        <v>0</v>
      </c>
      <c r="K157" s="215" t="s">
        <v>160</v>
      </c>
      <c r="L157" s="45"/>
      <c r="M157" s="220" t="s">
        <v>19</v>
      </c>
      <c r="N157" s="221" t="s">
        <v>46</v>
      </c>
      <c r="O157" s="85"/>
      <c r="P157" s="222">
        <f>O157*H157</f>
        <v>0</v>
      </c>
      <c r="Q157" s="222">
        <v>0</v>
      </c>
      <c r="R157" s="222">
        <f>Q157*H157</f>
        <v>0</v>
      </c>
      <c r="S157" s="222">
        <v>0</v>
      </c>
      <c r="T157" s="223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24" t="s">
        <v>265</v>
      </c>
      <c r="AT157" s="224" t="s">
        <v>156</v>
      </c>
      <c r="AU157" s="224" t="s">
        <v>82</v>
      </c>
      <c r="AY157" s="18" t="s">
        <v>153</v>
      </c>
      <c r="BE157" s="225">
        <f>IF(N157="základní",J157,0)</f>
        <v>0</v>
      </c>
      <c r="BF157" s="225">
        <f>IF(N157="snížená",J157,0)</f>
        <v>0</v>
      </c>
      <c r="BG157" s="225">
        <f>IF(N157="zákl. přenesená",J157,0)</f>
        <v>0</v>
      </c>
      <c r="BH157" s="225">
        <f>IF(N157="sníž. přenesená",J157,0)</f>
        <v>0</v>
      </c>
      <c r="BI157" s="225">
        <f>IF(N157="nulová",J157,0)</f>
        <v>0</v>
      </c>
      <c r="BJ157" s="18" t="s">
        <v>82</v>
      </c>
      <c r="BK157" s="225">
        <f>ROUND(I157*H157,2)</f>
        <v>0</v>
      </c>
      <c r="BL157" s="18" t="s">
        <v>265</v>
      </c>
      <c r="BM157" s="224" t="s">
        <v>1225</v>
      </c>
    </row>
    <row r="158" s="2" customFormat="1">
      <c r="A158" s="39"/>
      <c r="B158" s="40"/>
      <c r="C158" s="41"/>
      <c r="D158" s="226" t="s">
        <v>163</v>
      </c>
      <c r="E158" s="41"/>
      <c r="F158" s="227" t="s">
        <v>285</v>
      </c>
      <c r="G158" s="41"/>
      <c r="H158" s="41"/>
      <c r="I158" s="228"/>
      <c r="J158" s="41"/>
      <c r="K158" s="41"/>
      <c r="L158" s="45"/>
      <c r="M158" s="229"/>
      <c r="N158" s="230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163</v>
      </c>
      <c r="AU158" s="18" t="s">
        <v>82</v>
      </c>
    </row>
    <row r="159" s="13" customFormat="1">
      <c r="A159" s="13"/>
      <c r="B159" s="231"/>
      <c r="C159" s="232"/>
      <c r="D159" s="226" t="s">
        <v>165</v>
      </c>
      <c r="E159" s="233" t="s">
        <v>19</v>
      </c>
      <c r="F159" s="234" t="s">
        <v>1226</v>
      </c>
      <c r="G159" s="232"/>
      <c r="H159" s="233" t="s">
        <v>19</v>
      </c>
      <c r="I159" s="235"/>
      <c r="J159" s="232"/>
      <c r="K159" s="232"/>
      <c r="L159" s="236"/>
      <c r="M159" s="237"/>
      <c r="N159" s="238"/>
      <c r="O159" s="238"/>
      <c r="P159" s="238"/>
      <c r="Q159" s="238"/>
      <c r="R159" s="238"/>
      <c r="S159" s="238"/>
      <c r="T159" s="23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0" t="s">
        <v>165</v>
      </c>
      <c r="AU159" s="240" t="s">
        <v>82</v>
      </c>
      <c r="AV159" s="13" t="s">
        <v>82</v>
      </c>
      <c r="AW159" s="13" t="s">
        <v>35</v>
      </c>
      <c r="AX159" s="13" t="s">
        <v>75</v>
      </c>
      <c r="AY159" s="240" t="s">
        <v>153</v>
      </c>
    </row>
    <row r="160" s="14" customFormat="1">
      <c r="A160" s="14"/>
      <c r="B160" s="241"/>
      <c r="C160" s="242"/>
      <c r="D160" s="226" t="s">
        <v>165</v>
      </c>
      <c r="E160" s="243" t="s">
        <v>19</v>
      </c>
      <c r="F160" s="244" t="s">
        <v>1221</v>
      </c>
      <c r="G160" s="242"/>
      <c r="H160" s="245">
        <v>20</v>
      </c>
      <c r="I160" s="246"/>
      <c r="J160" s="242"/>
      <c r="K160" s="242"/>
      <c r="L160" s="247"/>
      <c r="M160" s="248"/>
      <c r="N160" s="249"/>
      <c r="O160" s="249"/>
      <c r="P160" s="249"/>
      <c r="Q160" s="249"/>
      <c r="R160" s="249"/>
      <c r="S160" s="249"/>
      <c r="T160" s="250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1" t="s">
        <v>165</v>
      </c>
      <c r="AU160" s="251" t="s">
        <v>82</v>
      </c>
      <c r="AV160" s="14" t="s">
        <v>84</v>
      </c>
      <c r="AW160" s="14" t="s">
        <v>35</v>
      </c>
      <c r="AX160" s="14" t="s">
        <v>75</v>
      </c>
      <c r="AY160" s="251" t="s">
        <v>153</v>
      </c>
    </row>
    <row r="161" s="15" customFormat="1">
      <c r="A161" s="15"/>
      <c r="B161" s="252"/>
      <c r="C161" s="253"/>
      <c r="D161" s="226" t="s">
        <v>165</v>
      </c>
      <c r="E161" s="254" t="s">
        <v>19</v>
      </c>
      <c r="F161" s="255" t="s">
        <v>168</v>
      </c>
      <c r="G161" s="253"/>
      <c r="H161" s="256">
        <v>20</v>
      </c>
      <c r="I161" s="257"/>
      <c r="J161" s="253"/>
      <c r="K161" s="253"/>
      <c r="L161" s="258"/>
      <c r="M161" s="259"/>
      <c r="N161" s="260"/>
      <c r="O161" s="260"/>
      <c r="P161" s="260"/>
      <c r="Q161" s="260"/>
      <c r="R161" s="260"/>
      <c r="S161" s="260"/>
      <c r="T161" s="261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62" t="s">
        <v>165</v>
      </c>
      <c r="AU161" s="262" t="s">
        <v>82</v>
      </c>
      <c r="AV161" s="15" t="s">
        <v>161</v>
      </c>
      <c r="AW161" s="15" t="s">
        <v>35</v>
      </c>
      <c r="AX161" s="15" t="s">
        <v>82</v>
      </c>
      <c r="AY161" s="262" t="s">
        <v>153</v>
      </c>
    </row>
    <row r="162" s="2" customFormat="1" ht="16.5" customHeight="1">
      <c r="A162" s="39"/>
      <c r="B162" s="40"/>
      <c r="C162" s="213" t="s">
        <v>275</v>
      </c>
      <c r="D162" s="213" t="s">
        <v>156</v>
      </c>
      <c r="E162" s="214" t="s">
        <v>305</v>
      </c>
      <c r="F162" s="215" t="s">
        <v>306</v>
      </c>
      <c r="G162" s="216" t="s">
        <v>172</v>
      </c>
      <c r="H162" s="217">
        <v>20</v>
      </c>
      <c r="I162" s="218"/>
      <c r="J162" s="219">
        <f>ROUND(I162*H162,2)</f>
        <v>0</v>
      </c>
      <c r="K162" s="215" t="s">
        <v>160</v>
      </c>
      <c r="L162" s="45"/>
      <c r="M162" s="220" t="s">
        <v>19</v>
      </c>
      <c r="N162" s="221" t="s">
        <v>46</v>
      </c>
      <c r="O162" s="85"/>
      <c r="P162" s="222">
        <f>O162*H162</f>
        <v>0</v>
      </c>
      <c r="Q162" s="222">
        <v>0</v>
      </c>
      <c r="R162" s="222">
        <f>Q162*H162</f>
        <v>0</v>
      </c>
      <c r="S162" s="222">
        <v>0</v>
      </c>
      <c r="T162" s="223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24" t="s">
        <v>265</v>
      </c>
      <c r="AT162" s="224" t="s">
        <v>156</v>
      </c>
      <c r="AU162" s="224" t="s">
        <v>82</v>
      </c>
      <c r="AY162" s="18" t="s">
        <v>153</v>
      </c>
      <c r="BE162" s="225">
        <f>IF(N162="základní",J162,0)</f>
        <v>0</v>
      </c>
      <c r="BF162" s="225">
        <f>IF(N162="snížená",J162,0)</f>
        <v>0</v>
      </c>
      <c r="BG162" s="225">
        <f>IF(N162="zákl. přenesená",J162,0)</f>
        <v>0</v>
      </c>
      <c r="BH162" s="225">
        <f>IF(N162="sníž. přenesená",J162,0)</f>
        <v>0</v>
      </c>
      <c r="BI162" s="225">
        <f>IF(N162="nulová",J162,0)</f>
        <v>0</v>
      </c>
      <c r="BJ162" s="18" t="s">
        <v>82</v>
      </c>
      <c r="BK162" s="225">
        <f>ROUND(I162*H162,2)</f>
        <v>0</v>
      </c>
      <c r="BL162" s="18" t="s">
        <v>265</v>
      </c>
      <c r="BM162" s="224" t="s">
        <v>1227</v>
      </c>
    </row>
    <row r="163" s="2" customFormat="1">
      <c r="A163" s="39"/>
      <c r="B163" s="40"/>
      <c r="C163" s="41"/>
      <c r="D163" s="226" t="s">
        <v>163</v>
      </c>
      <c r="E163" s="41"/>
      <c r="F163" s="227" t="s">
        <v>308</v>
      </c>
      <c r="G163" s="41"/>
      <c r="H163" s="41"/>
      <c r="I163" s="228"/>
      <c r="J163" s="41"/>
      <c r="K163" s="41"/>
      <c r="L163" s="45"/>
      <c r="M163" s="229"/>
      <c r="N163" s="230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163</v>
      </c>
      <c r="AU163" s="18" t="s">
        <v>82</v>
      </c>
    </row>
    <row r="164" s="13" customFormat="1">
      <c r="A164" s="13"/>
      <c r="B164" s="231"/>
      <c r="C164" s="232"/>
      <c r="D164" s="226" t="s">
        <v>165</v>
      </c>
      <c r="E164" s="233" t="s">
        <v>19</v>
      </c>
      <c r="F164" s="234" t="s">
        <v>1228</v>
      </c>
      <c r="G164" s="232"/>
      <c r="H164" s="233" t="s">
        <v>19</v>
      </c>
      <c r="I164" s="235"/>
      <c r="J164" s="232"/>
      <c r="K164" s="232"/>
      <c r="L164" s="236"/>
      <c r="M164" s="237"/>
      <c r="N164" s="238"/>
      <c r="O164" s="238"/>
      <c r="P164" s="238"/>
      <c r="Q164" s="238"/>
      <c r="R164" s="238"/>
      <c r="S164" s="238"/>
      <c r="T164" s="239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0" t="s">
        <v>165</v>
      </c>
      <c r="AU164" s="240" t="s">
        <v>82</v>
      </c>
      <c r="AV164" s="13" t="s">
        <v>82</v>
      </c>
      <c r="AW164" s="13" t="s">
        <v>35</v>
      </c>
      <c r="AX164" s="13" t="s">
        <v>75</v>
      </c>
      <c r="AY164" s="240" t="s">
        <v>153</v>
      </c>
    </row>
    <row r="165" s="14" customFormat="1">
      <c r="A165" s="14"/>
      <c r="B165" s="241"/>
      <c r="C165" s="242"/>
      <c r="D165" s="226" t="s">
        <v>165</v>
      </c>
      <c r="E165" s="243" t="s">
        <v>19</v>
      </c>
      <c r="F165" s="244" t="s">
        <v>1221</v>
      </c>
      <c r="G165" s="242"/>
      <c r="H165" s="245">
        <v>20</v>
      </c>
      <c r="I165" s="246"/>
      <c r="J165" s="242"/>
      <c r="K165" s="242"/>
      <c r="L165" s="247"/>
      <c r="M165" s="248"/>
      <c r="N165" s="249"/>
      <c r="O165" s="249"/>
      <c r="P165" s="249"/>
      <c r="Q165" s="249"/>
      <c r="R165" s="249"/>
      <c r="S165" s="249"/>
      <c r="T165" s="250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1" t="s">
        <v>165</v>
      </c>
      <c r="AU165" s="251" t="s">
        <v>82</v>
      </c>
      <c r="AV165" s="14" t="s">
        <v>84</v>
      </c>
      <c r="AW165" s="14" t="s">
        <v>35</v>
      </c>
      <c r="AX165" s="14" t="s">
        <v>75</v>
      </c>
      <c r="AY165" s="251" t="s">
        <v>153</v>
      </c>
    </row>
    <row r="166" s="15" customFormat="1">
      <c r="A166" s="15"/>
      <c r="B166" s="252"/>
      <c r="C166" s="253"/>
      <c r="D166" s="226" t="s">
        <v>165</v>
      </c>
      <c r="E166" s="254" t="s">
        <v>19</v>
      </c>
      <c r="F166" s="255" t="s">
        <v>168</v>
      </c>
      <c r="G166" s="253"/>
      <c r="H166" s="256">
        <v>20</v>
      </c>
      <c r="I166" s="257"/>
      <c r="J166" s="253"/>
      <c r="K166" s="253"/>
      <c r="L166" s="258"/>
      <c r="M166" s="259"/>
      <c r="N166" s="260"/>
      <c r="O166" s="260"/>
      <c r="P166" s="260"/>
      <c r="Q166" s="260"/>
      <c r="R166" s="260"/>
      <c r="S166" s="260"/>
      <c r="T166" s="261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62" t="s">
        <v>165</v>
      </c>
      <c r="AU166" s="262" t="s">
        <v>82</v>
      </c>
      <c r="AV166" s="15" t="s">
        <v>161</v>
      </c>
      <c r="AW166" s="15" t="s">
        <v>35</v>
      </c>
      <c r="AX166" s="15" t="s">
        <v>82</v>
      </c>
      <c r="AY166" s="262" t="s">
        <v>153</v>
      </c>
    </row>
    <row r="167" s="2" customFormat="1" ht="16.5" customHeight="1">
      <c r="A167" s="39"/>
      <c r="B167" s="40"/>
      <c r="C167" s="213" t="s">
        <v>280</v>
      </c>
      <c r="D167" s="213" t="s">
        <v>156</v>
      </c>
      <c r="E167" s="214" t="s">
        <v>311</v>
      </c>
      <c r="F167" s="215" t="s">
        <v>312</v>
      </c>
      <c r="G167" s="216" t="s">
        <v>172</v>
      </c>
      <c r="H167" s="217">
        <v>0.0030000000000000001</v>
      </c>
      <c r="I167" s="218"/>
      <c r="J167" s="219">
        <f>ROUND(I167*H167,2)</f>
        <v>0</v>
      </c>
      <c r="K167" s="215" t="s">
        <v>160</v>
      </c>
      <c r="L167" s="45"/>
      <c r="M167" s="220" t="s">
        <v>19</v>
      </c>
      <c r="N167" s="221" t="s">
        <v>46</v>
      </c>
      <c r="O167" s="85"/>
      <c r="P167" s="222">
        <f>O167*H167</f>
        <v>0</v>
      </c>
      <c r="Q167" s="222">
        <v>0</v>
      </c>
      <c r="R167" s="222">
        <f>Q167*H167</f>
        <v>0</v>
      </c>
      <c r="S167" s="222">
        <v>0</v>
      </c>
      <c r="T167" s="223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24" t="s">
        <v>265</v>
      </c>
      <c r="AT167" s="224" t="s">
        <v>156</v>
      </c>
      <c r="AU167" s="224" t="s">
        <v>82</v>
      </c>
      <c r="AY167" s="18" t="s">
        <v>153</v>
      </c>
      <c r="BE167" s="225">
        <f>IF(N167="základní",J167,0)</f>
        <v>0</v>
      </c>
      <c r="BF167" s="225">
        <f>IF(N167="snížená",J167,0)</f>
        <v>0</v>
      </c>
      <c r="BG167" s="225">
        <f>IF(N167="zákl. přenesená",J167,0)</f>
        <v>0</v>
      </c>
      <c r="BH167" s="225">
        <f>IF(N167="sníž. přenesená",J167,0)</f>
        <v>0</v>
      </c>
      <c r="BI167" s="225">
        <f>IF(N167="nulová",J167,0)</f>
        <v>0</v>
      </c>
      <c r="BJ167" s="18" t="s">
        <v>82</v>
      </c>
      <c r="BK167" s="225">
        <f>ROUND(I167*H167,2)</f>
        <v>0</v>
      </c>
      <c r="BL167" s="18" t="s">
        <v>265</v>
      </c>
      <c r="BM167" s="224" t="s">
        <v>1229</v>
      </c>
    </row>
    <row r="168" s="2" customFormat="1">
      <c r="A168" s="39"/>
      <c r="B168" s="40"/>
      <c r="C168" s="41"/>
      <c r="D168" s="226" t="s">
        <v>163</v>
      </c>
      <c r="E168" s="41"/>
      <c r="F168" s="227" t="s">
        <v>314</v>
      </c>
      <c r="G168" s="41"/>
      <c r="H168" s="41"/>
      <c r="I168" s="228"/>
      <c r="J168" s="41"/>
      <c r="K168" s="41"/>
      <c r="L168" s="45"/>
      <c r="M168" s="229"/>
      <c r="N168" s="230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163</v>
      </c>
      <c r="AU168" s="18" t="s">
        <v>82</v>
      </c>
    </row>
    <row r="169" s="13" customFormat="1">
      <c r="A169" s="13"/>
      <c r="B169" s="231"/>
      <c r="C169" s="232"/>
      <c r="D169" s="226" t="s">
        <v>165</v>
      </c>
      <c r="E169" s="233" t="s">
        <v>19</v>
      </c>
      <c r="F169" s="234" t="s">
        <v>1230</v>
      </c>
      <c r="G169" s="232"/>
      <c r="H169" s="233" t="s">
        <v>19</v>
      </c>
      <c r="I169" s="235"/>
      <c r="J169" s="232"/>
      <c r="K169" s="232"/>
      <c r="L169" s="236"/>
      <c r="M169" s="237"/>
      <c r="N169" s="238"/>
      <c r="O169" s="238"/>
      <c r="P169" s="238"/>
      <c r="Q169" s="238"/>
      <c r="R169" s="238"/>
      <c r="S169" s="238"/>
      <c r="T169" s="239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0" t="s">
        <v>165</v>
      </c>
      <c r="AU169" s="240" t="s">
        <v>82</v>
      </c>
      <c r="AV169" s="13" t="s">
        <v>82</v>
      </c>
      <c r="AW169" s="13" t="s">
        <v>35</v>
      </c>
      <c r="AX169" s="13" t="s">
        <v>75</v>
      </c>
      <c r="AY169" s="240" t="s">
        <v>153</v>
      </c>
    </row>
    <row r="170" s="14" customFormat="1">
      <c r="A170" s="14"/>
      <c r="B170" s="241"/>
      <c r="C170" s="242"/>
      <c r="D170" s="226" t="s">
        <v>165</v>
      </c>
      <c r="E170" s="243" t="s">
        <v>19</v>
      </c>
      <c r="F170" s="244" t="s">
        <v>1231</v>
      </c>
      <c r="G170" s="242"/>
      <c r="H170" s="245">
        <v>0.0030000000000000001</v>
      </c>
      <c r="I170" s="246"/>
      <c r="J170" s="242"/>
      <c r="K170" s="242"/>
      <c r="L170" s="247"/>
      <c r="M170" s="248"/>
      <c r="N170" s="249"/>
      <c r="O170" s="249"/>
      <c r="P170" s="249"/>
      <c r="Q170" s="249"/>
      <c r="R170" s="249"/>
      <c r="S170" s="249"/>
      <c r="T170" s="250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1" t="s">
        <v>165</v>
      </c>
      <c r="AU170" s="251" t="s">
        <v>82</v>
      </c>
      <c r="AV170" s="14" t="s">
        <v>84</v>
      </c>
      <c r="AW170" s="14" t="s">
        <v>35</v>
      </c>
      <c r="AX170" s="14" t="s">
        <v>75</v>
      </c>
      <c r="AY170" s="251" t="s">
        <v>153</v>
      </c>
    </row>
    <row r="171" s="15" customFormat="1">
      <c r="A171" s="15"/>
      <c r="B171" s="252"/>
      <c r="C171" s="253"/>
      <c r="D171" s="226" t="s">
        <v>165</v>
      </c>
      <c r="E171" s="254" t="s">
        <v>19</v>
      </c>
      <c r="F171" s="255" t="s">
        <v>168</v>
      </c>
      <c r="G171" s="253"/>
      <c r="H171" s="256">
        <v>0.0030000000000000001</v>
      </c>
      <c r="I171" s="257"/>
      <c r="J171" s="253"/>
      <c r="K171" s="253"/>
      <c r="L171" s="258"/>
      <c r="M171" s="274"/>
      <c r="N171" s="275"/>
      <c r="O171" s="275"/>
      <c r="P171" s="275"/>
      <c r="Q171" s="275"/>
      <c r="R171" s="275"/>
      <c r="S171" s="275"/>
      <c r="T171" s="276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62" t="s">
        <v>165</v>
      </c>
      <c r="AU171" s="262" t="s">
        <v>82</v>
      </c>
      <c r="AV171" s="15" t="s">
        <v>161</v>
      </c>
      <c r="AW171" s="15" t="s">
        <v>35</v>
      </c>
      <c r="AX171" s="15" t="s">
        <v>82</v>
      </c>
      <c r="AY171" s="262" t="s">
        <v>153</v>
      </c>
    </row>
    <row r="172" s="2" customFormat="1" ht="6.96" customHeight="1">
      <c r="A172" s="39"/>
      <c r="B172" s="60"/>
      <c r="C172" s="61"/>
      <c r="D172" s="61"/>
      <c r="E172" s="61"/>
      <c r="F172" s="61"/>
      <c r="G172" s="61"/>
      <c r="H172" s="61"/>
      <c r="I172" s="61"/>
      <c r="J172" s="61"/>
      <c r="K172" s="61"/>
      <c r="L172" s="45"/>
      <c r="M172" s="39"/>
      <c r="O172" s="39"/>
      <c r="P172" s="39"/>
      <c r="Q172" s="39"/>
      <c r="R172" s="39"/>
      <c r="S172" s="39"/>
      <c r="T172" s="39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</row>
  </sheetData>
  <sheetProtection sheet="1" autoFilter="0" formatColumns="0" formatRows="0" objects="1" scenarios="1" spinCount="100000" saltValue="W+q+kI2swIebTZW4auajc7bU7qameZqi6tD3wY/puHqqfEwRtWnRoT6m6jC3g2k7EJkVrUs5nwYhOh+LspA6Ow==" hashValue="0TsLMTyYyCWXQfztsITJJ1b3rSlM+hGsNMAvIAtdvZfnr/j5ooKL/LPfoFqBWwHxuite1t10+VtZPYHiiFmUzg==" algorithmName="SHA-512" password="CC35"/>
  <autoFilter ref="C87:K17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108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84</v>
      </c>
    </row>
    <row r="4" s="1" customFormat="1" ht="24.96" customHeight="1">
      <c r="B4" s="21"/>
      <c r="D4" s="141" t="s">
        <v>126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 xml:space="preserve">Oprava propustků na trati  Suchdol nad Odrou - Budišov nad Budišovkou 2021</v>
      </c>
      <c r="F7" s="143"/>
      <c r="G7" s="143"/>
      <c r="H7" s="143"/>
      <c r="L7" s="21"/>
    </row>
    <row r="8" s="1" customFormat="1" ht="12" customHeight="1">
      <c r="B8" s="21"/>
      <c r="D8" s="143" t="s">
        <v>127</v>
      </c>
      <c r="L8" s="21"/>
    </row>
    <row r="9" s="2" customFormat="1" ht="16.5" customHeight="1">
      <c r="A9" s="39"/>
      <c r="B9" s="45"/>
      <c r="C9" s="39"/>
      <c r="D9" s="39"/>
      <c r="E9" s="144" t="s">
        <v>1168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129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1232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15. 3. 2021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27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43" t="s">
        <v>29</v>
      </c>
      <c r="J17" s="134" t="s">
        <v>30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31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29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33</v>
      </c>
      <c r="E22" s="39"/>
      <c r="F22" s="39"/>
      <c r="G22" s="39"/>
      <c r="H22" s="39"/>
      <c r="I22" s="143" t="s">
        <v>26</v>
      </c>
      <c r="J22" s="134" t="s">
        <v>19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34</v>
      </c>
      <c r="F23" s="39"/>
      <c r="G23" s="39"/>
      <c r="H23" s="39"/>
      <c r="I23" s="143" t="s">
        <v>29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36</v>
      </c>
      <c r="E25" s="39"/>
      <c r="F25" s="39"/>
      <c r="G25" s="39"/>
      <c r="H25" s="39"/>
      <c r="I25" s="143" t="s">
        <v>26</v>
      </c>
      <c r="J25" s="134" t="s">
        <v>37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38</v>
      </c>
      <c r="F26" s="39"/>
      <c r="G26" s="39"/>
      <c r="H26" s="39"/>
      <c r="I26" s="143" t="s">
        <v>29</v>
      </c>
      <c r="J26" s="134" t="s">
        <v>19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39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41</v>
      </c>
      <c r="E32" s="39"/>
      <c r="F32" s="39"/>
      <c r="G32" s="39"/>
      <c r="H32" s="39"/>
      <c r="I32" s="39"/>
      <c r="J32" s="154">
        <f>ROUND(J92,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43</v>
      </c>
      <c r="G34" s="39"/>
      <c r="H34" s="39"/>
      <c r="I34" s="155" t="s">
        <v>42</v>
      </c>
      <c r="J34" s="155" t="s">
        <v>44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45</v>
      </c>
      <c r="E35" s="143" t="s">
        <v>46</v>
      </c>
      <c r="F35" s="157">
        <f>ROUND((SUM(BE92:BE179)),  2)</f>
        <v>0</v>
      </c>
      <c r="G35" s="39"/>
      <c r="H35" s="39"/>
      <c r="I35" s="158">
        <v>0.20999999999999999</v>
      </c>
      <c r="J35" s="157">
        <f>ROUND(((SUM(BE92:BE179))*I35),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47</v>
      </c>
      <c r="F36" s="157">
        <f>ROUND((SUM(BF92:BF179)),  2)</f>
        <v>0</v>
      </c>
      <c r="G36" s="39"/>
      <c r="H36" s="39"/>
      <c r="I36" s="158">
        <v>0.14999999999999999</v>
      </c>
      <c r="J36" s="157">
        <f>ROUND(((SUM(BF92:BF179))*I36),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48</v>
      </c>
      <c r="F37" s="157">
        <f>ROUND((SUM(BG92:BG179)),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49</v>
      </c>
      <c r="F38" s="157">
        <f>ROUND((SUM(BH92:BH179)),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50</v>
      </c>
      <c r="F39" s="157">
        <f>ROUND((SUM(BI92:BI179)),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51</v>
      </c>
      <c r="E41" s="161"/>
      <c r="F41" s="161"/>
      <c r="G41" s="162" t="s">
        <v>52</v>
      </c>
      <c r="H41" s="163" t="s">
        <v>53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131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 xml:space="preserve">Oprava propustků na trati  Suchdol nad Odrou - Budišov nad Budišovkou 2021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127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1168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129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SO - 03.2 - Žel. spodek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OŘ Ostrava</v>
      </c>
      <c r="G56" s="41"/>
      <c r="H56" s="41"/>
      <c r="I56" s="33" t="s">
        <v>23</v>
      </c>
      <c r="J56" s="73" t="str">
        <f>IF(J14="","",J14)</f>
        <v>15. 3. 2021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 xml:space="preserve"> Správa železnic s.o. OŘ Ostrava</v>
      </c>
      <c r="G58" s="41"/>
      <c r="H58" s="41"/>
      <c r="I58" s="33" t="s">
        <v>33</v>
      </c>
      <c r="J58" s="37" t="str">
        <f>E23</f>
        <v xml:space="preserve"> 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40.05" customHeight="1">
      <c r="A59" s="39"/>
      <c r="B59" s="40"/>
      <c r="C59" s="33" t="s">
        <v>31</v>
      </c>
      <c r="D59" s="41"/>
      <c r="E59" s="41"/>
      <c r="F59" s="28" t="str">
        <f>IF(E20="","",E20)</f>
        <v>Vyplň údaj</v>
      </c>
      <c r="G59" s="41"/>
      <c r="H59" s="41"/>
      <c r="I59" s="33" t="s">
        <v>36</v>
      </c>
      <c r="J59" s="37" t="str">
        <f>E26</f>
        <v>IM-Projekt, inženýrské a mostní konstrukce, s.r.o.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132</v>
      </c>
      <c r="D61" s="172"/>
      <c r="E61" s="172"/>
      <c r="F61" s="172"/>
      <c r="G61" s="172"/>
      <c r="H61" s="172"/>
      <c r="I61" s="172"/>
      <c r="J61" s="173" t="s">
        <v>133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73</v>
      </c>
      <c r="D63" s="41"/>
      <c r="E63" s="41"/>
      <c r="F63" s="41"/>
      <c r="G63" s="41"/>
      <c r="H63" s="41"/>
      <c r="I63" s="41"/>
      <c r="J63" s="103">
        <f>J92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134</v>
      </c>
    </row>
    <row r="64" s="9" customFormat="1" ht="24.96" customHeight="1">
      <c r="A64" s="9"/>
      <c r="B64" s="175"/>
      <c r="C64" s="176"/>
      <c r="D64" s="177" t="s">
        <v>135</v>
      </c>
      <c r="E64" s="178"/>
      <c r="F64" s="178"/>
      <c r="G64" s="178"/>
      <c r="H64" s="178"/>
      <c r="I64" s="178"/>
      <c r="J64" s="179">
        <f>J93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318</v>
      </c>
      <c r="E65" s="183"/>
      <c r="F65" s="183"/>
      <c r="G65" s="183"/>
      <c r="H65" s="183"/>
      <c r="I65" s="183"/>
      <c r="J65" s="184">
        <f>J94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324</v>
      </c>
      <c r="E66" s="183"/>
      <c r="F66" s="183"/>
      <c r="G66" s="183"/>
      <c r="H66" s="183"/>
      <c r="I66" s="183"/>
      <c r="J66" s="184">
        <f>J142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1"/>
      <c r="C67" s="126"/>
      <c r="D67" s="182" t="s">
        <v>325</v>
      </c>
      <c r="E67" s="183"/>
      <c r="F67" s="183"/>
      <c r="G67" s="183"/>
      <c r="H67" s="183"/>
      <c r="I67" s="183"/>
      <c r="J67" s="184">
        <f>J148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1"/>
      <c r="C68" s="126"/>
      <c r="D68" s="182" t="s">
        <v>326</v>
      </c>
      <c r="E68" s="183"/>
      <c r="F68" s="183"/>
      <c r="G68" s="183"/>
      <c r="H68" s="183"/>
      <c r="I68" s="183"/>
      <c r="J68" s="184">
        <f>J168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75"/>
      <c r="C69" s="176"/>
      <c r="D69" s="177" t="s">
        <v>1233</v>
      </c>
      <c r="E69" s="178"/>
      <c r="F69" s="178"/>
      <c r="G69" s="178"/>
      <c r="H69" s="178"/>
      <c r="I69" s="178"/>
      <c r="J69" s="179">
        <f>J171</f>
        <v>0</v>
      </c>
      <c r="K69" s="176"/>
      <c r="L69" s="180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81"/>
      <c r="C70" s="126"/>
      <c r="D70" s="182" t="s">
        <v>1234</v>
      </c>
      <c r="E70" s="183"/>
      <c r="F70" s="183"/>
      <c r="G70" s="183"/>
      <c r="H70" s="183"/>
      <c r="I70" s="183"/>
      <c r="J70" s="184">
        <f>J172</f>
        <v>0</v>
      </c>
      <c r="K70" s="126"/>
      <c r="L70" s="18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60"/>
      <c r="C72" s="61"/>
      <c r="D72" s="61"/>
      <c r="E72" s="61"/>
      <c r="F72" s="61"/>
      <c r="G72" s="61"/>
      <c r="H72" s="61"/>
      <c r="I72" s="61"/>
      <c r="J72" s="61"/>
      <c r="K72" s="6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6" s="2" customFormat="1" ht="6.96" customHeight="1">
      <c r="A76" s="39"/>
      <c r="B76" s="62"/>
      <c r="C76" s="63"/>
      <c r="D76" s="63"/>
      <c r="E76" s="63"/>
      <c r="F76" s="63"/>
      <c r="G76" s="63"/>
      <c r="H76" s="63"/>
      <c r="I76" s="63"/>
      <c r="J76" s="63"/>
      <c r="K76" s="63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24.96" customHeight="1">
      <c r="A77" s="39"/>
      <c r="B77" s="40"/>
      <c r="C77" s="24" t="s">
        <v>138</v>
      </c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16</v>
      </c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170" t="str">
        <f>E7</f>
        <v xml:space="preserve">Oprava propustků na trati  Suchdol nad Odrou - Budišov nad Budišovkou 2021</v>
      </c>
      <c r="F80" s="33"/>
      <c r="G80" s="33"/>
      <c r="H80" s="33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" customFormat="1" ht="12" customHeight="1">
      <c r="B81" s="22"/>
      <c r="C81" s="33" t="s">
        <v>127</v>
      </c>
      <c r="D81" s="23"/>
      <c r="E81" s="23"/>
      <c r="F81" s="23"/>
      <c r="G81" s="23"/>
      <c r="H81" s="23"/>
      <c r="I81" s="23"/>
      <c r="J81" s="23"/>
      <c r="K81" s="23"/>
      <c r="L81" s="21"/>
    </row>
    <row r="82" s="2" customFormat="1" ht="16.5" customHeight="1">
      <c r="A82" s="39"/>
      <c r="B82" s="40"/>
      <c r="C82" s="41"/>
      <c r="D82" s="41"/>
      <c r="E82" s="170" t="s">
        <v>1168</v>
      </c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129</v>
      </c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41"/>
      <c r="D84" s="41"/>
      <c r="E84" s="70" t="str">
        <f>E11</f>
        <v>SO - 03.2 - Žel. spodek</v>
      </c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21</v>
      </c>
      <c r="D86" s="41"/>
      <c r="E86" s="41"/>
      <c r="F86" s="28" t="str">
        <f>F14</f>
        <v xml:space="preserve"> OŘ Ostrava</v>
      </c>
      <c r="G86" s="41"/>
      <c r="H86" s="41"/>
      <c r="I86" s="33" t="s">
        <v>23</v>
      </c>
      <c r="J86" s="73" t="str">
        <f>IF(J14="","",J14)</f>
        <v>15. 3. 2021</v>
      </c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5.15" customHeight="1">
      <c r="A88" s="39"/>
      <c r="B88" s="40"/>
      <c r="C88" s="33" t="s">
        <v>25</v>
      </c>
      <c r="D88" s="41"/>
      <c r="E88" s="41"/>
      <c r="F88" s="28" t="str">
        <f>E17</f>
        <v xml:space="preserve"> Správa železnic s.o. OŘ Ostrava</v>
      </c>
      <c r="G88" s="41"/>
      <c r="H88" s="41"/>
      <c r="I88" s="33" t="s">
        <v>33</v>
      </c>
      <c r="J88" s="37" t="str">
        <f>E23</f>
        <v xml:space="preserve"> </v>
      </c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40.05" customHeight="1">
      <c r="A89" s="39"/>
      <c r="B89" s="40"/>
      <c r="C89" s="33" t="s">
        <v>31</v>
      </c>
      <c r="D89" s="41"/>
      <c r="E89" s="41"/>
      <c r="F89" s="28" t="str">
        <f>IF(E20="","",E20)</f>
        <v>Vyplň údaj</v>
      </c>
      <c r="G89" s="41"/>
      <c r="H89" s="41"/>
      <c r="I89" s="33" t="s">
        <v>36</v>
      </c>
      <c r="J89" s="37" t="str">
        <f>E26</f>
        <v>IM-Projekt, inženýrské a mostní konstrukce, s.r.o.</v>
      </c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0.32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14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11" customFormat="1" ht="29.28" customHeight="1">
      <c r="A91" s="186"/>
      <c r="B91" s="187"/>
      <c r="C91" s="188" t="s">
        <v>139</v>
      </c>
      <c r="D91" s="189" t="s">
        <v>60</v>
      </c>
      <c r="E91" s="189" t="s">
        <v>56</v>
      </c>
      <c r="F91" s="189" t="s">
        <v>57</v>
      </c>
      <c r="G91" s="189" t="s">
        <v>140</v>
      </c>
      <c r="H91" s="189" t="s">
        <v>141</v>
      </c>
      <c r="I91" s="189" t="s">
        <v>142</v>
      </c>
      <c r="J91" s="189" t="s">
        <v>133</v>
      </c>
      <c r="K91" s="190" t="s">
        <v>143</v>
      </c>
      <c r="L91" s="191"/>
      <c r="M91" s="93" t="s">
        <v>19</v>
      </c>
      <c r="N91" s="94" t="s">
        <v>45</v>
      </c>
      <c r="O91" s="94" t="s">
        <v>144</v>
      </c>
      <c r="P91" s="94" t="s">
        <v>145</v>
      </c>
      <c r="Q91" s="94" t="s">
        <v>146</v>
      </c>
      <c r="R91" s="94" t="s">
        <v>147</v>
      </c>
      <c r="S91" s="94" t="s">
        <v>148</v>
      </c>
      <c r="T91" s="95" t="s">
        <v>149</v>
      </c>
      <c r="U91" s="186"/>
      <c r="V91" s="186"/>
      <c r="W91" s="186"/>
      <c r="X91" s="186"/>
      <c r="Y91" s="186"/>
      <c r="Z91" s="186"/>
      <c r="AA91" s="186"/>
      <c r="AB91" s="186"/>
      <c r="AC91" s="186"/>
      <c r="AD91" s="186"/>
      <c r="AE91" s="186"/>
    </row>
    <row r="92" s="2" customFormat="1" ht="22.8" customHeight="1">
      <c r="A92" s="39"/>
      <c r="B92" s="40"/>
      <c r="C92" s="100" t="s">
        <v>150</v>
      </c>
      <c r="D92" s="41"/>
      <c r="E92" s="41"/>
      <c r="F92" s="41"/>
      <c r="G92" s="41"/>
      <c r="H92" s="41"/>
      <c r="I92" s="41"/>
      <c r="J92" s="192">
        <f>BK92</f>
        <v>0</v>
      </c>
      <c r="K92" s="41"/>
      <c r="L92" s="45"/>
      <c r="M92" s="96"/>
      <c r="N92" s="193"/>
      <c r="O92" s="97"/>
      <c r="P92" s="194">
        <f>P93+P171</f>
        <v>0</v>
      </c>
      <c r="Q92" s="97"/>
      <c r="R92" s="194">
        <f>R93+R171</f>
        <v>0.84842000000000006</v>
      </c>
      <c r="S92" s="97"/>
      <c r="T92" s="195">
        <f>T93+T171</f>
        <v>1.9954000000000003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74</v>
      </c>
      <c r="AU92" s="18" t="s">
        <v>134</v>
      </c>
      <c r="BK92" s="196">
        <f>BK93+BK171</f>
        <v>0</v>
      </c>
    </row>
    <row r="93" s="12" customFormat="1" ht="25.92" customHeight="1">
      <c r="A93" s="12"/>
      <c r="B93" s="197"/>
      <c r="C93" s="198"/>
      <c r="D93" s="199" t="s">
        <v>74</v>
      </c>
      <c r="E93" s="200" t="s">
        <v>151</v>
      </c>
      <c r="F93" s="200" t="s">
        <v>152</v>
      </c>
      <c r="G93" s="198"/>
      <c r="H93" s="198"/>
      <c r="I93" s="201"/>
      <c r="J93" s="202">
        <f>BK93</f>
        <v>0</v>
      </c>
      <c r="K93" s="198"/>
      <c r="L93" s="203"/>
      <c r="M93" s="204"/>
      <c r="N93" s="205"/>
      <c r="O93" s="205"/>
      <c r="P93" s="206">
        <f>P94+P142+P148+P168</f>
        <v>0</v>
      </c>
      <c r="Q93" s="205"/>
      <c r="R93" s="206">
        <f>R94+R142+R148+R168</f>
        <v>0.84842000000000006</v>
      </c>
      <c r="S93" s="205"/>
      <c r="T93" s="207">
        <f>T94+T142+T148+T168</f>
        <v>1.9954000000000003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8" t="s">
        <v>82</v>
      </c>
      <c r="AT93" s="209" t="s">
        <v>74</v>
      </c>
      <c r="AU93" s="209" t="s">
        <v>75</v>
      </c>
      <c r="AY93" s="208" t="s">
        <v>153</v>
      </c>
      <c r="BK93" s="210">
        <f>BK94+BK142+BK148+BK168</f>
        <v>0</v>
      </c>
    </row>
    <row r="94" s="12" customFormat="1" ht="22.8" customHeight="1">
      <c r="A94" s="12"/>
      <c r="B94" s="197"/>
      <c r="C94" s="198"/>
      <c r="D94" s="199" t="s">
        <v>74</v>
      </c>
      <c r="E94" s="211" t="s">
        <v>82</v>
      </c>
      <c r="F94" s="211" t="s">
        <v>330</v>
      </c>
      <c r="G94" s="198"/>
      <c r="H94" s="198"/>
      <c r="I94" s="201"/>
      <c r="J94" s="212">
        <f>BK94</f>
        <v>0</v>
      </c>
      <c r="K94" s="198"/>
      <c r="L94" s="203"/>
      <c r="M94" s="204"/>
      <c r="N94" s="205"/>
      <c r="O94" s="205"/>
      <c r="P94" s="206">
        <f>SUM(P95:P141)</f>
        <v>0</v>
      </c>
      <c r="Q94" s="205"/>
      <c r="R94" s="206">
        <f>SUM(R95:R141)</f>
        <v>0.84842000000000006</v>
      </c>
      <c r="S94" s="205"/>
      <c r="T94" s="207">
        <f>SUM(T95:T141)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8" t="s">
        <v>82</v>
      </c>
      <c r="AT94" s="209" t="s">
        <v>74</v>
      </c>
      <c r="AU94" s="209" t="s">
        <v>82</v>
      </c>
      <c r="AY94" s="208" t="s">
        <v>153</v>
      </c>
      <c r="BK94" s="210">
        <f>SUM(BK95:BK141)</f>
        <v>0</v>
      </c>
    </row>
    <row r="95" s="2" customFormat="1" ht="16.5" customHeight="1">
      <c r="A95" s="39"/>
      <c r="B95" s="40"/>
      <c r="C95" s="213" t="s">
        <v>82</v>
      </c>
      <c r="D95" s="213" t="s">
        <v>156</v>
      </c>
      <c r="E95" s="214" t="s">
        <v>1235</v>
      </c>
      <c r="F95" s="215" t="s">
        <v>1236</v>
      </c>
      <c r="G95" s="216" t="s">
        <v>344</v>
      </c>
      <c r="H95" s="217">
        <v>14</v>
      </c>
      <c r="I95" s="218"/>
      <c r="J95" s="219">
        <f>ROUND(I95*H95,2)</f>
        <v>0</v>
      </c>
      <c r="K95" s="215" t="s">
        <v>333</v>
      </c>
      <c r="L95" s="45"/>
      <c r="M95" s="220" t="s">
        <v>19</v>
      </c>
      <c r="N95" s="221" t="s">
        <v>46</v>
      </c>
      <c r="O95" s="85"/>
      <c r="P95" s="222">
        <f>O95*H95</f>
        <v>0</v>
      </c>
      <c r="Q95" s="222">
        <v>0.06053</v>
      </c>
      <c r="R95" s="222">
        <f>Q95*H95</f>
        <v>0.84742000000000006</v>
      </c>
      <c r="S95" s="222">
        <v>0</v>
      </c>
      <c r="T95" s="223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24" t="s">
        <v>161</v>
      </c>
      <c r="AT95" s="224" t="s">
        <v>156</v>
      </c>
      <c r="AU95" s="224" t="s">
        <v>84</v>
      </c>
      <c r="AY95" s="18" t="s">
        <v>153</v>
      </c>
      <c r="BE95" s="225">
        <f>IF(N95="základní",J95,0)</f>
        <v>0</v>
      </c>
      <c r="BF95" s="225">
        <f>IF(N95="snížená",J95,0)</f>
        <v>0</v>
      </c>
      <c r="BG95" s="225">
        <f>IF(N95="zákl. přenesená",J95,0)</f>
        <v>0</v>
      </c>
      <c r="BH95" s="225">
        <f>IF(N95="sníž. přenesená",J95,0)</f>
        <v>0</v>
      </c>
      <c r="BI95" s="225">
        <f>IF(N95="nulová",J95,0)</f>
        <v>0</v>
      </c>
      <c r="BJ95" s="18" t="s">
        <v>82</v>
      </c>
      <c r="BK95" s="225">
        <f>ROUND(I95*H95,2)</f>
        <v>0</v>
      </c>
      <c r="BL95" s="18" t="s">
        <v>161</v>
      </c>
      <c r="BM95" s="224" t="s">
        <v>1237</v>
      </c>
    </row>
    <row r="96" s="2" customFormat="1">
      <c r="A96" s="39"/>
      <c r="B96" s="40"/>
      <c r="C96" s="41"/>
      <c r="D96" s="226" t="s">
        <v>163</v>
      </c>
      <c r="E96" s="41"/>
      <c r="F96" s="227" t="s">
        <v>1238</v>
      </c>
      <c r="G96" s="41"/>
      <c r="H96" s="41"/>
      <c r="I96" s="228"/>
      <c r="J96" s="41"/>
      <c r="K96" s="41"/>
      <c r="L96" s="45"/>
      <c r="M96" s="229"/>
      <c r="N96" s="230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163</v>
      </c>
      <c r="AU96" s="18" t="s">
        <v>84</v>
      </c>
    </row>
    <row r="97" s="13" customFormat="1">
      <c r="A97" s="13"/>
      <c r="B97" s="231"/>
      <c r="C97" s="232"/>
      <c r="D97" s="226" t="s">
        <v>165</v>
      </c>
      <c r="E97" s="233" t="s">
        <v>19</v>
      </c>
      <c r="F97" s="234" t="s">
        <v>1239</v>
      </c>
      <c r="G97" s="232"/>
      <c r="H97" s="233" t="s">
        <v>19</v>
      </c>
      <c r="I97" s="235"/>
      <c r="J97" s="232"/>
      <c r="K97" s="232"/>
      <c r="L97" s="236"/>
      <c r="M97" s="237"/>
      <c r="N97" s="238"/>
      <c r="O97" s="238"/>
      <c r="P97" s="238"/>
      <c r="Q97" s="238"/>
      <c r="R97" s="238"/>
      <c r="S97" s="238"/>
      <c r="T97" s="239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0" t="s">
        <v>165</v>
      </c>
      <c r="AU97" s="240" t="s">
        <v>84</v>
      </c>
      <c r="AV97" s="13" t="s">
        <v>82</v>
      </c>
      <c r="AW97" s="13" t="s">
        <v>35</v>
      </c>
      <c r="AX97" s="13" t="s">
        <v>75</v>
      </c>
      <c r="AY97" s="240" t="s">
        <v>153</v>
      </c>
    </row>
    <row r="98" s="14" customFormat="1">
      <c r="A98" s="14"/>
      <c r="B98" s="241"/>
      <c r="C98" s="242"/>
      <c r="D98" s="226" t="s">
        <v>165</v>
      </c>
      <c r="E98" s="243" t="s">
        <v>19</v>
      </c>
      <c r="F98" s="244" t="s">
        <v>1240</v>
      </c>
      <c r="G98" s="242"/>
      <c r="H98" s="245">
        <v>14</v>
      </c>
      <c r="I98" s="246"/>
      <c r="J98" s="242"/>
      <c r="K98" s="242"/>
      <c r="L98" s="247"/>
      <c r="M98" s="248"/>
      <c r="N98" s="249"/>
      <c r="O98" s="249"/>
      <c r="P98" s="249"/>
      <c r="Q98" s="249"/>
      <c r="R98" s="249"/>
      <c r="S98" s="249"/>
      <c r="T98" s="250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1" t="s">
        <v>165</v>
      </c>
      <c r="AU98" s="251" t="s">
        <v>84</v>
      </c>
      <c r="AV98" s="14" t="s">
        <v>84</v>
      </c>
      <c r="AW98" s="14" t="s">
        <v>35</v>
      </c>
      <c r="AX98" s="14" t="s">
        <v>75</v>
      </c>
      <c r="AY98" s="251" t="s">
        <v>153</v>
      </c>
    </row>
    <row r="99" s="15" customFormat="1">
      <c r="A99" s="15"/>
      <c r="B99" s="252"/>
      <c r="C99" s="253"/>
      <c r="D99" s="226" t="s">
        <v>165</v>
      </c>
      <c r="E99" s="254" t="s">
        <v>19</v>
      </c>
      <c r="F99" s="255" t="s">
        <v>168</v>
      </c>
      <c r="G99" s="253"/>
      <c r="H99" s="256">
        <v>14</v>
      </c>
      <c r="I99" s="257"/>
      <c r="J99" s="253"/>
      <c r="K99" s="253"/>
      <c r="L99" s="258"/>
      <c r="M99" s="259"/>
      <c r="N99" s="260"/>
      <c r="O99" s="260"/>
      <c r="P99" s="260"/>
      <c r="Q99" s="260"/>
      <c r="R99" s="260"/>
      <c r="S99" s="260"/>
      <c r="T99" s="261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T99" s="262" t="s">
        <v>165</v>
      </c>
      <c r="AU99" s="262" t="s">
        <v>84</v>
      </c>
      <c r="AV99" s="15" t="s">
        <v>161</v>
      </c>
      <c r="AW99" s="15" t="s">
        <v>35</v>
      </c>
      <c r="AX99" s="15" t="s">
        <v>82</v>
      </c>
      <c r="AY99" s="262" t="s">
        <v>153</v>
      </c>
    </row>
    <row r="100" s="2" customFormat="1" ht="21.75" customHeight="1">
      <c r="A100" s="39"/>
      <c r="B100" s="40"/>
      <c r="C100" s="213" t="s">
        <v>84</v>
      </c>
      <c r="D100" s="213" t="s">
        <v>156</v>
      </c>
      <c r="E100" s="214" t="s">
        <v>1241</v>
      </c>
      <c r="F100" s="215" t="s">
        <v>1242</v>
      </c>
      <c r="G100" s="216" t="s">
        <v>180</v>
      </c>
      <c r="H100" s="217">
        <v>39.883000000000003</v>
      </c>
      <c r="I100" s="218"/>
      <c r="J100" s="219">
        <f>ROUND(I100*H100,2)</f>
        <v>0</v>
      </c>
      <c r="K100" s="215" t="s">
        <v>333</v>
      </c>
      <c r="L100" s="45"/>
      <c r="M100" s="220" t="s">
        <v>19</v>
      </c>
      <c r="N100" s="221" t="s">
        <v>46</v>
      </c>
      <c r="O100" s="85"/>
      <c r="P100" s="222">
        <f>O100*H100</f>
        <v>0</v>
      </c>
      <c r="Q100" s="222">
        <v>0</v>
      </c>
      <c r="R100" s="222">
        <f>Q100*H100</f>
        <v>0</v>
      </c>
      <c r="S100" s="222">
        <v>0</v>
      </c>
      <c r="T100" s="223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24" t="s">
        <v>161</v>
      </c>
      <c r="AT100" s="224" t="s">
        <v>156</v>
      </c>
      <c r="AU100" s="224" t="s">
        <v>84</v>
      </c>
      <c r="AY100" s="18" t="s">
        <v>153</v>
      </c>
      <c r="BE100" s="225">
        <f>IF(N100="základní",J100,0)</f>
        <v>0</v>
      </c>
      <c r="BF100" s="225">
        <f>IF(N100="snížená",J100,0)</f>
        <v>0</v>
      </c>
      <c r="BG100" s="225">
        <f>IF(N100="zákl. přenesená",J100,0)</f>
        <v>0</v>
      </c>
      <c r="BH100" s="225">
        <f>IF(N100="sníž. přenesená",J100,0)</f>
        <v>0</v>
      </c>
      <c r="BI100" s="225">
        <f>IF(N100="nulová",J100,0)</f>
        <v>0</v>
      </c>
      <c r="BJ100" s="18" t="s">
        <v>82</v>
      </c>
      <c r="BK100" s="225">
        <f>ROUND(I100*H100,2)</f>
        <v>0</v>
      </c>
      <c r="BL100" s="18" t="s">
        <v>161</v>
      </c>
      <c r="BM100" s="224" t="s">
        <v>1243</v>
      </c>
    </row>
    <row r="101" s="2" customFormat="1">
      <c r="A101" s="39"/>
      <c r="B101" s="40"/>
      <c r="C101" s="41"/>
      <c r="D101" s="226" t="s">
        <v>163</v>
      </c>
      <c r="E101" s="41"/>
      <c r="F101" s="227" t="s">
        <v>1244</v>
      </c>
      <c r="G101" s="41"/>
      <c r="H101" s="41"/>
      <c r="I101" s="228"/>
      <c r="J101" s="41"/>
      <c r="K101" s="41"/>
      <c r="L101" s="45"/>
      <c r="M101" s="229"/>
      <c r="N101" s="230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163</v>
      </c>
      <c r="AU101" s="18" t="s">
        <v>84</v>
      </c>
    </row>
    <row r="102" s="13" customFormat="1">
      <c r="A102" s="13"/>
      <c r="B102" s="231"/>
      <c r="C102" s="232"/>
      <c r="D102" s="226" t="s">
        <v>165</v>
      </c>
      <c r="E102" s="233" t="s">
        <v>19</v>
      </c>
      <c r="F102" s="234" t="s">
        <v>1245</v>
      </c>
      <c r="G102" s="232"/>
      <c r="H102" s="233" t="s">
        <v>19</v>
      </c>
      <c r="I102" s="235"/>
      <c r="J102" s="232"/>
      <c r="K102" s="232"/>
      <c r="L102" s="236"/>
      <c r="M102" s="237"/>
      <c r="N102" s="238"/>
      <c r="O102" s="238"/>
      <c r="P102" s="238"/>
      <c r="Q102" s="238"/>
      <c r="R102" s="238"/>
      <c r="S102" s="238"/>
      <c r="T102" s="239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0" t="s">
        <v>165</v>
      </c>
      <c r="AU102" s="240" t="s">
        <v>84</v>
      </c>
      <c r="AV102" s="13" t="s">
        <v>82</v>
      </c>
      <c r="AW102" s="13" t="s">
        <v>35</v>
      </c>
      <c r="AX102" s="13" t="s">
        <v>75</v>
      </c>
      <c r="AY102" s="240" t="s">
        <v>153</v>
      </c>
    </row>
    <row r="103" s="14" customFormat="1">
      <c r="A103" s="14"/>
      <c r="B103" s="241"/>
      <c r="C103" s="242"/>
      <c r="D103" s="226" t="s">
        <v>165</v>
      </c>
      <c r="E103" s="243" t="s">
        <v>19</v>
      </c>
      <c r="F103" s="244" t="s">
        <v>1246</v>
      </c>
      <c r="G103" s="242"/>
      <c r="H103" s="245">
        <v>39.883000000000003</v>
      </c>
      <c r="I103" s="246"/>
      <c r="J103" s="242"/>
      <c r="K103" s="242"/>
      <c r="L103" s="247"/>
      <c r="M103" s="248"/>
      <c r="N103" s="249"/>
      <c r="O103" s="249"/>
      <c r="P103" s="249"/>
      <c r="Q103" s="249"/>
      <c r="R103" s="249"/>
      <c r="S103" s="249"/>
      <c r="T103" s="250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1" t="s">
        <v>165</v>
      </c>
      <c r="AU103" s="251" t="s">
        <v>84</v>
      </c>
      <c r="AV103" s="14" t="s">
        <v>84</v>
      </c>
      <c r="AW103" s="14" t="s">
        <v>35</v>
      </c>
      <c r="AX103" s="14" t="s">
        <v>75</v>
      </c>
      <c r="AY103" s="251" t="s">
        <v>153</v>
      </c>
    </row>
    <row r="104" s="15" customFormat="1">
      <c r="A104" s="15"/>
      <c r="B104" s="252"/>
      <c r="C104" s="253"/>
      <c r="D104" s="226" t="s">
        <v>165</v>
      </c>
      <c r="E104" s="254" t="s">
        <v>19</v>
      </c>
      <c r="F104" s="255" t="s">
        <v>168</v>
      </c>
      <c r="G104" s="253"/>
      <c r="H104" s="256">
        <v>39.883000000000003</v>
      </c>
      <c r="I104" s="257"/>
      <c r="J104" s="253"/>
      <c r="K104" s="253"/>
      <c r="L104" s="258"/>
      <c r="M104" s="259"/>
      <c r="N104" s="260"/>
      <c r="O104" s="260"/>
      <c r="P104" s="260"/>
      <c r="Q104" s="260"/>
      <c r="R104" s="260"/>
      <c r="S104" s="260"/>
      <c r="T104" s="261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T104" s="262" t="s">
        <v>165</v>
      </c>
      <c r="AU104" s="262" t="s">
        <v>84</v>
      </c>
      <c r="AV104" s="15" t="s">
        <v>161</v>
      </c>
      <c r="AW104" s="15" t="s">
        <v>35</v>
      </c>
      <c r="AX104" s="15" t="s">
        <v>82</v>
      </c>
      <c r="AY104" s="262" t="s">
        <v>153</v>
      </c>
    </row>
    <row r="105" s="2" customFormat="1" ht="16.5" customHeight="1">
      <c r="A105" s="39"/>
      <c r="B105" s="40"/>
      <c r="C105" s="213" t="s">
        <v>177</v>
      </c>
      <c r="D105" s="213" t="s">
        <v>156</v>
      </c>
      <c r="E105" s="214" t="s">
        <v>1247</v>
      </c>
      <c r="F105" s="215" t="s">
        <v>1248</v>
      </c>
      <c r="G105" s="216" t="s">
        <v>180</v>
      </c>
      <c r="H105" s="217">
        <v>6.75</v>
      </c>
      <c r="I105" s="218"/>
      <c r="J105" s="219">
        <f>ROUND(I105*H105,2)</f>
        <v>0</v>
      </c>
      <c r="K105" s="215" t="s">
        <v>333</v>
      </c>
      <c r="L105" s="45"/>
      <c r="M105" s="220" t="s">
        <v>19</v>
      </c>
      <c r="N105" s="221" t="s">
        <v>46</v>
      </c>
      <c r="O105" s="85"/>
      <c r="P105" s="222">
        <f>O105*H105</f>
        <v>0</v>
      </c>
      <c r="Q105" s="222">
        <v>0</v>
      </c>
      <c r="R105" s="222">
        <f>Q105*H105</f>
        <v>0</v>
      </c>
      <c r="S105" s="222">
        <v>0</v>
      </c>
      <c r="T105" s="223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4" t="s">
        <v>161</v>
      </c>
      <c r="AT105" s="224" t="s">
        <v>156</v>
      </c>
      <c r="AU105" s="224" t="s">
        <v>84</v>
      </c>
      <c r="AY105" s="18" t="s">
        <v>153</v>
      </c>
      <c r="BE105" s="225">
        <f>IF(N105="základní",J105,0)</f>
        <v>0</v>
      </c>
      <c r="BF105" s="225">
        <f>IF(N105="snížená",J105,0)</f>
        <v>0</v>
      </c>
      <c r="BG105" s="225">
        <f>IF(N105="zákl. přenesená",J105,0)</f>
        <v>0</v>
      </c>
      <c r="BH105" s="225">
        <f>IF(N105="sníž. přenesená",J105,0)</f>
        <v>0</v>
      </c>
      <c r="BI105" s="225">
        <f>IF(N105="nulová",J105,0)</f>
        <v>0</v>
      </c>
      <c r="BJ105" s="18" t="s">
        <v>82</v>
      </c>
      <c r="BK105" s="225">
        <f>ROUND(I105*H105,2)</f>
        <v>0</v>
      </c>
      <c r="BL105" s="18" t="s">
        <v>161</v>
      </c>
      <c r="BM105" s="224" t="s">
        <v>1249</v>
      </c>
    </row>
    <row r="106" s="2" customFormat="1">
      <c r="A106" s="39"/>
      <c r="B106" s="40"/>
      <c r="C106" s="41"/>
      <c r="D106" s="226" t="s">
        <v>163</v>
      </c>
      <c r="E106" s="41"/>
      <c r="F106" s="227" t="s">
        <v>1250</v>
      </c>
      <c r="G106" s="41"/>
      <c r="H106" s="41"/>
      <c r="I106" s="228"/>
      <c r="J106" s="41"/>
      <c r="K106" s="41"/>
      <c r="L106" s="45"/>
      <c r="M106" s="229"/>
      <c r="N106" s="230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163</v>
      </c>
      <c r="AU106" s="18" t="s">
        <v>84</v>
      </c>
    </row>
    <row r="107" s="13" customFormat="1">
      <c r="A107" s="13"/>
      <c r="B107" s="231"/>
      <c r="C107" s="232"/>
      <c r="D107" s="226" t="s">
        <v>165</v>
      </c>
      <c r="E107" s="233" t="s">
        <v>19</v>
      </c>
      <c r="F107" s="234" t="s">
        <v>1251</v>
      </c>
      <c r="G107" s="232"/>
      <c r="H107" s="233" t="s">
        <v>19</v>
      </c>
      <c r="I107" s="235"/>
      <c r="J107" s="232"/>
      <c r="K107" s="232"/>
      <c r="L107" s="236"/>
      <c r="M107" s="237"/>
      <c r="N107" s="238"/>
      <c r="O107" s="238"/>
      <c r="P107" s="238"/>
      <c r="Q107" s="238"/>
      <c r="R107" s="238"/>
      <c r="S107" s="238"/>
      <c r="T107" s="239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0" t="s">
        <v>165</v>
      </c>
      <c r="AU107" s="240" t="s">
        <v>84</v>
      </c>
      <c r="AV107" s="13" t="s">
        <v>82</v>
      </c>
      <c r="AW107" s="13" t="s">
        <v>35</v>
      </c>
      <c r="AX107" s="13" t="s">
        <v>75</v>
      </c>
      <c r="AY107" s="240" t="s">
        <v>153</v>
      </c>
    </row>
    <row r="108" s="14" customFormat="1">
      <c r="A108" s="14"/>
      <c r="B108" s="241"/>
      <c r="C108" s="242"/>
      <c r="D108" s="226" t="s">
        <v>165</v>
      </c>
      <c r="E108" s="243" t="s">
        <v>19</v>
      </c>
      <c r="F108" s="244" t="s">
        <v>1252</v>
      </c>
      <c r="G108" s="242"/>
      <c r="H108" s="245">
        <v>6.75</v>
      </c>
      <c r="I108" s="246"/>
      <c r="J108" s="242"/>
      <c r="K108" s="242"/>
      <c r="L108" s="247"/>
      <c r="M108" s="248"/>
      <c r="N108" s="249"/>
      <c r="O108" s="249"/>
      <c r="P108" s="249"/>
      <c r="Q108" s="249"/>
      <c r="R108" s="249"/>
      <c r="S108" s="249"/>
      <c r="T108" s="250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1" t="s">
        <v>165</v>
      </c>
      <c r="AU108" s="251" t="s">
        <v>84</v>
      </c>
      <c r="AV108" s="14" t="s">
        <v>84</v>
      </c>
      <c r="AW108" s="14" t="s">
        <v>35</v>
      </c>
      <c r="AX108" s="14" t="s">
        <v>75</v>
      </c>
      <c r="AY108" s="251" t="s">
        <v>153</v>
      </c>
    </row>
    <row r="109" s="15" customFormat="1">
      <c r="A109" s="15"/>
      <c r="B109" s="252"/>
      <c r="C109" s="253"/>
      <c r="D109" s="226" t="s">
        <v>165</v>
      </c>
      <c r="E109" s="254" t="s">
        <v>19</v>
      </c>
      <c r="F109" s="255" t="s">
        <v>168</v>
      </c>
      <c r="G109" s="253"/>
      <c r="H109" s="256">
        <v>6.75</v>
      </c>
      <c r="I109" s="257"/>
      <c r="J109" s="253"/>
      <c r="K109" s="253"/>
      <c r="L109" s="258"/>
      <c r="M109" s="259"/>
      <c r="N109" s="260"/>
      <c r="O109" s="260"/>
      <c r="P109" s="260"/>
      <c r="Q109" s="260"/>
      <c r="R109" s="260"/>
      <c r="S109" s="260"/>
      <c r="T109" s="261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62" t="s">
        <v>165</v>
      </c>
      <c r="AU109" s="262" t="s">
        <v>84</v>
      </c>
      <c r="AV109" s="15" t="s">
        <v>161</v>
      </c>
      <c r="AW109" s="15" t="s">
        <v>35</v>
      </c>
      <c r="AX109" s="15" t="s">
        <v>82</v>
      </c>
      <c r="AY109" s="262" t="s">
        <v>153</v>
      </c>
    </row>
    <row r="110" s="2" customFormat="1" ht="16.5" customHeight="1">
      <c r="A110" s="39"/>
      <c r="B110" s="40"/>
      <c r="C110" s="213" t="s">
        <v>161</v>
      </c>
      <c r="D110" s="213" t="s">
        <v>156</v>
      </c>
      <c r="E110" s="214" t="s">
        <v>1253</v>
      </c>
      <c r="F110" s="215" t="s">
        <v>1254</v>
      </c>
      <c r="G110" s="216" t="s">
        <v>180</v>
      </c>
      <c r="H110" s="217">
        <v>1.5780000000000001</v>
      </c>
      <c r="I110" s="218"/>
      <c r="J110" s="219">
        <f>ROUND(I110*H110,2)</f>
        <v>0</v>
      </c>
      <c r="K110" s="215" t="s">
        <v>333</v>
      </c>
      <c r="L110" s="45"/>
      <c r="M110" s="220" t="s">
        <v>19</v>
      </c>
      <c r="N110" s="221" t="s">
        <v>46</v>
      </c>
      <c r="O110" s="85"/>
      <c r="P110" s="222">
        <f>O110*H110</f>
        <v>0</v>
      </c>
      <c r="Q110" s="222">
        <v>0</v>
      </c>
      <c r="R110" s="222">
        <f>Q110*H110</f>
        <v>0</v>
      </c>
      <c r="S110" s="222">
        <v>0</v>
      </c>
      <c r="T110" s="223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4" t="s">
        <v>161</v>
      </c>
      <c r="AT110" s="224" t="s">
        <v>156</v>
      </c>
      <c r="AU110" s="224" t="s">
        <v>84</v>
      </c>
      <c r="AY110" s="18" t="s">
        <v>153</v>
      </c>
      <c r="BE110" s="225">
        <f>IF(N110="základní",J110,0)</f>
        <v>0</v>
      </c>
      <c r="BF110" s="225">
        <f>IF(N110="snížená",J110,0)</f>
        <v>0</v>
      </c>
      <c r="BG110" s="225">
        <f>IF(N110="zákl. přenesená",J110,0)</f>
        <v>0</v>
      </c>
      <c r="BH110" s="225">
        <f>IF(N110="sníž. přenesená",J110,0)</f>
        <v>0</v>
      </c>
      <c r="BI110" s="225">
        <f>IF(N110="nulová",J110,0)</f>
        <v>0</v>
      </c>
      <c r="BJ110" s="18" t="s">
        <v>82</v>
      </c>
      <c r="BK110" s="225">
        <f>ROUND(I110*H110,2)</f>
        <v>0</v>
      </c>
      <c r="BL110" s="18" t="s">
        <v>161</v>
      </c>
      <c r="BM110" s="224" t="s">
        <v>1255</v>
      </c>
    </row>
    <row r="111" s="2" customFormat="1">
      <c r="A111" s="39"/>
      <c r="B111" s="40"/>
      <c r="C111" s="41"/>
      <c r="D111" s="226" t="s">
        <v>163</v>
      </c>
      <c r="E111" s="41"/>
      <c r="F111" s="227" t="s">
        <v>1256</v>
      </c>
      <c r="G111" s="41"/>
      <c r="H111" s="41"/>
      <c r="I111" s="228"/>
      <c r="J111" s="41"/>
      <c r="K111" s="41"/>
      <c r="L111" s="45"/>
      <c r="M111" s="229"/>
      <c r="N111" s="230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163</v>
      </c>
      <c r="AU111" s="18" t="s">
        <v>84</v>
      </c>
    </row>
    <row r="112" s="13" customFormat="1">
      <c r="A112" s="13"/>
      <c r="B112" s="231"/>
      <c r="C112" s="232"/>
      <c r="D112" s="226" t="s">
        <v>165</v>
      </c>
      <c r="E112" s="233" t="s">
        <v>19</v>
      </c>
      <c r="F112" s="234" t="s">
        <v>1257</v>
      </c>
      <c r="G112" s="232"/>
      <c r="H112" s="233" t="s">
        <v>19</v>
      </c>
      <c r="I112" s="235"/>
      <c r="J112" s="232"/>
      <c r="K112" s="232"/>
      <c r="L112" s="236"/>
      <c r="M112" s="237"/>
      <c r="N112" s="238"/>
      <c r="O112" s="238"/>
      <c r="P112" s="238"/>
      <c r="Q112" s="238"/>
      <c r="R112" s="238"/>
      <c r="S112" s="238"/>
      <c r="T112" s="239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0" t="s">
        <v>165</v>
      </c>
      <c r="AU112" s="240" t="s">
        <v>84</v>
      </c>
      <c r="AV112" s="13" t="s">
        <v>82</v>
      </c>
      <c r="AW112" s="13" t="s">
        <v>35</v>
      </c>
      <c r="AX112" s="13" t="s">
        <v>75</v>
      </c>
      <c r="AY112" s="240" t="s">
        <v>153</v>
      </c>
    </row>
    <row r="113" s="14" customFormat="1">
      <c r="A113" s="14"/>
      <c r="B113" s="241"/>
      <c r="C113" s="242"/>
      <c r="D113" s="226" t="s">
        <v>165</v>
      </c>
      <c r="E113" s="243" t="s">
        <v>19</v>
      </c>
      <c r="F113" s="244" t="s">
        <v>1258</v>
      </c>
      <c r="G113" s="242"/>
      <c r="H113" s="245">
        <v>1.5780000000000001</v>
      </c>
      <c r="I113" s="246"/>
      <c r="J113" s="242"/>
      <c r="K113" s="242"/>
      <c r="L113" s="247"/>
      <c r="M113" s="248"/>
      <c r="N113" s="249"/>
      <c r="O113" s="249"/>
      <c r="P113" s="249"/>
      <c r="Q113" s="249"/>
      <c r="R113" s="249"/>
      <c r="S113" s="249"/>
      <c r="T113" s="250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1" t="s">
        <v>165</v>
      </c>
      <c r="AU113" s="251" t="s">
        <v>84</v>
      </c>
      <c r="AV113" s="14" t="s">
        <v>84</v>
      </c>
      <c r="AW113" s="14" t="s">
        <v>35</v>
      </c>
      <c r="AX113" s="14" t="s">
        <v>75</v>
      </c>
      <c r="AY113" s="251" t="s">
        <v>153</v>
      </c>
    </row>
    <row r="114" s="15" customFormat="1">
      <c r="A114" s="15"/>
      <c r="B114" s="252"/>
      <c r="C114" s="253"/>
      <c r="D114" s="226" t="s">
        <v>165</v>
      </c>
      <c r="E114" s="254" t="s">
        <v>19</v>
      </c>
      <c r="F114" s="255" t="s">
        <v>168</v>
      </c>
      <c r="G114" s="253"/>
      <c r="H114" s="256">
        <v>1.5780000000000001</v>
      </c>
      <c r="I114" s="257"/>
      <c r="J114" s="253"/>
      <c r="K114" s="253"/>
      <c r="L114" s="258"/>
      <c r="M114" s="259"/>
      <c r="N114" s="260"/>
      <c r="O114" s="260"/>
      <c r="P114" s="260"/>
      <c r="Q114" s="260"/>
      <c r="R114" s="260"/>
      <c r="S114" s="260"/>
      <c r="T114" s="261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T114" s="262" t="s">
        <v>165</v>
      </c>
      <c r="AU114" s="262" t="s">
        <v>84</v>
      </c>
      <c r="AV114" s="15" t="s">
        <v>161</v>
      </c>
      <c r="AW114" s="15" t="s">
        <v>35</v>
      </c>
      <c r="AX114" s="15" t="s">
        <v>82</v>
      </c>
      <c r="AY114" s="262" t="s">
        <v>153</v>
      </c>
    </row>
    <row r="115" s="2" customFormat="1" ht="16.5" customHeight="1">
      <c r="A115" s="39"/>
      <c r="B115" s="40"/>
      <c r="C115" s="213" t="s">
        <v>154</v>
      </c>
      <c r="D115" s="213" t="s">
        <v>156</v>
      </c>
      <c r="E115" s="214" t="s">
        <v>1259</v>
      </c>
      <c r="F115" s="215" t="s">
        <v>1260</v>
      </c>
      <c r="G115" s="216" t="s">
        <v>180</v>
      </c>
      <c r="H115" s="217">
        <v>46.633000000000003</v>
      </c>
      <c r="I115" s="218"/>
      <c r="J115" s="219">
        <f>ROUND(I115*H115,2)</f>
        <v>0</v>
      </c>
      <c r="K115" s="215" t="s">
        <v>333</v>
      </c>
      <c r="L115" s="45"/>
      <c r="M115" s="220" t="s">
        <v>19</v>
      </c>
      <c r="N115" s="221" t="s">
        <v>46</v>
      </c>
      <c r="O115" s="85"/>
      <c r="P115" s="222">
        <f>O115*H115</f>
        <v>0</v>
      </c>
      <c r="Q115" s="222">
        <v>0</v>
      </c>
      <c r="R115" s="222">
        <f>Q115*H115</f>
        <v>0</v>
      </c>
      <c r="S115" s="222">
        <v>0</v>
      </c>
      <c r="T115" s="223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4" t="s">
        <v>161</v>
      </c>
      <c r="AT115" s="224" t="s">
        <v>156</v>
      </c>
      <c r="AU115" s="224" t="s">
        <v>84</v>
      </c>
      <c r="AY115" s="18" t="s">
        <v>153</v>
      </c>
      <c r="BE115" s="225">
        <f>IF(N115="základní",J115,0)</f>
        <v>0</v>
      </c>
      <c r="BF115" s="225">
        <f>IF(N115="snížená",J115,0)</f>
        <v>0</v>
      </c>
      <c r="BG115" s="225">
        <f>IF(N115="zákl. přenesená",J115,0)</f>
        <v>0</v>
      </c>
      <c r="BH115" s="225">
        <f>IF(N115="sníž. přenesená",J115,0)</f>
        <v>0</v>
      </c>
      <c r="BI115" s="225">
        <f>IF(N115="nulová",J115,0)</f>
        <v>0</v>
      </c>
      <c r="BJ115" s="18" t="s">
        <v>82</v>
      </c>
      <c r="BK115" s="225">
        <f>ROUND(I115*H115,2)</f>
        <v>0</v>
      </c>
      <c r="BL115" s="18" t="s">
        <v>161</v>
      </c>
      <c r="BM115" s="224" t="s">
        <v>1261</v>
      </c>
    </row>
    <row r="116" s="2" customFormat="1">
      <c r="A116" s="39"/>
      <c r="B116" s="40"/>
      <c r="C116" s="41"/>
      <c r="D116" s="226" t="s">
        <v>163</v>
      </c>
      <c r="E116" s="41"/>
      <c r="F116" s="227" t="s">
        <v>1262</v>
      </c>
      <c r="G116" s="41"/>
      <c r="H116" s="41"/>
      <c r="I116" s="228"/>
      <c r="J116" s="41"/>
      <c r="K116" s="41"/>
      <c r="L116" s="45"/>
      <c r="M116" s="229"/>
      <c r="N116" s="230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163</v>
      </c>
      <c r="AU116" s="18" t="s">
        <v>84</v>
      </c>
    </row>
    <row r="117" s="13" customFormat="1">
      <c r="A117" s="13"/>
      <c r="B117" s="231"/>
      <c r="C117" s="232"/>
      <c r="D117" s="226" t="s">
        <v>165</v>
      </c>
      <c r="E117" s="233" t="s">
        <v>19</v>
      </c>
      <c r="F117" s="234" t="s">
        <v>1263</v>
      </c>
      <c r="G117" s="232"/>
      <c r="H117" s="233" t="s">
        <v>19</v>
      </c>
      <c r="I117" s="235"/>
      <c r="J117" s="232"/>
      <c r="K117" s="232"/>
      <c r="L117" s="236"/>
      <c r="M117" s="237"/>
      <c r="N117" s="238"/>
      <c r="O117" s="238"/>
      <c r="P117" s="238"/>
      <c r="Q117" s="238"/>
      <c r="R117" s="238"/>
      <c r="S117" s="238"/>
      <c r="T117" s="239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0" t="s">
        <v>165</v>
      </c>
      <c r="AU117" s="240" t="s">
        <v>84</v>
      </c>
      <c r="AV117" s="13" t="s">
        <v>82</v>
      </c>
      <c r="AW117" s="13" t="s">
        <v>35</v>
      </c>
      <c r="AX117" s="13" t="s">
        <v>75</v>
      </c>
      <c r="AY117" s="240" t="s">
        <v>153</v>
      </c>
    </row>
    <row r="118" s="13" customFormat="1">
      <c r="A118" s="13"/>
      <c r="B118" s="231"/>
      <c r="C118" s="232"/>
      <c r="D118" s="226" t="s">
        <v>165</v>
      </c>
      <c r="E118" s="233" t="s">
        <v>19</v>
      </c>
      <c r="F118" s="234" t="s">
        <v>1245</v>
      </c>
      <c r="G118" s="232"/>
      <c r="H118" s="233" t="s">
        <v>19</v>
      </c>
      <c r="I118" s="235"/>
      <c r="J118" s="232"/>
      <c r="K118" s="232"/>
      <c r="L118" s="236"/>
      <c r="M118" s="237"/>
      <c r="N118" s="238"/>
      <c r="O118" s="238"/>
      <c r="P118" s="238"/>
      <c r="Q118" s="238"/>
      <c r="R118" s="238"/>
      <c r="S118" s="238"/>
      <c r="T118" s="239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0" t="s">
        <v>165</v>
      </c>
      <c r="AU118" s="240" t="s">
        <v>84</v>
      </c>
      <c r="AV118" s="13" t="s">
        <v>82</v>
      </c>
      <c r="AW118" s="13" t="s">
        <v>35</v>
      </c>
      <c r="AX118" s="13" t="s">
        <v>75</v>
      </c>
      <c r="AY118" s="240" t="s">
        <v>153</v>
      </c>
    </row>
    <row r="119" s="14" customFormat="1">
      <c r="A119" s="14"/>
      <c r="B119" s="241"/>
      <c r="C119" s="242"/>
      <c r="D119" s="226" t="s">
        <v>165</v>
      </c>
      <c r="E119" s="243" t="s">
        <v>19</v>
      </c>
      <c r="F119" s="244" t="s">
        <v>1246</v>
      </c>
      <c r="G119" s="242"/>
      <c r="H119" s="245">
        <v>39.883000000000003</v>
      </c>
      <c r="I119" s="246"/>
      <c r="J119" s="242"/>
      <c r="K119" s="242"/>
      <c r="L119" s="247"/>
      <c r="M119" s="248"/>
      <c r="N119" s="249"/>
      <c r="O119" s="249"/>
      <c r="P119" s="249"/>
      <c r="Q119" s="249"/>
      <c r="R119" s="249"/>
      <c r="S119" s="249"/>
      <c r="T119" s="250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1" t="s">
        <v>165</v>
      </c>
      <c r="AU119" s="251" t="s">
        <v>84</v>
      </c>
      <c r="AV119" s="14" t="s">
        <v>84</v>
      </c>
      <c r="AW119" s="14" t="s">
        <v>35</v>
      </c>
      <c r="AX119" s="14" t="s">
        <v>75</v>
      </c>
      <c r="AY119" s="251" t="s">
        <v>153</v>
      </c>
    </row>
    <row r="120" s="13" customFormat="1">
      <c r="A120" s="13"/>
      <c r="B120" s="231"/>
      <c r="C120" s="232"/>
      <c r="D120" s="226" t="s">
        <v>165</v>
      </c>
      <c r="E120" s="233" t="s">
        <v>19</v>
      </c>
      <c r="F120" s="234" t="s">
        <v>1251</v>
      </c>
      <c r="G120" s="232"/>
      <c r="H120" s="233" t="s">
        <v>19</v>
      </c>
      <c r="I120" s="235"/>
      <c r="J120" s="232"/>
      <c r="K120" s="232"/>
      <c r="L120" s="236"/>
      <c r="M120" s="237"/>
      <c r="N120" s="238"/>
      <c r="O120" s="238"/>
      <c r="P120" s="238"/>
      <c r="Q120" s="238"/>
      <c r="R120" s="238"/>
      <c r="S120" s="238"/>
      <c r="T120" s="239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0" t="s">
        <v>165</v>
      </c>
      <c r="AU120" s="240" t="s">
        <v>84</v>
      </c>
      <c r="AV120" s="13" t="s">
        <v>82</v>
      </c>
      <c r="AW120" s="13" t="s">
        <v>35</v>
      </c>
      <c r="AX120" s="13" t="s">
        <v>75</v>
      </c>
      <c r="AY120" s="240" t="s">
        <v>153</v>
      </c>
    </row>
    <row r="121" s="14" customFormat="1">
      <c r="A121" s="14"/>
      <c r="B121" s="241"/>
      <c r="C121" s="242"/>
      <c r="D121" s="226" t="s">
        <v>165</v>
      </c>
      <c r="E121" s="243" t="s">
        <v>19</v>
      </c>
      <c r="F121" s="244" t="s">
        <v>1252</v>
      </c>
      <c r="G121" s="242"/>
      <c r="H121" s="245">
        <v>6.75</v>
      </c>
      <c r="I121" s="246"/>
      <c r="J121" s="242"/>
      <c r="K121" s="242"/>
      <c r="L121" s="247"/>
      <c r="M121" s="248"/>
      <c r="N121" s="249"/>
      <c r="O121" s="249"/>
      <c r="P121" s="249"/>
      <c r="Q121" s="249"/>
      <c r="R121" s="249"/>
      <c r="S121" s="249"/>
      <c r="T121" s="250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1" t="s">
        <v>165</v>
      </c>
      <c r="AU121" s="251" t="s">
        <v>84</v>
      </c>
      <c r="AV121" s="14" t="s">
        <v>84</v>
      </c>
      <c r="AW121" s="14" t="s">
        <v>35</v>
      </c>
      <c r="AX121" s="14" t="s">
        <v>75</v>
      </c>
      <c r="AY121" s="251" t="s">
        <v>153</v>
      </c>
    </row>
    <row r="122" s="15" customFormat="1">
      <c r="A122" s="15"/>
      <c r="B122" s="252"/>
      <c r="C122" s="253"/>
      <c r="D122" s="226" t="s">
        <v>165</v>
      </c>
      <c r="E122" s="254" t="s">
        <v>19</v>
      </c>
      <c r="F122" s="255" t="s">
        <v>168</v>
      </c>
      <c r="G122" s="253"/>
      <c r="H122" s="256">
        <v>46.633000000000003</v>
      </c>
      <c r="I122" s="257"/>
      <c r="J122" s="253"/>
      <c r="K122" s="253"/>
      <c r="L122" s="258"/>
      <c r="M122" s="259"/>
      <c r="N122" s="260"/>
      <c r="O122" s="260"/>
      <c r="P122" s="260"/>
      <c r="Q122" s="260"/>
      <c r="R122" s="260"/>
      <c r="S122" s="260"/>
      <c r="T122" s="261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T122" s="262" t="s">
        <v>165</v>
      </c>
      <c r="AU122" s="262" t="s">
        <v>84</v>
      </c>
      <c r="AV122" s="15" t="s">
        <v>161</v>
      </c>
      <c r="AW122" s="15" t="s">
        <v>35</v>
      </c>
      <c r="AX122" s="15" t="s">
        <v>82</v>
      </c>
      <c r="AY122" s="262" t="s">
        <v>153</v>
      </c>
    </row>
    <row r="123" s="2" customFormat="1" ht="16.5" customHeight="1">
      <c r="A123" s="39"/>
      <c r="B123" s="40"/>
      <c r="C123" s="213" t="s">
        <v>197</v>
      </c>
      <c r="D123" s="213" t="s">
        <v>156</v>
      </c>
      <c r="E123" s="214" t="s">
        <v>430</v>
      </c>
      <c r="F123" s="215" t="s">
        <v>431</v>
      </c>
      <c r="G123" s="216" t="s">
        <v>180</v>
      </c>
      <c r="H123" s="217">
        <v>48.210999999999999</v>
      </c>
      <c r="I123" s="218"/>
      <c r="J123" s="219">
        <f>ROUND(I123*H123,2)</f>
        <v>0</v>
      </c>
      <c r="K123" s="215" t="s">
        <v>333</v>
      </c>
      <c r="L123" s="45"/>
      <c r="M123" s="220" t="s">
        <v>19</v>
      </c>
      <c r="N123" s="221" t="s">
        <v>46</v>
      </c>
      <c r="O123" s="85"/>
      <c r="P123" s="222">
        <f>O123*H123</f>
        <v>0</v>
      </c>
      <c r="Q123" s="222">
        <v>0</v>
      </c>
      <c r="R123" s="222">
        <f>Q123*H123</f>
        <v>0</v>
      </c>
      <c r="S123" s="222">
        <v>0</v>
      </c>
      <c r="T123" s="223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24" t="s">
        <v>161</v>
      </c>
      <c r="AT123" s="224" t="s">
        <v>156</v>
      </c>
      <c r="AU123" s="224" t="s">
        <v>84</v>
      </c>
      <c r="AY123" s="18" t="s">
        <v>153</v>
      </c>
      <c r="BE123" s="225">
        <f>IF(N123="základní",J123,0)</f>
        <v>0</v>
      </c>
      <c r="BF123" s="225">
        <f>IF(N123="snížená",J123,0)</f>
        <v>0</v>
      </c>
      <c r="BG123" s="225">
        <f>IF(N123="zákl. přenesená",J123,0)</f>
        <v>0</v>
      </c>
      <c r="BH123" s="225">
        <f>IF(N123="sníž. přenesená",J123,0)</f>
        <v>0</v>
      </c>
      <c r="BI123" s="225">
        <f>IF(N123="nulová",J123,0)</f>
        <v>0</v>
      </c>
      <c r="BJ123" s="18" t="s">
        <v>82</v>
      </c>
      <c r="BK123" s="225">
        <f>ROUND(I123*H123,2)</f>
        <v>0</v>
      </c>
      <c r="BL123" s="18" t="s">
        <v>161</v>
      </c>
      <c r="BM123" s="224" t="s">
        <v>1264</v>
      </c>
    </row>
    <row r="124" s="2" customFormat="1">
      <c r="A124" s="39"/>
      <c r="B124" s="40"/>
      <c r="C124" s="41"/>
      <c r="D124" s="226" t="s">
        <v>163</v>
      </c>
      <c r="E124" s="41"/>
      <c r="F124" s="227" t="s">
        <v>433</v>
      </c>
      <c r="G124" s="41"/>
      <c r="H124" s="41"/>
      <c r="I124" s="228"/>
      <c r="J124" s="41"/>
      <c r="K124" s="41"/>
      <c r="L124" s="45"/>
      <c r="M124" s="229"/>
      <c r="N124" s="230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163</v>
      </c>
      <c r="AU124" s="18" t="s">
        <v>84</v>
      </c>
    </row>
    <row r="125" s="13" customFormat="1">
      <c r="A125" s="13"/>
      <c r="B125" s="231"/>
      <c r="C125" s="232"/>
      <c r="D125" s="226" t="s">
        <v>165</v>
      </c>
      <c r="E125" s="233" t="s">
        <v>19</v>
      </c>
      <c r="F125" s="234" t="s">
        <v>1263</v>
      </c>
      <c r="G125" s="232"/>
      <c r="H125" s="233" t="s">
        <v>19</v>
      </c>
      <c r="I125" s="235"/>
      <c r="J125" s="232"/>
      <c r="K125" s="232"/>
      <c r="L125" s="236"/>
      <c r="M125" s="237"/>
      <c r="N125" s="238"/>
      <c r="O125" s="238"/>
      <c r="P125" s="238"/>
      <c r="Q125" s="238"/>
      <c r="R125" s="238"/>
      <c r="S125" s="238"/>
      <c r="T125" s="239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0" t="s">
        <v>165</v>
      </c>
      <c r="AU125" s="240" t="s">
        <v>84</v>
      </c>
      <c r="AV125" s="13" t="s">
        <v>82</v>
      </c>
      <c r="AW125" s="13" t="s">
        <v>35</v>
      </c>
      <c r="AX125" s="13" t="s">
        <v>75</v>
      </c>
      <c r="AY125" s="240" t="s">
        <v>153</v>
      </c>
    </row>
    <row r="126" s="13" customFormat="1">
      <c r="A126" s="13"/>
      <c r="B126" s="231"/>
      <c r="C126" s="232"/>
      <c r="D126" s="226" t="s">
        <v>165</v>
      </c>
      <c r="E126" s="233" t="s">
        <v>19</v>
      </c>
      <c r="F126" s="234" t="s">
        <v>1245</v>
      </c>
      <c r="G126" s="232"/>
      <c r="H126" s="233" t="s">
        <v>19</v>
      </c>
      <c r="I126" s="235"/>
      <c r="J126" s="232"/>
      <c r="K126" s="232"/>
      <c r="L126" s="236"/>
      <c r="M126" s="237"/>
      <c r="N126" s="238"/>
      <c r="O126" s="238"/>
      <c r="P126" s="238"/>
      <c r="Q126" s="238"/>
      <c r="R126" s="238"/>
      <c r="S126" s="238"/>
      <c r="T126" s="239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0" t="s">
        <v>165</v>
      </c>
      <c r="AU126" s="240" t="s">
        <v>84</v>
      </c>
      <c r="AV126" s="13" t="s">
        <v>82</v>
      </c>
      <c r="AW126" s="13" t="s">
        <v>35</v>
      </c>
      <c r="AX126" s="13" t="s">
        <v>75</v>
      </c>
      <c r="AY126" s="240" t="s">
        <v>153</v>
      </c>
    </row>
    <row r="127" s="14" customFormat="1">
      <c r="A127" s="14"/>
      <c r="B127" s="241"/>
      <c r="C127" s="242"/>
      <c r="D127" s="226" t="s">
        <v>165</v>
      </c>
      <c r="E127" s="243" t="s">
        <v>19</v>
      </c>
      <c r="F127" s="244" t="s">
        <v>1265</v>
      </c>
      <c r="G127" s="242"/>
      <c r="H127" s="245">
        <v>41.460999999999999</v>
      </c>
      <c r="I127" s="246"/>
      <c r="J127" s="242"/>
      <c r="K127" s="242"/>
      <c r="L127" s="247"/>
      <c r="M127" s="248"/>
      <c r="N127" s="249"/>
      <c r="O127" s="249"/>
      <c r="P127" s="249"/>
      <c r="Q127" s="249"/>
      <c r="R127" s="249"/>
      <c r="S127" s="249"/>
      <c r="T127" s="250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1" t="s">
        <v>165</v>
      </c>
      <c r="AU127" s="251" t="s">
        <v>84</v>
      </c>
      <c r="AV127" s="14" t="s">
        <v>84</v>
      </c>
      <c r="AW127" s="14" t="s">
        <v>35</v>
      </c>
      <c r="AX127" s="14" t="s">
        <v>75</v>
      </c>
      <c r="AY127" s="251" t="s">
        <v>153</v>
      </c>
    </row>
    <row r="128" s="13" customFormat="1">
      <c r="A128" s="13"/>
      <c r="B128" s="231"/>
      <c r="C128" s="232"/>
      <c r="D128" s="226" t="s">
        <v>165</v>
      </c>
      <c r="E128" s="233" t="s">
        <v>19</v>
      </c>
      <c r="F128" s="234" t="s">
        <v>1251</v>
      </c>
      <c r="G128" s="232"/>
      <c r="H128" s="233" t="s">
        <v>19</v>
      </c>
      <c r="I128" s="235"/>
      <c r="J128" s="232"/>
      <c r="K128" s="232"/>
      <c r="L128" s="236"/>
      <c r="M128" s="237"/>
      <c r="N128" s="238"/>
      <c r="O128" s="238"/>
      <c r="P128" s="238"/>
      <c r="Q128" s="238"/>
      <c r="R128" s="238"/>
      <c r="S128" s="238"/>
      <c r="T128" s="239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0" t="s">
        <v>165</v>
      </c>
      <c r="AU128" s="240" t="s">
        <v>84</v>
      </c>
      <c r="AV128" s="13" t="s">
        <v>82</v>
      </c>
      <c r="AW128" s="13" t="s">
        <v>35</v>
      </c>
      <c r="AX128" s="13" t="s">
        <v>75</v>
      </c>
      <c r="AY128" s="240" t="s">
        <v>153</v>
      </c>
    </row>
    <row r="129" s="14" customFormat="1">
      <c r="A129" s="14"/>
      <c r="B129" s="241"/>
      <c r="C129" s="242"/>
      <c r="D129" s="226" t="s">
        <v>165</v>
      </c>
      <c r="E129" s="243" t="s">
        <v>19</v>
      </c>
      <c r="F129" s="244" t="s">
        <v>1252</v>
      </c>
      <c r="G129" s="242"/>
      <c r="H129" s="245">
        <v>6.75</v>
      </c>
      <c r="I129" s="246"/>
      <c r="J129" s="242"/>
      <c r="K129" s="242"/>
      <c r="L129" s="247"/>
      <c r="M129" s="248"/>
      <c r="N129" s="249"/>
      <c r="O129" s="249"/>
      <c r="P129" s="249"/>
      <c r="Q129" s="249"/>
      <c r="R129" s="249"/>
      <c r="S129" s="249"/>
      <c r="T129" s="250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1" t="s">
        <v>165</v>
      </c>
      <c r="AU129" s="251" t="s">
        <v>84</v>
      </c>
      <c r="AV129" s="14" t="s">
        <v>84</v>
      </c>
      <c r="AW129" s="14" t="s">
        <v>35</v>
      </c>
      <c r="AX129" s="14" t="s">
        <v>75</v>
      </c>
      <c r="AY129" s="251" t="s">
        <v>153</v>
      </c>
    </row>
    <row r="130" s="15" customFormat="1">
      <c r="A130" s="15"/>
      <c r="B130" s="252"/>
      <c r="C130" s="253"/>
      <c r="D130" s="226" t="s">
        <v>165</v>
      </c>
      <c r="E130" s="254" t="s">
        <v>19</v>
      </c>
      <c r="F130" s="255" t="s">
        <v>168</v>
      </c>
      <c r="G130" s="253"/>
      <c r="H130" s="256">
        <v>48.210999999999999</v>
      </c>
      <c r="I130" s="257"/>
      <c r="J130" s="253"/>
      <c r="K130" s="253"/>
      <c r="L130" s="258"/>
      <c r="M130" s="259"/>
      <c r="N130" s="260"/>
      <c r="O130" s="260"/>
      <c r="P130" s="260"/>
      <c r="Q130" s="260"/>
      <c r="R130" s="260"/>
      <c r="S130" s="260"/>
      <c r="T130" s="261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62" t="s">
        <v>165</v>
      </c>
      <c r="AU130" s="262" t="s">
        <v>84</v>
      </c>
      <c r="AV130" s="15" t="s">
        <v>161</v>
      </c>
      <c r="AW130" s="15" t="s">
        <v>35</v>
      </c>
      <c r="AX130" s="15" t="s">
        <v>82</v>
      </c>
      <c r="AY130" s="262" t="s">
        <v>153</v>
      </c>
    </row>
    <row r="131" s="2" customFormat="1" ht="16.5" customHeight="1">
      <c r="A131" s="39"/>
      <c r="B131" s="40"/>
      <c r="C131" s="213" t="s">
        <v>204</v>
      </c>
      <c r="D131" s="213" t="s">
        <v>156</v>
      </c>
      <c r="E131" s="214" t="s">
        <v>1266</v>
      </c>
      <c r="F131" s="215" t="s">
        <v>1267</v>
      </c>
      <c r="G131" s="216" t="s">
        <v>159</v>
      </c>
      <c r="H131" s="217">
        <v>50</v>
      </c>
      <c r="I131" s="218"/>
      <c r="J131" s="219">
        <f>ROUND(I131*H131,2)</f>
        <v>0</v>
      </c>
      <c r="K131" s="215" t="s">
        <v>333</v>
      </c>
      <c r="L131" s="45"/>
      <c r="M131" s="220" t="s">
        <v>19</v>
      </c>
      <c r="N131" s="221" t="s">
        <v>46</v>
      </c>
      <c r="O131" s="85"/>
      <c r="P131" s="222">
        <f>O131*H131</f>
        <v>0</v>
      </c>
      <c r="Q131" s="222">
        <v>0</v>
      </c>
      <c r="R131" s="222">
        <f>Q131*H131</f>
        <v>0</v>
      </c>
      <c r="S131" s="222">
        <v>0</v>
      </c>
      <c r="T131" s="223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24" t="s">
        <v>161</v>
      </c>
      <c r="AT131" s="224" t="s">
        <v>156</v>
      </c>
      <c r="AU131" s="224" t="s">
        <v>84</v>
      </c>
      <c r="AY131" s="18" t="s">
        <v>153</v>
      </c>
      <c r="BE131" s="225">
        <f>IF(N131="základní",J131,0)</f>
        <v>0</v>
      </c>
      <c r="BF131" s="225">
        <f>IF(N131="snížená",J131,0)</f>
        <v>0</v>
      </c>
      <c r="BG131" s="225">
        <f>IF(N131="zákl. přenesená",J131,0)</f>
        <v>0</v>
      </c>
      <c r="BH131" s="225">
        <f>IF(N131="sníž. přenesená",J131,0)</f>
        <v>0</v>
      </c>
      <c r="BI131" s="225">
        <f>IF(N131="nulová",J131,0)</f>
        <v>0</v>
      </c>
      <c r="BJ131" s="18" t="s">
        <v>82</v>
      </c>
      <c r="BK131" s="225">
        <f>ROUND(I131*H131,2)</f>
        <v>0</v>
      </c>
      <c r="BL131" s="18" t="s">
        <v>161</v>
      </c>
      <c r="BM131" s="224" t="s">
        <v>1268</v>
      </c>
    </row>
    <row r="132" s="2" customFormat="1">
      <c r="A132" s="39"/>
      <c r="B132" s="40"/>
      <c r="C132" s="41"/>
      <c r="D132" s="226" t="s">
        <v>163</v>
      </c>
      <c r="E132" s="41"/>
      <c r="F132" s="227" t="s">
        <v>1269</v>
      </c>
      <c r="G132" s="41"/>
      <c r="H132" s="41"/>
      <c r="I132" s="228"/>
      <c r="J132" s="41"/>
      <c r="K132" s="41"/>
      <c r="L132" s="45"/>
      <c r="M132" s="229"/>
      <c r="N132" s="230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163</v>
      </c>
      <c r="AU132" s="18" t="s">
        <v>84</v>
      </c>
    </row>
    <row r="133" s="14" customFormat="1">
      <c r="A133" s="14"/>
      <c r="B133" s="241"/>
      <c r="C133" s="242"/>
      <c r="D133" s="226" t="s">
        <v>165</v>
      </c>
      <c r="E133" s="243" t="s">
        <v>19</v>
      </c>
      <c r="F133" s="244" t="s">
        <v>1270</v>
      </c>
      <c r="G133" s="242"/>
      <c r="H133" s="245">
        <v>50</v>
      </c>
      <c r="I133" s="246"/>
      <c r="J133" s="242"/>
      <c r="K133" s="242"/>
      <c r="L133" s="247"/>
      <c r="M133" s="248"/>
      <c r="N133" s="249"/>
      <c r="O133" s="249"/>
      <c r="P133" s="249"/>
      <c r="Q133" s="249"/>
      <c r="R133" s="249"/>
      <c r="S133" s="249"/>
      <c r="T133" s="250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1" t="s">
        <v>165</v>
      </c>
      <c r="AU133" s="251" t="s">
        <v>84</v>
      </c>
      <c r="AV133" s="14" t="s">
        <v>84</v>
      </c>
      <c r="AW133" s="14" t="s">
        <v>35</v>
      </c>
      <c r="AX133" s="14" t="s">
        <v>75</v>
      </c>
      <c r="AY133" s="251" t="s">
        <v>153</v>
      </c>
    </row>
    <row r="134" s="15" customFormat="1">
      <c r="A134" s="15"/>
      <c r="B134" s="252"/>
      <c r="C134" s="253"/>
      <c r="D134" s="226" t="s">
        <v>165</v>
      </c>
      <c r="E134" s="254" t="s">
        <v>19</v>
      </c>
      <c r="F134" s="255" t="s">
        <v>168</v>
      </c>
      <c r="G134" s="253"/>
      <c r="H134" s="256">
        <v>50</v>
      </c>
      <c r="I134" s="257"/>
      <c r="J134" s="253"/>
      <c r="K134" s="253"/>
      <c r="L134" s="258"/>
      <c r="M134" s="259"/>
      <c r="N134" s="260"/>
      <c r="O134" s="260"/>
      <c r="P134" s="260"/>
      <c r="Q134" s="260"/>
      <c r="R134" s="260"/>
      <c r="S134" s="260"/>
      <c r="T134" s="261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62" t="s">
        <v>165</v>
      </c>
      <c r="AU134" s="262" t="s">
        <v>84</v>
      </c>
      <c r="AV134" s="15" t="s">
        <v>161</v>
      </c>
      <c r="AW134" s="15" t="s">
        <v>35</v>
      </c>
      <c r="AX134" s="15" t="s">
        <v>82</v>
      </c>
      <c r="AY134" s="262" t="s">
        <v>153</v>
      </c>
    </row>
    <row r="135" s="2" customFormat="1" ht="16.5" customHeight="1">
      <c r="A135" s="39"/>
      <c r="B135" s="40"/>
      <c r="C135" s="263" t="s">
        <v>173</v>
      </c>
      <c r="D135" s="263" t="s">
        <v>169</v>
      </c>
      <c r="E135" s="264" t="s">
        <v>1271</v>
      </c>
      <c r="F135" s="265" t="s">
        <v>1272</v>
      </c>
      <c r="G135" s="266" t="s">
        <v>461</v>
      </c>
      <c r="H135" s="267">
        <v>1</v>
      </c>
      <c r="I135" s="268"/>
      <c r="J135" s="269">
        <f>ROUND(I135*H135,2)</f>
        <v>0</v>
      </c>
      <c r="K135" s="265" t="s">
        <v>333</v>
      </c>
      <c r="L135" s="270"/>
      <c r="M135" s="271" t="s">
        <v>19</v>
      </c>
      <c r="N135" s="272" t="s">
        <v>46</v>
      </c>
      <c r="O135" s="85"/>
      <c r="P135" s="222">
        <f>O135*H135</f>
        <v>0</v>
      </c>
      <c r="Q135" s="222">
        <v>0.001</v>
      </c>
      <c r="R135" s="222">
        <f>Q135*H135</f>
        <v>0.001</v>
      </c>
      <c r="S135" s="222">
        <v>0</v>
      </c>
      <c r="T135" s="223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24" t="s">
        <v>173</v>
      </c>
      <c r="AT135" s="224" t="s">
        <v>169</v>
      </c>
      <c r="AU135" s="224" t="s">
        <v>84</v>
      </c>
      <c r="AY135" s="18" t="s">
        <v>153</v>
      </c>
      <c r="BE135" s="225">
        <f>IF(N135="základní",J135,0)</f>
        <v>0</v>
      </c>
      <c r="BF135" s="225">
        <f>IF(N135="snížená",J135,0)</f>
        <v>0</v>
      </c>
      <c r="BG135" s="225">
        <f>IF(N135="zákl. přenesená",J135,0)</f>
        <v>0</v>
      </c>
      <c r="BH135" s="225">
        <f>IF(N135="sníž. přenesená",J135,0)</f>
        <v>0</v>
      </c>
      <c r="BI135" s="225">
        <f>IF(N135="nulová",J135,0)</f>
        <v>0</v>
      </c>
      <c r="BJ135" s="18" t="s">
        <v>82</v>
      </c>
      <c r="BK135" s="225">
        <f>ROUND(I135*H135,2)</f>
        <v>0</v>
      </c>
      <c r="BL135" s="18" t="s">
        <v>161</v>
      </c>
      <c r="BM135" s="224" t="s">
        <v>1273</v>
      </c>
    </row>
    <row r="136" s="2" customFormat="1">
      <c r="A136" s="39"/>
      <c r="B136" s="40"/>
      <c r="C136" s="41"/>
      <c r="D136" s="226" t="s">
        <v>163</v>
      </c>
      <c r="E136" s="41"/>
      <c r="F136" s="227" t="s">
        <v>1272</v>
      </c>
      <c r="G136" s="41"/>
      <c r="H136" s="41"/>
      <c r="I136" s="228"/>
      <c r="J136" s="41"/>
      <c r="K136" s="41"/>
      <c r="L136" s="45"/>
      <c r="M136" s="229"/>
      <c r="N136" s="230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163</v>
      </c>
      <c r="AU136" s="18" t="s">
        <v>84</v>
      </c>
    </row>
    <row r="137" s="14" customFormat="1">
      <c r="A137" s="14"/>
      <c r="B137" s="241"/>
      <c r="C137" s="242"/>
      <c r="D137" s="226" t="s">
        <v>165</v>
      </c>
      <c r="E137" s="242"/>
      <c r="F137" s="244" t="s">
        <v>1274</v>
      </c>
      <c r="G137" s="242"/>
      <c r="H137" s="245">
        <v>1</v>
      </c>
      <c r="I137" s="246"/>
      <c r="J137" s="242"/>
      <c r="K137" s="242"/>
      <c r="L137" s="247"/>
      <c r="M137" s="248"/>
      <c r="N137" s="249"/>
      <c r="O137" s="249"/>
      <c r="P137" s="249"/>
      <c r="Q137" s="249"/>
      <c r="R137" s="249"/>
      <c r="S137" s="249"/>
      <c r="T137" s="250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1" t="s">
        <v>165</v>
      </c>
      <c r="AU137" s="251" t="s">
        <v>84</v>
      </c>
      <c r="AV137" s="14" t="s">
        <v>84</v>
      </c>
      <c r="AW137" s="14" t="s">
        <v>4</v>
      </c>
      <c r="AX137" s="14" t="s">
        <v>82</v>
      </c>
      <c r="AY137" s="251" t="s">
        <v>153</v>
      </c>
    </row>
    <row r="138" s="2" customFormat="1" ht="16.5" customHeight="1">
      <c r="A138" s="39"/>
      <c r="B138" s="40"/>
      <c r="C138" s="213" t="s">
        <v>216</v>
      </c>
      <c r="D138" s="213" t="s">
        <v>156</v>
      </c>
      <c r="E138" s="214" t="s">
        <v>1275</v>
      </c>
      <c r="F138" s="215" t="s">
        <v>1276</v>
      </c>
      <c r="G138" s="216" t="s">
        <v>159</v>
      </c>
      <c r="H138" s="217">
        <v>50</v>
      </c>
      <c r="I138" s="218"/>
      <c r="J138" s="219">
        <f>ROUND(I138*H138,2)</f>
        <v>0</v>
      </c>
      <c r="K138" s="215" t="s">
        <v>333</v>
      </c>
      <c r="L138" s="45"/>
      <c r="M138" s="220" t="s">
        <v>19</v>
      </c>
      <c r="N138" s="221" t="s">
        <v>46</v>
      </c>
      <c r="O138" s="85"/>
      <c r="P138" s="222">
        <f>O138*H138</f>
        <v>0</v>
      </c>
      <c r="Q138" s="222">
        <v>0</v>
      </c>
      <c r="R138" s="222">
        <f>Q138*H138</f>
        <v>0</v>
      </c>
      <c r="S138" s="222">
        <v>0</v>
      </c>
      <c r="T138" s="223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24" t="s">
        <v>161</v>
      </c>
      <c r="AT138" s="224" t="s">
        <v>156</v>
      </c>
      <c r="AU138" s="224" t="s">
        <v>84</v>
      </c>
      <c r="AY138" s="18" t="s">
        <v>153</v>
      </c>
      <c r="BE138" s="225">
        <f>IF(N138="základní",J138,0)</f>
        <v>0</v>
      </c>
      <c r="BF138" s="225">
        <f>IF(N138="snížená",J138,0)</f>
        <v>0</v>
      </c>
      <c r="BG138" s="225">
        <f>IF(N138="zákl. přenesená",J138,0)</f>
        <v>0</v>
      </c>
      <c r="BH138" s="225">
        <f>IF(N138="sníž. přenesená",J138,0)</f>
        <v>0</v>
      </c>
      <c r="BI138" s="225">
        <f>IF(N138="nulová",J138,0)</f>
        <v>0</v>
      </c>
      <c r="BJ138" s="18" t="s">
        <v>82</v>
      </c>
      <c r="BK138" s="225">
        <f>ROUND(I138*H138,2)</f>
        <v>0</v>
      </c>
      <c r="BL138" s="18" t="s">
        <v>161</v>
      </c>
      <c r="BM138" s="224" t="s">
        <v>1277</v>
      </c>
    </row>
    <row r="139" s="2" customFormat="1">
      <c r="A139" s="39"/>
      <c r="B139" s="40"/>
      <c r="C139" s="41"/>
      <c r="D139" s="226" t="s">
        <v>163</v>
      </c>
      <c r="E139" s="41"/>
      <c r="F139" s="227" t="s">
        <v>1278</v>
      </c>
      <c r="G139" s="41"/>
      <c r="H139" s="41"/>
      <c r="I139" s="228"/>
      <c r="J139" s="41"/>
      <c r="K139" s="41"/>
      <c r="L139" s="45"/>
      <c r="M139" s="229"/>
      <c r="N139" s="230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163</v>
      </c>
      <c r="AU139" s="18" t="s">
        <v>84</v>
      </c>
    </row>
    <row r="140" s="14" customFormat="1">
      <c r="A140" s="14"/>
      <c r="B140" s="241"/>
      <c r="C140" s="242"/>
      <c r="D140" s="226" t="s">
        <v>165</v>
      </c>
      <c r="E140" s="243" t="s">
        <v>19</v>
      </c>
      <c r="F140" s="244" t="s">
        <v>1270</v>
      </c>
      <c r="G140" s="242"/>
      <c r="H140" s="245">
        <v>50</v>
      </c>
      <c r="I140" s="246"/>
      <c r="J140" s="242"/>
      <c r="K140" s="242"/>
      <c r="L140" s="247"/>
      <c r="M140" s="248"/>
      <c r="N140" s="249"/>
      <c r="O140" s="249"/>
      <c r="P140" s="249"/>
      <c r="Q140" s="249"/>
      <c r="R140" s="249"/>
      <c r="S140" s="249"/>
      <c r="T140" s="250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1" t="s">
        <v>165</v>
      </c>
      <c r="AU140" s="251" t="s">
        <v>84</v>
      </c>
      <c r="AV140" s="14" t="s">
        <v>84</v>
      </c>
      <c r="AW140" s="14" t="s">
        <v>35</v>
      </c>
      <c r="AX140" s="14" t="s">
        <v>75</v>
      </c>
      <c r="AY140" s="251" t="s">
        <v>153</v>
      </c>
    </row>
    <row r="141" s="15" customFormat="1">
      <c r="A141" s="15"/>
      <c r="B141" s="252"/>
      <c r="C141" s="253"/>
      <c r="D141" s="226" t="s">
        <v>165</v>
      </c>
      <c r="E141" s="254" t="s">
        <v>19</v>
      </c>
      <c r="F141" s="255" t="s">
        <v>168</v>
      </c>
      <c r="G141" s="253"/>
      <c r="H141" s="256">
        <v>50</v>
      </c>
      <c r="I141" s="257"/>
      <c r="J141" s="253"/>
      <c r="K141" s="253"/>
      <c r="L141" s="258"/>
      <c r="M141" s="259"/>
      <c r="N141" s="260"/>
      <c r="O141" s="260"/>
      <c r="P141" s="260"/>
      <c r="Q141" s="260"/>
      <c r="R141" s="260"/>
      <c r="S141" s="260"/>
      <c r="T141" s="261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62" t="s">
        <v>165</v>
      </c>
      <c r="AU141" s="262" t="s">
        <v>84</v>
      </c>
      <c r="AV141" s="15" t="s">
        <v>161</v>
      </c>
      <c r="AW141" s="15" t="s">
        <v>35</v>
      </c>
      <c r="AX141" s="15" t="s">
        <v>82</v>
      </c>
      <c r="AY141" s="262" t="s">
        <v>153</v>
      </c>
    </row>
    <row r="142" s="12" customFormat="1" ht="22.8" customHeight="1">
      <c r="A142" s="12"/>
      <c r="B142" s="197"/>
      <c r="C142" s="198"/>
      <c r="D142" s="199" t="s">
        <v>74</v>
      </c>
      <c r="E142" s="211" t="s">
        <v>216</v>
      </c>
      <c r="F142" s="211" t="s">
        <v>677</v>
      </c>
      <c r="G142" s="198"/>
      <c r="H142" s="198"/>
      <c r="I142" s="201"/>
      <c r="J142" s="212">
        <f>BK142</f>
        <v>0</v>
      </c>
      <c r="K142" s="198"/>
      <c r="L142" s="203"/>
      <c r="M142" s="204"/>
      <c r="N142" s="205"/>
      <c r="O142" s="205"/>
      <c r="P142" s="206">
        <f>SUM(P143:P147)</f>
        <v>0</v>
      </c>
      <c r="Q142" s="205"/>
      <c r="R142" s="206">
        <f>SUM(R143:R147)</f>
        <v>0</v>
      </c>
      <c r="S142" s="205"/>
      <c r="T142" s="207">
        <f>SUM(T143:T147)</f>
        <v>1.9954000000000003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08" t="s">
        <v>82</v>
      </c>
      <c r="AT142" s="209" t="s">
        <v>74</v>
      </c>
      <c r="AU142" s="209" t="s">
        <v>82</v>
      </c>
      <c r="AY142" s="208" t="s">
        <v>153</v>
      </c>
      <c r="BK142" s="210">
        <f>SUM(BK143:BK147)</f>
        <v>0</v>
      </c>
    </row>
    <row r="143" s="2" customFormat="1" ht="16.5" customHeight="1">
      <c r="A143" s="39"/>
      <c r="B143" s="40"/>
      <c r="C143" s="213" t="s">
        <v>224</v>
      </c>
      <c r="D143" s="213" t="s">
        <v>156</v>
      </c>
      <c r="E143" s="214" t="s">
        <v>1279</v>
      </c>
      <c r="F143" s="215" t="s">
        <v>1280</v>
      </c>
      <c r="G143" s="216" t="s">
        <v>180</v>
      </c>
      <c r="H143" s="217">
        <v>0.90700000000000003</v>
      </c>
      <c r="I143" s="218"/>
      <c r="J143" s="219">
        <f>ROUND(I143*H143,2)</f>
        <v>0</v>
      </c>
      <c r="K143" s="215" t="s">
        <v>333</v>
      </c>
      <c r="L143" s="45"/>
      <c r="M143" s="220" t="s">
        <v>19</v>
      </c>
      <c r="N143" s="221" t="s">
        <v>46</v>
      </c>
      <c r="O143" s="85"/>
      <c r="P143" s="222">
        <f>O143*H143</f>
        <v>0</v>
      </c>
      <c r="Q143" s="222">
        <v>0</v>
      </c>
      <c r="R143" s="222">
        <f>Q143*H143</f>
        <v>0</v>
      </c>
      <c r="S143" s="222">
        <v>2.2000000000000002</v>
      </c>
      <c r="T143" s="223">
        <f>S143*H143</f>
        <v>1.9954000000000003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24" t="s">
        <v>161</v>
      </c>
      <c r="AT143" s="224" t="s">
        <v>156</v>
      </c>
      <c r="AU143" s="224" t="s">
        <v>84</v>
      </c>
      <c r="AY143" s="18" t="s">
        <v>153</v>
      </c>
      <c r="BE143" s="225">
        <f>IF(N143="základní",J143,0)</f>
        <v>0</v>
      </c>
      <c r="BF143" s="225">
        <f>IF(N143="snížená",J143,0)</f>
        <v>0</v>
      </c>
      <c r="BG143" s="225">
        <f>IF(N143="zákl. přenesená",J143,0)</f>
        <v>0</v>
      </c>
      <c r="BH143" s="225">
        <f>IF(N143="sníž. přenesená",J143,0)</f>
        <v>0</v>
      </c>
      <c r="BI143" s="225">
        <f>IF(N143="nulová",J143,0)</f>
        <v>0</v>
      </c>
      <c r="BJ143" s="18" t="s">
        <v>82</v>
      </c>
      <c r="BK143" s="225">
        <f>ROUND(I143*H143,2)</f>
        <v>0</v>
      </c>
      <c r="BL143" s="18" t="s">
        <v>161</v>
      </c>
      <c r="BM143" s="224" t="s">
        <v>1281</v>
      </c>
    </row>
    <row r="144" s="2" customFormat="1">
      <c r="A144" s="39"/>
      <c r="B144" s="40"/>
      <c r="C144" s="41"/>
      <c r="D144" s="226" t="s">
        <v>163</v>
      </c>
      <c r="E144" s="41"/>
      <c r="F144" s="227" t="s">
        <v>1282</v>
      </c>
      <c r="G144" s="41"/>
      <c r="H144" s="41"/>
      <c r="I144" s="228"/>
      <c r="J144" s="41"/>
      <c r="K144" s="41"/>
      <c r="L144" s="45"/>
      <c r="M144" s="229"/>
      <c r="N144" s="230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163</v>
      </c>
      <c r="AU144" s="18" t="s">
        <v>84</v>
      </c>
    </row>
    <row r="145" s="13" customFormat="1">
      <c r="A145" s="13"/>
      <c r="B145" s="231"/>
      <c r="C145" s="232"/>
      <c r="D145" s="226" t="s">
        <v>165</v>
      </c>
      <c r="E145" s="233" t="s">
        <v>19</v>
      </c>
      <c r="F145" s="234" t="s">
        <v>1283</v>
      </c>
      <c r="G145" s="232"/>
      <c r="H145" s="233" t="s">
        <v>19</v>
      </c>
      <c r="I145" s="235"/>
      <c r="J145" s="232"/>
      <c r="K145" s="232"/>
      <c r="L145" s="236"/>
      <c r="M145" s="237"/>
      <c r="N145" s="238"/>
      <c r="O145" s="238"/>
      <c r="P145" s="238"/>
      <c r="Q145" s="238"/>
      <c r="R145" s="238"/>
      <c r="S145" s="238"/>
      <c r="T145" s="23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0" t="s">
        <v>165</v>
      </c>
      <c r="AU145" s="240" t="s">
        <v>84</v>
      </c>
      <c r="AV145" s="13" t="s">
        <v>82</v>
      </c>
      <c r="AW145" s="13" t="s">
        <v>35</v>
      </c>
      <c r="AX145" s="13" t="s">
        <v>75</v>
      </c>
      <c r="AY145" s="240" t="s">
        <v>153</v>
      </c>
    </row>
    <row r="146" s="14" customFormat="1">
      <c r="A146" s="14"/>
      <c r="B146" s="241"/>
      <c r="C146" s="242"/>
      <c r="D146" s="226" t="s">
        <v>165</v>
      </c>
      <c r="E146" s="243" t="s">
        <v>19</v>
      </c>
      <c r="F146" s="244" t="s">
        <v>1284</v>
      </c>
      <c r="G146" s="242"/>
      <c r="H146" s="245">
        <v>0.90700000000000003</v>
      </c>
      <c r="I146" s="246"/>
      <c r="J146" s="242"/>
      <c r="K146" s="242"/>
      <c r="L146" s="247"/>
      <c r="M146" s="248"/>
      <c r="N146" s="249"/>
      <c r="O146" s="249"/>
      <c r="P146" s="249"/>
      <c r="Q146" s="249"/>
      <c r="R146" s="249"/>
      <c r="S146" s="249"/>
      <c r="T146" s="250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1" t="s">
        <v>165</v>
      </c>
      <c r="AU146" s="251" t="s">
        <v>84</v>
      </c>
      <c r="AV146" s="14" t="s">
        <v>84</v>
      </c>
      <c r="AW146" s="14" t="s">
        <v>35</v>
      </c>
      <c r="AX146" s="14" t="s">
        <v>75</v>
      </c>
      <c r="AY146" s="251" t="s">
        <v>153</v>
      </c>
    </row>
    <row r="147" s="15" customFormat="1">
      <c r="A147" s="15"/>
      <c r="B147" s="252"/>
      <c r="C147" s="253"/>
      <c r="D147" s="226" t="s">
        <v>165</v>
      </c>
      <c r="E147" s="254" t="s">
        <v>19</v>
      </c>
      <c r="F147" s="255" t="s">
        <v>168</v>
      </c>
      <c r="G147" s="253"/>
      <c r="H147" s="256">
        <v>0.90700000000000003</v>
      </c>
      <c r="I147" s="257"/>
      <c r="J147" s="253"/>
      <c r="K147" s="253"/>
      <c r="L147" s="258"/>
      <c r="M147" s="259"/>
      <c r="N147" s="260"/>
      <c r="O147" s="260"/>
      <c r="P147" s="260"/>
      <c r="Q147" s="260"/>
      <c r="R147" s="260"/>
      <c r="S147" s="260"/>
      <c r="T147" s="261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62" t="s">
        <v>165</v>
      </c>
      <c r="AU147" s="262" t="s">
        <v>84</v>
      </c>
      <c r="AV147" s="15" t="s">
        <v>161</v>
      </c>
      <c r="AW147" s="15" t="s">
        <v>35</v>
      </c>
      <c r="AX147" s="15" t="s">
        <v>82</v>
      </c>
      <c r="AY147" s="262" t="s">
        <v>153</v>
      </c>
    </row>
    <row r="148" s="12" customFormat="1" ht="22.8" customHeight="1">
      <c r="A148" s="12"/>
      <c r="B148" s="197"/>
      <c r="C148" s="198"/>
      <c r="D148" s="199" t="s">
        <v>74</v>
      </c>
      <c r="E148" s="211" t="s">
        <v>739</v>
      </c>
      <c r="F148" s="211" t="s">
        <v>740</v>
      </c>
      <c r="G148" s="198"/>
      <c r="H148" s="198"/>
      <c r="I148" s="201"/>
      <c r="J148" s="212">
        <f>BK148</f>
        <v>0</v>
      </c>
      <c r="K148" s="198"/>
      <c r="L148" s="203"/>
      <c r="M148" s="204"/>
      <c r="N148" s="205"/>
      <c r="O148" s="205"/>
      <c r="P148" s="206">
        <f>SUM(P149:P167)</f>
        <v>0</v>
      </c>
      <c r="Q148" s="205"/>
      <c r="R148" s="206">
        <f>SUM(R149:R167)</f>
        <v>0</v>
      </c>
      <c r="S148" s="205"/>
      <c r="T148" s="207">
        <f>SUM(T149:T167)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08" t="s">
        <v>82</v>
      </c>
      <c r="AT148" s="209" t="s">
        <v>74</v>
      </c>
      <c r="AU148" s="209" t="s">
        <v>82</v>
      </c>
      <c r="AY148" s="208" t="s">
        <v>153</v>
      </c>
      <c r="BK148" s="210">
        <f>SUM(BK149:BK167)</f>
        <v>0</v>
      </c>
    </row>
    <row r="149" s="2" customFormat="1" ht="16.5" customHeight="1">
      <c r="A149" s="39"/>
      <c r="B149" s="40"/>
      <c r="C149" s="213" t="s">
        <v>230</v>
      </c>
      <c r="D149" s="213" t="s">
        <v>156</v>
      </c>
      <c r="E149" s="214" t="s">
        <v>1285</v>
      </c>
      <c r="F149" s="215" t="s">
        <v>1286</v>
      </c>
      <c r="G149" s="216" t="s">
        <v>172</v>
      </c>
      <c r="H149" s="217">
        <v>1.9950000000000001</v>
      </c>
      <c r="I149" s="218"/>
      <c r="J149" s="219">
        <f>ROUND(I149*H149,2)</f>
        <v>0</v>
      </c>
      <c r="K149" s="215" t="s">
        <v>333</v>
      </c>
      <c r="L149" s="45"/>
      <c r="M149" s="220" t="s">
        <v>19</v>
      </c>
      <c r="N149" s="221" t="s">
        <v>46</v>
      </c>
      <c r="O149" s="85"/>
      <c r="P149" s="222">
        <f>O149*H149</f>
        <v>0</v>
      </c>
      <c r="Q149" s="222">
        <v>0</v>
      </c>
      <c r="R149" s="222">
        <f>Q149*H149</f>
        <v>0</v>
      </c>
      <c r="S149" s="222">
        <v>0</v>
      </c>
      <c r="T149" s="223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24" t="s">
        <v>161</v>
      </c>
      <c r="AT149" s="224" t="s">
        <v>156</v>
      </c>
      <c r="AU149" s="224" t="s">
        <v>84</v>
      </c>
      <c r="AY149" s="18" t="s">
        <v>153</v>
      </c>
      <c r="BE149" s="225">
        <f>IF(N149="základní",J149,0)</f>
        <v>0</v>
      </c>
      <c r="BF149" s="225">
        <f>IF(N149="snížená",J149,0)</f>
        <v>0</v>
      </c>
      <c r="BG149" s="225">
        <f>IF(N149="zákl. přenesená",J149,0)</f>
        <v>0</v>
      </c>
      <c r="BH149" s="225">
        <f>IF(N149="sníž. přenesená",J149,0)</f>
        <v>0</v>
      </c>
      <c r="BI149" s="225">
        <f>IF(N149="nulová",J149,0)</f>
        <v>0</v>
      </c>
      <c r="BJ149" s="18" t="s">
        <v>82</v>
      </c>
      <c r="BK149" s="225">
        <f>ROUND(I149*H149,2)</f>
        <v>0</v>
      </c>
      <c r="BL149" s="18" t="s">
        <v>161</v>
      </c>
      <c r="BM149" s="224" t="s">
        <v>1287</v>
      </c>
    </row>
    <row r="150" s="2" customFormat="1">
      <c r="A150" s="39"/>
      <c r="B150" s="40"/>
      <c r="C150" s="41"/>
      <c r="D150" s="226" t="s">
        <v>163</v>
      </c>
      <c r="E150" s="41"/>
      <c r="F150" s="227" t="s">
        <v>1288</v>
      </c>
      <c r="G150" s="41"/>
      <c r="H150" s="41"/>
      <c r="I150" s="228"/>
      <c r="J150" s="41"/>
      <c r="K150" s="41"/>
      <c r="L150" s="45"/>
      <c r="M150" s="229"/>
      <c r="N150" s="230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163</v>
      </c>
      <c r="AU150" s="18" t="s">
        <v>84</v>
      </c>
    </row>
    <row r="151" s="2" customFormat="1" ht="16.5" customHeight="1">
      <c r="A151" s="39"/>
      <c r="B151" s="40"/>
      <c r="C151" s="213" t="s">
        <v>235</v>
      </c>
      <c r="D151" s="213" t="s">
        <v>156</v>
      </c>
      <c r="E151" s="214" t="s">
        <v>1289</v>
      </c>
      <c r="F151" s="215" t="s">
        <v>1290</v>
      </c>
      <c r="G151" s="216" t="s">
        <v>172</v>
      </c>
      <c r="H151" s="217">
        <v>33.914999999999999</v>
      </c>
      <c r="I151" s="218"/>
      <c r="J151" s="219">
        <f>ROUND(I151*H151,2)</f>
        <v>0</v>
      </c>
      <c r="K151" s="215" t="s">
        <v>333</v>
      </c>
      <c r="L151" s="45"/>
      <c r="M151" s="220" t="s">
        <v>19</v>
      </c>
      <c r="N151" s="221" t="s">
        <v>46</v>
      </c>
      <c r="O151" s="85"/>
      <c r="P151" s="222">
        <f>O151*H151</f>
        <v>0</v>
      </c>
      <c r="Q151" s="222">
        <v>0</v>
      </c>
      <c r="R151" s="222">
        <f>Q151*H151</f>
        <v>0</v>
      </c>
      <c r="S151" s="222">
        <v>0</v>
      </c>
      <c r="T151" s="223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24" t="s">
        <v>161</v>
      </c>
      <c r="AT151" s="224" t="s">
        <v>156</v>
      </c>
      <c r="AU151" s="224" t="s">
        <v>84</v>
      </c>
      <c r="AY151" s="18" t="s">
        <v>153</v>
      </c>
      <c r="BE151" s="225">
        <f>IF(N151="základní",J151,0)</f>
        <v>0</v>
      </c>
      <c r="BF151" s="225">
        <f>IF(N151="snížená",J151,0)</f>
        <v>0</v>
      </c>
      <c r="BG151" s="225">
        <f>IF(N151="zákl. přenesená",J151,0)</f>
        <v>0</v>
      </c>
      <c r="BH151" s="225">
        <f>IF(N151="sníž. přenesená",J151,0)</f>
        <v>0</v>
      </c>
      <c r="BI151" s="225">
        <f>IF(N151="nulová",J151,0)</f>
        <v>0</v>
      </c>
      <c r="BJ151" s="18" t="s">
        <v>82</v>
      </c>
      <c r="BK151" s="225">
        <f>ROUND(I151*H151,2)</f>
        <v>0</v>
      </c>
      <c r="BL151" s="18" t="s">
        <v>161</v>
      </c>
      <c r="BM151" s="224" t="s">
        <v>1291</v>
      </c>
    </row>
    <row r="152" s="2" customFormat="1">
      <c r="A152" s="39"/>
      <c r="B152" s="40"/>
      <c r="C152" s="41"/>
      <c r="D152" s="226" t="s">
        <v>163</v>
      </c>
      <c r="E152" s="41"/>
      <c r="F152" s="227" t="s">
        <v>1292</v>
      </c>
      <c r="G152" s="41"/>
      <c r="H152" s="41"/>
      <c r="I152" s="228"/>
      <c r="J152" s="41"/>
      <c r="K152" s="41"/>
      <c r="L152" s="45"/>
      <c r="M152" s="229"/>
      <c r="N152" s="230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163</v>
      </c>
      <c r="AU152" s="18" t="s">
        <v>84</v>
      </c>
    </row>
    <row r="153" s="13" customFormat="1">
      <c r="A153" s="13"/>
      <c r="B153" s="231"/>
      <c r="C153" s="232"/>
      <c r="D153" s="226" t="s">
        <v>165</v>
      </c>
      <c r="E153" s="233" t="s">
        <v>19</v>
      </c>
      <c r="F153" s="234" t="s">
        <v>1293</v>
      </c>
      <c r="G153" s="232"/>
      <c r="H153" s="233" t="s">
        <v>19</v>
      </c>
      <c r="I153" s="235"/>
      <c r="J153" s="232"/>
      <c r="K153" s="232"/>
      <c r="L153" s="236"/>
      <c r="M153" s="237"/>
      <c r="N153" s="238"/>
      <c r="O153" s="238"/>
      <c r="P153" s="238"/>
      <c r="Q153" s="238"/>
      <c r="R153" s="238"/>
      <c r="S153" s="238"/>
      <c r="T153" s="239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0" t="s">
        <v>165</v>
      </c>
      <c r="AU153" s="240" t="s">
        <v>84</v>
      </c>
      <c r="AV153" s="13" t="s">
        <v>82</v>
      </c>
      <c r="AW153" s="13" t="s">
        <v>35</v>
      </c>
      <c r="AX153" s="13" t="s">
        <v>75</v>
      </c>
      <c r="AY153" s="240" t="s">
        <v>153</v>
      </c>
    </row>
    <row r="154" s="14" customFormat="1">
      <c r="A154" s="14"/>
      <c r="B154" s="241"/>
      <c r="C154" s="242"/>
      <c r="D154" s="226" t="s">
        <v>165</v>
      </c>
      <c r="E154" s="243" t="s">
        <v>19</v>
      </c>
      <c r="F154" s="244" t="s">
        <v>1294</v>
      </c>
      <c r="G154" s="242"/>
      <c r="H154" s="245">
        <v>33.914999999999999</v>
      </c>
      <c r="I154" s="246"/>
      <c r="J154" s="242"/>
      <c r="K154" s="242"/>
      <c r="L154" s="247"/>
      <c r="M154" s="248"/>
      <c r="N154" s="249"/>
      <c r="O154" s="249"/>
      <c r="P154" s="249"/>
      <c r="Q154" s="249"/>
      <c r="R154" s="249"/>
      <c r="S154" s="249"/>
      <c r="T154" s="250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1" t="s">
        <v>165</v>
      </c>
      <c r="AU154" s="251" t="s">
        <v>84</v>
      </c>
      <c r="AV154" s="14" t="s">
        <v>84</v>
      </c>
      <c r="AW154" s="14" t="s">
        <v>35</v>
      </c>
      <c r="AX154" s="14" t="s">
        <v>75</v>
      </c>
      <c r="AY154" s="251" t="s">
        <v>153</v>
      </c>
    </row>
    <row r="155" s="15" customFormat="1">
      <c r="A155" s="15"/>
      <c r="B155" s="252"/>
      <c r="C155" s="253"/>
      <c r="D155" s="226" t="s">
        <v>165</v>
      </c>
      <c r="E155" s="254" t="s">
        <v>19</v>
      </c>
      <c r="F155" s="255" t="s">
        <v>168</v>
      </c>
      <c r="G155" s="253"/>
      <c r="H155" s="256">
        <v>33.914999999999999</v>
      </c>
      <c r="I155" s="257"/>
      <c r="J155" s="253"/>
      <c r="K155" s="253"/>
      <c r="L155" s="258"/>
      <c r="M155" s="259"/>
      <c r="N155" s="260"/>
      <c r="O155" s="260"/>
      <c r="P155" s="260"/>
      <c r="Q155" s="260"/>
      <c r="R155" s="260"/>
      <c r="S155" s="260"/>
      <c r="T155" s="261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62" t="s">
        <v>165</v>
      </c>
      <c r="AU155" s="262" t="s">
        <v>84</v>
      </c>
      <c r="AV155" s="15" t="s">
        <v>161</v>
      </c>
      <c r="AW155" s="15" t="s">
        <v>35</v>
      </c>
      <c r="AX155" s="15" t="s">
        <v>82</v>
      </c>
      <c r="AY155" s="262" t="s">
        <v>153</v>
      </c>
    </row>
    <row r="156" s="2" customFormat="1" ht="21.75" customHeight="1">
      <c r="A156" s="39"/>
      <c r="B156" s="40"/>
      <c r="C156" s="213" t="s">
        <v>254</v>
      </c>
      <c r="D156" s="213" t="s">
        <v>156</v>
      </c>
      <c r="E156" s="214" t="s">
        <v>742</v>
      </c>
      <c r="F156" s="215" t="s">
        <v>743</v>
      </c>
      <c r="G156" s="216" t="s">
        <v>172</v>
      </c>
      <c r="H156" s="217">
        <v>1.9950000000000001</v>
      </c>
      <c r="I156" s="218"/>
      <c r="J156" s="219">
        <f>ROUND(I156*H156,2)</f>
        <v>0</v>
      </c>
      <c r="K156" s="215" t="s">
        <v>333</v>
      </c>
      <c r="L156" s="45"/>
      <c r="M156" s="220" t="s">
        <v>19</v>
      </c>
      <c r="N156" s="221" t="s">
        <v>46</v>
      </c>
      <c r="O156" s="85"/>
      <c r="P156" s="222">
        <f>O156*H156</f>
        <v>0</v>
      </c>
      <c r="Q156" s="222">
        <v>0</v>
      </c>
      <c r="R156" s="222">
        <f>Q156*H156</f>
        <v>0</v>
      </c>
      <c r="S156" s="222">
        <v>0</v>
      </c>
      <c r="T156" s="223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24" t="s">
        <v>161</v>
      </c>
      <c r="AT156" s="224" t="s">
        <v>156</v>
      </c>
      <c r="AU156" s="224" t="s">
        <v>84</v>
      </c>
      <c r="AY156" s="18" t="s">
        <v>153</v>
      </c>
      <c r="BE156" s="225">
        <f>IF(N156="základní",J156,0)</f>
        <v>0</v>
      </c>
      <c r="BF156" s="225">
        <f>IF(N156="snížená",J156,0)</f>
        <v>0</v>
      </c>
      <c r="BG156" s="225">
        <f>IF(N156="zákl. přenesená",J156,0)</f>
        <v>0</v>
      </c>
      <c r="BH156" s="225">
        <f>IF(N156="sníž. přenesená",J156,0)</f>
        <v>0</v>
      </c>
      <c r="BI156" s="225">
        <f>IF(N156="nulová",J156,0)</f>
        <v>0</v>
      </c>
      <c r="BJ156" s="18" t="s">
        <v>82</v>
      </c>
      <c r="BK156" s="225">
        <f>ROUND(I156*H156,2)</f>
        <v>0</v>
      </c>
      <c r="BL156" s="18" t="s">
        <v>161</v>
      </c>
      <c r="BM156" s="224" t="s">
        <v>1295</v>
      </c>
    </row>
    <row r="157" s="2" customFormat="1">
      <c r="A157" s="39"/>
      <c r="B157" s="40"/>
      <c r="C157" s="41"/>
      <c r="D157" s="226" t="s">
        <v>163</v>
      </c>
      <c r="E157" s="41"/>
      <c r="F157" s="227" t="s">
        <v>745</v>
      </c>
      <c r="G157" s="41"/>
      <c r="H157" s="41"/>
      <c r="I157" s="228"/>
      <c r="J157" s="41"/>
      <c r="K157" s="41"/>
      <c r="L157" s="45"/>
      <c r="M157" s="229"/>
      <c r="N157" s="230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163</v>
      </c>
      <c r="AU157" s="18" t="s">
        <v>84</v>
      </c>
    </row>
    <row r="158" s="13" customFormat="1">
      <c r="A158" s="13"/>
      <c r="B158" s="231"/>
      <c r="C158" s="232"/>
      <c r="D158" s="226" t="s">
        <v>165</v>
      </c>
      <c r="E158" s="233" t="s">
        <v>19</v>
      </c>
      <c r="F158" s="234" t="s">
        <v>1296</v>
      </c>
      <c r="G158" s="232"/>
      <c r="H158" s="233" t="s">
        <v>19</v>
      </c>
      <c r="I158" s="235"/>
      <c r="J158" s="232"/>
      <c r="K158" s="232"/>
      <c r="L158" s="236"/>
      <c r="M158" s="237"/>
      <c r="N158" s="238"/>
      <c r="O158" s="238"/>
      <c r="P158" s="238"/>
      <c r="Q158" s="238"/>
      <c r="R158" s="238"/>
      <c r="S158" s="238"/>
      <c r="T158" s="23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0" t="s">
        <v>165</v>
      </c>
      <c r="AU158" s="240" t="s">
        <v>84</v>
      </c>
      <c r="AV158" s="13" t="s">
        <v>82</v>
      </c>
      <c r="AW158" s="13" t="s">
        <v>35</v>
      </c>
      <c r="AX158" s="13" t="s">
        <v>75</v>
      </c>
      <c r="AY158" s="240" t="s">
        <v>153</v>
      </c>
    </row>
    <row r="159" s="14" customFormat="1">
      <c r="A159" s="14"/>
      <c r="B159" s="241"/>
      <c r="C159" s="242"/>
      <c r="D159" s="226" t="s">
        <v>165</v>
      </c>
      <c r="E159" s="243" t="s">
        <v>19</v>
      </c>
      <c r="F159" s="244" t="s">
        <v>1297</v>
      </c>
      <c r="G159" s="242"/>
      <c r="H159" s="245">
        <v>1.9950000000000001</v>
      </c>
      <c r="I159" s="246"/>
      <c r="J159" s="242"/>
      <c r="K159" s="242"/>
      <c r="L159" s="247"/>
      <c r="M159" s="248"/>
      <c r="N159" s="249"/>
      <c r="O159" s="249"/>
      <c r="P159" s="249"/>
      <c r="Q159" s="249"/>
      <c r="R159" s="249"/>
      <c r="S159" s="249"/>
      <c r="T159" s="250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1" t="s">
        <v>165</v>
      </c>
      <c r="AU159" s="251" t="s">
        <v>84</v>
      </c>
      <c r="AV159" s="14" t="s">
        <v>84</v>
      </c>
      <c r="AW159" s="14" t="s">
        <v>35</v>
      </c>
      <c r="AX159" s="14" t="s">
        <v>75</v>
      </c>
      <c r="AY159" s="251" t="s">
        <v>153</v>
      </c>
    </row>
    <row r="160" s="15" customFormat="1">
      <c r="A160" s="15"/>
      <c r="B160" s="252"/>
      <c r="C160" s="253"/>
      <c r="D160" s="226" t="s">
        <v>165</v>
      </c>
      <c r="E160" s="254" t="s">
        <v>19</v>
      </c>
      <c r="F160" s="255" t="s">
        <v>168</v>
      </c>
      <c r="G160" s="253"/>
      <c r="H160" s="256">
        <v>1.9950000000000001</v>
      </c>
      <c r="I160" s="257"/>
      <c r="J160" s="253"/>
      <c r="K160" s="253"/>
      <c r="L160" s="258"/>
      <c r="M160" s="259"/>
      <c r="N160" s="260"/>
      <c r="O160" s="260"/>
      <c r="P160" s="260"/>
      <c r="Q160" s="260"/>
      <c r="R160" s="260"/>
      <c r="S160" s="260"/>
      <c r="T160" s="261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62" t="s">
        <v>165</v>
      </c>
      <c r="AU160" s="262" t="s">
        <v>84</v>
      </c>
      <c r="AV160" s="15" t="s">
        <v>161</v>
      </c>
      <c r="AW160" s="15" t="s">
        <v>35</v>
      </c>
      <c r="AX160" s="15" t="s">
        <v>82</v>
      </c>
      <c r="AY160" s="262" t="s">
        <v>153</v>
      </c>
    </row>
    <row r="161" s="2" customFormat="1" ht="16.5" customHeight="1">
      <c r="A161" s="39"/>
      <c r="B161" s="40"/>
      <c r="C161" s="213" t="s">
        <v>262</v>
      </c>
      <c r="D161" s="213" t="s">
        <v>156</v>
      </c>
      <c r="E161" s="214" t="s">
        <v>1298</v>
      </c>
      <c r="F161" s="215" t="s">
        <v>1299</v>
      </c>
      <c r="G161" s="216" t="s">
        <v>172</v>
      </c>
      <c r="H161" s="217">
        <v>1.5780000000000001</v>
      </c>
      <c r="I161" s="218"/>
      <c r="J161" s="219">
        <f>ROUND(I161*H161,2)</f>
        <v>0</v>
      </c>
      <c r="K161" s="215" t="s">
        <v>333</v>
      </c>
      <c r="L161" s="45"/>
      <c r="M161" s="220" t="s">
        <v>19</v>
      </c>
      <c r="N161" s="221" t="s">
        <v>46</v>
      </c>
      <c r="O161" s="85"/>
      <c r="P161" s="222">
        <f>O161*H161</f>
        <v>0</v>
      </c>
      <c r="Q161" s="222">
        <v>0</v>
      </c>
      <c r="R161" s="222">
        <f>Q161*H161</f>
        <v>0</v>
      </c>
      <c r="S161" s="222">
        <v>0</v>
      </c>
      <c r="T161" s="223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24" t="s">
        <v>161</v>
      </c>
      <c r="AT161" s="224" t="s">
        <v>156</v>
      </c>
      <c r="AU161" s="224" t="s">
        <v>84</v>
      </c>
      <c r="AY161" s="18" t="s">
        <v>153</v>
      </c>
      <c r="BE161" s="225">
        <f>IF(N161="základní",J161,0)</f>
        <v>0</v>
      </c>
      <c r="BF161" s="225">
        <f>IF(N161="snížená",J161,0)</f>
        <v>0</v>
      </c>
      <c r="BG161" s="225">
        <f>IF(N161="zákl. přenesená",J161,0)</f>
        <v>0</v>
      </c>
      <c r="BH161" s="225">
        <f>IF(N161="sníž. přenesená",J161,0)</f>
        <v>0</v>
      </c>
      <c r="BI161" s="225">
        <f>IF(N161="nulová",J161,0)</f>
        <v>0</v>
      </c>
      <c r="BJ161" s="18" t="s">
        <v>82</v>
      </c>
      <c r="BK161" s="225">
        <f>ROUND(I161*H161,2)</f>
        <v>0</v>
      </c>
      <c r="BL161" s="18" t="s">
        <v>161</v>
      </c>
      <c r="BM161" s="224" t="s">
        <v>1300</v>
      </c>
    </row>
    <row r="162" s="2" customFormat="1">
      <c r="A162" s="39"/>
      <c r="B162" s="40"/>
      <c r="C162" s="41"/>
      <c r="D162" s="226" t="s">
        <v>163</v>
      </c>
      <c r="E162" s="41"/>
      <c r="F162" s="227" t="s">
        <v>1301</v>
      </c>
      <c r="G162" s="41"/>
      <c r="H162" s="41"/>
      <c r="I162" s="228"/>
      <c r="J162" s="41"/>
      <c r="K162" s="41"/>
      <c r="L162" s="45"/>
      <c r="M162" s="229"/>
      <c r="N162" s="230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163</v>
      </c>
      <c r="AU162" s="18" t="s">
        <v>84</v>
      </c>
    </row>
    <row r="163" s="13" customFormat="1">
      <c r="A163" s="13"/>
      <c r="B163" s="231"/>
      <c r="C163" s="232"/>
      <c r="D163" s="226" t="s">
        <v>165</v>
      </c>
      <c r="E163" s="233" t="s">
        <v>19</v>
      </c>
      <c r="F163" s="234" t="s">
        <v>1302</v>
      </c>
      <c r="G163" s="232"/>
      <c r="H163" s="233" t="s">
        <v>19</v>
      </c>
      <c r="I163" s="235"/>
      <c r="J163" s="232"/>
      <c r="K163" s="232"/>
      <c r="L163" s="236"/>
      <c r="M163" s="237"/>
      <c r="N163" s="238"/>
      <c r="O163" s="238"/>
      <c r="P163" s="238"/>
      <c r="Q163" s="238"/>
      <c r="R163" s="238"/>
      <c r="S163" s="238"/>
      <c r="T163" s="239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0" t="s">
        <v>165</v>
      </c>
      <c r="AU163" s="240" t="s">
        <v>84</v>
      </c>
      <c r="AV163" s="13" t="s">
        <v>82</v>
      </c>
      <c r="AW163" s="13" t="s">
        <v>35</v>
      </c>
      <c r="AX163" s="13" t="s">
        <v>75</v>
      </c>
      <c r="AY163" s="240" t="s">
        <v>153</v>
      </c>
    </row>
    <row r="164" s="14" customFormat="1">
      <c r="A164" s="14"/>
      <c r="B164" s="241"/>
      <c r="C164" s="242"/>
      <c r="D164" s="226" t="s">
        <v>165</v>
      </c>
      <c r="E164" s="243" t="s">
        <v>19</v>
      </c>
      <c r="F164" s="244" t="s">
        <v>1303</v>
      </c>
      <c r="G164" s="242"/>
      <c r="H164" s="245">
        <v>1.5780000000000001</v>
      </c>
      <c r="I164" s="246"/>
      <c r="J164" s="242"/>
      <c r="K164" s="242"/>
      <c r="L164" s="247"/>
      <c r="M164" s="248"/>
      <c r="N164" s="249"/>
      <c r="O164" s="249"/>
      <c r="P164" s="249"/>
      <c r="Q164" s="249"/>
      <c r="R164" s="249"/>
      <c r="S164" s="249"/>
      <c r="T164" s="250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1" t="s">
        <v>165</v>
      </c>
      <c r="AU164" s="251" t="s">
        <v>84</v>
      </c>
      <c r="AV164" s="14" t="s">
        <v>84</v>
      </c>
      <c r="AW164" s="14" t="s">
        <v>35</v>
      </c>
      <c r="AX164" s="14" t="s">
        <v>75</v>
      </c>
      <c r="AY164" s="251" t="s">
        <v>153</v>
      </c>
    </row>
    <row r="165" s="15" customFormat="1">
      <c r="A165" s="15"/>
      <c r="B165" s="252"/>
      <c r="C165" s="253"/>
      <c r="D165" s="226" t="s">
        <v>165</v>
      </c>
      <c r="E165" s="254" t="s">
        <v>19</v>
      </c>
      <c r="F165" s="255" t="s">
        <v>168</v>
      </c>
      <c r="G165" s="253"/>
      <c r="H165" s="256">
        <v>1.5780000000000001</v>
      </c>
      <c r="I165" s="257"/>
      <c r="J165" s="253"/>
      <c r="K165" s="253"/>
      <c r="L165" s="258"/>
      <c r="M165" s="259"/>
      <c r="N165" s="260"/>
      <c r="O165" s="260"/>
      <c r="P165" s="260"/>
      <c r="Q165" s="260"/>
      <c r="R165" s="260"/>
      <c r="S165" s="260"/>
      <c r="T165" s="261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62" t="s">
        <v>165</v>
      </c>
      <c r="AU165" s="262" t="s">
        <v>84</v>
      </c>
      <c r="AV165" s="15" t="s">
        <v>161</v>
      </c>
      <c r="AW165" s="15" t="s">
        <v>35</v>
      </c>
      <c r="AX165" s="15" t="s">
        <v>82</v>
      </c>
      <c r="AY165" s="262" t="s">
        <v>153</v>
      </c>
    </row>
    <row r="166" s="2" customFormat="1" ht="16.5" customHeight="1">
      <c r="A166" s="39"/>
      <c r="B166" s="40"/>
      <c r="C166" s="213" t="s">
        <v>8</v>
      </c>
      <c r="D166" s="213" t="s">
        <v>156</v>
      </c>
      <c r="E166" s="214" t="s">
        <v>813</v>
      </c>
      <c r="F166" s="215" t="s">
        <v>814</v>
      </c>
      <c r="G166" s="216" t="s">
        <v>172</v>
      </c>
      <c r="H166" s="217">
        <v>1.9950000000000001</v>
      </c>
      <c r="I166" s="218"/>
      <c r="J166" s="219">
        <f>ROUND(I166*H166,2)</f>
        <v>0</v>
      </c>
      <c r="K166" s="215" t="s">
        <v>333</v>
      </c>
      <c r="L166" s="45"/>
      <c r="M166" s="220" t="s">
        <v>19</v>
      </c>
      <c r="N166" s="221" t="s">
        <v>46</v>
      </c>
      <c r="O166" s="85"/>
      <c r="P166" s="222">
        <f>O166*H166</f>
        <v>0</v>
      </c>
      <c r="Q166" s="222">
        <v>0</v>
      </c>
      <c r="R166" s="222">
        <f>Q166*H166</f>
        <v>0</v>
      </c>
      <c r="S166" s="222">
        <v>0</v>
      </c>
      <c r="T166" s="223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24" t="s">
        <v>161</v>
      </c>
      <c r="AT166" s="224" t="s">
        <v>156</v>
      </c>
      <c r="AU166" s="224" t="s">
        <v>84</v>
      </c>
      <c r="AY166" s="18" t="s">
        <v>153</v>
      </c>
      <c r="BE166" s="225">
        <f>IF(N166="základní",J166,0)</f>
        <v>0</v>
      </c>
      <c r="BF166" s="225">
        <f>IF(N166="snížená",J166,0)</f>
        <v>0</v>
      </c>
      <c r="BG166" s="225">
        <f>IF(N166="zákl. přenesená",J166,0)</f>
        <v>0</v>
      </c>
      <c r="BH166" s="225">
        <f>IF(N166="sníž. přenesená",J166,0)</f>
        <v>0</v>
      </c>
      <c r="BI166" s="225">
        <f>IF(N166="nulová",J166,0)</f>
        <v>0</v>
      </c>
      <c r="BJ166" s="18" t="s">
        <v>82</v>
      </c>
      <c r="BK166" s="225">
        <f>ROUND(I166*H166,2)</f>
        <v>0</v>
      </c>
      <c r="BL166" s="18" t="s">
        <v>161</v>
      </c>
      <c r="BM166" s="224" t="s">
        <v>1304</v>
      </c>
    </row>
    <row r="167" s="2" customFormat="1">
      <c r="A167" s="39"/>
      <c r="B167" s="40"/>
      <c r="C167" s="41"/>
      <c r="D167" s="226" t="s">
        <v>163</v>
      </c>
      <c r="E167" s="41"/>
      <c r="F167" s="227" t="s">
        <v>816</v>
      </c>
      <c r="G167" s="41"/>
      <c r="H167" s="41"/>
      <c r="I167" s="228"/>
      <c r="J167" s="41"/>
      <c r="K167" s="41"/>
      <c r="L167" s="45"/>
      <c r="M167" s="229"/>
      <c r="N167" s="230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163</v>
      </c>
      <c r="AU167" s="18" t="s">
        <v>84</v>
      </c>
    </row>
    <row r="168" s="12" customFormat="1" ht="22.8" customHeight="1">
      <c r="A168" s="12"/>
      <c r="B168" s="197"/>
      <c r="C168" s="198"/>
      <c r="D168" s="199" t="s">
        <v>74</v>
      </c>
      <c r="E168" s="211" t="s">
        <v>831</v>
      </c>
      <c r="F168" s="211" t="s">
        <v>832</v>
      </c>
      <c r="G168" s="198"/>
      <c r="H168" s="198"/>
      <c r="I168" s="201"/>
      <c r="J168" s="212">
        <f>BK168</f>
        <v>0</v>
      </c>
      <c r="K168" s="198"/>
      <c r="L168" s="203"/>
      <c r="M168" s="204"/>
      <c r="N168" s="205"/>
      <c r="O168" s="205"/>
      <c r="P168" s="206">
        <f>SUM(P169:P170)</f>
        <v>0</v>
      </c>
      <c r="Q168" s="205"/>
      <c r="R168" s="206">
        <f>SUM(R169:R170)</f>
        <v>0</v>
      </c>
      <c r="S168" s="205"/>
      <c r="T168" s="207">
        <f>SUM(T169:T170)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08" t="s">
        <v>82</v>
      </c>
      <c r="AT168" s="209" t="s">
        <v>74</v>
      </c>
      <c r="AU168" s="209" t="s">
        <v>82</v>
      </c>
      <c r="AY168" s="208" t="s">
        <v>153</v>
      </c>
      <c r="BK168" s="210">
        <f>SUM(BK169:BK170)</f>
        <v>0</v>
      </c>
    </row>
    <row r="169" s="2" customFormat="1" ht="16.5" customHeight="1">
      <c r="A169" s="39"/>
      <c r="B169" s="40"/>
      <c r="C169" s="213" t="s">
        <v>275</v>
      </c>
      <c r="D169" s="213" t="s">
        <v>156</v>
      </c>
      <c r="E169" s="214" t="s">
        <v>1305</v>
      </c>
      <c r="F169" s="215" t="s">
        <v>1306</v>
      </c>
      <c r="G169" s="216" t="s">
        <v>172</v>
      </c>
      <c r="H169" s="217">
        <v>0.84799999999999998</v>
      </c>
      <c r="I169" s="218"/>
      <c r="J169" s="219">
        <f>ROUND(I169*H169,2)</f>
        <v>0</v>
      </c>
      <c r="K169" s="215" t="s">
        <v>333</v>
      </c>
      <c r="L169" s="45"/>
      <c r="M169" s="220" t="s">
        <v>19</v>
      </c>
      <c r="N169" s="221" t="s">
        <v>46</v>
      </c>
      <c r="O169" s="85"/>
      <c r="P169" s="222">
        <f>O169*H169</f>
        <v>0</v>
      </c>
      <c r="Q169" s="222">
        <v>0</v>
      </c>
      <c r="R169" s="222">
        <f>Q169*H169</f>
        <v>0</v>
      </c>
      <c r="S169" s="222">
        <v>0</v>
      </c>
      <c r="T169" s="223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24" t="s">
        <v>161</v>
      </c>
      <c r="AT169" s="224" t="s">
        <v>156</v>
      </c>
      <c r="AU169" s="224" t="s">
        <v>84</v>
      </c>
      <c r="AY169" s="18" t="s">
        <v>153</v>
      </c>
      <c r="BE169" s="225">
        <f>IF(N169="základní",J169,0)</f>
        <v>0</v>
      </c>
      <c r="BF169" s="225">
        <f>IF(N169="snížená",J169,0)</f>
        <v>0</v>
      </c>
      <c r="BG169" s="225">
        <f>IF(N169="zákl. přenesená",J169,0)</f>
        <v>0</v>
      </c>
      <c r="BH169" s="225">
        <f>IF(N169="sníž. přenesená",J169,0)</f>
        <v>0</v>
      </c>
      <c r="BI169" s="225">
        <f>IF(N169="nulová",J169,0)</f>
        <v>0</v>
      </c>
      <c r="BJ169" s="18" t="s">
        <v>82</v>
      </c>
      <c r="BK169" s="225">
        <f>ROUND(I169*H169,2)</f>
        <v>0</v>
      </c>
      <c r="BL169" s="18" t="s">
        <v>161</v>
      </c>
      <c r="BM169" s="224" t="s">
        <v>1307</v>
      </c>
    </row>
    <row r="170" s="2" customFormat="1">
      <c r="A170" s="39"/>
      <c r="B170" s="40"/>
      <c r="C170" s="41"/>
      <c r="D170" s="226" t="s">
        <v>163</v>
      </c>
      <c r="E170" s="41"/>
      <c r="F170" s="227" t="s">
        <v>1308</v>
      </c>
      <c r="G170" s="41"/>
      <c r="H170" s="41"/>
      <c r="I170" s="228"/>
      <c r="J170" s="41"/>
      <c r="K170" s="41"/>
      <c r="L170" s="45"/>
      <c r="M170" s="229"/>
      <c r="N170" s="230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163</v>
      </c>
      <c r="AU170" s="18" t="s">
        <v>84</v>
      </c>
    </row>
    <row r="171" s="12" customFormat="1" ht="25.92" customHeight="1">
      <c r="A171" s="12"/>
      <c r="B171" s="197"/>
      <c r="C171" s="198"/>
      <c r="D171" s="199" t="s">
        <v>74</v>
      </c>
      <c r="E171" s="200" t="s">
        <v>169</v>
      </c>
      <c r="F171" s="200" t="s">
        <v>1309</v>
      </c>
      <c r="G171" s="198"/>
      <c r="H171" s="198"/>
      <c r="I171" s="201"/>
      <c r="J171" s="202">
        <f>BK171</f>
        <v>0</v>
      </c>
      <c r="K171" s="198"/>
      <c r="L171" s="203"/>
      <c r="M171" s="204"/>
      <c r="N171" s="205"/>
      <c r="O171" s="205"/>
      <c r="P171" s="206">
        <f>P172</f>
        <v>0</v>
      </c>
      <c r="Q171" s="205"/>
      <c r="R171" s="206">
        <f>R172</f>
        <v>0</v>
      </c>
      <c r="S171" s="205"/>
      <c r="T171" s="207">
        <f>T172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08" t="s">
        <v>177</v>
      </c>
      <c r="AT171" s="209" t="s">
        <v>74</v>
      </c>
      <c r="AU171" s="209" t="s">
        <v>75</v>
      </c>
      <c r="AY171" s="208" t="s">
        <v>153</v>
      </c>
      <c r="BK171" s="210">
        <f>BK172</f>
        <v>0</v>
      </c>
    </row>
    <row r="172" s="12" customFormat="1" ht="22.8" customHeight="1">
      <c r="A172" s="12"/>
      <c r="B172" s="197"/>
      <c r="C172" s="198"/>
      <c r="D172" s="199" t="s">
        <v>74</v>
      </c>
      <c r="E172" s="211" t="s">
        <v>1310</v>
      </c>
      <c r="F172" s="211" t="s">
        <v>1311</v>
      </c>
      <c r="G172" s="198"/>
      <c r="H172" s="198"/>
      <c r="I172" s="201"/>
      <c r="J172" s="212">
        <f>BK172</f>
        <v>0</v>
      </c>
      <c r="K172" s="198"/>
      <c r="L172" s="203"/>
      <c r="M172" s="204"/>
      <c r="N172" s="205"/>
      <c r="O172" s="205"/>
      <c r="P172" s="206">
        <f>SUM(P173:P179)</f>
        <v>0</v>
      </c>
      <c r="Q172" s="205"/>
      <c r="R172" s="206">
        <f>SUM(R173:R179)</f>
        <v>0</v>
      </c>
      <c r="S172" s="205"/>
      <c r="T172" s="207">
        <f>SUM(T173:T179)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08" t="s">
        <v>177</v>
      </c>
      <c r="AT172" s="209" t="s">
        <v>74</v>
      </c>
      <c r="AU172" s="209" t="s">
        <v>82</v>
      </c>
      <c r="AY172" s="208" t="s">
        <v>153</v>
      </c>
      <c r="BK172" s="210">
        <f>SUM(BK173:BK179)</f>
        <v>0</v>
      </c>
    </row>
    <row r="173" s="2" customFormat="1" ht="16.5" customHeight="1">
      <c r="A173" s="39"/>
      <c r="B173" s="40"/>
      <c r="C173" s="213" t="s">
        <v>280</v>
      </c>
      <c r="D173" s="213" t="s">
        <v>156</v>
      </c>
      <c r="E173" s="214" t="s">
        <v>1312</v>
      </c>
      <c r="F173" s="215" t="s">
        <v>1313</v>
      </c>
      <c r="G173" s="216" t="s">
        <v>344</v>
      </c>
      <c r="H173" s="217">
        <v>14</v>
      </c>
      <c r="I173" s="218"/>
      <c r="J173" s="219">
        <f>ROUND(I173*H173,2)</f>
        <v>0</v>
      </c>
      <c r="K173" s="215" t="s">
        <v>333</v>
      </c>
      <c r="L173" s="45"/>
      <c r="M173" s="220" t="s">
        <v>19</v>
      </c>
      <c r="N173" s="221" t="s">
        <v>46</v>
      </c>
      <c r="O173" s="85"/>
      <c r="P173" s="222">
        <f>O173*H173</f>
        <v>0</v>
      </c>
      <c r="Q173" s="222">
        <v>0</v>
      </c>
      <c r="R173" s="222">
        <f>Q173*H173</f>
        <v>0</v>
      </c>
      <c r="S173" s="222">
        <v>0</v>
      </c>
      <c r="T173" s="223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24" t="s">
        <v>741</v>
      </c>
      <c r="AT173" s="224" t="s">
        <v>156</v>
      </c>
      <c r="AU173" s="224" t="s">
        <v>84</v>
      </c>
      <c r="AY173" s="18" t="s">
        <v>153</v>
      </c>
      <c r="BE173" s="225">
        <f>IF(N173="základní",J173,0)</f>
        <v>0</v>
      </c>
      <c r="BF173" s="225">
        <f>IF(N173="snížená",J173,0)</f>
        <v>0</v>
      </c>
      <c r="BG173" s="225">
        <f>IF(N173="zákl. přenesená",J173,0)</f>
        <v>0</v>
      </c>
      <c r="BH173" s="225">
        <f>IF(N173="sníž. přenesená",J173,0)</f>
        <v>0</v>
      </c>
      <c r="BI173" s="225">
        <f>IF(N173="nulová",J173,0)</f>
        <v>0</v>
      </c>
      <c r="BJ173" s="18" t="s">
        <v>82</v>
      </c>
      <c r="BK173" s="225">
        <f>ROUND(I173*H173,2)</f>
        <v>0</v>
      </c>
      <c r="BL173" s="18" t="s">
        <v>741</v>
      </c>
      <c r="BM173" s="224" t="s">
        <v>1314</v>
      </c>
    </row>
    <row r="174" s="2" customFormat="1">
      <c r="A174" s="39"/>
      <c r="B174" s="40"/>
      <c r="C174" s="41"/>
      <c r="D174" s="226" t="s">
        <v>163</v>
      </c>
      <c r="E174" s="41"/>
      <c r="F174" s="227" t="s">
        <v>1315</v>
      </c>
      <c r="G174" s="41"/>
      <c r="H174" s="41"/>
      <c r="I174" s="228"/>
      <c r="J174" s="41"/>
      <c r="K174" s="41"/>
      <c r="L174" s="45"/>
      <c r="M174" s="229"/>
      <c r="N174" s="230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163</v>
      </c>
      <c r="AU174" s="18" t="s">
        <v>84</v>
      </c>
    </row>
    <row r="175" s="13" customFormat="1">
      <c r="A175" s="13"/>
      <c r="B175" s="231"/>
      <c r="C175" s="232"/>
      <c r="D175" s="226" t="s">
        <v>165</v>
      </c>
      <c r="E175" s="233" t="s">
        <v>19</v>
      </c>
      <c r="F175" s="234" t="s">
        <v>1316</v>
      </c>
      <c r="G175" s="232"/>
      <c r="H175" s="233" t="s">
        <v>19</v>
      </c>
      <c r="I175" s="235"/>
      <c r="J175" s="232"/>
      <c r="K175" s="232"/>
      <c r="L175" s="236"/>
      <c r="M175" s="237"/>
      <c r="N175" s="238"/>
      <c r="O175" s="238"/>
      <c r="P175" s="238"/>
      <c r="Q175" s="238"/>
      <c r="R175" s="238"/>
      <c r="S175" s="238"/>
      <c r="T175" s="239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0" t="s">
        <v>165</v>
      </c>
      <c r="AU175" s="240" t="s">
        <v>84</v>
      </c>
      <c r="AV175" s="13" t="s">
        <v>82</v>
      </c>
      <c r="AW175" s="13" t="s">
        <v>35</v>
      </c>
      <c r="AX175" s="13" t="s">
        <v>75</v>
      </c>
      <c r="AY175" s="240" t="s">
        <v>153</v>
      </c>
    </row>
    <row r="176" s="14" customFormat="1">
      <c r="A176" s="14"/>
      <c r="B176" s="241"/>
      <c r="C176" s="242"/>
      <c r="D176" s="226" t="s">
        <v>165</v>
      </c>
      <c r="E176" s="243" t="s">
        <v>19</v>
      </c>
      <c r="F176" s="244" t="s">
        <v>1317</v>
      </c>
      <c r="G176" s="242"/>
      <c r="H176" s="245">
        <v>14</v>
      </c>
      <c r="I176" s="246"/>
      <c r="J176" s="242"/>
      <c r="K176" s="242"/>
      <c r="L176" s="247"/>
      <c r="M176" s="248"/>
      <c r="N176" s="249"/>
      <c r="O176" s="249"/>
      <c r="P176" s="249"/>
      <c r="Q176" s="249"/>
      <c r="R176" s="249"/>
      <c r="S176" s="249"/>
      <c r="T176" s="250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1" t="s">
        <v>165</v>
      </c>
      <c r="AU176" s="251" t="s">
        <v>84</v>
      </c>
      <c r="AV176" s="14" t="s">
        <v>84</v>
      </c>
      <c r="AW176" s="14" t="s">
        <v>35</v>
      </c>
      <c r="AX176" s="14" t="s">
        <v>75</v>
      </c>
      <c r="AY176" s="251" t="s">
        <v>153</v>
      </c>
    </row>
    <row r="177" s="15" customFormat="1">
      <c r="A177" s="15"/>
      <c r="B177" s="252"/>
      <c r="C177" s="253"/>
      <c r="D177" s="226" t="s">
        <v>165</v>
      </c>
      <c r="E177" s="254" t="s">
        <v>19</v>
      </c>
      <c r="F177" s="255" t="s">
        <v>168</v>
      </c>
      <c r="G177" s="253"/>
      <c r="H177" s="256">
        <v>14</v>
      </c>
      <c r="I177" s="257"/>
      <c r="J177" s="253"/>
      <c r="K177" s="253"/>
      <c r="L177" s="258"/>
      <c r="M177" s="259"/>
      <c r="N177" s="260"/>
      <c r="O177" s="260"/>
      <c r="P177" s="260"/>
      <c r="Q177" s="260"/>
      <c r="R177" s="260"/>
      <c r="S177" s="260"/>
      <c r="T177" s="261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62" t="s">
        <v>165</v>
      </c>
      <c r="AU177" s="262" t="s">
        <v>84</v>
      </c>
      <c r="AV177" s="15" t="s">
        <v>161</v>
      </c>
      <c r="AW177" s="15" t="s">
        <v>35</v>
      </c>
      <c r="AX177" s="15" t="s">
        <v>82</v>
      </c>
      <c r="AY177" s="262" t="s">
        <v>153</v>
      </c>
    </row>
    <row r="178" s="2" customFormat="1" ht="16.5" customHeight="1">
      <c r="A178" s="39"/>
      <c r="B178" s="40"/>
      <c r="C178" s="213" t="s">
        <v>287</v>
      </c>
      <c r="D178" s="213" t="s">
        <v>156</v>
      </c>
      <c r="E178" s="214" t="s">
        <v>1318</v>
      </c>
      <c r="F178" s="215" t="s">
        <v>1319</v>
      </c>
      <c r="G178" s="216" t="s">
        <v>344</v>
      </c>
      <c r="H178" s="217">
        <v>14</v>
      </c>
      <c r="I178" s="218"/>
      <c r="J178" s="219">
        <f>ROUND(I178*H178,2)</f>
        <v>0</v>
      </c>
      <c r="K178" s="215" t="s">
        <v>333</v>
      </c>
      <c r="L178" s="45"/>
      <c r="M178" s="220" t="s">
        <v>19</v>
      </c>
      <c r="N178" s="221" t="s">
        <v>46</v>
      </c>
      <c r="O178" s="85"/>
      <c r="P178" s="222">
        <f>O178*H178</f>
        <v>0</v>
      </c>
      <c r="Q178" s="222">
        <v>0</v>
      </c>
      <c r="R178" s="222">
        <f>Q178*H178</f>
        <v>0</v>
      </c>
      <c r="S178" s="222">
        <v>0</v>
      </c>
      <c r="T178" s="223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24" t="s">
        <v>741</v>
      </c>
      <c r="AT178" s="224" t="s">
        <v>156</v>
      </c>
      <c r="AU178" s="224" t="s">
        <v>84</v>
      </c>
      <c r="AY178" s="18" t="s">
        <v>153</v>
      </c>
      <c r="BE178" s="225">
        <f>IF(N178="základní",J178,0)</f>
        <v>0</v>
      </c>
      <c r="BF178" s="225">
        <f>IF(N178="snížená",J178,0)</f>
        <v>0</v>
      </c>
      <c r="BG178" s="225">
        <f>IF(N178="zákl. přenesená",J178,0)</f>
        <v>0</v>
      </c>
      <c r="BH178" s="225">
        <f>IF(N178="sníž. přenesená",J178,0)</f>
        <v>0</v>
      </c>
      <c r="BI178" s="225">
        <f>IF(N178="nulová",J178,0)</f>
        <v>0</v>
      </c>
      <c r="BJ178" s="18" t="s">
        <v>82</v>
      </c>
      <c r="BK178" s="225">
        <f>ROUND(I178*H178,2)</f>
        <v>0</v>
      </c>
      <c r="BL178" s="18" t="s">
        <v>741</v>
      </c>
      <c r="BM178" s="224" t="s">
        <v>1320</v>
      </c>
    </row>
    <row r="179" s="2" customFormat="1">
      <c r="A179" s="39"/>
      <c r="B179" s="40"/>
      <c r="C179" s="41"/>
      <c r="D179" s="226" t="s">
        <v>163</v>
      </c>
      <c r="E179" s="41"/>
      <c r="F179" s="227" t="s">
        <v>1321</v>
      </c>
      <c r="G179" s="41"/>
      <c r="H179" s="41"/>
      <c r="I179" s="228"/>
      <c r="J179" s="41"/>
      <c r="K179" s="41"/>
      <c r="L179" s="45"/>
      <c r="M179" s="277"/>
      <c r="N179" s="278"/>
      <c r="O179" s="279"/>
      <c r="P179" s="279"/>
      <c r="Q179" s="279"/>
      <c r="R179" s="279"/>
      <c r="S179" s="279"/>
      <c r="T179" s="280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163</v>
      </c>
      <c r="AU179" s="18" t="s">
        <v>84</v>
      </c>
    </row>
    <row r="180" s="2" customFormat="1" ht="6.96" customHeight="1">
      <c r="A180" s="39"/>
      <c r="B180" s="60"/>
      <c r="C180" s="61"/>
      <c r="D180" s="61"/>
      <c r="E180" s="61"/>
      <c r="F180" s="61"/>
      <c r="G180" s="61"/>
      <c r="H180" s="61"/>
      <c r="I180" s="61"/>
      <c r="J180" s="61"/>
      <c r="K180" s="61"/>
      <c r="L180" s="45"/>
      <c r="M180" s="39"/>
      <c r="O180" s="39"/>
      <c r="P180" s="39"/>
      <c r="Q180" s="39"/>
      <c r="R180" s="39"/>
      <c r="S180" s="39"/>
      <c r="T180" s="39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</row>
  </sheetData>
  <sheetProtection sheet="1" autoFilter="0" formatColumns="0" formatRows="0" objects="1" scenarios="1" spinCount="100000" saltValue="zFLnRLYZqHjDRBoBhx/TsTP7LPciaIKhSY35Xc+1TwU1SWJGpiSmC95KBpXWGT56CrBNpu4Msd5+oWM13bq0/g==" hashValue="c1VfsMYGU7aA4tUH7o6qsBII6KRQj/74TO01PRuba4Wqg1dV7+YGCFVBMpPt79RpYP7ck5lXtQCV3yoeHxe04w==" algorithmName="SHA-512" password="CC35"/>
  <autoFilter ref="C91:K17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0:H80"/>
    <mergeCell ref="E82:H82"/>
    <mergeCell ref="E84:H8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113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84</v>
      </c>
    </row>
    <row r="4" s="1" customFormat="1" ht="24.96" customHeight="1">
      <c r="B4" s="21"/>
      <c r="D4" s="141" t="s">
        <v>126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 xml:space="preserve">Oprava propustků na trati  Suchdol nad Odrou - Budišov nad Budišovkou 2021</v>
      </c>
      <c r="F7" s="143"/>
      <c r="G7" s="143"/>
      <c r="H7" s="143"/>
      <c r="L7" s="21"/>
    </row>
    <row r="8" s="1" customFormat="1" ht="12" customHeight="1">
      <c r="B8" s="21"/>
      <c r="D8" s="143" t="s">
        <v>127</v>
      </c>
      <c r="L8" s="21"/>
    </row>
    <row r="9" s="2" customFormat="1" ht="16.5" customHeight="1">
      <c r="A9" s="39"/>
      <c r="B9" s="45"/>
      <c r="C9" s="39"/>
      <c r="D9" s="39"/>
      <c r="E9" s="144" t="s">
        <v>1322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129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1323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15. 3. 2021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27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43" t="s">
        <v>29</v>
      </c>
      <c r="J17" s="134" t="s">
        <v>30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31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29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33</v>
      </c>
      <c r="E22" s="39"/>
      <c r="F22" s="39"/>
      <c r="G22" s="39"/>
      <c r="H22" s="39"/>
      <c r="I22" s="143" t="s">
        <v>26</v>
      </c>
      <c r="J22" s="134" t="s">
        <v>19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34</v>
      </c>
      <c r="F23" s="39"/>
      <c r="G23" s="39"/>
      <c r="H23" s="39"/>
      <c r="I23" s="143" t="s">
        <v>29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36</v>
      </c>
      <c r="E25" s="39"/>
      <c r="F25" s="39"/>
      <c r="G25" s="39"/>
      <c r="H25" s="39"/>
      <c r="I25" s="143" t="s">
        <v>26</v>
      </c>
      <c r="J25" s="134" t="s">
        <v>37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38</v>
      </c>
      <c r="F26" s="39"/>
      <c r="G26" s="39"/>
      <c r="H26" s="39"/>
      <c r="I26" s="143" t="s">
        <v>29</v>
      </c>
      <c r="J26" s="134" t="s">
        <v>19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39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41</v>
      </c>
      <c r="E32" s="39"/>
      <c r="F32" s="39"/>
      <c r="G32" s="39"/>
      <c r="H32" s="39"/>
      <c r="I32" s="39"/>
      <c r="J32" s="154">
        <f>ROUND(J88,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43</v>
      </c>
      <c r="G34" s="39"/>
      <c r="H34" s="39"/>
      <c r="I34" s="155" t="s">
        <v>42</v>
      </c>
      <c r="J34" s="155" t="s">
        <v>44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45</v>
      </c>
      <c r="E35" s="143" t="s">
        <v>46</v>
      </c>
      <c r="F35" s="157">
        <f>ROUND((SUM(BE88:BE171)),  2)</f>
        <v>0</v>
      </c>
      <c r="G35" s="39"/>
      <c r="H35" s="39"/>
      <c r="I35" s="158">
        <v>0.20999999999999999</v>
      </c>
      <c r="J35" s="157">
        <f>ROUND(((SUM(BE88:BE171))*I35),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47</v>
      </c>
      <c r="F36" s="157">
        <f>ROUND((SUM(BF88:BF171)),  2)</f>
        <v>0</v>
      </c>
      <c r="G36" s="39"/>
      <c r="H36" s="39"/>
      <c r="I36" s="158">
        <v>0.14999999999999999</v>
      </c>
      <c r="J36" s="157">
        <f>ROUND(((SUM(BF88:BF171))*I36),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48</v>
      </c>
      <c r="F37" s="157">
        <f>ROUND((SUM(BG88:BG171)),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49</v>
      </c>
      <c r="F38" s="157">
        <f>ROUND((SUM(BH88:BH171)),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50</v>
      </c>
      <c r="F39" s="157">
        <f>ROUND((SUM(BI88:BI171)),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51</v>
      </c>
      <c r="E41" s="161"/>
      <c r="F41" s="161"/>
      <c r="G41" s="162" t="s">
        <v>52</v>
      </c>
      <c r="H41" s="163" t="s">
        <v>53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131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 xml:space="preserve">Oprava propustků na trati  Suchdol nad Odrou - Budišov nad Budišovkou 2021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127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1322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129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SO - 04.1 - Svršek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OŘ Ostrava</v>
      </c>
      <c r="G56" s="41"/>
      <c r="H56" s="41"/>
      <c r="I56" s="33" t="s">
        <v>23</v>
      </c>
      <c r="J56" s="73" t="str">
        <f>IF(J14="","",J14)</f>
        <v>15. 3. 2021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 xml:space="preserve"> Správa železnic s.o. OŘ Ostrava</v>
      </c>
      <c r="G58" s="41"/>
      <c r="H58" s="41"/>
      <c r="I58" s="33" t="s">
        <v>33</v>
      </c>
      <c r="J58" s="37" t="str">
        <f>E23</f>
        <v xml:space="preserve"> 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40.05" customHeight="1">
      <c r="A59" s="39"/>
      <c r="B59" s="40"/>
      <c r="C59" s="33" t="s">
        <v>31</v>
      </c>
      <c r="D59" s="41"/>
      <c r="E59" s="41"/>
      <c r="F59" s="28" t="str">
        <f>IF(E20="","",E20)</f>
        <v>Vyplň údaj</v>
      </c>
      <c r="G59" s="41"/>
      <c r="H59" s="41"/>
      <c r="I59" s="33" t="s">
        <v>36</v>
      </c>
      <c r="J59" s="37" t="str">
        <f>E26</f>
        <v>IM-Projekt, inženýrské a mostní konstrukce, s.r.o.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132</v>
      </c>
      <c r="D61" s="172"/>
      <c r="E61" s="172"/>
      <c r="F61" s="172"/>
      <c r="G61" s="172"/>
      <c r="H61" s="172"/>
      <c r="I61" s="172"/>
      <c r="J61" s="173" t="s">
        <v>133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73</v>
      </c>
      <c r="D63" s="41"/>
      <c r="E63" s="41"/>
      <c r="F63" s="41"/>
      <c r="G63" s="41"/>
      <c r="H63" s="41"/>
      <c r="I63" s="41"/>
      <c r="J63" s="103">
        <f>J88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134</v>
      </c>
    </row>
    <row r="64" s="9" customFormat="1" ht="24.96" customHeight="1">
      <c r="A64" s="9"/>
      <c r="B64" s="175"/>
      <c r="C64" s="176"/>
      <c r="D64" s="177" t="s">
        <v>135</v>
      </c>
      <c r="E64" s="178"/>
      <c r="F64" s="178"/>
      <c r="G64" s="178"/>
      <c r="H64" s="178"/>
      <c r="I64" s="178"/>
      <c r="J64" s="179">
        <f>J89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136</v>
      </c>
      <c r="E65" s="183"/>
      <c r="F65" s="183"/>
      <c r="G65" s="183"/>
      <c r="H65" s="183"/>
      <c r="I65" s="183"/>
      <c r="J65" s="184">
        <f>J90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75"/>
      <c r="C66" s="176"/>
      <c r="D66" s="177" t="s">
        <v>137</v>
      </c>
      <c r="E66" s="178"/>
      <c r="F66" s="178"/>
      <c r="G66" s="178"/>
      <c r="H66" s="178"/>
      <c r="I66" s="178"/>
      <c r="J66" s="179">
        <f>J141</f>
        <v>0</v>
      </c>
      <c r="K66" s="176"/>
      <c r="L66" s="180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4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4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138</v>
      </c>
      <c r="D73" s="41"/>
      <c r="E73" s="41"/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170" t="str">
        <f>E7</f>
        <v xml:space="preserve">Oprava propustků na trati  Suchdol nad Odrou - Budišov nad Budišovkou 2021</v>
      </c>
      <c r="F76" s="33"/>
      <c r="G76" s="33"/>
      <c r="H76" s="33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1" customFormat="1" ht="12" customHeight="1">
      <c r="B77" s="22"/>
      <c r="C77" s="33" t="s">
        <v>127</v>
      </c>
      <c r="D77" s="23"/>
      <c r="E77" s="23"/>
      <c r="F77" s="23"/>
      <c r="G77" s="23"/>
      <c r="H77" s="23"/>
      <c r="I77" s="23"/>
      <c r="J77" s="23"/>
      <c r="K77" s="23"/>
      <c r="L77" s="21"/>
    </row>
    <row r="78" s="2" customFormat="1" ht="16.5" customHeight="1">
      <c r="A78" s="39"/>
      <c r="B78" s="40"/>
      <c r="C78" s="41"/>
      <c r="D78" s="41"/>
      <c r="E78" s="170" t="s">
        <v>1322</v>
      </c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129</v>
      </c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70" t="str">
        <f>E11</f>
        <v>SO - 04.1 - Svršek</v>
      </c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21</v>
      </c>
      <c r="D82" s="41"/>
      <c r="E82" s="41"/>
      <c r="F82" s="28" t="str">
        <f>F14</f>
        <v xml:space="preserve"> OŘ Ostrava</v>
      </c>
      <c r="G82" s="41"/>
      <c r="H82" s="41"/>
      <c r="I82" s="33" t="s">
        <v>23</v>
      </c>
      <c r="J82" s="73" t="str">
        <f>IF(J14="","",J14)</f>
        <v>15. 3. 2021</v>
      </c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25</v>
      </c>
      <c r="D84" s="41"/>
      <c r="E84" s="41"/>
      <c r="F84" s="28" t="str">
        <f>E17</f>
        <v xml:space="preserve"> Správa železnic s.o. OŘ Ostrava</v>
      </c>
      <c r="G84" s="41"/>
      <c r="H84" s="41"/>
      <c r="I84" s="33" t="s">
        <v>33</v>
      </c>
      <c r="J84" s="37" t="str">
        <f>E23</f>
        <v xml:space="preserve"> </v>
      </c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40.05" customHeight="1">
      <c r="A85" s="39"/>
      <c r="B85" s="40"/>
      <c r="C85" s="33" t="s">
        <v>31</v>
      </c>
      <c r="D85" s="41"/>
      <c r="E85" s="41"/>
      <c r="F85" s="28" t="str">
        <f>IF(E20="","",E20)</f>
        <v>Vyplň údaj</v>
      </c>
      <c r="G85" s="41"/>
      <c r="H85" s="41"/>
      <c r="I85" s="33" t="s">
        <v>36</v>
      </c>
      <c r="J85" s="37" t="str">
        <f>E26</f>
        <v>IM-Projekt, inženýrské a mostní konstrukce, s.r.o.</v>
      </c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0.32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11" customFormat="1" ht="29.28" customHeight="1">
      <c r="A87" s="186"/>
      <c r="B87" s="187"/>
      <c r="C87" s="188" t="s">
        <v>139</v>
      </c>
      <c r="D87" s="189" t="s">
        <v>60</v>
      </c>
      <c r="E87" s="189" t="s">
        <v>56</v>
      </c>
      <c r="F87" s="189" t="s">
        <v>57</v>
      </c>
      <c r="G87" s="189" t="s">
        <v>140</v>
      </c>
      <c r="H87" s="189" t="s">
        <v>141</v>
      </c>
      <c r="I87" s="189" t="s">
        <v>142</v>
      </c>
      <c r="J87" s="189" t="s">
        <v>133</v>
      </c>
      <c r="K87" s="190" t="s">
        <v>143</v>
      </c>
      <c r="L87" s="191"/>
      <c r="M87" s="93" t="s">
        <v>19</v>
      </c>
      <c r="N87" s="94" t="s">
        <v>45</v>
      </c>
      <c r="O87" s="94" t="s">
        <v>144</v>
      </c>
      <c r="P87" s="94" t="s">
        <v>145</v>
      </c>
      <c r="Q87" s="94" t="s">
        <v>146</v>
      </c>
      <c r="R87" s="94" t="s">
        <v>147</v>
      </c>
      <c r="S87" s="94" t="s">
        <v>148</v>
      </c>
      <c r="T87" s="95" t="s">
        <v>149</v>
      </c>
      <c r="U87" s="186"/>
      <c r="V87" s="186"/>
      <c r="W87" s="186"/>
      <c r="X87" s="186"/>
      <c r="Y87" s="186"/>
      <c r="Z87" s="186"/>
      <c r="AA87" s="186"/>
      <c r="AB87" s="186"/>
      <c r="AC87" s="186"/>
      <c r="AD87" s="186"/>
      <c r="AE87" s="186"/>
    </row>
    <row r="88" s="2" customFormat="1" ht="22.8" customHeight="1">
      <c r="A88" s="39"/>
      <c r="B88" s="40"/>
      <c r="C88" s="100" t="s">
        <v>150</v>
      </c>
      <c r="D88" s="41"/>
      <c r="E88" s="41"/>
      <c r="F88" s="41"/>
      <c r="G88" s="41"/>
      <c r="H88" s="41"/>
      <c r="I88" s="41"/>
      <c r="J88" s="192">
        <f>BK88</f>
        <v>0</v>
      </c>
      <c r="K88" s="41"/>
      <c r="L88" s="45"/>
      <c r="M88" s="96"/>
      <c r="N88" s="193"/>
      <c r="O88" s="97"/>
      <c r="P88" s="194">
        <f>P89+P141</f>
        <v>0</v>
      </c>
      <c r="Q88" s="97"/>
      <c r="R88" s="194">
        <f>R89+R141</f>
        <v>13.64048</v>
      </c>
      <c r="S88" s="97"/>
      <c r="T88" s="195">
        <f>T89+T141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74</v>
      </c>
      <c r="AU88" s="18" t="s">
        <v>134</v>
      </c>
      <c r="BK88" s="196">
        <f>BK89+BK141</f>
        <v>0</v>
      </c>
    </row>
    <row r="89" s="12" customFormat="1" ht="25.92" customHeight="1">
      <c r="A89" s="12"/>
      <c r="B89" s="197"/>
      <c r="C89" s="198"/>
      <c r="D89" s="199" t="s">
        <v>74</v>
      </c>
      <c r="E89" s="200" t="s">
        <v>151</v>
      </c>
      <c r="F89" s="200" t="s">
        <v>152</v>
      </c>
      <c r="G89" s="198"/>
      <c r="H89" s="198"/>
      <c r="I89" s="201"/>
      <c r="J89" s="202">
        <f>BK89</f>
        <v>0</v>
      </c>
      <c r="K89" s="198"/>
      <c r="L89" s="203"/>
      <c r="M89" s="204"/>
      <c r="N89" s="205"/>
      <c r="O89" s="205"/>
      <c r="P89" s="206">
        <f>P90</f>
        <v>0</v>
      </c>
      <c r="Q89" s="205"/>
      <c r="R89" s="206">
        <f>R90</f>
        <v>13.64048</v>
      </c>
      <c r="S89" s="205"/>
      <c r="T89" s="207">
        <f>T90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8" t="s">
        <v>82</v>
      </c>
      <c r="AT89" s="209" t="s">
        <v>74</v>
      </c>
      <c r="AU89" s="209" t="s">
        <v>75</v>
      </c>
      <c r="AY89" s="208" t="s">
        <v>153</v>
      </c>
      <c r="BK89" s="210">
        <f>BK90</f>
        <v>0</v>
      </c>
    </row>
    <row r="90" s="12" customFormat="1" ht="22.8" customHeight="1">
      <c r="A90" s="12"/>
      <c r="B90" s="197"/>
      <c r="C90" s="198"/>
      <c r="D90" s="199" t="s">
        <v>74</v>
      </c>
      <c r="E90" s="211" t="s">
        <v>154</v>
      </c>
      <c r="F90" s="211" t="s">
        <v>155</v>
      </c>
      <c r="G90" s="198"/>
      <c r="H90" s="198"/>
      <c r="I90" s="201"/>
      <c r="J90" s="212">
        <f>BK90</f>
        <v>0</v>
      </c>
      <c r="K90" s="198"/>
      <c r="L90" s="203"/>
      <c r="M90" s="204"/>
      <c r="N90" s="205"/>
      <c r="O90" s="205"/>
      <c r="P90" s="206">
        <f>SUM(P91:P140)</f>
        <v>0</v>
      </c>
      <c r="Q90" s="205"/>
      <c r="R90" s="206">
        <f>SUM(R91:R140)</f>
        <v>13.64048</v>
      </c>
      <c r="S90" s="205"/>
      <c r="T90" s="207">
        <f>SUM(T91:T140)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8" t="s">
        <v>82</v>
      </c>
      <c r="AT90" s="209" t="s">
        <v>74</v>
      </c>
      <c r="AU90" s="209" t="s">
        <v>82</v>
      </c>
      <c r="AY90" s="208" t="s">
        <v>153</v>
      </c>
      <c r="BK90" s="210">
        <f>SUM(BK91:BK140)</f>
        <v>0</v>
      </c>
    </row>
    <row r="91" s="2" customFormat="1" ht="16.5" customHeight="1">
      <c r="A91" s="39"/>
      <c r="B91" s="40"/>
      <c r="C91" s="213" t="s">
        <v>82</v>
      </c>
      <c r="D91" s="213" t="s">
        <v>156</v>
      </c>
      <c r="E91" s="214" t="s">
        <v>178</v>
      </c>
      <c r="F91" s="215" t="s">
        <v>179</v>
      </c>
      <c r="G91" s="216" t="s">
        <v>180</v>
      </c>
      <c r="H91" s="217">
        <v>8</v>
      </c>
      <c r="I91" s="218"/>
      <c r="J91" s="219">
        <f>ROUND(I91*H91,2)</f>
        <v>0</v>
      </c>
      <c r="K91" s="215" t="s">
        <v>160</v>
      </c>
      <c r="L91" s="45"/>
      <c r="M91" s="220" t="s">
        <v>19</v>
      </c>
      <c r="N91" s="221" t="s">
        <v>46</v>
      </c>
      <c r="O91" s="85"/>
      <c r="P91" s="222">
        <f>O91*H91</f>
        <v>0</v>
      </c>
      <c r="Q91" s="222">
        <v>0</v>
      </c>
      <c r="R91" s="222">
        <f>Q91*H91</f>
        <v>0</v>
      </c>
      <c r="S91" s="222">
        <v>0</v>
      </c>
      <c r="T91" s="223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24" t="s">
        <v>161</v>
      </c>
      <c r="AT91" s="224" t="s">
        <v>156</v>
      </c>
      <c r="AU91" s="224" t="s">
        <v>84</v>
      </c>
      <c r="AY91" s="18" t="s">
        <v>153</v>
      </c>
      <c r="BE91" s="225">
        <f>IF(N91="základní",J91,0)</f>
        <v>0</v>
      </c>
      <c r="BF91" s="225">
        <f>IF(N91="snížená",J91,0)</f>
        <v>0</v>
      </c>
      <c r="BG91" s="225">
        <f>IF(N91="zákl. přenesená",J91,0)</f>
        <v>0</v>
      </c>
      <c r="BH91" s="225">
        <f>IF(N91="sníž. přenesená",J91,0)</f>
        <v>0</v>
      </c>
      <c r="BI91" s="225">
        <f>IF(N91="nulová",J91,0)</f>
        <v>0</v>
      </c>
      <c r="BJ91" s="18" t="s">
        <v>82</v>
      </c>
      <c r="BK91" s="225">
        <f>ROUND(I91*H91,2)</f>
        <v>0</v>
      </c>
      <c r="BL91" s="18" t="s">
        <v>161</v>
      </c>
      <c r="BM91" s="224" t="s">
        <v>1324</v>
      </c>
    </row>
    <row r="92" s="2" customFormat="1">
      <c r="A92" s="39"/>
      <c r="B92" s="40"/>
      <c r="C92" s="41"/>
      <c r="D92" s="226" t="s">
        <v>163</v>
      </c>
      <c r="E92" s="41"/>
      <c r="F92" s="227" t="s">
        <v>182</v>
      </c>
      <c r="G92" s="41"/>
      <c r="H92" s="41"/>
      <c r="I92" s="228"/>
      <c r="J92" s="41"/>
      <c r="K92" s="41"/>
      <c r="L92" s="45"/>
      <c r="M92" s="229"/>
      <c r="N92" s="230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163</v>
      </c>
      <c r="AU92" s="18" t="s">
        <v>84</v>
      </c>
    </row>
    <row r="93" s="13" customFormat="1">
      <c r="A93" s="13"/>
      <c r="B93" s="231"/>
      <c r="C93" s="232"/>
      <c r="D93" s="226" t="s">
        <v>165</v>
      </c>
      <c r="E93" s="233" t="s">
        <v>19</v>
      </c>
      <c r="F93" s="234" t="s">
        <v>1171</v>
      </c>
      <c r="G93" s="232"/>
      <c r="H93" s="233" t="s">
        <v>19</v>
      </c>
      <c r="I93" s="235"/>
      <c r="J93" s="232"/>
      <c r="K93" s="232"/>
      <c r="L93" s="236"/>
      <c r="M93" s="237"/>
      <c r="N93" s="238"/>
      <c r="O93" s="238"/>
      <c r="P93" s="238"/>
      <c r="Q93" s="238"/>
      <c r="R93" s="238"/>
      <c r="S93" s="238"/>
      <c r="T93" s="239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40" t="s">
        <v>165</v>
      </c>
      <c r="AU93" s="240" t="s">
        <v>84</v>
      </c>
      <c r="AV93" s="13" t="s">
        <v>82</v>
      </c>
      <c r="AW93" s="13" t="s">
        <v>35</v>
      </c>
      <c r="AX93" s="13" t="s">
        <v>75</v>
      </c>
      <c r="AY93" s="240" t="s">
        <v>153</v>
      </c>
    </row>
    <row r="94" s="14" customFormat="1">
      <c r="A94" s="14"/>
      <c r="B94" s="241"/>
      <c r="C94" s="242"/>
      <c r="D94" s="226" t="s">
        <v>165</v>
      </c>
      <c r="E94" s="243" t="s">
        <v>19</v>
      </c>
      <c r="F94" s="244" t="s">
        <v>1325</v>
      </c>
      <c r="G94" s="242"/>
      <c r="H94" s="245">
        <v>8</v>
      </c>
      <c r="I94" s="246"/>
      <c r="J94" s="242"/>
      <c r="K94" s="242"/>
      <c r="L94" s="247"/>
      <c r="M94" s="248"/>
      <c r="N94" s="249"/>
      <c r="O94" s="249"/>
      <c r="P94" s="249"/>
      <c r="Q94" s="249"/>
      <c r="R94" s="249"/>
      <c r="S94" s="249"/>
      <c r="T94" s="250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51" t="s">
        <v>165</v>
      </c>
      <c r="AU94" s="251" t="s">
        <v>84</v>
      </c>
      <c r="AV94" s="14" t="s">
        <v>84</v>
      </c>
      <c r="AW94" s="14" t="s">
        <v>35</v>
      </c>
      <c r="AX94" s="14" t="s">
        <v>75</v>
      </c>
      <c r="AY94" s="251" t="s">
        <v>153</v>
      </c>
    </row>
    <row r="95" s="15" customFormat="1">
      <c r="A95" s="15"/>
      <c r="B95" s="252"/>
      <c r="C95" s="253"/>
      <c r="D95" s="226" t="s">
        <v>165</v>
      </c>
      <c r="E95" s="254" t="s">
        <v>19</v>
      </c>
      <c r="F95" s="255" t="s">
        <v>168</v>
      </c>
      <c r="G95" s="253"/>
      <c r="H95" s="256">
        <v>8</v>
      </c>
      <c r="I95" s="257"/>
      <c r="J95" s="253"/>
      <c r="K95" s="253"/>
      <c r="L95" s="258"/>
      <c r="M95" s="259"/>
      <c r="N95" s="260"/>
      <c r="O95" s="260"/>
      <c r="P95" s="260"/>
      <c r="Q95" s="260"/>
      <c r="R95" s="260"/>
      <c r="S95" s="260"/>
      <c r="T95" s="261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T95" s="262" t="s">
        <v>165</v>
      </c>
      <c r="AU95" s="262" t="s">
        <v>84</v>
      </c>
      <c r="AV95" s="15" t="s">
        <v>161</v>
      </c>
      <c r="AW95" s="15" t="s">
        <v>35</v>
      </c>
      <c r="AX95" s="15" t="s">
        <v>82</v>
      </c>
      <c r="AY95" s="262" t="s">
        <v>153</v>
      </c>
    </row>
    <row r="96" s="2" customFormat="1" ht="16.5" customHeight="1">
      <c r="A96" s="39"/>
      <c r="B96" s="40"/>
      <c r="C96" s="263" t="s">
        <v>84</v>
      </c>
      <c r="D96" s="263" t="s">
        <v>169</v>
      </c>
      <c r="E96" s="264" t="s">
        <v>185</v>
      </c>
      <c r="F96" s="265" t="s">
        <v>186</v>
      </c>
      <c r="G96" s="266" t="s">
        <v>172</v>
      </c>
      <c r="H96" s="267">
        <v>13.6</v>
      </c>
      <c r="I96" s="268"/>
      <c r="J96" s="269">
        <f>ROUND(I96*H96,2)</f>
        <v>0</v>
      </c>
      <c r="K96" s="265" t="s">
        <v>160</v>
      </c>
      <c r="L96" s="270"/>
      <c r="M96" s="271" t="s">
        <v>19</v>
      </c>
      <c r="N96" s="272" t="s">
        <v>46</v>
      </c>
      <c r="O96" s="85"/>
      <c r="P96" s="222">
        <f>O96*H96</f>
        <v>0</v>
      </c>
      <c r="Q96" s="222">
        <v>1</v>
      </c>
      <c r="R96" s="222">
        <f>Q96*H96</f>
        <v>13.6</v>
      </c>
      <c r="S96" s="222">
        <v>0</v>
      </c>
      <c r="T96" s="223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4" t="s">
        <v>173</v>
      </c>
      <c r="AT96" s="224" t="s">
        <v>169</v>
      </c>
      <c r="AU96" s="224" t="s">
        <v>84</v>
      </c>
      <c r="AY96" s="18" t="s">
        <v>153</v>
      </c>
      <c r="BE96" s="225">
        <f>IF(N96="základní",J96,0)</f>
        <v>0</v>
      </c>
      <c r="BF96" s="225">
        <f>IF(N96="snížená",J96,0)</f>
        <v>0</v>
      </c>
      <c r="BG96" s="225">
        <f>IF(N96="zákl. přenesená",J96,0)</f>
        <v>0</v>
      </c>
      <c r="BH96" s="225">
        <f>IF(N96="sníž. přenesená",J96,0)</f>
        <v>0</v>
      </c>
      <c r="BI96" s="225">
        <f>IF(N96="nulová",J96,0)</f>
        <v>0</v>
      </c>
      <c r="BJ96" s="18" t="s">
        <v>82</v>
      </c>
      <c r="BK96" s="225">
        <f>ROUND(I96*H96,2)</f>
        <v>0</v>
      </c>
      <c r="BL96" s="18" t="s">
        <v>161</v>
      </c>
      <c r="BM96" s="224" t="s">
        <v>1326</v>
      </c>
    </row>
    <row r="97" s="2" customFormat="1">
      <c r="A97" s="39"/>
      <c r="B97" s="40"/>
      <c r="C97" s="41"/>
      <c r="D97" s="226" t="s">
        <v>163</v>
      </c>
      <c r="E97" s="41"/>
      <c r="F97" s="227" t="s">
        <v>186</v>
      </c>
      <c r="G97" s="41"/>
      <c r="H97" s="41"/>
      <c r="I97" s="228"/>
      <c r="J97" s="41"/>
      <c r="K97" s="41"/>
      <c r="L97" s="45"/>
      <c r="M97" s="229"/>
      <c r="N97" s="230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163</v>
      </c>
      <c r="AU97" s="18" t="s">
        <v>84</v>
      </c>
    </row>
    <row r="98" s="13" customFormat="1">
      <c r="A98" s="13"/>
      <c r="B98" s="231"/>
      <c r="C98" s="232"/>
      <c r="D98" s="226" t="s">
        <v>165</v>
      </c>
      <c r="E98" s="233" t="s">
        <v>19</v>
      </c>
      <c r="F98" s="234" t="s">
        <v>1174</v>
      </c>
      <c r="G98" s="232"/>
      <c r="H98" s="233" t="s">
        <v>19</v>
      </c>
      <c r="I98" s="235"/>
      <c r="J98" s="232"/>
      <c r="K98" s="232"/>
      <c r="L98" s="236"/>
      <c r="M98" s="237"/>
      <c r="N98" s="238"/>
      <c r="O98" s="238"/>
      <c r="P98" s="238"/>
      <c r="Q98" s="238"/>
      <c r="R98" s="238"/>
      <c r="S98" s="238"/>
      <c r="T98" s="239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0" t="s">
        <v>165</v>
      </c>
      <c r="AU98" s="240" t="s">
        <v>84</v>
      </c>
      <c r="AV98" s="13" t="s">
        <v>82</v>
      </c>
      <c r="AW98" s="13" t="s">
        <v>35</v>
      </c>
      <c r="AX98" s="13" t="s">
        <v>75</v>
      </c>
      <c r="AY98" s="240" t="s">
        <v>153</v>
      </c>
    </row>
    <row r="99" s="14" customFormat="1">
      <c r="A99" s="14"/>
      <c r="B99" s="241"/>
      <c r="C99" s="242"/>
      <c r="D99" s="226" t="s">
        <v>165</v>
      </c>
      <c r="E99" s="243" t="s">
        <v>19</v>
      </c>
      <c r="F99" s="244" t="s">
        <v>1327</v>
      </c>
      <c r="G99" s="242"/>
      <c r="H99" s="245">
        <v>13.6</v>
      </c>
      <c r="I99" s="246"/>
      <c r="J99" s="242"/>
      <c r="K99" s="242"/>
      <c r="L99" s="247"/>
      <c r="M99" s="248"/>
      <c r="N99" s="249"/>
      <c r="O99" s="249"/>
      <c r="P99" s="249"/>
      <c r="Q99" s="249"/>
      <c r="R99" s="249"/>
      <c r="S99" s="249"/>
      <c r="T99" s="250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1" t="s">
        <v>165</v>
      </c>
      <c r="AU99" s="251" t="s">
        <v>84</v>
      </c>
      <c r="AV99" s="14" t="s">
        <v>84</v>
      </c>
      <c r="AW99" s="14" t="s">
        <v>35</v>
      </c>
      <c r="AX99" s="14" t="s">
        <v>75</v>
      </c>
      <c r="AY99" s="251" t="s">
        <v>153</v>
      </c>
    </row>
    <row r="100" s="15" customFormat="1">
      <c r="A100" s="15"/>
      <c r="B100" s="252"/>
      <c r="C100" s="253"/>
      <c r="D100" s="226" t="s">
        <v>165</v>
      </c>
      <c r="E100" s="254" t="s">
        <v>19</v>
      </c>
      <c r="F100" s="255" t="s">
        <v>168</v>
      </c>
      <c r="G100" s="253"/>
      <c r="H100" s="256">
        <v>13.6</v>
      </c>
      <c r="I100" s="257"/>
      <c r="J100" s="253"/>
      <c r="K100" s="253"/>
      <c r="L100" s="258"/>
      <c r="M100" s="259"/>
      <c r="N100" s="260"/>
      <c r="O100" s="260"/>
      <c r="P100" s="260"/>
      <c r="Q100" s="260"/>
      <c r="R100" s="260"/>
      <c r="S100" s="260"/>
      <c r="T100" s="261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T100" s="262" t="s">
        <v>165</v>
      </c>
      <c r="AU100" s="262" t="s">
        <v>84</v>
      </c>
      <c r="AV100" s="15" t="s">
        <v>161</v>
      </c>
      <c r="AW100" s="15" t="s">
        <v>35</v>
      </c>
      <c r="AX100" s="15" t="s">
        <v>82</v>
      </c>
      <c r="AY100" s="262" t="s">
        <v>153</v>
      </c>
    </row>
    <row r="101" s="2" customFormat="1" ht="16.5" customHeight="1">
      <c r="A101" s="39"/>
      <c r="B101" s="40"/>
      <c r="C101" s="213" t="s">
        <v>177</v>
      </c>
      <c r="D101" s="213" t="s">
        <v>156</v>
      </c>
      <c r="E101" s="214" t="s">
        <v>914</v>
      </c>
      <c r="F101" s="215" t="s">
        <v>915</v>
      </c>
      <c r="G101" s="216" t="s">
        <v>219</v>
      </c>
      <c r="H101" s="217">
        <v>0.0060000000000000001</v>
      </c>
      <c r="I101" s="218"/>
      <c r="J101" s="219">
        <f>ROUND(I101*H101,2)</f>
        <v>0</v>
      </c>
      <c r="K101" s="215" t="s">
        <v>160</v>
      </c>
      <c r="L101" s="45"/>
      <c r="M101" s="220" t="s">
        <v>19</v>
      </c>
      <c r="N101" s="221" t="s">
        <v>46</v>
      </c>
      <c r="O101" s="85"/>
      <c r="P101" s="222">
        <f>O101*H101</f>
        <v>0</v>
      </c>
      <c r="Q101" s="222">
        <v>0</v>
      </c>
      <c r="R101" s="222">
        <f>Q101*H101</f>
        <v>0</v>
      </c>
      <c r="S101" s="222">
        <v>0</v>
      </c>
      <c r="T101" s="223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4" t="s">
        <v>161</v>
      </c>
      <c r="AT101" s="224" t="s">
        <v>156</v>
      </c>
      <c r="AU101" s="224" t="s">
        <v>84</v>
      </c>
      <c r="AY101" s="18" t="s">
        <v>153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18" t="s">
        <v>82</v>
      </c>
      <c r="BK101" s="225">
        <f>ROUND(I101*H101,2)</f>
        <v>0</v>
      </c>
      <c r="BL101" s="18" t="s">
        <v>161</v>
      </c>
      <c r="BM101" s="224" t="s">
        <v>1328</v>
      </c>
    </row>
    <row r="102" s="2" customFormat="1">
      <c r="A102" s="39"/>
      <c r="B102" s="40"/>
      <c r="C102" s="41"/>
      <c r="D102" s="226" t="s">
        <v>163</v>
      </c>
      <c r="E102" s="41"/>
      <c r="F102" s="227" t="s">
        <v>917</v>
      </c>
      <c r="G102" s="41"/>
      <c r="H102" s="41"/>
      <c r="I102" s="228"/>
      <c r="J102" s="41"/>
      <c r="K102" s="41"/>
      <c r="L102" s="45"/>
      <c r="M102" s="229"/>
      <c r="N102" s="230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163</v>
      </c>
      <c r="AU102" s="18" t="s">
        <v>84</v>
      </c>
    </row>
    <row r="103" s="13" customFormat="1">
      <c r="A103" s="13"/>
      <c r="B103" s="231"/>
      <c r="C103" s="232"/>
      <c r="D103" s="226" t="s">
        <v>165</v>
      </c>
      <c r="E103" s="233" t="s">
        <v>19</v>
      </c>
      <c r="F103" s="234" t="s">
        <v>1180</v>
      </c>
      <c r="G103" s="232"/>
      <c r="H103" s="233" t="s">
        <v>19</v>
      </c>
      <c r="I103" s="235"/>
      <c r="J103" s="232"/>
      <c r="K103" s="232"/>
      <c r="L103" s="236"/>
      <c r="M103" s="237"/>
      <c r="N103" s="238"/>
      <c r="O103" s="238"/>
      <c r="P103" s="238"/>
      <c r="Q103" s="238"/>
      <c r="R103" s="238"/>
      <c r="S103" s="238"/>
      <c r="T103" s="239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0" t="s">
        <v>165</v>
      </c>
      <c r="AU103" s="240" t="s">
        <v>84</v>
      </c>
      <c r="AV103" s="13" t="s">
        <v>82</v>
      </c>
      <c r="AW103" s="13" t="s">
        <v>35</v>
      </c>
      <c r="AX103" s="13" t="s">
        <v>75</v>
      </c>
      <c r="AY103" s="240" t="s">
        <v>153</v>
      </c>
    </row>
    <row r="104" s="14" customFormat="1">
      <c r="A104" s="14"/>
      <c r="B104" s="241"/>
      <c r="C104" s="242"/>
      <c r="D104" s="226" t="s">
        <v>165</v>
      </c>
      <c r="E104" s="243" t="s">
        <v>19</v>
      </c>
      <c r="F104" s="244" t="s">
        <v>1329</v>
      </c>
      <c r="G104" s="242"/>
      <c r="H104" s="245">
        <v>0.0060000000000000001</v>
      </c>
      <c r="I104" s="246"/>
      <c r="J104" s="242"/>
      <c r="K104" s="242"/>
      <c r="L104" s="247"/>
      <c r="M104" s="248"/>
      <c r="N104" s="249"/>
      <c r="O104" s="249"/>
      <c r="P104" s="249"/>
      <c r="Q104" s="249"/>
      <c r="R104" s="249"/>
      <c r="S104" s="249"/>
      <c r="T104" s="250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1" t="s">
        <v>165</v>
      </c>
      <c r="AU104" s="251" t="s">
        <v>84</v>
      </c>
      <c r="AV104" s="14" t="s">
        <v>84</v>
      </c>
      <c r="AW104" s="14" t="s">
        <v>35</v>
      </c>
      <c r="AX104" s="14" t="s">
        <v>75</v>
      </c>
      <c r="AY104" s="251" t="s">
        <v>153</v>
      </c>
    </row>
    <row r="105" s="15" customFormat="1">
      <c r="A105" s="15"/>
      <c r="B105" s="252"/>
      <c r="C105" s="253"/>
      <c r="D105" s="226" t="s">
        <v>165</v>
      </c>
      <c r="E105" s="254" t="s">
        <v>19</v>
      </c>
      <c r="F105" s="255" t="s">
        <v>168</v>
      </c>
      <c r="G105" s="253"/>
      <c r="H105" s="256">
        <v>0.0060000000000000001</v>
      </c>
      <c r="I105" s="257"/>
      <c r="J105" s="253"/>
      <c r="K105" s="253"/>
      <c r="L105" s="258"/>
      <c r="M105" s="259"/>
      <c r="N105" s="260"/>
      <c r="O105" s="260"/>
      <c r="P105" s="260"/>
      <c r="Q105" s="260"/>
      <c r="R105" s="260"/>
      <c r="S105" s="260"/>
      <c r="T105" s="261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T105" s="262" t="s">
        <v>165</v>
      </c>
      <c r="AU105" s="262" t="s">
        <v>84</v>
      </c>
      <c r="AV105" s="15" t="s">
        <v>161</v>
      </c>
      <c r="AW105" s="15" t="s">
        <v>35</v>
      </c>
      <c r="AX105" s="15" t="s">
        <v>82</v>
      </c>
      <c r="AY105" s="262" t="s">
        <v>153</v>
      </c>
    </row>
    <row r="106" s="2" customFormat="1" ht="16.5" customHeight="1">
      <c r="A106" s="39"/>
      <c r="B106" s="40"/>
      <c r="C106" s="213" t="s">
        <v>161</v>
      </c>
      <c r="D106" s="213" t="s">
        <v>156</v>
      </c>
      <c r="E106" s="214" t="s">
        <v>1330</v>
      </c>
      <c r="F106" s="215" t="s">
        <v>1331</v>
      </c>
      <c r="G106" s="216" t="s">
        <v>219</v>
      </c>
      <c r="H106" s="217">
        <v>0.0060000000000000001</v>
      </c>
      <c r="I106" s="218"/>
      <c r="J106" s="219">
        <f>ROUND(I106*H106,2)</f>
        <v>0</v>
      </c>
      <c r="K106" s="215" t="s">
        <v>160</v>
      </c>
      <c r="L106" s="45"/>
      <c r="M106" s="220" t="s">
        <v>19</v>
      </c>
      <c r="N106" s="221" t="s">
        <v>46</v>
      </c>
      <c r="O106" s="85"/>
      <c r="P106" s="222">
        <f>O106*H106</f>
        <v>0</v>
      </c>
      <c r="Q106" s="222">
        <v>0</v>
      </c>
      <c r="R106" s="222">
        <f>Q106*H106</f>
        <v>0</v>
      </c>
      <c r="S106" s="222">
        <v>0</v>
      </c>
      <c r="T106" s="223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4" t="s">
        <v>161</v>
      </c>
      <c r="AT106" s="224" t="s">
        <v>156</v>
      </c>
      <c r="AU106" s="224" t="s">
        <v>84</v>
      </c>
      <c r="AY106" s="18" t="s">
        <v>153</v>
      </c>
      <c r="BE106" s="225">
        <f>IF(N106="základní",J106,0)</f>
        <v>0</v>
      </c>
      <c r="BF106" s="225">
        <f>IF(N106="snížená",J106,0)</f>
        <v>0</v>
      </c>
      <c r="BG106" s="225">
        <f>IF(N106="zákl. přenesená",J106,0)</f>
        <v>0</v>
      </c>
      <c r="BH106" s="225">
        <f>IF(N106="sníž. přenesená",J106,0)</f>
        <v>0</v>
      </c>
      <c r="BI106" s="225">
        <f>IF(N106="nulová",J106,0)</f>
        <v>0</v>
      </c>
      <c r="BJ106" s="18" t="s">
        <v>82</v>
      </c>
      <c r="BK106" s="225">
        <f>ROUND(I106*H106,2)</f>
        <v>0</v>
      </c>
      <c r="BL106" s="18" t="s">
        <v>161</v>
      </c>
      <c r="BM106" s="224" t="s">
        <v>1332</v>
      </c>
    </row>
    <row r="107" s="2" customFormat="1">
      <c r="A107" s="39"/>
      <c r="B107" s="40"/>
      <c r="C107" s="41"/>
      <c r="D107" s="226" t="s">
        <v>163</v>
      </c>
      <c r="E107" s="41"/>
      <c r="F107" s="227" t="s">
        <v>1333</v>
      </c>
      <c r="G107" s="41"/>
      <c r="H107" s="41"/>
      <c r="I107" s="228"/>
      <c r="J107" s="41"/>
      <c r="K107" s="41"/>
      <c r="L107" s="45"/>
      <c r="M107" s="229"/>
      <c r="N107" s="230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163</v>
      </c>
      <c r="AU107" s="18" t="s">
        <v>84</v>
      </c>
    </row>
    <row r="108" s="13" customFormat="1">
      <c r="A108" s="13"/>
      <c r="B108" s="231"/>
      <c r="C108" s="232"/>
      <c r="D108" s="226" t="s">
        <v>165</v>
      </c>
      <c r="E108" s="233" t="s">
        <v>19</v>
      </c>
      <c r="F108" s="234" t="s">
        <v>1186</v>
      </c>
      <c r="G108" s="232"/>
      <c r="H108" s="233" t="s">
        <v>19</v>
      </c>
      <c r="I108" s="235"/>
      <c r="J108" s="232"/>
      <c r="K108" s="232"/>
      <c r="L108" s="236"/>
      <c r="M108" s="237"/>
      <c r="N108" s="238"/>
      <c r="O108" s="238"/>
      <c r="P108" s="238"/>
      <c r="Q108" s="238"/>
      <c r="R108" s="238"/>
      <c r="S108" s="238"/>
      <c r="T108" s="239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0" t="s">
        <v>165</v>
      </c>
      <c r="AU108" s="240" t="s">
        <v>84</v>
      </c>
      <c r="AV108" s="13" t="s">
        <v>82</v>
      </c>
      <c r="AW108" s="13" t="s">
        <v>35</v>
      </c>
      <c r="AX108" s="13" t="s">
        <v>75</v>
      </c>
      <c r="AY108" s="240" t="s">
        <v>153</v>
      </c>
    </row>
    <row r="109" s="14" customFormat="1">
      <c r="A109" s="14"/>
      <c r="B109" s="241"/>
      <c r="C109" s="242"/>
      <c r="D109" s="226" t="s">
        <v>165</v>
      </c>
      <c r="E109" s="243" t="s">
        <v>19</v>
      </c>
      <c r="F109" s="244" t="s">
        <v>1329</v>
      </c>
      <c r="G109" s="242"/>
      <c r="H109" s="245">
        <v>0.0060000000000000001</v>
      </c>
      <c r="I109" s="246"/>
      <c r="J109" s="242"/>
      <c r="K109" s="242"/>
      <c r="L109" s="247"/>
      <c r="M109" s="248"/>
      <c r="N109" s="249"/>
      <c r="O109" s="249"/>
      <c r="P109" s="249"/>
      <c r="Q109" s="249"/>
      <c r="R109" s="249"/>
      <c r="S109" s="249"/>
      <c r="T109" s="250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1" t="s">
        <v>165</v>
      </c>
      <c r="AU109" s="251" t="s">
        <v>84</v>
      </c>
      <c r="AV109" s="14" t="s">
        <v>84</v>
      </c>
      <c r="AW109" s="14" t="s">
        <v>35</v>
      </c>
      <c r="AX109" s="14" t="s">
        <v>75</v>
      </c>
      <c r="AY109" s="251" t="s">
        <v>153</v>
      </c>
    </row>
    <row r="110" s="15" customFormat="1">
      <c r="A110" s="15"/>
      <c r="B110" s="252"/>
      <c r="C110" s="253"/>
      <c r="D110" s="226" t="s">
        <v>165</v>
      </c>
      <c r="E110" s="254" t="s">
        <v>19</v>
      </c>
      <c r="F110" s="255" t="s">
        <v>168</v>
      </c>
      <c r="G110" s="253"/>
      <c r="H110" s="256">
        <v>0.0060000000000000001</v>
      </c>
      <c r="I110" s="257"/>
      <c r="J110" s="253"/>
      <c r="K110" s="253"/>
      <c r="L110" s="258"/>
      <c r="M110" s="259"/>
      <c r="N110" s="260"/>
      <c r="O110" s="260"/>
      <c r="P110" s="260"/>
      <c r="Q110" s="260"/>
      <c r="R110" s="260"/>
      <c r="S110" s="260"/>
      <c r="T110" s="261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62" t="s">
        <v>165</v>
      </c>
      <c r="AU110" s="262" t="s">
        <v>84</v>
      </c>
      <c r="AV110" s="15" t="s">
        <v>161</v>
      </c>
      <c r="AW110" s="15" t="s">
        <v>35</v>
      </c>
      <c r="AX110" s="15" t="s">
        <v>82</v>
      </c>
      <c r="AY110" s="262" t="s">
        <v>153</v>
      </c>
    </row>
    <row r="111" s="2" customFormat="1" ht="16.5" customHeight="1">
      <c r="A111" s="39"/>
      <c r="B111" s="40"/>
      <c r="C111" s="213" t="s">
        <v>154</v>
      </c>
      <c r="D111" s="213" t="s">
        <v>156</v>
      </c>
      <c r="E111" s="214" t="s">
        <v>231</v>
      </c>
      <c r="F111" s="215" t="s">
        <v>232</v>
      </c>
      <c r="G111" s="216" t="s">
        <v>207</v>
      </c>
      <c r="H111" s="217">
        <v>4</v>
      </c>
      <c r="I111" s="218"/>
      <c r="J111" s="219">
        <f>ROUND(I111*H111,2)</f>
        <v>0</v>
      </c>
      <c r="K111" s="215" t="s">
        <v>160</v>
      </c>
      <c r="L111" s="45"/>
      <c r="M111" s="220" t="s">
        <v>19</v>
      </c>
      <c r="N111" s="221" t="s">
        <v>46</v>
      </c>
      <c r="O111" s="85"/>
      <c r="P111" s="222">
        <f>O111*H111</f>
        <v>0</v>
      </c>
      <c r="Q111" s="222">
        <v>0</v>
      </c>
      <c r="R111" s="222">
        <f>Q111*H111</f>
        <v>0</v>
      </c>
      <c r="S111" s="222">
        <v>0</v>
      </c>
      <c r="T111" s="223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4" t="s">
        <v>161</v>
      </c>
      <c r="AT111" s="224" t="s">
        <v>156</v>
      </c>
      <c r="AU111" s="224" t="s">
        <v>84</v>
      </c>
      <c r="AY111" s="18" t="s">
        <v>153</v>
      </c>
      <c r="BE111" s="225">
        <f>IF(N111="základní",J111,0)</f>
        <v>0</v>
      </c>
      <c r="BF111" s="225">
        <f>IF(N111="snížená",J111,0)</f>
        <v>0</v>
      </c>
      <c r="BG111" s="225">
        <f>IF(N111="zákl. přenesená",J111,0)</f>
        <v>0</v>
      </c>
      <c r="BH111" s="225">
        <f>IF(N111="sníž. přenesená",J111,0)</f>
        <v>0</v>
      </c>
      <c r="BI111" s="225">
        <f>IF(N111="nulová",J111,0)</f>
        <v>0</v>
      </c>
      <c r="BJ111" s="18" t="s">
        <v>82</v>
      </c>
      <c r="BK111" s="225">
        <f>ROUND(I111*H111,2)</f>
        <v>0</v>
      </c>
      <c r="BL111" s="18" t="s">
        <v>161</v>
      </c>
      <c r="BM111" s="224" t="s">
        <v>1334</v>
      </c>
    </row>
    <row r="112" s="2" customFormat="1">
      <c r="A112" s="39"/>
      <c r="B112" s="40"/>
      <c r="C112" s="41"/>
      <c r="D112" s="226" t="s">
        <v>163</v>
      </c>
      <c r="E112" s="41"/>
      <c r="F112" s="227" t="s">
        <v>234</v>
      </c>
      <c r="G112" s="41"/>
      <c r="H112" s="41"/>
      <c r="I112" s="228"/>
      <c r="J112" s="41"/>
      <c r="K112" s="41"/>
      <c r="L112" s="45"/>
      <c r="M112" s="229"/>
      <c r="N112" s="230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163</v>
      </c>
      <c r="AU112" s="18" t="s">
        <v>84</v>
      </c>
    </row>
    <row r="113" s="13" customFormat="1">
      <c r="A113" s="13"/>
      <c r="B113" s="231"/>
      <c r="C113" s="232"/>
      <c r="D113" s="226" t="s">
        <v>165</v>
      </c>
      <c r="E113" s="233" t="s">
        <v>19</v>
      </c>
      <c r="F113" s="234" t="s">
        <v>1188</v>
      </c>
      <c r="G113" s="232"/>
      <c r="H113" s="233" t="s">
        <v>19</v>
      </c>
      <c r="I113" s="235"/>
      <c r="J113" s="232"/>
      <c r="K113" s="232"/>
      <c r="L113" s="236"/>
      <c r="M113" s="237"/>
      <c r="N113" s="238"/>
      <c r="O113" s="238"/>
      <c r="P113" s="238"/>
      <c r="Q113" s="238"/>
      <c r="R113" s="238"/>
      <c r="S113" s="238"/>
      <c r="T113" s="239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0" t="s">
        <v>165</v>
      </c>
      <c r="AU113" s="240" t="s">
        <v>84</v>
      </c>
      <c r="AV113" s="13" t="s">
        <v>82</v>
      </c>
      <c r="AW113" s="13" t="s">
        <v>35</v>
      </c>
      <c r="AX113" s="13" t="s">
        <v>75</v>
      </c>
      <c r="AY113" s="240" t="s">
        <v>153</v>
      </c>
    </row>
    <row r="114" s="14" customFormat="1">
      <c r="A114" s="14"/>
      <c r="B114" s="241"/>
      <c r="C114" s="242"/>
      <c r="D114" s="226" t="s">
        <v>165</v>
      </c>
      <c r="E114" s="243" t="s">
        <v>19</v>
      </c>
      <c r="F114" s="244" t="s">
        <v>161</v>
      </c>
      <c r="G114" s="242"/>
      <c r="H114" s="245">
        <v>4</v>
      </c>
      <c r="I114" s="246"/>
      <c r="J114" s="242"/>
      <c r="K114" s="242"/>
      <c r="L114" s="247"/>
      <c r="M114" s="248"/>
      <c r="N114" s="249"/>
      <c r="O114" s="249"/>
      <c r="P114" s="249"/>
      <c r="Q114" s="249"/>
      <c r="R114" s="249"/>
      <c r="S114" s="249"/>
      <c r="T114" s="250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1" t="s">
        <v>165</v>
      </c>
      <c r="AU114" s="251" t="s">
        <v>84</v>
      </c>
      <c r="AV114" s="14" t="s">
        <v>84</v>
      </c>
      <c r="AW114" s="14" t="s">
        <v>35</v>
      </c>
      <c r="AX114" s="14" t="s">
        <v>75</v>
      </c>
      <c r="AY114" s="251" t="s">
        <v>153</v>
      </c>
    </row>
    <row r="115" s="15" customFormat="1">
      <c r="A115" s="15"/>
      <c r="B115" s="252"/>
      <c r="C115" s="253"/>
      <c r="D115" s="226" t="s">
        <v>165</v>
      </c>
      <c r="E115" s="254" t="s">
        <v>19</v>
      </c>
      <c r="F115" s="255" t="s">
        <v>168</v>
      </c>
      <c r="G115" s="253"/>
      <c r="H115" s="256">
        <v>4</v>
      </c>
      <c r="I115" s="257"/>
      <c r="J115" s="253"/>
      <c r="K115" s="253"/>
      <c r="L115" s="258"/>
      <c r="M115" s="259"/>
      <c r="N115" s="260"/>
      <c r="O115" s="260"/>
      <c r="P115" s="260"/>
      <c r="Q115" s="260"/>
      <c r="R115" s="260"/>
      <c r="S115" s="260"/>
      <c r="T115" s="261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T115" s="262" t="s">
        <v>165</v>
      </c>
      <c r="AU115" s="262" t="s">
        <v>84</v>
      </c>
      <c r="AV115" s="15" t="s">
        <v>161</v>
      </c>
      <c r="AW115" s="15" t="s">
        <v>35</v>
      </c>
      <c r="AX115" s="15" t="s">
        <v>82</v>
      </c>
      <c r="AY115" s="262" t="s">
        <v>153</v>
      </c>
    </row>
    <row r="116" s="2" customFormat="1" ht="16.5" customHeight="1">
      <c r="A116" s="39"/>
      <c r="B116" s="40"/>
      <c r="C116" s="263" t="s">
        <v>197</v>
      </c>
      <c r="D116" s="263" t="s">
        <v>169</v>
      </c>
      <c r="E116" s="264" t="s">
        <v>1189</v>
      </c>
      <c r="F116" s="265" t="s">
        <v>1190</v>
      </c>
      <c r="G116" s="266" t="s">
        <v>207</v>
      </c>
      <c r="H116" s="267">
        <v>176</v>
      </c>
      <c r="I116" s="268"/>
      <c r="J116" s="269">
        <f>ROUND(I116*H116,2)</f>
        <v>0</v>
      </c>
      <c r="K116" s="265" t="s">
        <v>160</v>
      </c>
      <c r="L116" s="270"/>
      <c r="M116" s="271" t="s">
        <v>19</v>
      </c>
      <c r="N116" s="272" t="s">
        <v>46</v>
      </c>
      <c r="O116" s="85"/>
      <c r="P116" s="222">
        <f>O116*H116</f>
        <v>0</v>
      </c>
      <c r="Q116" s="222">
        <v>9.0000000000000006E-05</v>
      </c>
      <c r="R116" s="222">
        <f>Q116*H116</f>
        <v>0.01584</v>
      </c>
      <c r="S116" s="222">
        <v>0</v>
      </c>
      <c r="T116" s="223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24" t="s">
        <v>173</v>
      </c>
      <c r="AT116" s="224" t="s">
        <v>169</v>
      </c>
      <c r="AU116" s="224" t="s">
        <v>84</v>
      </c>
      <c r="AY116" s="18" t="s">
        <v>153</v>
      </c>
      <c r="BE116" s="225">
        <f>IF(N116="základní",J116,0)</f>
        <v>0</v>
      </c>
      <c r="BF116" s="225">
        <f>IF(N116="snížená",J116,0)</f>
        <v>0</v>
      </c>
      <c r="BG116" s="225">
        <f>IF(N116="zákl. přenesená",J116,0)</f>
        <v>0</v>
      </c>
      <c r="BH116" s="225">
        <f>IF(N116="sníž. přenesená",J116,0)</f>
        <v>0</v>
      </c>
      <c r="BI116" s="225">
        <f>IF(N116="nulová",J116,0)</f>
        <v>0</v>
      </c>
      <c r="BJ116" s="18" t="s">
        <v>82</v>
      </c>
      <c r="BK116" s="225">
        <f>ROUND(I116*H116,2)</f>
        <v>0</v>
      </c>
      <c r="BL116" s="18" t="s">
        <v>161</v>
      </c>
      <c r="BM116" s="224" t="s">
        <v>1335</v>
      </c>
    </row>
    <row r="117" s="2" customFormat="1">
      <c r="A117" s="39"/>
      <c r="B117" s="40"/>
      <c r="C117" s="41"/>
      <c r="D117" s="226" t="s">
        <v>163</v>
      </c>
      <c r="E117" s="41"/>
      <c r="F117" s="227" t="s">
        <v>1190</v>
      </c>
      <c r="G117" s="41"/>
      <c r="H117" s="41"/>
      <c r="I117" s="228"/>
      <c r="J117" s="41"/>
      <c r="K117" s="41"/>
      <c r="L117" s="45"/>
      <c r="M117" s="229"/>
      <c r="N117" s="230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163</v>
      </c>
      <c r="AU117" s="18" t="s">
        <v>84</v>
      </c>
    </row>
    <row r="118" s="13" customFormat="1">
      <c r="A118" s="13"/>
      <c r="B118" s="231"/>
      <c r="C118" s="232"/>
      <c r="D118" s="226" t="s">
        <v>165</v>
      </c>
      <c r="E118" s="233" t="s">
        <v>19</v>
      </c>
      <c r="F118" s="234" t="s">
        <v>1192</v>
      </c>
      <c r="G118" s="232"/>
      <c r="H118" s="233" t="s">
        <v>19</v>
      </c>
      <c r="I118" s="235"/>
      <c r="J118" s="232"/>
      <c r="K118" s="232"/>
      <c r="L118" s="236"/>
      <c r="M118" s="237"/>
      <c r="N118" s="238"/>
      <c r="O118" s="238"/>
      <c r="P118" s="238"/>
      <c r="Q118" s="238"/>
      <c r="R118" s="238"/>
      <c r="S118" s="238"/>
      <c r="T118" s="239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0" t="s">
        <v>165</v>
      </c>
      <c r="AU118" s="240" t="s">
        <v>84</v>
      </c>
      <c r="AV118" s="13" t="s">
        <v>82</v>
      </c>
      <c r="AW118" s="13" t="s">
        <v>35</v>
      </c>
      <c r="AX118" s="13" t="s">
        <v>75</v>
      </c>
      <c r="AY118" s="240" t="s">
        <v>153</v>
      </c>
    </row>
    <row r="119" s="14" customFormat="1">
      <c r="A119" s="14"/>
      <c r="B119" s="241"/>
      <c r="C119" s="242"/>
      <c r="D119" s="226" t="s">
        <v>165</v>
      </c>
      <c r="E119" s="243" t="s">
        <v>19</v>
      </c>
      <c r="F119" s="244" t="s">
        <v>1336</v>
      </c>
      <c r="G119" s="242"/>
      <c r="H119" s="245">
        <v>176</v>
      </c>
      <c r="I119" s="246"/>
      <c r="J119" s="242"/>
      <c r="K119" s="242"/>
      <c r="L119" s="247"/>
      <c r="M119" s="248"/>
      <c r="N119" s="249"/>
      <c r="O119" s="249"/>
      <c r="P119" s="249"/>
      <c r="Q119" s="249"/>
      <c r="R119" s="249"/>
      <c r="S119" s="249"/>
      <c r="T119" s="250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1" t="s">
        <v>165</v>
      </c>
      <c r="AU119" s="251" t="s">
        <v>84</v>
      </c>
      <c r="AV119" s="14" t="s">
        <v>84</v>
      </c>
      <c r="AW119" s="14" t="s">
        <v>35</v>
      </c>
      <c r="AX119" s="14" t="s">
        <v>75</v>
      </c>
      <c r="AY119" s="251" t="s">
        <v>153</v>
      </c>
    </row>
    <row r="120" s="15" customFormat="1">
      <c r="A120" s="15"/>
      <c r="B120" s="252"/>
      <c r="C120" s="253"/>
      <c r="D120" s="226" t="s">
        <v>165</v>
      </c>
      <c r="E120" s="254" t="s">
        <v>19</v>
      </c>
      <c r="F120" s="255" t="s">
        <v>168</v>
      </c>
      <c r="G120" s="253"/>
      <c r="H120" s="256">
        <v>176</v>
      </c>
      <c r="I120" s="257"/>
      <c r="J120" s="253"/>
      <c r="K120" s="253"/>
      <c r="L120" s="258"/>
      <c r="M120" s="259"/>
      <c r="N120" s="260"/>
      <c r="O120" s="260"/>
      <c r="P120" s="260"/>
      <c r="Q120" s="260"/>
      <c r="R120" s="260"/>
      <c r="S120" s="260"/>
      <c r="T120" s="261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62" t="s">
        <v>165</v>
      </c>
      <c r="AU120" s="262" t="s">
        <v>84</v>
      </c>
      <c r="AV120" s="15" t="s">
        <v>161</v>
      </c>
      <c r="AW120" s="15" t="s">
        <v>35</v>
      </c>
      <c r="AX120" s="15" t="s">
        <v>82</v>
      </c>
      <c r="AY120" s="262" t="s">
        <v>153</v>
      </c>
    </row>
    <row r="121" s="2" customFormat="1" ht="16.5" customHeight="1">
      <c r="A121" s="39"/>
      <c r="B121" s="40"/>
      <c r="C121" s="263" t="s">
        <v>204</v>
      </c>
      <c r="D121" s="263" t="s">
        <v>169</v>
      </c>
      <c r="E121" s="264" t="s">
        <v>1194</v>
      </c>
      <c r="F121" s="265" t="s">
        <v>1195</v>
      </c>
      <c r="G121" s="266" t="s">
        <v>207</v>
      </c>
      <c r="H121" s="267">
        <v>176</v>
      </c>
      <c r="I121" s="268"/>
      <c r="J121" s="269">
        <f>ROUND(I121*H121,2)</f>
        <v>0</v>
      </c>
      <c r="K121" s="265" t="s">
        <v>160</v>
      </c>
      <c r="L121" s="270"/>
      <c r="M121" s="271" t="s">
        <v>19</v>
      </c>
      <c r="N121" s="272" t="s">
        <v>46</v>
      </c>
      <c r="O121" s="85"/>
      <c r="P121" s="222">
        <f>O121*H121</f>
        <v>0</v>
      </c>
      <c r="Q121" s="222">
        <v>5.0000000000000002E-05</v>
      </c>
      <c r="R121" s="222">
        <f>Q121*H121</f>
        <v>0.0088000000000000005</v>
      </c>
      <c r="S121" s="222">
        <v>0</v>
      </c>
      <c r="T121" s="223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4" t="s">
        <v>173</v>
      </c>
      <c r="AT121" s="224" t="s">
        <v>169</v>
      </c>
      <c r="AU121" s="224" t="s">
        <v>84</v>
      </c>
      <c r="AY121" s="18" t="s">
        <v>153</v>
      </c>
      <c r="BE121" s="225">
        <f>IF(N121="základní",J121,0)</f>
        <v>0</v>
      </c>
      <c r="BF121" s="225">
        <f>IF(N121="snížená",J121,0)</f>
        <v>0</v>
      </c>
      <c r="BG121" s="225">
        <f>IF(N121="zákl. přenesená",J121,0)</f>
        <v>0</v>
      </c>
      <c r="BH121" s="225">
        <f>IF(N121="sníž. přenesená",J121,0)</f>
        <v>0</v>
      </c>
      <c r="BI121" s="225">
        <f>IF(N121="nulová",J121,0)</f>
        <v>0</v>
      </c>
      <c r="BJ121" s="18" t="s">
        <v>82</v>
      </c>
      <c r="BK121" s="225">
        <f>ROUND(I121*H121,2)</f>
        <v>0</v>
      </c>
      <c r="BL121" s="18" t="s">
        <v>161</v>
      </c>
      <c r="BM121" s="224" t="s">
        <v>1337</v>
      </c>
    </row>
    <row r="122" s="2" customFormat="1">
      <c r="A122" s="39"/>
      <c r="B122" s="40"/>
      <c r="C122" s="41"/>
      <c r="D122" s="226" t="s">
        <v>163</v>
      </c>
      <c r="E122" s="41"/>
      <c r="F122" s="227" t="s">
        <v>1195</v>
      </c>
      <c r="G122" s="41"/>
      <c r="H122" s="41"/>
      <c r="I122" s="228"/>
      <c r="J122" s="41"/>
      <c r="K122" s="41"/>
      <c r="L122" s="45"/>
      <c r="M122" s="229"/>
      <c r="N122" s="230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163</v>
      </c>
      <c r="AU122" s="18" t="s">
        <v>84</v>
      </c>
    </row>
    <row r="123" s="13" customFormat="1">
      <c r="A123" s="13"/>
      <c r="B123" s="231"/>
      <c r="C123" s="232"/>
      <c r="D123" s="226" t="s">
        <v>165</v>
      </c>
      <c r="E123" s="233" t="s">
        <v>19</v>
      </c>
      <c r="F123" s="234" t="s">
        <v>1197</v>
      </c>
      <c r="G123" s="232"/>
      <c r="H123" s="233" t="s">
        <v>19</v>
      </c>
      <c r="I123" s="235"/>
      <c r="J123" s="232"/>
      <c r="K123" s="232"/>
      <c r="L123" s="236"/>
      <c r="M123" s="237"/>
      <c r="N123" s="238"/>
      <c r="O123" s="238"/>
      <c r="P123" s="238"/>
      <c r="Q123" s="238"/>
      <c r="R123" s="238"/>
      <c r="S123" s="238"/>
      <c r="T123" s="239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0" t="s">
        <v>165</v>
      </c>
      <c r="AU123" s="240" t="s">
        <v>84</v>
      </c>
      <c r="AV123" s="13" t="s">
        <v>82</v>
      </c>
      <c r="AW123" s="13" t="s">
        <v>35</v>
      </c>
      <c r="AX123" s="13" t="s">
        <v>75</v>
      </c>
      <c r="AY123" s="240" t="s">
        <v>153</v>
      </c>
    </row>
    <row r="124" s="14" customFormat="1">
      <c r="A124" s="14"/>
      <c r="B124" s="241"/>
      <c r="C124" s="242"/>
      <c r="D124" s="226" t="s">
        <v>165</v>
      </c>
      <c r="E124" s="243" t="s">
        <v>19</v>
      </c>
      <c r="F124" s="244" t="s">
        <v>1336</v>
      </c>
      <c r="G124" s="242"/>
      <c r="H124" s="245">
        <v>176</v>
      </c>
      <c r="I124" s="246"/>
      <c r="J124" s="242"/>
      <c r="K124" s="242"/>
      <c r="L124" s="247"/>
      <c r="M124" s="248"/>
      <c r="N124" s="249"/>
      <c r="O124" s="249"/>
      <c r="P124" s="249"/>
      <c r="Q124" s="249"/>
      <c r="R124" s="249"/>
      <c r="S124" s="249"/>
      <c r="T124" s="250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1" t="s">
        <v>165</v>
      </c>
      <c r="AU124" s="251" t="s">
        <v>84</v>
      </c>
      <c r="AV124" s="14" t="s">
        <v>84</v>
      </c>
      <c r="AW124" s="14" t="s">
        <v>35</v>
      </c>
      <c r="AX124" s="14" t="s">
        <v>75</v>
      </c>
      <c r="AY124" s="251" t="s">
        <v>153</v>
      </c>
    </row>
    <row r="125" s="15" customFormat="1">
      <c r="A125" s="15"/>
      <c r="B125" s="252"/>
      <c r="C125" s="253"/>
      <c r="D125" s="226" t="s">
        <v>165</v>
      </c>
      <c r="E125" s="254" t="s">
        <v>19</v>
      </c>
      <c r="F125" s="255" t="s">
        <v>168</v>
      </c>
      <c r="G125" s="253"/>
      <c r="H125" s="256">
        <v>176</v>
      </c>
      <c r="I125" s="257"/>
      <c r="J125" s="253"/>
      <c r="K125" s="253"/>
      <c r="L125" s="258"/>
      <c r="M125" s="259"/>
      <c r="N125" s="260"/>
      <c r="O125" s="260"/>
      <c r="P125" s="260"/>
      <c r="Q125" s="260"/>
      <c r="R125" s="260"/>
      <c r="S125" s="260"/>
      <c r="T125" s="261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62" t="s">
        <v>165</v>
      </c>
      <c r="AU125" s="262" t="s">
        <v>84</v>
      </c>
      <c r="AV125" s="15" t="s">
        <v>161</v>
      </c>
      <c r="AW125" s="15" t="s">
        <v>35</v>
      </c>
      <c r="AX125" s="15" t="s">
        <v>82</v>
      </c>
      <c r="AY125" s="262" t="s">
        <v>153</v>
      </c>
    </row>
    <row r="126" s="2" customFormat="1" ht="16.5" customHeight="1">
      <c r="A126" s="39"/>
      <c r="B126" s="40"/>
      <c r="C126" s="263" t="s">
        <v>173</v>
      </c>
      <c r="D126" s="263" t="s">
        <v>169</v>
      </c>
      <c r="E126" s="264" t="s">
        <v>1198</v>
      </c>
      <c r="F126" s="265" t="s">
        <v>1199</v>
      </c>
      <c r="G126" s="266" t="s">
        <v>207</v>
      </c>
      <c r="H126" s="267">
        <v>88</v>
      </c>
      <c r="I126" s="268"/>
      <c r="J126" s="269">
        <f>ROUND(I126*H126,2)</f>
        <v>0</v>
      </c>
      <c r="K126" s="265" t="s">
        <v>160</v>
      </c>
      <c r="L126" s="270"/>
      <c r="M126" s="271" t="s">
        <v>19</v>
      </c>
      <c r="N126" s="272" t="s">
        <v>46</v>
      </c>
      <c r="O126" s="85"/>
      <c r="P126" s="222">
        <f>O126*H126</f>
        <v>0</v>
      </c>
      <c r="Q126" s="222">
        <v>0.00018000000000000001</v>
      </c>
      <c r="R126" s="222">
        <f>Q126*H126</f>
        <v>0.01584</v>
      </c>
      <c r="S126" s="222">
        <v>0</v>
      </c>
      <c r="T126" s="223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4" t="s">
        <v>265</v>
      </c>
      <c r="AT126" s="224" t="s">
        <v>169</v>
      </c>
      <c r="AU126" s="224" t="s">
        <v>84</v>
      </c>
      <c r="AY126" s="18" t="s">
        <v>153</v>
      </c>
      <c r="BE126" s="225">
        <f>IF(N126="základní",J126,0)</f>
        <v>0</v>
      </c>
      <c r="BF126" s="225">
        <f>IF(N126="snížená",J126,0)</f>
        <v>0</v>
      </c>
      <c r="BG126" s="225">
        <f>IF(N126="zákl. přenesená",J126,0)</f>
        <v>0</v>
      </c>
      <c r="BH126" s="225">
        <f>IF(N126="sníž. přenesená",J126,0)</f>
        <v>0</v>
      </c>
      <c r="BI126" s="225">
        <f>IF(N126="nulová",J126,0)</f>
        <v>0</v>
      </c>
      <c r="BJ126" s="18" t="s">
        <v>82</v>
      </c>
      <c r="BK126" s="225">
        <f>ROUND(I126*H126,2)</f>
        <v>0</v>
      </c>
      <c r="BL126" s="18" t="s">
        <v>265</v>
      </c>
      <c r="BM126" s="224" t="s">
        <v>1338</v>
      </c>
    </row>
    <row r="127" s="2" customFormat="1">
      <c r="A127" s="39"/>
      <c r="B127" s="40"/>
      <c r="C127" s="41"/>
      <c r="D127" s="226" t="s">
        <v>163</v>
      </c>
      <c r="E127" s="41"/>
      <c r="F127" s="227" t="s">
        <v>1199</v>
      </c>
      <c r="G127" s="41"/>
      <c r="H127" s="41"/>
      <c r="I127" s="228"/>
      <c r="J127" s="41"/>
      <c r="K127" s="41"/>
      <c r="L127" s="45"/>
      <c r="M127" s="229"/>
      <c r="N127" s="230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163</v>
      </c>
      <c r="AU127" s="18" t="s">
        <v>84</v>
      </c>
    </row>
    <row r="128" s="13" customFormat="1">
      <c r="A128" s="13"/>
      <c r="B128" s="231"/>
      <c r="C128" s="232"/>
      <c r="D128" s="226" t="s">
        <v>165</v>
      </c>
      <c r="E128" s="233" t="s">
        <v>19</v>
      </c>
      <c r="F128" s="234" t="s">
        <v>1201</v>
      </c>
      <c r="G128" s="232"/>
      <c r="H128" s="233" t="s">
        <v>19</v>
      </c>
      <c r="I128" s="235"/>
      <c r="J128" s="232"/>
      <c r="K128" s="232"/>
      <c r="L128" s="236"/>
      <c r="M128" s="237"/>
      <c r="N128" s="238"/>
      <c r="O128" s="238"/>
      <c r="P128" s="238"/>
      <c r="Q128" s="238"/>
      <c r="R128" s="238"/>
      <c r="S128" s="238"/>
      <c r="T128" s="239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0" t="s">
        <v>165</v>
      </c>
      <c r="AU128" s="240" t="s">
        <v>84</v>
      </c>
      <c r="AV128" s="13" t="s">
        <v>82</v>
      </c>
      <c r="AW128" s="13" t="s">
        <v>35</v>
      </c>
      <c r="AX128" s="13" t="s">
        <v>75</v>
      </c>
      <c r="AY128" s="240" t="s">
        <v>153</v>
      </c>
    </row>
    <row r="129" s="14" customFormat="1">
      <c r="A129" s="14"/>
      <c r="B129" s="241"/>
      <c r="C129" s="242"/>
      <c r="D129" s="226" t="s">
        <v>165</v>
      </c>
      <c r="E129" s="243" t="s">
        <v>19</v>
      </c>
      <c r="F129" s="244" t="s">
        <v>1339</v>
      </c>
      <c r="G129" s="242"/>
      <c r="H129" s="245">
        <v>88</v>
      </c>
      <c r="I129" s="246"/>
      <c r="J129" s="242"/>
      <c r="K129" s="242"/>
      <c r="L129" s="247"/>
      <c r="M129" s="248"/>
      <c r="N129" s="249"/>
      <c r="O129" s="249"/>
      <c r="P129" s="249"/>
      <c r="Q129" s="249"/>
      <c r="R129" s="249"/>
      <c r="S129" s="249"/>
      <c r="T129" s="250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1" t="s">
        <v>165</v>
      </c>
      <c r="AU129" s="251" t="s">
        <v>84</v>
      </c>
      <c r="AV129" s="14" t="s">
        <v>84</v>
      </c>
      <c r="AW129" s="14" t="s">
        <v>35</v>
      </c>
      <c r="AX129" s="14" t="s">
        <v>75</v>
      </c>
      <c r="AY129" s="251" t="s">
        <v>153</v>
      </c>
    </row>
    <row r="130" s="15" customFormat="1">
      <c r="A130" s="15"/>
      <c r="B130" s="252"/>
      <c r="C130" s="253"/>
      <c r="D130" s="226" t="s">
        <v>165</v>
      </c>
      <c r="E130" s="254" t="s">
        <v>19</v>
      </c>
      <c r="F130" s="255" t="s">
        <v>168</v>
      </c>
      <c r="G130" s="253"/>
      <c r="H130" s="256">
        <v>88</v>
      </c>
      <c r="I130" s="257"/>
      <c r="J130" s="253"/>
      <c r="K130" s="253"/>
      <c r="L130" s="258"/>
      <c r="M130" s="259"/>
      <c r="N130" s="260"/>
      <c r="O130" s="260"/>
      <c r="P130" s="260"/>
      <c r="Q130" s="260"/>
      <c r="R130" s="260"/>
      <c r="S130" s="260"/>
      <c r="T130" s="261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62" t="s">
        <v>165</v>
      </c>
      <c r="AU130" s="262" t="s">
        <v>84</v>
      </c>
      <c r="AV130" s="15" t="s">
        <v>161</v>
      </c>
      <c r="AW130" s="15" t="s">
        <v>35</v>
      </c>
      <c r="AX130" s="15" t="s">
        <v>82</v>
      </c>
      <c r="AY130" s="262" t="s">
        <v>153</v>
      </c>
    </row>
    <row r="131" s="2" customFormat="1" ht="16.5" customHeight="1">
      <c r="A131" s="39"/>
      <c r="B131" s="40"/>
      <c r="C131" s="213" t="s">
        <v>216</v>
      </c>
      <c r="D131" s="213" t="s">
        <v>156</v>
      </c>
      <c r="E131" s="214" t="s">
        <v>1203</v>
      </c>
      <c r="F131" s="215" t="s">
        <v>1204</v>
      </c>
      <c r="G131" s="216" t="s">
        <v>219</v>
      </c>
      <c r="H131" s="217">
        <v>0.29599999999999999</v>
      </c>
      <c r="I131" s="218"/>
      <c r="J131" s="219">
        <f>ROUND(I131*H131,2)</f>
        <v>0</v>
      </c>
      <c r="K131" s="215" t="s">
        <v>160</v>
      </c>
      <c r="L131" s="45"/>
      <c r="M131" s="220" t="s">
        <v>19</v>
      </c>
      <c r="N131" s="221" t="s">
        <v>46</v>
      </c>
      <c r="O131" s="85"/>
      <c r="P131" s="222">
        <f>O131*H131</f>
        <v>0</v>
      </c>
      <c r="Q131" s="222">
        <v>0</v>
      </c>
      <c r="R131" s="222">
        <f>Q131*H131</f>
        <v>0</v>
      </c>
      <c r="S131" s="222">
        <v>0</v>
      </c>
      <c r="T131" s="223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24" t="s">
        <v>161</v>
      </c>
      <c r="AT131" s="224" t="s">
        <v>156</v>
      </c>
      <c r="AU131" s="224" t="s">
        <v>84</v>
      </c>
      <c r="AY131" s="18" t="s">
        <v>153</v>
      </c>
      <c r="BE131" s="225">
        <f>IF(N131="základní",J131,0)</f>
        <v>0</v>
      </c>
      <c r="BF131" s="225">
        <f>IF(N131="snížená",J131,0)</f>
        <v>0</v>
      </c>
      <c r="BG131" s="225">
        <f>IF(N131="zákl. přenesená",J131,0)</f>
        <v>0</v>
      </c>
      <c r="BH131" s="225">
        <f>IF(N131="sníž. přenesená",J131,0)</f>
        <v>0</v>
      </c>
      <c r="BI131" s="225">
        <f>IF(N131="nulová",J131,0)</f>
        <v>0</v>
      </c>
      <c r="BJ131" s="18" t="s">
        <v>82</v>
      </c>
      <c r="BK131" s="225">
        <f>ROUND(I131*H131,2)</f>
        <v>0</v>
      </c>
      <c r="BL131" s="18" t="s">
        <v>161</v>
      </c>
      <c r="BM131" s="224" t="s">
        <v>1340</v>
      </c>
    </row>
    <row r="132" s="2" customFormat="1">
      <c r="A132" s="39"/>
      <c r="B132" s="40"/>
      <c r="C132" s="41"/>
      <c r="D132" s="226" t="s">
        <v>163</v>
      </c>
      <c r="E132" s="41"/>
      <c r="F132" s="227" t="s">
        <v>1206</v>
      </c>
      <c r="G132" s="41"/>
      <c r="H132" s="41"/>
      <c r="I132" s="228"/>
      <c r="J132" s="41"/>
      <c r="K132" s="41"/>
      <c r="L132" s="45"/>
      <c r="M132" s="229"/>
      <c r="N132" s="230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163</v>
      </c>
      <c r="AU132" s="18" t="s">
        <v>84</v>
      </c>
    </row>
    <row r="133" s="14" customFormat="1">
      <c r="A133" s="14"/>
      <c r="B133" s="241"/>
      <c r="C133" s="242"/>
      <c r="D133" s="226" t="s">
        <v>165</v>
      </c>
      <c r="E133" s="243" t="s">
        <v>19</v>
      </c>
      <c r="F133" s="244" t="s">
        <v>1341</v>
      </c>
      <c r="G133" s="242"/>
      <c r="H133" s="245">
        <v>0.29599999999999999</v>
      </c>
      <c r="I133" s="246"/>
      <c r="J133" s="242"/>
      <c r="K133" s="242"/>
      <c r="L133" s="247"/>
      <c r="M133" s="248"/>
      <c r="N133" s="249"/>
      <c r="O133" s="249"/>
      <c r="P133" s="249"/>
      <c r="Q133" s="249"/>
      <c r="R133" s="249"/>
      <c r="S133" s="249"/>
      <c r="T133" s="250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1" t="s">
        <v>165</v>
      </c>
      <c r="AU133" s="251" t="s">
        <v>84</v>
      </c>
      <c r="AV133" s="14" t="s">
        <v>84</v>
      </c>
      <c r="AW133" s="14" t="s">
        <v>35</v>
      </c>
      <c r="AX133" s="14" t="s">
        <v>75</v>
      </c>
      <c r="AY133" s="251" t="s">
        <v>153</v>
      </c>
    </row>
    <row r="134" s="15" customFormat="1">
      <c r="A134" s="15"/>
      <c r="B134" s="252"/>
      <c r="C134" s="253"/>
      <c r="D134" s="226" t="s">
        <v>165</v>
      </c>
      <c r="E134" s="254" t="s">
        <v>19</v>
      </c>
      <c r="F134" s="255" t="s">
        <v>168</v>
      </c>
      <c r="G134" s="253"/>
      <c r="H134" s="256">
        <v>0.29599999999999999</v>
      </c>
      <c r="I134" s="257"/>
      <c r="J134" s="253"/>
      <c r="K134" s="253"/>
      <c r="L134" s="258"/>
      <c r="M134" s="259"/>
      <c r="N134" s="260"/>
      <c r="O134" s="260"/>
      <c r="P134" s="260"/>
      <c r="Q134" s="260"/>
      <c r="R134" s="260"/>
      <c r="S134" s="260"/>
      <c r="T134" s="261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62" t="s">
        <v>165</v>
      </c>
      <c r="AU134" s="262" t="s">
        <v>84</v>
      </c>
      <c r="AV134" s="15" t="s">
        <v>161</v>
      </c>
      <c r="AW134" s="15" t="s">
        <v>35</v>
      </c>
      <c r="AX134" s="15" t="s">
        <v>82</v>
      </c>
      <c r="AY134" s="262" t="s">
        <v>153</v>
      </c>
    </row>
    <row r="135" s="2" customFormat="1" ht="16.5" customHeight="1">
      <c r="A135" s="39"/>
      <c r="B135" s="40"/>
      <c r="C135" s="213" t="s">
        <v>224</v>
      </c>
      <c r="D135" s="213" t="s">
        <v>156</v>
      </c>
      <c r="E135" s="214" t="s">
        <v>255</v>
      </c>
      <c r="F135" s="215" t="s">
        <v>256</v>
      </c>
      <c r="G135" s="216" t="s">
        <v>257</v>
      </c>
      <c r="H135" s="217">
        <v>4</v>
      </c>
      <c r="I135" s="218"/>
      <c r="J135" s="219">
        <f>ROUND(I135*H135,2)</f>
        <v>0</v>
      </c>
      <c r="K135" s="215" t="s">
        <v>160</v>
      </c>
      <c r="L135" s="45"/>
      <c r="M135" s="220" t="s">
        <v>19</v>
      </c>
      <c r="N135" s="221" t="s">
        <v>46</v>
      </c>
      <c r="O135" s="85"/>
      <c r="P135" s="222">
        <f>O135*H135</f>
        <v>0</v>
      </c>
      <c r="Q135" s="222">
        <v>0</v>
      </c>
      <c r="R135" s="222">
        <f>Q135*H135</f>
        <v>0</v>
      </c>
      <c r="S135" s="222">
        <v>0</v>
      </c>
      <c r="T135" s="223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24" t="s">
        <v>161</v>
      </c>
      <c r="AT135" s="224" t="s">
        <v>156</v>
      </c>
      <c r="AU135" s="224" t="s">
        <v>84</v>
      </c>
      <c r="AY135" s="18" t="s">
        <v>153</v>
      </c>
      <c r="BE135" s="225">
        <f>IF(N135="základní",J135,0)</f>
        <v>0</v>
      </c>
      <c r="BF135" s="225">
        <f>IF(N135="snížená",J135,0)</f>
        <v>0</v>
      </c>
      <c r="BG135" s="225">
        <f>IF(N135="zákl. přenesená",J135,0)</f>
        <v>0</v>
      </c>
      <c r="BH135" s="225">
        <f>IF(N135="sníž. přenesená",J135,0)</f>
        <v>0</v>
      </c>
      <c r="BI135" s="225">
        <f>IF(N135="nulová",J135,0)</f>
        <v>0</v>
      </c>
      <c r="BJ135" s="18" t="s">
        <v>82</v>
      </c>
      <c r="BK135" s="225">
        <f>ROUND(I135*H135,2)</f>
        <v>0</v>
      </c>
      <c r="BL135" s="18" t="s">
        <v>161</v>
      </c>
      <c r="BM135" s="224" t="s">
        <v>1342</v>
      </c>
    </row>
    <row r="136" s="2" customFormat="1">
      <c r="A136" s="39"/>
      <c r="B136" s="40"/>
      <c r="C136" s="41"/>
      <c r="D136" s="226" t="s">
        <v>163</v>
      </c>
      <c r="E136" s="41"/>
      <c r="F136" s="227" t="s">
        <v>259</v>
      </c>
      <c r="G136" s="41"/>
      <c r="H136" s="41"/>
      <c r="I136" s="228"/>
      <c r="J136" s="41"/>
      <c r="K136" s="41"/>
      <c r="L136" s="45"/>
      <c r="M136" s="229"/>
      <c r="N136" s="230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163</v>
      </c>
      <c r="AU136" s="18" t="s">
        <v>84</v>
      </c>
    </row>
    <row r="137" s="2" customFormat="1" ht="21.75" customHeight="1">
      <c r="A137" s="39"/>
      <c r="B137" s="40"/>
      <c r="C137" s="213" t="s">
        <v>230</v>
      </c>
      <c r="D137" s="213" t="s">
        <v>156</v>
      </c>
      <c r="E137" s="214" t="s">
        <v>1209</v>
      </c>
      <c r="F137" s="215" t="s">
        <v>1210</v>
      </c>
      <c r="G137" s="216" t="s">
        <v>344</v>
      </c>
      <c r="H137" s="217">
        <v>296</v>
      </c>
      <c r="I137" s="218"/>
      <c r="J137" s="219">
        <f>ROUND(I137*H137,2)</f>
        <v>0</v>
      </c>
      <c r="K137" s="215" t="s">
        <v>160</v>
      </c>
      <c r="L137" s="45"/>
      <c r="M137" s="220" t="s">
        <v>19</v>
      </c>
      <c r="N137" s="221" t="s">
        <v>46</v>
      </c>
      <c r="O137" s="85"/>
      <c r="P137" s="222">
        <f>O137*H137</f>
        <v>0</v>
      </c>
      <c r="Q137" s="222">
        <v>0</v>
      </c>
      <c r="R137" s="222">
        <f>Q137*H137</f>
        <v>0</v>
      </c>
      <c r="S137" s="222">
        <v>0</v>
      </c>
      <c r="T137" s="223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24" t="s">
        <v>161</v>
      </c>
      <c r="AT137" s="224" t="s">
        <v>156</v>
      </c>
      <c r="AU137" s="224" t="s">
        <v>84</v>
      </c>
      <c r="AY137" s="18" t="s">
        <v>153</v>
      </c>
      <c r="BE137" s="225">
        <f>IF(N137="základní",J137,0)</f>
        <v>0</v>
      </c>
      <c r="BF137" s="225">
        <f>IF(N137="snížená",J137,0)</f>
        <v>0</v>
      </c>
      <c r="BG137" s="225">
        <f>IF(N137="zákl. přenesená",J137,0)</f>
        <v>0</v>
      </c>
      <c r="BH137" s="225">
        <f>IF(N137="sníž. přenesená",J137,0)</f>
        <v>0</v>
      </c>
      <c r="BI137" s="225">
        <f>IF(N137="nulová",J137,0)</f>
        <v>0</v>
      </c>
      <c r="BJ137" s="18" t="s">
        <v>82</v>
      </c>
      <c r="BK137" s="225">
        <f>ROUND(I137*H137,2)</f>
        <v>0</v>
      </c>
      <c r="BL137" s="18" t="s">
        <v>161</v>
      </c>
      <c r="BM137" s="224" t="s">
        <v>1343</v>
      </c>
    </row>
    <row r="138" s="2" customFormat="1">
      <c r="A138" s="39"/>
      <c r="B138" s="40"/>
      <c r="C138" s="41"/>
      <c r="D138" s="226" t="s">
        <v>163</v>
      </c>
      <c r="E138" s="41"/>
      <c r="F138" s="227" t="s">
        <v>1212</v>
      </c>
      <c r="G138" s="41"/>
      <c r="H138" s="41"/>
      <c r="I138" s="228"/>
      <c r="J138" s="41"/>
      <c r="K138" s="41"/>
      <c r="L138" s="45"/>
      <c r="M138" s="229"/>
      <c r="N138" s="230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163</v>
      </c>
      <c r="AU138" s="18" t="s">
        <v>84</v>
      </c>
    </row>
    <row r="139" s="14" customFormat="1">
      <c r="A139" s="14"/>
      <c r="B139" s="241"/>
      <c r="C139" s="242"/>
      <c r="D139" s="226" t="s">
        <v>165</v>
      </c>
      <c r="E139" s="243" t="s">
        <v>19</v>
      </c>
      <c r="F139" s="244" t="s">
        <v>1344</v>
      </c>
      <c r="G139" s="242"/>
      <c r="H139" s="245">
        <v>296</v>
      </c>
      <c r="I139" s="246"/>
      <c r="J139" s="242"/>
      <c r="K139" s="242"/>
      <c r="L139" s="247"/>
      <c r="M139" s="248"/>
      <c r="N139" s="249"/>
      <c r="O139" s="249"/>
      <c r="P139" s="249"/>
      <c r="Q139" s="249"/>
      <c r="R139" s="249"/>
      <c r="S139" s="249"/>
      <c r="T139" s="250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1" t="s">
        <v>165</v>
      </c>
      <c r="AU139" s="251" t="s">
        <v>84</v>
      </c>
      <c r="AV139" s="14" t="s">
        <v>84</v>
      </c>
      <c r="AW139" s="14" t="s">
        <v>35</v>
      </c>
      <c r="AX139" s="14" t="s">
        <v>75</v>
      </c>
      <c r="AY139" s="251" t="s">
        <v>153</v>
      </c>
    </row>
    <row r="140" s="15" customFormat="1">
      <c r="A140" s="15"/>
      <c r="B140" s="252"/>
      <c r="C140" s="253"/>
      <c r="D140" s="226" t="s">
        <v>165</v>
      </c>
      <c r="E140" s="254" t="s">
        <v>19</v>
      </c>
      <c r="F140" s="255" t="s">
        <v>168</v>
      </c>
      <c r="G140" s="253"/>
      <c r="H140" s="256">
        <v>296</v>
      </c>
      <c r="I140" s="257"/>
      <c r="J140" s="253"/>
      <c r="K140" s="253"/>
      <c r="L140" s="258"/>
      <c r="M140" s="259"/>
      <c r="N140" s="260"/>
      <c r="O140" s="260"/>
      <c r="P140" s="260"/>
      <c r="Q140" s="260"/>
      <c r="R140" s="260"/>
      <c r="S140" s="260"/>
      <c r="T140" s="261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62" t="s">
        <v>165</v>
      </c>
      <c r="AU140" s="262" t="s">
        <v>84</v>
      </c>
      <c r="AV140" s="15" t="s">
        <v>161</v>
      </c>
      <c r="AW140" s="15" t="s">
        <v>35</v>
      </c>
      <c r="AX140" s="15" t="s">
        <v>82</v>
      </c>
      <c r="AY140" s="262" t="s">
        <v>153</v>
      </c>
    </row>
    <row r="141" s="12" customFormat="1" ht="25.92" customHeight="1">
      <c r="A141" s="12"/>
      <c r="B141" s="197"/>
      <c r="C141" s="198"/>
      <c r="D141" s="199" t="s">
        <v>74</v>
      </c>
      <c r="E141" s="200" t="s">
        <v>260</v>
      </c>
      <c r="F141" s="200" t="s">
        <v>261</v>
      </c>
      <c r="G141" s="198"/>
      <c r="H141" s="198"/>
      <c r="I141" s="201"/>
      <c r="J141" s="202">
        <f>BK141</f>
        <v>0</v>
      </c>
      <c r="K141" s="198"/>
      <c r="L141" s="203"/>
      <c r="M141" s="204"/>
      <c r="N141" s="205"/>
      <c r="O141" s="205"/>
      <c r="P141" s="206">
        <f>SUM(P142:P171)</f>
        <v>0</v>
      </c>
      <c r="Q141" s="205"/>
      <c r="R141" s="206">
        <f>SUM(R142:R171)</f>
        <v>0</v>
      </c>
      <c r="S141" s="205"/>
      <c r="T141" s="207">
        <f>SUM(T142:T171)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08" t="s">
        <v>161</v>
      </c>
      <c r="AT141" s="209" t="s">
        <v>74</v>
      </c>
      <c r="AU141" s="209" t="s">
        <v>75</v>
      </c>
      <c r="AY141" s="208" t="s">
        <v>153</v>
      </c>
      <c r="BK141" s="210">
        <f>SUM(BK142:BK171)</f>
        <v>0</v>
      </c>
    </row>
    <row r="142" s="2" customFormat="1">
      <c r="A142" s="39"/>
      <c r="B142" s="40"/>
      <c r="C142" s="213" t="s">
        <v>235</v>
      </c>
      <c r="D142" s="213" t="s">
        <v>156</v>
      </c>
      <c r="E142" s="214" t="s">
        <v>1214</v>
      </c>
      <c r="F142" s="215" t="s">
        <v>1215</v>
      </c>
      <c r="G142" s="216" t="s">
        <v>207</v>
      </c>
      <c r="H142" s="217">
        <v>1</v>
      </c>
      <c r="I142" s="218"/>
      <c r="J142" s="219">
        <f>ROUND(I142*H142,2)</f>
        <v>0</v>
      </c>
      <c r="K142" s="215" t="s">
        <v>160</v>
      </c>
      <c r="L142" s="45"/>
      <c r="M142" s="220" t="s">
        <v>19</v>
      </c>
      <c r="N142" s="221" t="s">
        <v>46</v>
      </c>
      <c r="O142" s="85"/>
      <c r="P142" s="222">
        <f>O142*H142</f>
        <v>0</v>
      </c>
      <c r="Q142" s="222">
        <v>0</v>
      </c>
      <c r="R142" s="222">
        <f>Q142*H142</f>
        <v>0</v>
      </c>
      <c r="S142" s="222">
        <v>0</v>
      </c>
      <c r="T142" s="223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4" t="s">
        <v>265</v>
      </c>
      <c r="AT142" s="224" t="s">
        <v>156</v>
      </c>
      <c r="AU142" s="224" t="s">
        <v>82</v>
      </c>
      <c r="AY142" s="18" t="s">
        <v>153</v>
      </c>
      <c r="BE142" s="225">
        <f>IF(N142="základní",J142,0)</f>
        <v>0</v>
      </c>
      <c r="BF142" s="225">
        <f>IF(N142="snížená",J142,0)</f>
        <v>0</v>
      </c>
      <c r="BG142" s="225">
        <f>IF(N142="zákl. přenesená",J142,0)</f>
        <v>0</v>
      </c>
      <c r="BH142" s="225">
        <f>IF(N142="sníž. přenesená",J142,0)</f>
        <v>0</v>
      </c>
      <c r="BI142" s="225">
        <f>IF(N142="nulová",J142,0)</f>
        <v>0</v>
      </c>
      <c r="BJ142" s="18" t="s">
        <v>82</v>
      </c>
      <c r="BK142" s="225">
        <f>ROUND(I142*H142,2)</f>
        <v>0</v>
      </c>
      <c r="BL142" s="18" t="s">
        <v>265</v>
      </c>
      <c r="BM142" s="224" t="s">
        <v>1345</v>
      </c>
    </row>
    <row r="143" s="2" customFormat="1">
      <c r="A143" s="39"/>
      <c r="B143" s="40"/>
      <c r="C143" s="41"/>
      <c r="D143" s="226" t="s">
        <v>163</v>
      </c>
      <c r="E143" s="41"/>
      <c r="F143" s="227" t="s">
        <v>1217</v>
      </c>
      <c r="G143" s="41"/>
      <c r="H143" s="41"/>
      <c r="I143" s="228"/>
      <c r="J143" s="41"/>
      <c r="K143" s="41"/>
      <c r="L143" s="45"/>
      <c r="M143" s="229"/>
      <c r="N143" s="230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163</v>
      </c>
      <c r="AU143" s="18" t="s">
        <v>82</v>
      </c>
    </row>
    <row r="144" s="13" customFormat="1">
      <c r="A144" s="13"/>
      <c r="B144" s="231"/>
      <c r="C144" s="232"/>
      <c r="D144" s="226" t="s">
        <v>165</v>
      </c>
      <c r="E144" s="233" t="s">
        <v>19</v>
      </c>
      <c r="F144" s="234" t="s">
        <v>1346</v>
      </c>
      <c r="G144" s="232"/>
      <c r="H144" s="233" t="s">
        <v>19</v>
      </c>
      <c r="I144" s="235"/>
      <c r="J144" s="232"/>
      <c r="K144" s="232"/>
      <c r="L144" s="236"/>
      <c r="M144" s="237"/>
      <c r="N144" s="238"/>
      <c r="O144" s="238"/>
      <c r="P144" s="238"/>
      <c r="Q144" s="238"/>
      <c r="R144" s="238"/>
      <c r="S144" s="238"/>
      <c r="T144" s="23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0" t="s">
        <v>165</v>
      </c>
      <c r="AU144" s="240" t="s">
        <v>82</v>
      </c>
      <c r="AV144" s="13" t="s">
        <v>82</v>
      </c>
      <c r="AW144" s="13" t="s">
        <v>35</v>
      </c>
      <c r="AX144" s="13" t="s">
        <v>75</v>
      </c>
      <c r="AY144" s="240" t="s">
        <v>153</v>
      </c>
    </row>
    <row r="145" s="14" customFormat="1">
      <c r="A145" s="14"/>
      <c r="B145" s="241"/>
      <c r="C145" s="242"/>
      <c r="D145" s="226" t="s">
        <v>165</v>
      </c>
      <c r="E145" s="243" t="s">
        <v>19</v>
      </c>
      <c r="F145" s="244" t="s">
        <v>82</v>
      </c>
      <c r="G145" s="242"/>
      <c r="H145" s="245">
        <v>1</v>
      </c>
      <c r="I145" s="246"/>
      <c r="J145" s="242"/>
      <c r="K145" s="242"/>
      <c r="L145" s="247"/>
      <c r="M145" s="248"/>
      <c r="N145" s="249"/>
      <c r="O145" s="249"/>
      <c r="P145" s="249"/>
      <c r="Q145" s="249"/>
      <c r="R145" s="249"/>
      <c r="S145" s="249"/>
      <c r="T145" s="250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1" t="s">
        <v>165</v>
      </c>
      <c r="AU145" s="251" t="s">
        <v>82</v>
      </c>
      <c r="AV145" s="14" t="s">
        <v>84</v>
      </c>
      <c r="AW145" s="14" t="s">
        <v>35</v>
      </c>
      <c r="AX145" s="14" t="s">
        <v>75</v>
      </c>
      <c r="AY145" s="251" t="s">
        <v>153</v>
      </c>
    </row>
    <row r="146" s="15" customFormat="1">
      <c r="A146" s="15"/>
      <c r="B146" s="252"/>
      <c r="C146" s="253"/>
      <c r="D146" s="226" t="s">
        <v>165</v>
      </c>
      <c r="E146" s="254" t="s">
        <v>19</v>
      </c>
      <c r="F146" s="255" t="s">
        <v>168</v>
      </c>
      <c r="G146" s="253"/>
      <c r="H146" s="256">
        <v>1</v>
      </c>
      <c r="I146" s="257"/>
      <c r="J146" s="253"/>
      <c r="K146" s="253"/>
      <c r="L146" s="258"/>
      <c r="M146" s="259"/>
      <c r="N146" s="260"/>
      <c r="O146" s="260"/>
      <c r="P146" s="260"/>
      <c r="Q146" s="260"/>
      <c r="R146" s="260"/>
      <c r="S146" s="260"/>
      <c r="T146" s="261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62" t="s">
        <v>165</v>
      </c>
      <c r="AU146" s="262" t="s">
        <v>82</v>
      </c>
      <c r="AV146" s="15" t="s">
        <v>161</v>
      </c>
      <c r="AW146" s="15" t="s">
        <v>35</v>
      </c>
      <c r="AX146" s="15" t="s">
        <v>82</v>
      </c>
      <c r="AY146" s="262" t="s">
        <v>153</v>
      </c>
    </row>
    <row r="147" s="2" customFormat="1" ht="33" customHeight="1">
      <c r="A147" s="39"/>
      <c r="B147" s="40"/>
      <c r="C147" s="213" t="s">
        <v>254</v>
      </c>
      <c r="D147" s="213" t="s">
        <v>156</v>
      </c>
      <c r="E147" s="214" t="s">
        <v>269</v>
      </c>
      <c r="F147" s="215" t="s">
        <v>270</v>
      </c>
      <c r="G147" s="216" t="s">
        <v>172</v>
      </c>
      <c r="H147" s="217">
        <v>16</v>
      </c>
      <c r="I147" s="218"/>
      <c r="J147" s="219">
        <f>ROUND(I147*H147,2)</f>
        <v>0</v>
      </c>
      <c r="K147" s="215" t="s">
        <v>160</v>
      </c>
      <c r="L147" s="45"/>
      <c r="M147" s="220" t="s">
        <v>19</v>
      </c>
      <c r="N147" s="221" t="s">
        <v>46</v>
      </c>
      <c r="O147" s="85"/>
      <c r="P147" s="222">
        <f>O147*H147</f>
        <v>0</v>
      </c>
      <c r="Q147" s="222">
        <v>0</v>
      </c>
      <c r="R147" s="222">
        <f>Q147*H147</f>
        <v>0</v>
      </c>
      <c r="S147" s="222">
        <v>0</v>
      </c>
      <c r="T147" s="223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24" t="s">
        <v>265</v>
      </c>
      <c r="AT147" s="224" t="s">
        <v>156</v>
      </c>
      <c r="AU147" s="224" t="s">
        <v>82</v>
      </c>
      <c r="AY147" s="18" t="s">
        <v>153</v>
      </c>
      <c r="BE147" s="225">
        <f>IF(N147="základní",J147,0)</f>
        <v>0</v>
      </c>
      <c r="BF147" s="225">
        <f>IF(N147="snížená",J147,0)</f>
        <v>0</v>
      </c>
      <c r="BG147" s="225">
        <f>IF(N147="zákl. přenesená",J147,0)</f>
        <v>0</v>
      </c>
      <c r="BH147" s="225">
        <f>IF(N147="sníž. přenesená",J147,0)</f>
        <v>0</v>
      </c>
      <c r="BI147" s="225">
        <f>IF(N147="nulová",J147,0)</f>
        <v>0</v>
      </c>
      <c r="BJ147" s="18" t="s">
        <v>82</v>
      </c>
      <c r="BK147" s="225">
        <f>ROUND(I147*H147,2)</f>
        <v>0</v>
      </c>
      <c r="BL147" s="18" t="s">
        <v>265</v>
      </c>
      <c r="BM147" s="224" t="s">
        <v>1347</v>
      </c>
    </row>
    <row r="148" s="2" customFormat="1">
      <c r="A148" s="39"/>
      <c r="B148" s="40"/>
      <c r="C148" s="41"/>
      <c r="D148" s="226" t="s">
        <v>163</v>
      </c>
      <c r="E148" s="41"/>
      <c r="F148" s="227" t="s">
        <v>272</v>
      </c>
      <c r="G148" s="41"/>
      <c r="H148" s="41"/>
      <c r="I148" s="228"/>
      <c r="J148" s="41"/>
      <c r="K148" s="41"/>
      <c r="L148" s="45"/>
      <c r="M148" s="229"/>
      <c r="N148" s="230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163</v>
      </c>
      <c r="AU148" s="18" t="s">
        <v>82</v>
      </c>
    </row>
    <row r="149" s="13" customFormat="1">
      <c r="A149" s="13"/>
      <c r="B149" s="231"/>
      <c r="C149" s="232"/>
      <c r="D149" s="226" t="s">
        <v>165</v>
      </c>
      <c r="E149" s="233" t="s">
        <v>19</v>
      </c>
      <c r="F149" s="234" t="s">
        <v>1220</v>
      </c>
      <c r="G149" s="232"/>
      <c r="H149" s="233" t="s">
        <v>19</v>
      </c>
      <c r="I149" s="235"/>
      <c r="J149" s="232"/>
      <c r="K149" s="232"/>
      <c r="L149" s="236"/>
      <c r="M149" s="237"/>
      <c r="N149" s="238"/>
      <c r="O149" s="238"/>
      <c r="P149" s="238"/>
      <c r="Q149" s="238"/>
      <c r="R149" s="238"/>
      <c r="S149" s="238"/>
      <c r="T149" s="23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0" t="s">
        <v>165</v>
      </c>
      <c r="AU149" s="240" t="s">
        <v>82</v>
      </c>
      <c r="AV149" s="13" t="s">
        <v>82</v>
      </c>
      <c r="AW149" s="13" t="s">
        <v>35</v>
      </c>
      <c r="AX149" s="13" t="s">
        <v>75</v>
      </c>
      <c r="AY149" s="240" t="s">
        <v>153</v>
      </c>
    </row>
    <row r="150" s="14" customFormat="1">
      <c r="A150" s="14"/>
      <c r="B150" s="241"/>
      <c r="C150" s="242"/>
      <c r="D150" s="226" t="s">
        <v>165</v>
      </c>
      <c r="E150" s="243" t="s">
        <v>19</v>
      </c>
      <c r="F150" s="244" t="s">
        <v>909</v>
      </c>
      <c r="G150" s="242"/>
      <c r="H150" s="245">
        <v>16</v>
      </c>
      <c r="I150" s="246"/>
      <c r="J150" s="242"/>
      <c r="K150" s="242"/>
      <c r="L150" s="247"/>
      <c r="M150" s="248"/>
      <c r="N150" s="249"/>
      <c r="O150" s="249"/>
      <c r="P150" s="249"/>
      <c r="Q150" s="249"/>
      <c r="R150" s="249"/>
      <c r="S150" s="249"/>
      <c r="T150" s="250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1" t="s">
        <v>165</v>
      </c>
      <c r="AU150" s="251" t="s">
        <v>82</v>
      </c>
      <c r="AV150" s="14" t="s">
        <v>84</v>
      </c>
      <c r="AW150" s="14" t="s">
        <v>35</v>
      </c>
      <c r="AX150" s="14" t="s">
        <v>75</v>
      </c>
      <c r="AY150" s="251" t="s">
        <v>153</v>
      </c>
    </row>
    <row r="151" s="15" customFormat="1">
      <c r="A151" s="15"/>
      <c r="B151" s="252"/>
      <c r="C151" s="253"/>
      <c r="D151" s="226" t="s">
        <v>165</v>
      </c>
      <c r="E151" s="254" t="s">
        <v>19</v>
      </c>
      <c r="F151" s="255" t="s">
        <v>168</v>
      </c>
      <c r="G151" s="253"/>
      <c r="H151" s="256">
        <v>16</v>
      </c>
      <c r="I151" s="257"/>
      <c r="J151" s="253"/>
      <c r="K151" s="253"/>
      <c r="L151" s="258"/>
      <c r="M151" s="259"/>
      <c r="N151" s="260"/>
      <c r="O151" s="260"/>
      <c r="P151" s="260"/>
      <c r="Q151" s="260"/>
      <c r="R151" s="260"/>
      <c r="S151" s="260"/>
      <c r="T151" s="261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62" t="s">
        <v>165</v>
      </c>
      <c r="AU151" s="262" t="s">
        <v>82</v>
      </c>
      <c r="AV151" s="15" t="s">
        <v>161</v>
      </c>
      <c r="AW151" s="15" t="s">
        <v>35</v>
      </c>
      <c r="AX151" s="15" t="s">
        <v>82</v>
      </c>
      <c r="AY151" s="262" t="s">
        <v>153</v>
      </c>
    </row>
    <row r="152" s="2" customFormat="1">
      <c r="A152" s="39"/>
      <c r="B152" s="40"/>
      <c r="C152" s="213" t="s">
        <v>262</v>
      </c>
      <c r="D152" s="213" t="s">
        <v>156</v>
      </c>
      <c r="E152" s="214" t="s">
        <v>276</v>
      </c>
      <c r="F152" s="215" t="s">
        <v>277</v>
      </c>
      <c r="G152" s="216" t="s">
        <v>172</v>
      </c>
      <c r="H152" s="217">
        <v>13.6</v>
      </c>
      <c r="I152" s="218"/>
      <c r="J152" s="219">
        <f>ROUND(I152*H152,2)</f>
        <v>0</v>
      </c>
      <c r="K152" s="215" t="s">
        <v>160</v>
      </c>
      <c r="L152" s="45"/>
      <c r="M152" s="220" t="s">
        <v>19</v>
      </c>
      <c r="N152" s="221" t="s">
        <v>46</v>
      </c>
      <c r="O152" s="85"/>
      <c r="P152" s="222">
        <f>O152*H152</f>
        <v>0</v>
      </c>
      <c r="Q152" s="222">
        <v>0</v>
      </c>
      <c r="R152" s="222">
        <f>Q152*H152</f>
        <v>0</v>
      </c>
      <c r="S152" s="222">
        <v>0</v>
      </c>
      <c r="T152" s="223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24" t="s">
        <v>265</v>
      </c>
      <c r="AT152" s="224" t="s">
        <v>156</v>
      </c>
      <c r="AU152" s="224" t="s">
        <v>82</v>
      </c>
      <c r="AY152" s="18" t="s">
        <v>153</v>
      </c>
      <c r="BE152" s="225">
        <f>IF(N152="základní",J152,0)</f>
        <v>0</v>
      </c>
      <c r="BF152" s="225">
        <f>IF(N152="snížená",J152,0)</f>
        <v>0</v>
      </c>
      <c r="BG152" s="225">
        <f>IF(N152="zákl. přenesená",J152,0)</f>
        <v>0</v>
      </c>
      <c r="BH152" s="225">
        <f>IF(N152="sníž. přenesená",J152,0)</f>
        <v>0</v>
      </c>
      <c r="BI152" s="225">
        <f>IF(N152="nulová",J152,0)</f>
        <v>0</v>
      </c>
      <c r="BJ152" s="18" t="s">
        <v>82</v>
      </c>
      <c r="BK152" s="225">
        <f>ROUND(I152*H152,2)</f>
        <v>0</v>
      </c>
      <c r="BL152" s="18" t="s">
        <v>265</v>
      </c>
      <c r="BM152" s="224" t="s">
        <v>1348</v>
      </c>
    </row>
    <row r="153" s="2" customFormat="1">
      <c r="A153" s="39"/>
      <c r="B153" s="40"/>
      <c r="C153" s="41"/>
      <c r="D153" s="226" t="s">
        <v>163</v>
      </c>
      <c r="E153" s="41"/>
      <c r="F153" s="227" t="s">
        <v>279</v>
      </c>
      <c r="G153" s="41"/>
      <c r="H153" s="41"/>
      <c r="I153" s="228"/>
      <c r="J153" s="41"/>
      <c r="K153" s="41"/>
      <c r="L153" s="45"/>
      <c r="M153" s="229"/>
      <c r="N153" s="230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163</v>
      </c>
      <c r="AU153" s="18" t="s">
        <v>82</v>
      </c>
    </row>
    <row r="154" s="13" customFormat="1">
      <c r="A154" s="13"/>
      <c r="B154" s="231"/>
      <c r="C154" s="232"/>
      <c r="D154" s="226" t="s">
        <v>165</v>
      </c>
      <c r="E154" s="233" t="s">
        <v>19</v>
      </c>
      <c r="F154" s="234" t="s">
        <v>1223</v>
      </c>
      <c r="G154" s="232"/>
      <c r="H154" s="233" t="s">
        <v>19</v>
      </c>
      <c r="I154" s="235"/>
      <c r="J154" s="232"/>
      <c r="K154" s="232"/>
      <c r="L154" s="236"/>
      <c r="M154" s="237"/>
      <c r="N154" s="238"/>
      <c r="O154" s="238"/>
      <c r="P154" s="238"/>
      <c r="Q154" s="238"/>
      <c r="R154" s="238"/>
      <c r="S154" s="238"/>
      <c r="T154" s="23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0" t="s">
        <v>165</v>
      </c>
      <c r="AU154" s="240" t="s">
        <v>82</v>
      </c>
      <c r="AV154" s="13" t="s">
        <v>82</v>
      </c>
      <c r="AW154" s="13" t="s">
        <v>35</v>
      </c>
      <c r="AX154" s="13" t="s">
        <v>75</v>
      </c>
      <c r="AY154" s="240" t="s">
        <v>153</v>
      </c>
    </row>
    <row r="155" s="14" customFormat="1">
      <c r="A155" s="14"/>
      <c r="B155" s="241"/>
      <c r="C155" s="242"/>
      <c r="D155" s="226" t="s">
        <v>165</v>
      </c>
      <c r="E155" s="243" t="s">
        <v>19</v>
      </c>
      <c r="F155" s="244" t="s">
        <v>1349</v>
      </c>
      <c r="G155" s="242"/>
      <c r="H155" s="245">
        <v>13.6</v>
      </c>
      <c r="I155" s="246"/>
      <c r="J155" s="242"/>
      <c r="K155" s="242"/>
      <c r="L155" s="247"/>
      <c r="M155" s="248"/>
      <c r="N155" s="249"/>
      <c r="O155" s="249"/>
      <c r="P155" s="249"/>
      <c r="Q155" s="249"/>
      <c r="R155" s="249"/>
      <c r="S155" s="249"/>
      <c r="T155" s="250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1" t="s">
        <v>165</v>
      </c>
      <c r="AU155" s="251" t="s">
        <v>82</v>
      </c>
      <c r="AV155" s="14" t="s">
        <v>84</v>
      </c>
      <c r="AW155" s="14" t="s">
        <v>35</v>
      </c>
      <c r="AX155" s="14" t="s">
        <v>75</v>
      </c>
      <c r="AY155" s="251" t="s">
        <v>153</v>
      </c>
    </row>
    <row r="156" s="15" customFormat="1">
      <c r="A156" s="15"/>
      <c r="B156" s="252"/>
      <c r="C156" s="253"/>
      <c r="D156" s="226" t="s">
        <v>165</v>
      </c>
      <c r="E156" s="254" t="s">
        <v>19</v>
      </c>
      <c r="F156" s="255" t="s">
        <v>168</v>
      </c>
      <c r="G156" s="253"/>
      <c r="H156" s="256">
        <v>13.6</v>
      </c>
      <c r="I156" s="257"/>
      <c r="J156" s="253"/>
      <c r="K156" s="253"/>
      <c r="L156" s="258"/>
      <c r="M156" s="259"/>
      <c r="N156" s="260"/>
      <c r="O156" s="260"/>
      <c r="P156" s="260"/>
      <c r="Q156" s="260"/>
      <c r="R156" s="260"/>
      <c r="S156" s="260"/>
      <c r="T156" s="261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62" t="s">
        <v>165</v>
      </c>
      <c r="AU156" s="262" t="s">
        <v>82</v>
      </c>
      <c r="AV156" s="15" t="s">
        <v>161</v>
      </c>
      <c r="AW156" s="15" t="s">
        <v>35</v>
      </c>
      <c r="AX156" s="15" t="s">
        <v>82</v>
      </c>
      <c r="AY156" s="262" t="s">
        <v>153</v>
      </c>
    </row>
    <row r="157" s="2" customFormat="1" ht="16.5" customHeight="1">
      <c r="A157" s="39"/>
      <c r="B157" s="40"/>
      <c r="C157" s="213" t="s">
        <v>8</v>
      </c>
      <c r="D157" s="213" t="s">
        <v>156</v>
      </c>
      <c r="E157" s="214" t="s">
        <v>281</v>
      </c>
      <c r="F157" s="215" t="s">
        <v>282</v>
      </c>
      <c r="G157" s="216" t="s">
        <v>172</v>
      </c>
      <c r="H157" s="217">
        <v>16</v>
      </c>
      <c r="I157" s="218"/>
      <c r="J157" s="219">
        <f>ROUND(I157*H157,2)</f>
        <v>0</v>
      </c>
      <c r="K157" s="215" t="s">
        <v>160</v>
      </c>
      <c r="L157" s="45"/>
      <c r="M157" s="220" t="s">
        <v>19</v>
      </c>
      <c r="N157" s="221" t="s">
        <v>46</v>
      </c>
      <c r="O157" s="85"/>
      <c r="P157" s="222">
        <f>O157*H157</f>
        <v>0</v>
      </c>
      <c r="Q157" s="222">
        <v>0</v>
      </c>
      <c r="R157" s="222">
        <f>Q157*H157</f>
        <v>0</v>
      </c>
      <c r="S157" s="222">
        <v>0</v>
      </c>
      <c r="T157" s="223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24" t="s">
        <v>265</v>
      </c>
      <c r="AT157" s="224" t="s">
        <v>156</v>
      </c>
      <c r="AU157" s="224" t="s">
        <v>82</v>
      </c>
      <c r="AY157" s="18" t="s">
        <v>153</v>
      </c>
      <c r="BE157" s="225">
        <f>IF(N157="základní",J157,0)</f>
        <v>0</v>
      </c>
      <c r="BF157" s="225">
        <f>IF(N157="snížená",J157,0)</f>
        <v>0</v>
      </c>
      <c r="BG157" s="225">
        <f>IF(N157="zákl. přenesená",J157,0)</f>
        <v>0</v>
      </c>
      <c r="BH157" s="225">
        <f>IF(N157="sníž. přenesená",J157,0)</f>
        <v>0</v>
      </c>
      <c r="BI157" s="225">
        <f>IF(N157="nulová",J157,0)</f>
        <v>0</v>
      </c>
      <c r="BJ157" s="18" t="s">
        <v>82</v>
      </c>
      <c r="BK157" s="225">
        <f>ROUND(I157*H157,2)</f>
        <v>0</v>
      </c>
      <c r="BL157" s="18" t="s">
        <v>265</v>
      </c>
      <c r="BM157" s="224" t="s">
        <v>1350</v>
      </c>
    </row>
    <row r="158" s="2" customFormat="1">
      <c r="A158" s="39"/>
      <c r="B158" s="40"/>
      <c r="C158" s="41"/>
      <c r="D158" s="226" t="s">
        <v>163</v>
      </c>
      <c r="E158" s="41"/>
      <c r="F158" s="227" t="s">
        <v>285</v>
      </c>
      <c r="G158" s="41"/>
      <c r="H158" s="41"/>
      <c r="I158" s="228"/>
      <c r="J158" s="41"/>
      <c r="K158" s="41"/>
      <c r="L158" s="45"/>
      <c r="M158" s="229"/>
      <c r="N158" s="230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163</v>
      </c>
      <c r="AU158" s="18" t="s">
        <v>82</v>
      </c>
    </row>
    <row r="159" s="13" customFormat="1">
      <c r="A159" s="13"/>
      <c r="B159" s="231"/>
      <c r="C159" s="232"/>
      <c r="D159" s="226" t="s">
        <v>165</v>
      </c>
      <c r="E159" s="233" t="s">
        <v>19</v>
      </c>
      <c r="F159" s="234" t="s">
        <v>1226</v>
      </c>
      <c r="G159" s="232"/>
      <c r="H159" s="233" t="s">
        <v>19</v>
      </c>
      <c r="I159" s="235"/>
      <c r="J159" s="232"/>
      <c r="K159" s="232"/>
      <c r="L159" s="236"/>
      <c r="M159" s="237"/>
      <c r="N159" s="238"/>
      <c r="O159" s="238"/>
      <c r="P159" s="238"/>
      <c r="Q159" s="238"/>
      <c r="R159" s="238"/>
      <c r="S159" s="238"/>
      <c r="T159" s="23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0" t="s">
        <v>165</v>
      </c>
      <c r="AU159" s="240" t="s">
        <v>82</v>
      </c>
      <c r="AV159" s="13" t="s">
        <v>82</v>
      </c>
      <c r="AW159" s="13" t="s">
        <v>35</v>
      </c>
      <c r="AX159" s="13" t="s">
        <v>75</v>
      </c>
      <c r="AY159" s="240" t="s">
        <v>153</v>
      </c>
    </row>
    <row r="160" s="14" customFormat="1">
      <c r="A160" s="14"/>
      <c r="B160" s="241"/>
      <c r="C160" s="242"/>
      <c r="D160" s="226" t="s">
        <v>165</v>
      </c>
      <c r="E160" s="243" t="s">
        <v>19</v>
      </c>
      <c r="F160" s="244" t="s">
        <v>909</v>
      </c>
      <c r="G160" s="242"/>
      <c r="H160" s="245">
        <v>16</v>
      </c>
      <c r="I160" s="246"/>
      <c r="J160" s="242"/>
      <c r="K160" s="242"/>
      <c r="L160" s="247"/>
      <c r="M160" s="248"/>
      <c r="N160" s="249"/>
      <c r="O160" s="249"/>
      <c r="P160" s="249"/>
      <c r="Q160" s="249"/>
      <c r="R160" s="249"/>
      <c r="S160" s="249"/>
      <c r="T160" s="250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1" t="s">
        <v>165</v>
      </c>
      <c r="AU160" s="251" t="s">
        <v>82</v>
      </c>
      <c r="AV160" s="14" t="s">
        <v>84</v>
      </c>
      <c r="AW160" s="14" t="s">
        <v>35</v>
      </c>
      <c r="AX160" s="14" t="s">
        <v>75</v>
      </c>
      <c r="AY160" s="251" t="s">
        <v>153</v>
      </c>
    </row>
    <row r="161" s="15" customFormat="1">
      <c r="A161" s="15"/>
      <c r="B161" s="252"/>
      <c r="C161" s="253"/>
      <c r="D161" s="226" t="s">
        <v>165</v>
      </c>
      <c r="E161" s="254" t="s">
        <v>19</v>
      </c>
      <c r="F161" s="255" t="s">
        <v>168</v>
      </c>
      <c r="G161" s="253"/>
      <c r="H161" s="256">
        <v>16</v>
      </c>
      <c r="I161" s="257"/>
      <c r="J161" s="253"/>
      <c r="K161" s="253"/>
      <c r="L161" s="258"/>
      <c r="M161" s="259"/>
      <c r="N161" s="260"/>
      <c r="O161" s="260"/>
      <c r="P161" s="260"/>
      <c r="Q161" s="260"/>
      <c r="R161" s="260"/>
      <c r="S161" s="260"/>
      <c r="T161" s="261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62" t="s">
        <v>165</v>
      </c>
      <c r="AU161" s="262" t="s">
        <v>82</v>
      </c>
      <c r="AV161" s="15" t="s">
        <v>161</v>
      </c>
      <c r="AW161" s="15" t="s">
        <v>35</v>
      </c>
      <c r="AX161" s="15" t="s">
        <v>82</v>
      </c>
      <c r="AY161" s="262" t="s">
        <v>153</v>
      </c>
    </row>
    <row r="162" s="2" customFormat="1" ht="16.5" customHeight="1">
      <c r="A162" s="39"/>
      <c r="B162" s="40"/>
      <c r="C162" s="213" t="s">
        <v>275</v>
      </c>
      <c r="D162" s="213" t="s">
        <v>156</v>
      </c>
      <c r="E162" s="214" t="s">
        <v>305</v>
      </c>
      <c r="F162" s="215" t="s">
        <v>306</v>
      </c>
      <c r="G162" s="216" t="s">
        <v>172</v>
      </c>
      <c r="H162" s="217">
        <v>16</v>
      </c>
      <c r="I162" s="218"/>
      <c r="J162" s="219">
        <f>ROUND(I162*H162,2)</f>
        <v>0</v>
      </c>
      <c r="K162" s="215" t="s">
        <v>160</v>
      </c>
      <c r="L162" s="45"/>
      <c r="M162" s="220" t="s">
        <v>19</v>
      </c>
      <c r="N162" s="221" t="s">
        <v>46</v>
      </c>
      <c r="O162" s="85"/>
      <c r="P162" s="222">
        <f>O162*H162</f>
        <v>0</v>
      </c>
      <c r="Q162" s="222">
        <v>0</v>
      </c>
      <c r="R162" s="222">
        <f>Q162*H162</f>
        <v>0</v>
      </c>
      <c r="S162" s="222">
        <v>0</v>
      </c>
      <c r="T162" s="223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24" t="s">
        <v>265</v>
      </c>
      <c r="AT162" s="224" t="s">
        <v>156</v>
      </c>
      <c r="AU162" s="224" t="s">
        <v>82</v>
      </c>
      <c r="AY162" s="18" t="s">
        <v>153</v>
      </c>
      <c r="BE162" s="225">
        <f>IF(N162="základní",J162,0)</f>
        <v>0</v>
      </c>
      <c r="BF162" s="225">
        <f>IF(N162="snížená",J162,0)</f>
        <v>0</v>
      </c>
      <c r="BG162" s="225">
        <f>IF(N162="zákl. přenesená",J162,0)</f>
        <v>0</v>
      </c>
      <c r="BH162" s="225">
        <f>IF(N162="sníž. přenesená",J162,0)</f>
        <v>0</v>
      </c>
      <c r="BI162" s="225">
        <f>IF(N162="nulová",J162,0)</f>
        <v>0</v>
      </c>
      <c r="BJ162" s="18" t="s">
        <v>82</v>
      </c>
      <c r="BK162" s="225">
        <f>ROUND(I162*H162,2)</f>
        <v>0</v>
      </c>
      <c r="BL162" s="18" t="s">
        <v>265</v>
      </c>
      <c r="BM162" s="224" t="s">
        <v>1351</v>
      </c>
    </row>
    <row r="163" s="2" customFormat="1">
      <c r="A163" s="39"/>
      <c r="B163" s="40"/>
      <c r="C163" s="41"/>
      <c r="D163" s="226" t="s">
        <v>163</v>
      </c>
      <c r="E163" s="41"/>
      <c r="F163" s="227" t="s">
        <v>308</v>
      </c>
      <c r="G163" s="41"/>
      <c r="H163" s="41"/>
      <c r="I163" s="228"/>
      <c r="J163" s="41"/>
      <c r="K163" s="41"/>
      <c r="L163" s="45"/>
      <c r="M163" s="229"/>
      <c r="N163" s="230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163</v>
      </c>
      <c r="AU163" s="18" t="s">
        <v>82</v>
      </c>
    </row>
    <row r="164" s="13" customFormat="1">
      <c r="A164" s="13"/>
      <c r="B164" s="231"/>
      <c r="C164" s="232"/>
      <c r="D164" s="226" t="s">
        <v>165</v>
      </c>
      <c r="E164" s="233" t="s">
        <v>19</v>
      </c>
      <c r="F164" s="234" t="s">
        <v>1228</v>
      </c>
      <c r="G164" s="232"/>
      <c r="H164" s="233" t="s">
        <v>19</v>
      </c>
      <c r="I164" s="235"/>
      <c r="J164" s="232"/>
      <c r="K164" s="232"/>
      <c r="L164" s="236"/>
      <c r="M164" s="237"/>
      <c r="N164" s="238"/>
      <c r="O164" s="238"/>
      <c r="P164" s="238"/>
      <c r="Q164" s="238"/>
      <c r="R164" s="238"/>
      <c r="S164" s="238"/>
      <c r="T164" s="239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0" t="s">
        <v>165</v>
      </c>
      <c r="AU164" s="240" t="s">
        <v>82</v>
      </c>
      <c r="AV164" s="13" t="s">
        <v>82</v>
      </c>
      <c r="AW164" s="13" t="s">
        <v>35</v>
      </c>
      <c r="AX164" s="13" t="s">
        <v>75</v>
      </c>
      <c r="AY164" s="240" t="s">
        <v>153</v>
      </c>
    </row>
    <row r="165" s="14" customFormat="1">
      <c r="A165" s="14"/>
      <c r="B165" s="241"/>
      <c r="C165" s="242"/>
      <c r="D165" s="226" t="s">
        <v>165</v>
      </c>
      <c r="E165" s="243" t="s">
        <v>19</v>
      </c>
      <c r="F165" s="244" t="s">
        <v>909</v>
      </c>
      <c r="G165" s="242"/>
      <c r="H165" s="245">
        <v>16</v>
      </c>
      <c r="I165" s="246"/>
      <c r="J165" s="242"/>
      <c r="K165" s="242"/>
      <c r="L165" s="247"/>
      <c r="M165" s="248"/>
      <c r="N165" s="249"/>
      <c r="O165" s="249"/>
      <c r="P165" s="249"/>
      <c r="Q165" s="249"/>
      <c r="R165" s="249"/>
      <c r="S165" s="249"/>
      <c r="T165" s="250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1" t="s">
        <v>165</v>
      </c>
      <c r="AU165" s="251" t="s">
        <v>82</v>
      </c>
      <c r="AV165" s="14" t="s">
        <v>84</v>
      </c>
      <c r="AW165" s="14" t="s">
        <v>35</v>
      </c>
      <c r="AX165" s="14" t="s">
        <v>75</v>
      </c>
      <c r="AY165" s="251" t="s">
        <v>153</v>
      </c>
    </row>
    <row r="166" s="15" customFormat="1">
      <c r="A166" s="15"/>
      <c r="B166" s="252"/>
      <c r="C166" s="253"/>
      <c r="D166" s="226" t="s">
        <v>165</v>
      </c>
      <c r="E166" s="254" t="s">
        <v>19</v>
      </c>
      <c r="F166" s="255" t="s">
        <v>168</v>
      </c>
      <c r="G166" s="253"/>
      <c r="H166" s="256">
        <v>16</v>
      </c>
      <c r="I166" s="257"/>
      <c r="J166" s="253"/>
      <c r="K166" s="253"/>
      <c r="L166" s="258"/>
      <c r="M166" s="259"/>
      <c r="N166" s="260"/>
      <c r="O166" s="260"/>
      <c r="P166" s="260"/>
      <c r="Q166" s="260"/>
      <c r="R166" s="260"/>
      <c r="S166" s="260"/>
      <c r="T166" s="261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62" t="s">
        <v>165</v>
      </c>
      <c r="AU166" s="262" t="s">
        <v>82</v>
      </c>
      <c r="AV166" s="15" t="s">
        <v>161</v>
      </c>
      <c r="AW166" s="15" t="s">
        <v>35</v>
      </c>
      <c r="AX166" s="15" t="s">
        <v>82</v>
      </c>
      <c r="AY166" s="262" t="s">
        <v>153</v>
      </c>
    </row>
    <row r="167" s="2" customFormat="1" ht="16.5" customHeight="1">
      <c r="A167" s="39"/>
      <c r="B167" s="40"/>
      <c r="C167" s="213" t="s">
        <v>280</v>
      </c>
      <c r="D167" s="213" t="s">
        <v>156</v>
      </c>
      <c r="E167" s="214" t="s">
        <v>311</v>
      </c>
      <c r="F167" s="215" t="s">
        <v>312</v>
      </c>
      <c r="G167" s="216" t="s">
        <v>172</v>
      </c>
      <c r="H167" s="217">
        <v>0.002</v>
      </c>
      <c r="I167" s="218"/>
      <c r="J167" s="219">
        <f>ROUND(I167*H167,2)</f>
        <v>0</v>
      </c>
      <c r="K167" s="215" t="s">
        <v>160</v>
      </c>
      <c r="L167" s="45"/>
      <c r="M167" s="220" t="s">
        <v>19</v>
      </c>
      <c r="N167" s="221" t="s">
        <v>46</v>
      </c>
      <c r="O167" s="85"/>
      <c r="P167" s="222">
        <f>O167*H167</f>
        <v>0</v>
      </c>
      <c r="Q167" s="222">
        <v>0</v>
      </c>
      <c r="R167" s="222">
        <f>Q167*H167</f>
        <v>0</v>
      </c>
      <c r="S167" s="222">
        <v>0</v>
      </c>
      <c r="T167" s="223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24" t="s">
        <v>265</v>
      </c>
      <c r="AT167" s="224" t="s">
        <v>156</v>
      </c>
      <c r="AU167" s="224" t="s">
        <v>82</v>
      </c>
      <c r="AY167" s="18" t="s">
        <v>153</v>
      </c>
      <c r="BE167" s="225">
        <f>IF(N167="základní",J167,0)</f>
        <v>0</v>
      </c>
      <c r="BF167" s="225">
        <f>IF(N167="snížená",J167,0)</f>
        <v>0</v>
      </c>
      <c r="BG167" s="225">
        <f>IF(N167="zákl. přenesená",J167,0)</f>
        <v>0</v>
      </c>
      <c r="BH167" s="225">
        <f>IF(N167="sníž. přenesená",J167,0)</f>
        <v>0</v>
      </c>
      <c r="BI167" s="225">
        <f>IF(N167="nulová",J167,0)</f>
        <v>0</v>
      </c>
      <c r="BJ167" s="18" t="s">
        <v>82</v>
      </c>
      <c r="BK167" s="225">
        <f>ROUND(I167*H167,2)</f>
        <v>0</v>
      </c>
      <c r="BL167" s="18" t="s">
        <v>265</v>
      </c>
      <c r="BM167" s="224" t="s">
        <v>1352</v>
      </c>
    </row>
    <row r="168" s="2" customFormat="1">
      <c r="A168" s="39"/>
      <c r="B168" s="40"/>
      <c r="C168" s="41"/>
      <c r="D168" s="226" t="s">
        <v>163</v>
      </c>
      <c r="E168" s="41"/>
      <c r="F168" s="227" t="s">
        <v>314</v>
      </c>
      <c r="G168" s="41"/>
      <c r="H168" s="41"/>
      <c r="I168" s="228"/>
      <c r="J168" s="41"/>
      <c r="K168" s="41"/>
      <c r="L168" s="45"/>
      <c r="M168" s="229"/>
      <c r="N168" s="230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163</v>
      </c>
      <c r="AU168" s="18" t="s">
        <v>82</v>
      </c>
    </row>
    <row r="169" s="13" customFormat="1">
      <c r="A169" s="13"/>
      <c r="B169" s="231"/>
      <c r="C169" s="232"/>
      <c r="D169" s="226" t="s">
        <v>165</v>
      </c>
      <c r="E169" s="233" t="s">
        <v>19</v>
      </c>
      <c r="F169" s="234" t="s">
        <v>1353</v>
      </c>
      <c r="G169" s="232"/>
      <c r="H169" s="233" t="s">
        <v>19</v>
      </c>
      <c r="I169" s="235"/>
      <c r="J169" s="232"/>
      <c r="K169" s="232"/>
      <c r="L169" s="236"/>
      <c r="M169" s="237"/>
      <c r="N169" s="238"/>
      <c r="O169" s="238"/>
      <c r="P169" s="238"/>
      <c r="Q169" s="238"/>
      <c r="R169" s="238"/>
      <c r="S169" s="238"/>
      <c r="T169" s="239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0" t="s">
        <v>165</v>
      </c>
      <c r="AU169" s="240" t="s">
        <v>82</v>
      </c>
      <c r="AV169" s="13" t="s">
        <v>82</v>
      </c>
      <c r="AW169" s="13" t="s">
        <v>35</v>
      </c>
      <c r="AX169" s="13" t="s">
        <v>75</v>
      </c>
      <c r="AY169" s="240" t="s">
        <v>153</v>
      </c>
    </row>
    <row r="170" s="14" customFormat="1">
      <c r="A170" s="14"/>
      <c r="B170" s="241"/>
      <c r="C170" s="242"/>
      <c r="D170" s="226" t="s">
        <v>165</v>
      </c>
      <c r="E170" s="243" t="s">
        <v>19</v>
      </c>
      <c r="F170" s="244" t="s">
        <v>1354</v>
      </c>
      <c r="G170" s="242"/>
      <c r="H170" s="245">
        <v>0.002</v>
      </c>
      <c r="I170" s="246"/>
      <c r="J170" s="242"/>
      <c r="K170" s="242"/>
      <c r="L170" s="247"/>
      <c r="M170" s="248"/>
      <c r="N170" s="249"/>
      <c r="O170" s="249"/>
      <c r="P170" s="249"/>
      <c r="Q170" s="249"/>
      <c r="R170" s="249"/>
      <c r="S170" s="249"/>
      <c r="T170" s="250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1" t="s">
        <v>165</v>
      </c>
      <c r="AU170" s="251" t="s">
        <v>82</v>
      </c>
      <c r="AV170" s="14" t="s">
        <v>84</v>
      </c>
      <c r="AW170" s="14" t="s">
        <v>35</v>
      </c>
      <c r="AX170" s="14" t="s">
        <v>75</v>
      </c>
      <c r="AY170" s="251" t="s">
        <v>153</v>
      </c>
    </row>
    <row r="171" s="15" customFormat="1">
      <c r="A171" s="15"/>
      <c r="B171" s="252"/>
      <c r="C171" s="253"/>
      <c r="D171" s="226" t="s">
        <v>165</v>
      </c>
      <c r="E171" s="254" t="s">
        <v>19</v>
      </c>
      <c r="F171" s="255" t="s">
        <v>168</v>
      </c>
      <c r="G171" s="253"/>
      <c r="H171" s="256">
        <v>0.002</v>
      </c>
      <c r="I171" s="257"/>
      <c r="J171" s="253"/>
      <c r="K171" s="253"/>
      <c r="L171" s="258"/>
      <c r="M171" s="274"/>
      <c r="N171" s="275"/>
      <c r="O171" s="275"/>
      <c r="P171" s="275"/>
      <c r="Q171" s="275"/>
      <c r="R171" s="275"/>
      <c r="S171" s="275"/>
      <c r="T171" s="276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62" t="s">
        <v>165</v>
      </c>
      <c r="AU171" s="262" t="s">
        <v>82</v>
      </c>
      <c r="AV171" s="15" t="s">
        <v>161</v>
      </c>
      <c r="AW171" s="15" t="s">
        <v>35</v>
      </c>
      <c r="AX171" s="15" t="s">
        <v>82</v>
      </c>
      <c r="AY171" s="262" t="s">
        <v>153</v>
      </c>
    </row>
    <row r="172" s="2" customFormat="1" ht="6.96" customHeight="1">
      <c r="A172" s="39"/>
      <c r="B172" s="60"/>
      <c r="C172" s="61"/>
      <c r="D172" s="61"/>
      <c r="E172" s="61"/>
      <c r="F172" s="61"/>
      <c r="G172" s="61"/>
      <c r="H172" s="61"/>
      <c r="I172" s="61"/>
      <c r="J172" s="61"/>
      <c r="K172" s="61"/>
      <c r="L172" s="45"/>
      <c r="M172" s="39"/>
      <c r="O172" s="39"/>
      <c r="P172" s="39"/>
      <c r="Q172" s="39"/>
      <c r="R172" s="39"/>
      <c r="S172" s="39"/>
      <c r="T172" s="39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</row>
  </sheetData>
  <sheetProtection sheet="1" autoFilter="0" formatColumns="0" formatRows="0" objects="1" scenarios="1" spinCount="100000" saltValue="u68DlW4iPf0qKS26/zstDrR+eV7lT6EBbOEibdd4mDRum+2dKNfbsiBP7SdOptZbhxro9c9tws5nUO+Yr8A67g==" hashValue="EGi4cgUNeJIIFKG0R2wpe1DgwVMo+vyZutQrNXTj4aAe8MIemrIJJXRITOMJ9tFV6fgDPkx7qLVjIPObPkMK4Q==" algorithmName="SHA-512" password="CC35"/>
  <autoFilter ref="C87:K17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115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84</v>
      </c>
    </row>
    <row r="4" s="1" customFormat="1" ht="24.96" customHeight="1">
      <c r="B4" s="21"/>
      <c r="D4" s="141" t="s">
        <v>126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 xml:space="preserve">Oprava propustků na trati  Suchdol nad Odrou - Budišov nad Budišovkou 2021</v>
      </c>
      <c r="F7" s="143"/>
      <c r="G7" s="143"/>
      <c r="H7" s="143"/>
      <c r="L7" s="21"/>
    </row>
    <row r="8" s="1" customFormat="1" ht="12" customHeight="1">
      <c r="B8" s="21"/>
      <c r="D8" s="143" t="s">
        <v>127</v>
      </c>
      <c r="L8" s="21"/>
    </row>
    <row r="9" s="2" customFormat="1" ht="16.5" customHeight="1">
      <c r="A9" s="39"/>
      <c r="B9" s="45"/>
      <c r="C9" s="39"/>
      <c r="D9" s="39"/>
      <c r="E9" s="144" t="s">
        <v>1322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129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1355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15. 3. 2021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27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43" t="s">
        <v>29</v>
      </c>
      <c r="J17" s="134" t="s">
        <v>30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31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29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33</v>
      </c>
      <c r="E22" s="39"/>
      <c r="F22" s="39"/>
      <c r="G22" s="39"/>
      <c r="H22" s="39"/>
      <c r="I22" s="143" t="s">
        <v>26</v>
      </c>
      <c r="J22" s="134" t="s">
        <v>19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34</v>
      </c>
      <c r="F23" s="39"/>
      <c r="G23" s="39"/>
      <c r="H23" s="39"/>
      <c r="I23" s="143" t="s">
        <v>29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36</v>
      </c>
      <c r="E25" s="39"/>
      <c r="F25" s="39"/>
      <c r="G25" s="39"/>
      <c r="H25" s="39"/>
      <c r="I25" s="143" t="s">
        <v>26</v>
      </c>
      <c r="J25" s="134" t="s">
        <v>37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38</v>
      </c>
      <c r="F26" s="39"/>
      <c r="G26" s="39"/>
      <c r="H26" s="39"/>
      <c r="I26" s="143" t="s">
        <v>29</v>
      </c>
      <c r="J26" s="134" t="s">
        <v>19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39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41</v>
      </c>
      <c r="E32" s="39"/>
      <c r="F32" s="39"/>
      <c r="G32" s="39"/>
      <c r="H32" s="39"/>
      <c r="I32" s="39"/>
      <c r="J32" s="154">
        <f>ROUND(J92,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43</v>
      </c>
      <c r="G34" s="39"/>
      <c r="H34" s="39"/>
      <c r="I34" s="155" t="s">
        <v>42</v>
      </c>
      <c r="J34" s="155" t="s">
        <v>44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45</v>
      </c>
      <c r="E35" s="143" t="s">
        <v>46</v>
      </c>
      <c r="F35" s="157">
        <f>ROUND((SUM(BE92:BE158)),  2)</f>
        <v>0</v>
      </c>
      <c r="G35" s="39"/>
      <c r="H35" s="39"/>
      <c r="I35" s="158">
        <v>0.20999999999999999</v>
      </c>
      <c r="J35" s="157">
        <f>ROUND(((SUM(BE92:BE158))*I35),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47</v>
      </c>
      <c r="F36" s="157">
        <f>ROUND((SUM(BF92:BF158)),  2)</f>
        <v>0</v>
      </c>
      <c r="G36" s="39"/>
      <c r="H36" s="39"/>
      <c r="I36" s="158">
        <v>0.14999999999999999</v>
      </c>
      <c r="J36" s="157">
        <f>ROUND(((SUM(BF92:BF158))*I36),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48</v>
      </c>
      <c r="F37" s="157">
        <f>ROUND((SUM(BG92:BG158)),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49</v>
      </c>
      <c r="F38" s="157">
        <f>ROUND((SUM(BH92:BH158)),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50</v>
      </c>
      <c r="F39" s="157">
        <f>ROUND((SUM(BI92:BI158)),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51</v>
      </c>
      <c r="E41" s="161"/>
      <c r="F41" s="161"/>
      <c r="G41" s="162" t="s">
        <v>52</v>
      </c>
      <c r="H41" s="163" t="s">
        <v>53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131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 xml:space="preserve">Oprava propustků na trati  Suchdol nad Odrou - Budišov nad Budišovkou 2021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127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1322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129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SO - 04.2 - Žel. spodek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OŘ Ostrava</v>
      </c>
      <c r="G56" s="41"/>
      <c r="H56" s="41"/>
      <c r="I56" s="33" t="s">
        <v>23</v>
      </c>
      <c r="J56" s="73" t="str">
        <f>IF(J14="","",J14)</f>
        <v>15. 3. 2021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 xml:space="preserve"> Správa železnic s.o. OŘ Ostrava</v>
      </c>
      <c r="G58" s="41"/>
      <c r="H58" s="41"/>
      <c r="I58" s="33" t="s">
        <v>33</v>
      </c>
      <c r="J58" s="37" t="str">
        <f>E23</f>
        <v xml:space="preserve"> 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40.05" customHeight="1">
      <c r="A59" s="39"/>
      <c r="B59" s="40"/>
      <c r="C59" s="33" t="s">
        <v>31</v>
      </c>
      <c r="D59" s="41"/>
      <c r="E59" s="41"/>
      <c r="F59" s="28" t="str">
        <f>IF(E20="","",E20)</f>
        <v>Vyplň údaj</v>
      </c>
      <c r="G59" s="41"/>
      <c r="H59" s="41"/>
      <c r="I59" s="33" t="s">
        <v>36</v>
      </c>
      <c r="J59" s="37" t="str">
        <f>E26</f>
        <v>IM-Projekt, inženýrské a mostní konstrukce, s.r.o.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132</v>
      </c>
      <c r="D61" s="172"/>
      <c r="E61" s="172"/>
      <c r="F61" s="172"/>
      <c r="G61" s="172"/>
      <c r="H61" s="172"/>
      <c r="I61" s="172"/>
      <c r="J61" s="173" t="s">
        <v>133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73</v>
      </c>
      <c r="D63" s="41"/>
      <c r="E63" s="41"/>
      <c r="F63" s="41"/>
      <c r="G63" s="41"/>
      <c r="H63" s="41"/>
      <c r="I63" s="41"/>
      <c r="J63" s="103">
        <f>J92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134</v>
      </c>
    </row>
    <row r="64" s="9" customFormat="1" ht="24.96" customHeight="1">
      <c r="A64" s="9"/>
      <c r="B64" s="175"/>
      <c r="C64" s="176"/>
      <c r="D64" s="177" t="s">
        <v>135</v>
      </c>
      <c r="E64" s="178"/>
      <c r="F64" s="178"/>
      <c r="G64" s="178"/>
      <c r="H64" s="178"/>
      <c r="I64" s="178"/>
      <c r="J64" s="179">
        <f>J93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318</v>
      </c>
      <c r="E65" s="183"/>
      <c r="F65" s="183"/>
      <c r="G65" s="183"/>
      <c r="H65" s="183"/>
      <c r="I65" s="183"/>
      <c r="J65" s="184">
        <f>J94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324</v>
      </c>
      <c r="E66" s="183"/>
      <c r="F66" s="183"/>
      <c r="G66" s="183"/>
      <c r="H66" s="183"/>
      <c r="I66" s="183"/>
      <c r="J66" s="184">
        <f>J121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1"/>
      <c r="C67" s="126"/>
      <c r="D67" s="182" t="s">
        <v>325</v>
      </c>
      <c r="E67" s="183"/>
      <c r="F67" s="183"/>
      <c r="G67" s="183"/>
      <c r="H67" s="183"/>
      <c r="I67" s="183"/>
      <c r="J67" s="184">
        <f>J127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1"/>
      <c r="C68" s="126"/>
      <c r="D68" s="182" t="s">
        <v>326</v>
      </c>
      <c r="E68" s="183"/>
      <c r="F68" s="183"/>
      <c r="G68" s="183"/>
      <c r="H68" s="183"/>
      <c r="I68" s="183"/>
      <c r="J68" s="184">
        <f>J147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75"/>
      <c r="C69" s="176"/>
      <c r="D69" s="177" t="s">
        <v>1233</v>
      </c>
      <c r="E69" s="178"/>
      <c r="F69" s="178"/>
      <c r="G69" s="178"/>
      <c r="H69" s="178"/>
      <c r="I69" s="178"/>
      <c r="J69" s="179">
        <f>J150</f>
        <v>0</v>
      </c>
      <c r="K69" s="176"/>
      <c r="L69" s="180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81"/>
      <c r="C70" s="126"/>
      <c r="D70" s="182" t="s">
        <v>1234</v>
      </c>
      <c r="E70" s="183"/>
      <c r="F70" s="183"/>
      <c r="G70" s="183"/>
      <c r="H70" s="183"/>
      <c r="I70" s="183"/>
      <c r="J70" s="184">
        <f>J151</f>
        <v>0</v>
      </c>
      <c r="K70" s="126"/>
      <c r="L70" s="18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60"/>
      <c r="C72" s="61"/>
      <c r="D72" s="61"/>
      <c r="E72" s="61"/>
      <c r="F72" s="61"/>
      <c r="G72" s="61"/>
      <c r="H72" s="61"/>
      <c r="I72" s="61"/>
      <c r="J72" s="61"/>
      <c r="K72" s="6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6" s="2" customFormat="1" ht="6.96" customHeight="1">
      <c r="A76" s="39"/>
      <c r="B76" s="62"/>
      <c r="C76" s="63"/>
      <c r="D76" s="63"/>
      <c r="E76" s="63"/>
      <c r="F76" s="63"/>
      <c r="G76" s="63"/>
      <c r="H76" s="63"/>
      <c r="I76" s="63"/>
      <c r="J76" s="63"/>
      <c r="K76" s="63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24.96" customHeight="1">
      <c r="A77" s="39"/>
      <c r="B77" s="40"/>
      <c r="C77" s="24" t="s">
        <v>138</v>
      </c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16</v>
      </c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170" t="str">
        <f>E7</f>
        <v xml:space="preserve">Oprava propustků na trati  Suchdol nad Odrou - Budišov nad Budišovkou 2021</v>
      </c>
      <c r="F80" s="33"/>
      <c r="G80" s="33"/>
      <c r="H80" s="33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" customFormat="1" ht="12" customHeight="1">
      <c r="B81" s="22"/>
      <c r="C81" s="33" t="s">
        <v>127</v>
      </c>
      <c r="D81" s="23"/>
      <c r="E81" s="23"/>
      <c r="F81" s="23"/>
      <c r="G81" s="23"/>
      <c r="H81" s="23"/>
      <c r="I81" s="23"/>
      <c r="J81" s="23"/>
      <c r="K81" s="23"/>
      <c r="L81" s="21"/>
    </row>
    <row r="82" s="2" customFormat="1" ht="16.5" customHeight="1">
      <c r="A82" s="39"/>
      <c r="B82" s="40"/>
      <c r="C82" s="41"/>
      <c r="D82" s="41"/>
      <c r="E82" s="170" t="s">
        <v>1322</v>
      </c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129</v>
      </c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41"/>
      <c r="D84" s="41"/>
      <c r="E84" s="70" t="str">
        <f>E11</f>
        <v>SO - 04.2 - Žel. spodek</v>
      </c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21</v>
      </c>
      <c r="D86" s="41"/>
      <c r="E86" s="41"/>
      <c r="F86" s="28" t="str">
        <f>F14</f>
        <v xml:space="preserve"> OŘ Ostrava</v>
      </c>
      <c r="G86" s="41"/>
      <c r="H86" s="41"/>
      <c r="I86" s="33" t="s">
        <v>23</v>
      </c>
      <c r="J86" s="73" t="str">
        <f>IF(J14="","",J14)</f>
        <v>15. 3. 2021</v>
      </c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5.15" customHeight="1">
      <c r="A88" s="39"/>
      <c r="B88" s="40"/>
      <c r="C88" s="33" t="s">
        <v>25</v>
      </c>
      <c r="D88" s="41"/>
      <c r="E88" s="41"/>
      <c r="F88" s="28" t="str">
        <f>E17</f>
        <v xml:space="preserve"> Správa železnic s.o. OŘ Ostrava</v>
      </c>
      <c r="G88" s="41"/>
      <c r="H88" s="41"/>
      <c r="I88" s="33" t="s">
        <v>33</v>
      </c>
      <c r="J88" s="37" t="str">
        <f>E23</f>
        <v xml:space="preserve"> </v>
      </c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40.05" customHeight="1">
      <c r="A89" s="39"/>
      <c r="B89" s="40"/>
      <c r="C89" s="33" t="s">
        <v>31</v>
      </c>
      <c r="D89" s="41"/>
      <c r="E89" s="41"/>
      <c r="F89" s="28" t="str">
        <f>IF(E20="","",E20)</f>
        <v>Vyplň údaj</v>
      </c>
      <c r="G89" s="41"/>
      <c r="H89" s="41"/>
      <c r="I89" s="33" t="s">
        <v>36</v>
      </c>
      <c r="J89" s="37" t="str">
        <f>E26</f>
        <v>IM-Projekt, inženýrské a mostní konstrukce, s.r.o.</v>
      </c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0.32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14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11" customFormat="1" ht="29.28" customHeight="1">
      <c r="A91" s="186"/>
      <c r="B91" s="187"/>
      <c r="C91" s="188" t="s">
        <v>139</v>
      </c>
      <c r="D91" s="189" t="s">
        <v>60</v>
      </c>
      <c r="E91" s="189" t="s">
        <v>56</v>
      </c>
      <c r="F91" s="189" t="s">
        <v>57</v>
      </c>
      <c r="G91" s="189" t="s">
        <v>140</v>
      </c>
      <c r="H91" s="189" t="s">
        <v>141</v>
      </c>
      <c r="I91" s="189" t="s">
        <v>142</v>
      </c>
      <c r="J91" s="189" t="s">
        <v>133</v>
      </c>
      <c r="K91" s="190" t="s">
        <v>143</v>
      </c>
      <c r="L91" s="191"/>
      <c r="M91" s="93" t="s">
        <v>19</v>
      </c>
      <c r="N91" s="94" t="s">
        <v>45</v>
      </c>
      <c r="O91" s="94" t="s">
        <v>144</v>
      </c>
      <c r="P91" s="94" t="s">
        <v>145</v>
      </c>
      <c r="Q91" s="94" t="s">
        <v>146</v>
      </c>
      <c r="R91" s="94" t="s">
        <v>147</v>
      </c>
      <c r="S91" s="94" t="s">
        <v>148</v>
      </c>
      <c r="T91" s="95" t="s">
        <v>149</v>
      </c>
      <c r="U91" s="186"/>
      <c r="V91" s="186"/>
      <c r="W91" s="186"/>
      <c r="X91" s="186"/>
      <c r="Y91" s="186"/>
      <c r="Z91" s="186"/>
      <c r="AA91" s="186"/>
      <c r="AB91" s="186"/>
      <c r="AC91" s="186"/>
      <c r="AD91" s="186"/>
      <c r="AE91" s="186"/>
    </row>
    <row r="92" s="2" customFormat="1" ht="22.8" customHeight="1">
      <c r="A92" s="39"/>
      <c r="B92" s="40"/>
      <c r="C92" s="100" t="s">
        <v>150</v>
      </c>
      <c r="D92" s="41"/>
      <c r="E92" s="41"/>
      <c r="F92" s="41"/>
      <c r="G92" s="41"/>
      <c r="H92" s="41"/>
      <c r="I92" s="41"/>
      <c r="J92" s="192">
        <f>BK92</f>
        <v>0</v>
      </c>
      <c r="K92" s="41"/>
      <c r="L92" s="45"/>
      <c r="M92" s="96"/>
      <c r="N92" s="193"/>
      <c r="O92" s="97"/>
      <c r="P92" s="194">
        <f>P93+P150</f>
        <v>0</v>
      </c>
      <c r="Q92" s="97"/>
      <c r="R92" s="194">
        <f>R93+R150</f>
        <v>0.36899999999999999</v>
      </c>
      <c r="S92" s="97"/>
      <c r="T92" s="195">
        <f>T93+T150</f>
        <v>2.2286000000000001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74</v>
      </c>
      <c r="AU92" s="18" t="s">
        <v>134</v>
      </c>
      <c r="BK92" s="196">
        <f>BK93+BK150</f>
        <v>0</v>
      </c>
    </row>
    <row r="93" s="12" customFormat="1" ht="25.92" customHeight="1">
      <c r="A93" s="12"/>
      <c r="B93" s="197"/>
      <c r="C93" s="198"/>
      <c r="D93" s="199" t="s">
        <v>74</v>
      </c>
      <c r="E93" s="200" t="s">
        <v>151</v>
      </c>
      <c r="F93" s="200" t="s">
        <v>152</v>
      </c>
      <c r="G93" s="198"/>
      <c r="H93" s="198"/>
      <c r="I93" s="201"/>
      <c r="J93" s="202">
        <f>BK93</f>
        <v>0</v>
      </c>
      <c r="K93" s="198"/>
      <c r="L93" s="203"/>
      <c r="M93" s="204"/>
      <c r="N93" s="205"/>
      <c r="O93" s="205"/>
      <c r="P93" s="206">
        <f>P94+P121+P127+P147</f>
        <v>0</v>
      </c>
      <c r="Q93" s="205"/>
      <c r="R93" s="206">
        <f>R94+R121+R127+R147</f>
        <v>0.36899999999999999</v>
      </c>
      <c r="S93" s="205"/>
      <c r="T93" s="207">
        <f>T94+T121+T127+T147</f>
        <v>2.2286000000000001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8" t="s">
        <v>82</v>
      </c>
      <c r="AT93" s="209" t="s">
        <v>74</v>
      </c>
      <c r="AU93" s="209" t="s">
        <v>75</v>
      </c>
      <c r="AY93" s="208" t="s">
        <v>153</v>
      </c>
      <c r="BK93" s="210">
        <f>BK94+BK121+BK127+BK147</f>
        <v>0</v>
      </c>
    </row>
    <row r="94" s="12" customFormat="1" ht="22.8" customHeight="1">
      <c r="A94" s="12"/>
      <c r="B94" s="197"/>
      <c r="C94" s="198"/>
      <c r="D94" s="199" t="s">
        <v>74</v>
      </c>
      <c r="E94" s="211" t="s">
        <v>82</v>
      </c>
      <c r="F94" s="211" t="s">
        <v>330</v>
      </c>
      <c r="G94" s="198"/>
      <c r="H94" s="198"/>
      <c r="I94" s="201"/>
      <c r="J94" s="212">
        <f>BK94</f>
        <v>0</v>
      </c>
      <c r="K94" s="198"/>
      <c r="L94" s="203"/>
      <c r="M94" s="204"/>
      <c r="N94" s="205"/>
      <c r="O94" s="205"/>
      <c r="P94" s="206">
        <f>SUM(P95:P120)</f>
        <v>0</v>
      </c>
      <c r="Q94" s="205"/>
      <c r="R94" s="206">
        <f>SUM(R95:R120)</f>
        <v>0.36899999999999999</v>
      </c>
      <c r="S94" s="205"/>
      <c r="T94" s="207">
        <f>SUM(T95:T120)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8" t="s">
        <v>82</v>
      </c>
      <c r="AT94" s="209" t="s">
        <v>74</v>
      </c>
      <c r="AU94" s="209" t="s">
        <v>82</v>
      </c>
      <c r="AY94" s="208" t="s">
        <v>153</v>
      </c>
      <c r="BK94" s="210">
        <f>SUM(BK95:BK120)</f>
        <v>0</v>
      </c>
    </row>
    <row r="95" s="2" customFormat="1" ht="16.5" customHeight="1">
      <c r="A95" s="39"/>
      <c r="B95" s="40"/>
      <c r="C95" s="213" t="s">
        <v>82</v>
      </c>
      <c r="D95" s="213" t="s">
        <v>156</v>
      </c>
      <c r="E95" s="214" t="s">
        <v>360</v>
      </c>
      <c r="F95" s="215" t="s">
        <v>361</v>
      </c>
      <c r="G95" s="216" t="s">
        <v>344</v>
      </c>
      <c r="H95" s="217">
        <v>10</v>
      </c>
      <c r="I95" s="218"/>
      <c r="J95" s="219">
        <f>ROUND(I95*H95,2)</f>
        <v>0</v>
      </c>
      <c r="K95" s="215" t="s">
        <v>333</v>
      </c>
      <c r="L95" s="45"/>
      <c r="M95" s="220" t="s">
        <v>19</v>
      </c>
      <c r="N95" s="221" t="s">
        <v>46</v>
      </c>
      <c r="O95" s="85"/>
      <c r="P95" s="222">
        <f>O95*H95</f>
        <v>0</v>
      </c>
      <c r="Q95" s="222">
        <v>0.036900000000000002</v>
      </c>
      <c r="R95" s="222">
        <f>Q95*H95</f>
        <v>0.36899999999999999</v>
      </c>
      <c r="S95" s="222">
        <v>0</v>
      </c>
      <c r="T95" s="223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24" t="s">
        <v>161</v>
      </c>
      <c r="AT95" s="224" t="s">
        <v>156</v>
      </c>
      <c r="AU95" s="224" t="s">
        <v>84</v>
      </c>
      <c r="AY95" s="18" t="s">
        <v>153</v>
      </c>
      <c r="BE95" s="225">
        <f>IF(N95="základní",J95,0)</f>
        <v>0</v>
      </c>
      <c r="BF95" s="225">
        <f>IF(N95="snížená",J95,0)</f>
        <v>0</v>
      </c>
      <c r="BG95" s="225">
        <f>IF(N95="zákl. přenesená",J95,0)</f>
        <v>0</v>
      </c>
      <c r="BH95" s="225">
        <f>IF(N95="sníž. přenesená",J95,0)</f>
        <v>0</v>
      </c>
      <c r="BI95" s="225">
        <f>IF(N95="nulová",J95,0)</f>
        <v>0</v>
      </c>
      <c r="BJ95" s="18" t="s">
        <v>82</v>
      </c>
      <c r="BK95" s="225">
        <f>ROUND(I95*H95,2)</f>
        <v>0</v>
      </c>
      <c r="BL95" s="18" t="s">
        <v>161</v>
      </c>
      <c r="BM95" s="224" t="s">
        <v>1356</v>
      </c>
    </row>
    <row r="96" s="2" customFormat="1">
      <c r="A96" s="39"/>
      <c r="B96" s="40"/>
      <c r="C96" s="41"/>
      <c r="D96" s="226" t="s">
        <v>163</v>
      </c>
      <c r="E96" s="41"/>
      <c r="F96" s="227" t="s">
        <v>363</v>
      </c>
      <c r="G96" s="41"/>
      <c r="H96" s="41"/>
      <c r="I96" s="228"/>
      <c r="J96" s="41"/>
      <c r="K96" s="41"/>
      <c r="L96" s="45"/>
      <c r="M96" s="229"/>
      <c r="N96" s="230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163</v>
      </c>
      <c r="AU96" s="18" t="s">
        <v>84</v>
      </c>
    </row>
    <row r="97" s="13" customFormat="1">
      <c r="A97" s="13"/>
      <c r="B97" s="231"/>
      <c r="C97" s="232"/>
      <c r="D97" s="226" t="s">
        <v>165</v>
      </c>
      <c r="E97" s="233" t="s">
        <v>19</v>
      </c>
      <c r="F97" s="234" t="s">
        <v>1239</v>
      </c>
      <c r="G97" s="232"/>
      <c r="H97" s="233" t="s">
        <v>19</v>
      </c>
      <c r="I97" s="235"/>
      <c r="J97" s="232"/>
      <c r="K97" s="232"/>
      <c r="L97" s="236"/>
      <c r="M97" s="237"/>
      <c r="N97" s="238"/>
      <c r="O97" s="238"/>
      <c r="P97" s="238"/>
      <c r="Q97" s="238"/>
      <c r="R97" s="238"/>
      <c r="S97" s="238"/>
      <c r="T97" s="239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0" t="s">
        <v>165</v>
      </c>
      <c r="AU97" s="240" t="s">
        <v>84</v>
      </c>
      <c r="AV97" s="13" t="s">
        <v>82</v>
      </c>
      <c r="AW97" s="13" t="s">
        <v>35</v>
      </c>
      <c r="AX97" s="13" t="s">
        <v>75</v>
      </c>
      <c r="AY97" s="240" t="s">
        <v>153</v>
      </c>
    </row>
    <row r="98" s="14" customFormat="1">
      <c r="A98" s="14"/>
      <c r="B98" s="241"/>
      <c r="C98" s="242"/>
      <c r="D98" s="226" t="s">
        <v>165</v>
      </c>
      <c r="E98" s="243" t="s">
        <v>19</v>
      </c>
      <c r="F98" s="244" t="s">
        <v>957</v>
      </c>
      <c r="G98" s="242"/>
      <c r="H98" s="245">
        <v>10</v>
      </c>
      <c r="I98" s="246"/>
      <c r="J98" s="242"/>
      <c r="K98" s="242"/>
      <c r="L98" s="247"/>
      <c r="M98" s="248"/>
      <c r="N98" s="249"/>
      <c r="O98" s="249"/>
      <c r="P98" s="249"/>
      <c r="Q98" s="249"/>
      <c r="R98" s="249"/>
      <c r="S98" s="249"/>
      <c r="T98" s="250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1" t="s">
        <v>165</v>
      </c>
      <c r="AU98" s="251" t="s">
        <v>84</v>
      </c>
      <c r="AV98" s="14" t="s">
        <v>84</v>
      </c>
      <c r="AW98" s="14" t="s">
        <v>35</v>
      </c>
      <c r="AX98" s="14" t="s">
        <v>75</v>
      </c>
      <c r="AY98" s="251" t="s">
        <v>153</v>
      </c>
    </row>
    <row r="99" s="15" customFormat="1">
      <c r="A99" s="15"/>
      <c r="B99" s="252"/>
      <c r="C99" s="253"/>
      <c r="D99" s="226" t="s">
        <v>165</v>
      </c>
      <c r="E99" s="254" t="s">
        <v>19</v>
      </c>
      <c r="F99" s="255" t="s">
        <v>168</v>
      </c>
      <c r="G99" s="253"/>
      <c r="H99" s="256">
        <v>10</v>
      </c>
      <c r="I99" s="257"/>
      <c r="J99" s="253"/>
      <c r="K99" s="253"/>
      <c r="L99" s="258"/>
      <c r="M99" s="259"/>
      <c r="N99" s="260"/>
      <c r="O99" s="260"/>
      <c r="P99" s="260"/>
      <c r="Q99" s="260"/>
      <c r="R99" s="260"/>
      <c r="S99" s="260"/>
      <c r="T99" s="261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T99" s="262" t="s">
        <v>165</v>
      </c>
      <c r="AU99" s="262" t="s">
        <v>84</v>
      </c>
      <c r="AV99" s="15" t="s">
        <v>161</v>
      </c>
      <c r="AW99" s="15" t="s">
        <v>35</v>
      </c>
      <c r="AX99" s="15" t="s">
        <v>82</v>
      </c>
      <c r="AY99" s="262" t="s">
        <v>153</v>
      </c>
    </row>
    <row r="100" s="2" customFormat="1" ht="21.75" customHeight="1">
      <c r="A100" s="39"/>
      <c r="B100" s="40"/>
      <c r="C100" s="213" t="s">
        <v>84</v>
      </c>
      <c r="D100" s="213" t="s">
        <v>156</v>
      </c>
      <c r="E100" s="214" t="s">
        <v>1357</v>
      </c>
      <c r="F100" s="215" t="s">
        <v>1358</v>
      </c>
      <c r="G100" s="216" t="s">
        <v>180</v>
      </c>
      <c r="H100" s="217">
        <v>9.7739999999999991</v>
      </c>
      <c r="I100" s="218"/>
      <c r="J100" s="219">
        <f>ROUND(I100*H100,2)</f>
        <v>0</v>
      </c>
      <c r="K100" s="215" t="s">
        <v>333</v>
      </c>
      <c r="L100" s="45"/>
      <c r="M100" s="220" t="s">
        <v>19</v>
      </c>
      <c r="N100" s="221" t="s">
        <v>46</v>
      </c>
      <c r="O100" s="85"/>
      <c r="P100" s="222">
        <f>O100*H100</f>
        <v>0</v>
      </c>
      <c r="Q100" s="222">
        <v>0</v>
      </c>
      <c r="R100" s="222">
        <f>Q100*H100</f>
        <v>0</v>
      </c>
      <c r="S100" s="222">
        <v>0</v>
      </c>
      <c r="T100" s="223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24" t="s">
        <v>161</v>
      </c>
      <c r="AT100" s="224" t="s">
        <v>156</v>
      </c>
      <c r="AU100" s="224" t="s">
        <v>84</v>
      </c>
      <c r="AY100" s="18" t="s">
        <v>153</v>
      </c>
      <c r="BE100" s="225">
        <f>IF(N100="základní",J100,0)</f>
        <v>0</v>
      </c>
      <c r="BF100" s="225">
        <f>IF(N100="snížená",J100,0)</f>
        <v>0</v>
      </c>
      <c r="BG100" s="225">
        <f>IF(N100="zákl. přenesená",J100,0)</f>
        <v>0</v>
      </c>
      <c r="BH100" s="225">
        <f>IF(N100="sníž. přenesená",J100,0)</f>
        <v>0</v>
      </c>
      <c r="BI100" s="225">
        <f>IF(N100="nulová",J100,0)</f>
        <v>0</v>
      </c>
      <c r="BJ100" s="18" t="s">
        <v>82</v>
      </c>
      <c r="BK100" s="225">
        <f>ROUND(I100*H100,2)</f>
        <v>0</v>
      </c>
      <c r="BL100" s="18" t="s">
        <v>161</v>
      </c>
      <c r="BM100" s="224" t="s">
        <v>1359</v>
      </c>
    </row>
    <row r="101" s="2" customFormat="1">
      <c r="A101" s="39"/>
      <c r="B101" s="40"/>
      <c r="C101" s="41"/>
      <c r="D101" s="226" t="s">
        <v>163</v>
      </c>
      <c r="E101" s="41"/>
      <c r="F101" s="227" t="s">
        <v>1360</v>
      </c>
      <c r="G101" s="41"/>
      <c r="H101" s="41"/>
      <c r="I101" s="228"/>
      <c r="J101" s="41"/>
      <c r="K101" s="41"/>
      <c r="L101" s="45"/>
      <c r="M101" s="229"/>
      <c r="N101" s="230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163</v>
      </c>
      <c r="AU101" s="18" t="s">
        <v>84</v>
      </c>
    </row>
    <row r="102" s="13" customFormat="1">
      <c r="A102" s="13"/>
      <c r="B102" s="231"/>
      <c r="C102" s="232"/>
      <c r="D102" s="226" t="s">
        <v>165</v>
      </c>
      <c r="E102" s="233" t="s">
        <v>19</v>
      </c>
      <c r="F102" s="234" t="s">
        <v>1245</v>
      </c>
      <c r="G102" s="232"/>
      <c r="H102" s="233" t="s">
        <v>19</v>
      </c>
      <c r="I102" s="235"/>
      <c r="J102" s="232"/>
      <c r="K102" s="232"/>
      <c r="L102" s="236"/>
      <c r="M102" s="237"/>
      <c r="N102" s="238"/>
      <c r="O102" s="238"/>
      <c r="P102" s="238"/>
      <c r="Q102" s="238"/>
      <c r="R102" s="238"/>
      <c r="S102" s="238"/>
      <c r="T102" s="239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0" t="s">
        <v>165</v>
      </c>
      <c r="AU102" s="240" t="s">
        <v>84</v>
      </c>
      <c r="AV102" s="13" t="s">
        <v>82</v>
      </c>
      <c r="AW102" s="13" t="s">
        <v>35</v>
      </c>
      <c r="AX102" s="13" t="s">
        <v>75</v>
      </c>
      <c r="AY102" s="240" t="s">
        <v>153</v>
      </c>
    </row>
    <row r="103" s="14" customFormat="1">
      <c r="A103" s="14"/>
      <c r="B103" s="241"/>
      <c r="C103" s="242"/>
      <c r="D103" s="226" t="s">
        <v>165</v>
      </c>
      <c r="E103" s="243" t="s">
        <v>19</v>
      </c>
      <c r="F103" s="244" t="s">
        <v>1361</v>
      </c>
      <c r="G103" s="242"/>
      <c r="H103" s="245">
        <v>9.7739999999999991</v>
      </c>
      <c r="I103" s="246"/>
      <c r="J103" s="242"/>
      <c r="K103" s="242"/>
      <c r="L103" s="247"/>
      <c r="M103" s="248"/>
      <c r="N103" s="249"/>
      <c r="O103" s="249"/>
      <c r="P103" s="249"/>
      <c r="Q103" s="249"/>
      <c r="R103" s="249"/>
      <c r="S103" s="249"/>
      <c r="T103" s="250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1" t="s">
        <v>165</v>
      </c>
      <c r="AU103" s="251" t="s">
        <v>84</v>
      </c>
      <c r="AV103" s="14" t="s">
        <v>84</v>
      </c>
      <c r="AW103" s="14" t="s">
        <v>35</v>
      </c>
      <c r="AX103" s="14" t="s">
        <v>75</v>
      </c>
      <c r="AY103" s="251" t="s">
        <v>153</v>
      </c>
    </row>
    <row r="104" s="15" customFormat="1">
      <c r="A104" s="15"/>
      <c r="B104" s="252"/>
      <c r="C104" s="253"/>
      <c r="D104" s="226" t="s">
        <v>165</v>
      </c>
      <c r="E104" s="254" t="s">
        <v>19</v>
      </c>
      <c r="F104" s="255" t="s">
        <v>168</v>
      </c>
      <c r="G104" s="253"/>
      <c r="H104" s="256">
        <v>9.7739999999999991</v>
      </c>
      <c r="I104" s="257"/>
      <c r="J104" s="253"/>
      <c r="K104" s="253"/>
      <c r="L104" s="258"/>
      <c r="M104" s="259"/>
      <c r="N104" s="260"/>
      <c r="O104" s="260"/>
      <c r="P104" s="260"/>
      <c r="Q104" s="260"/>
      <c r="R104" s="260"/>
      <c r="S104" s="260"/>
      <c r="T104" s="261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T104" s="262" t="s">
        <v>165</v>
      </c>
      <c r="AU104" s="262" t="s">
        <v>84</v>
      </c>
      <c r="AV104" s="15" t="s">
        <v>161</v>
      </c>
      <c r="AW104" s="15" t="s">
        <v>35</v>
      </c>
      <c r="AX104" s="15" t="s">
        <v>82</v>
      </c>
      <c r="AY104" s="262" t="s">
        <v>153</v>
      </c>
    </row>
    <row r="105" s="2" customFormat="1" ht="16.5" customHeight="1">
      <c r="A105" s="39"/>
      <c r="B105" s="40"/>
      <c r="C105" s="213" t="s">
        <v>177</v>
      </c>
      <c r="D105" s="213" t="s">
        <v>156</v>
      </c>
      <c r="E105" s="214" t="s">
        <v>1253</v>
      </c>
      <c r="F105" s="215" t="s">
        <v>1254</v>
      </c>
      <c r="G105" s="216" t="s">
        <v>180</v>
      </c>
      <c r="H105" s="217">
        <v>2.0680000000000001</v>
      </c>
      <c r="I105" s="218"/>
      <c r="J105" s="219">
        <f>ROUND(I105*H105,2)</f>
        <v>0</v>
      </c>
      <c r="K105" s="215" t="s">
        <v>333</v>
      </c>
      <c r="L105" s="45"/>
      <c r="M105" s="220" t="s">
        <v>19</v>
      </c>
      <c r="N105" s="221" t="s">
        <v>46</v>
      </c>
      <c r="O105" s="85"/>
      <c r="P105" s="222">
        <f>O105*H105</f>
        <v>0</v>
      </c>
      <c r="Q105" s="222">
        <v>0</v>
      </c>
      <c r="R105" s="222">
        <f>Q105*H105</f>
        <v>0</v>
      </c>
      <c r="S105" s="222">
        <v>0</v>
      </c>
      <c r="T105" s="223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4" t="s">
        <v>161</v>
      </c>
      <c r="AT105" s="224" t="s">
        <v>156</v>
      </c>
      <c r="AU105" s="224" t="s">
        <v>84</v>
      </c>
      <c r="AY105" s="18" t="s">
        <v>153</v>
      </c>
      <c r="BE105" s="225">
        <f>IF(N105="základní",J105,0)</f>
        <v>0</v>
      </c>
      <c r="BF105" s="225">
        <f>IF(N105="snížená",J105,0)</f>
        <v>0</v>
      </c>
      <c r="BG105" s="225">
        <f>IF(N105="zákl. přenesená",J105,0)</f>
        <v>0</v>
      </c>
      <c r="BH105" s="225">
        <f>IF(N105="sníž. přenesená",J105,0)</f>
        <v>0</v>
      </c>
      <c r="BI105" s="225">
        <f>IF(N105="nulová",J105,0)</f>
        <v>0</v>
      </c>
      <c r="BJ105" s="18" t="s">
        <v>82</v>
      </c>
      <c r="BK105" s="225">
        <f>ROUND(I105*H105,2)</f>
        <v>0</v>
      </c>
      <c r="BL105" s="18" t="s">
        <v>161</v>
      </c>
      <c r="BM105" s="224" t="s">
        <v>1362</v>
      </c>
    </row>
    <row r="106" s="2" customFormat="1">
      <c r="A106" s="39"/>
      <c r="B106" s="40"/>
      <c r="C106" s="41"/>
      <c r="D106" s="226" t="s">
        <v>163</v>
      </c>
      <c r="E106" s="41"/>
      <c r="F106" s="227" t="s">
        <v>1256</v>
      </c>
      <c r="G106" s="41"/>
      <c r="H106" s="41"/>
      <c r="I106" s="228"/>
      <c r="J106" s="41"/>
      <c r="K106" s="41"/>
      <c r="L106" s="45"/>
      <c r="M106" s="229"/>
      <c r="N106" s="230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163</v>
      </c>
      <c r="AU106" s="18" t="s">
        <v>84</v>
      </c>
    </row>
    <row r="107" s="13" customFormat="1">
      <c r="A107" s="13"/>
      <c r="B107" s="231"/>
      <c r="C107" s="232"/>
      <c r="D107" s="226" t="s">
        <v>165</v>
      </c>
      <c r="E107" s="233" t="s">
        <v>19</v>
      </c>
      <c r="F107" s="234" t="s">
        <v>1257</v>
      </c>
      <c r="G107" s="232"/>
      <c r="H107" s="233" t="s">
        <v>19</v>
      </c>
      <c r="I107" s="235"/>
      <c r="J107" s="232"/>
      <c r="K107" s="232"/>
      <c r="L107" s="236"/>
      <c r="M107" s="237"/>
      <c r="N107" s="238"/>
      <c r="O107" s="238"/>
      <c r="P107" s="238"/>
      <c r="Q107" s="238"/>
      <c r="R107" s="238"/>
      <c r="S107" s="238"/>
      <c r="T107" s="239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0" t="s">
        <v>165</v>
      </c>
      <c r="AU107" s="240" t="s">
        <v>84</v>
      </c>
      <c r="AV107" s="13" t="s">
        <v>82</v>
      </c>
      <c r="AW107" s="13" t="s">
        <v>35</v>
      </c>
      <c r="AX107" s="13" t="s">
        <v>75</v>
      </c>
      <c r="AY107" s="240" t="s">
        <v>153</v>
      </c>
    </row>
    <row r="108" s="14" customFormat="1">
      <c r="A108" s="14"/>
      <c r="B108" s="241"/>
      <c r="C108" s="242"/>
      <c r="D108" s="226" t="s">
        <v>165</v>
      </c>
      <c r="E108" s="243" t="s">
        <v>19</v>
      </c>
      <c r="F108" s="244" t="s">
        <v>1363</v>
      </c>
      <c r="G108" s="242"/>
      <c r="H108" s="245">
        <v>2.0680000000000001</v>
      </c>
      <c r="I108" s="246"/>
      <c r="J108" s="242"/>
      <c r="K108" s="242"/>
      <c r="L108" s="247"/>
      <c r="M108" s="248"/>
      <c r="N108" s="249"/>
      <c r="O108" s="249"/>
      <c r="P108" s="249"/>
      <c r="Q108" s="249"/>
      <c r="R108" s="249"/>
      <c r="S108" s="249"/>
      <c r="T108" s="250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1" t="s">
        <v>165</v>
      </c>
      <c r="AU108" s="251" t="s">
        <v>84</v>
      </c>
      <c r="AV108" s="14" t="s">
        <v>84</v>
      </c>
      <c r="AW108" s="14" t="s">
        <v>35</v>
      </c>
      <c r="AX108" s="14" t="s">
        <v>75</v>
      </c>
      <c r="AY108" s="251" t="s">
        <v>153</v>
      </c>
    </row>
    <row r="109" s="15" customFormat="1">
      <c r="A109" s="15"/>
      <c r="B109" s="252"/>
      <c r="C109" s="253"/>
      <c r="D109" s="226" t="s">
        <v>165</v>
      </c>
      <c r="E109" s="254" t="s">
        <v>19</v>
      </c>
      <c r="F109" s="255" t="s">
        <v>168</v>
      </c>
      <c r="G109" s="253"/>
      <c r="H109" s="256">
        <v>2.0680000000000001</v>
      </c>
      <c r="I109" s="257"/>
      <c r="J109" s="253"/>
      <c r="K109" s="253"/>
      <c r="L109" s="258"/>
      <c r="M109" s="259"/>
      <c r="N109" s="260"/>
      <c r="O109" s="260"/>
      <c r="P109" s="260"/>
      <c r="Q109" s="260"/>
      <c r="R109" s="260"/>
      <c r="S109" s="260"/>
      <c r="T109" s="261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62" t="s">
        <v>165</v>
      </c>
      <c r="AU109" s="262" t="s">
        <v>84</v>
      </c>
      <c r="AV109" s="15" t="s">
        <v>161</v>
      </c>
      <c r="AW109" s="15" t="s">
        <v>35</v>
      </c>
      <c r="AX109" s="15" t="s">
        <v>82</v>
      </c>
      <c r="AY109" s="262" t="s">
        <v>153</v>
      </c>
    </row>
    <row r="110" s="2" customFormat="1" ht="16.5" customHeight="1">
      <c r="A110" s="39"/>
      <c r="B110" s="40"/>
      <c r="C110" s="213" t="s">
        <v>161</v>
      </c>
      <c r="D110" s="213" t="s">
        <v>156</v>
      </c>
      <c r="E110" s="214" t="s">
        <v>1259</v>
      </c>
      <c r="F110" s="215" t="s">
        <v>1260</v>
      </c>
      <c r="G110" s="216" t="s">
        <v>180</v>
      </c>
      <c r="H110" s="217">
        <v>9.7739999999999991</v>
      </c>
      <c r="I110" s="218"/>
      <c r="J110" s="219">
        <f>ROUND(I110*H110,2)</f>
        <v>0</v>
      </c>
      <c r="K110" s="215" t="s">
        <v>333</v>
      </c>
      <c r="L110" s="45"/>
      <c r="M110" s="220" t="s">
        <v>19</v>
      </c>
      <c r="N110" s="221" t="s">
        <v>46</v>
      </c>
      <c r="O110" s="85"/>
      <c r="P110" s="222">
        <f>O110*H110</f>
        <v>0</v>
      </c>
      <c r="Q110" s="222">
        <v>0</v>
      </c>
      <c r="R110" s="222">
        <f>Q110*H110</f>
        <v>0</v>
      </c>
      <c r="S110" s="222">
        <v>0</v>
      </c>
      <c r="T110" s="223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4" t="s">
        <v>161</v>
      </c>
      <c r="AT110" s="224" t="s">
        <v>156</v>
      </c>
      <c r="AU110" s="224" t="s">
        <v>84</v>
      </c>
      <c r="AY110" s="18" t="s">
        <v>153</v>
      </c>
      <c r="BE110" s="225">
        <f>IF(N110="základní",J110,0)</f>
        <v>0</v>
      </c>
      <c r="BF110" s="225">
        <f>IF(N110="snížená",J110,0)</f>
        <v>0</v>
      </c>
      <c r="BG110" s="225">
        <f>IF(N110="zákl. přenesená",J110,0)</f>
        <v>0</v>
      </c>
      <c r="BH110" s="225">
        <f>IF(N110="sníž. přenesená",J110,0)</f>
        <v>0</v>
      </c>
      <c r="BI110" s="225">
        <f>IF(N110="nulová",J110,0)</f>
        <v>0</v>
      </c>
      <c r="BJ110" s="18" t="s">
        <v>82</v>
      </c>
      <c r="BK110" s="225">
        <f>ROUND(I110*H110,2)</f>
        <v>0</v>
      </c>
      <c r="BL110" s="18" t="s">
        <v>161</v>
      </c>
      <c r="BM110" s="224" t="s">
        <v>1364</v>
      </c>
    </row>
    <row r="111" s="2" customFormat="1">
      <c r="A111" s="39"/>
      <c r="B111" s="40"/>
      <c r="C111" s="41"/>
      <c r="D111" s="226" t="s">
        <v>163</v>
      </c>
      <c r="E111" s="41"/>
      <c r="F111" s="227" t="s">
        <v>1262</v>
      </c>
      <c r="G111" s="41"/>
      <c r="H111" s="41"/>
      <c r="I111" s="228"/>
      <c r="J111" s="41"/>
      <c r="K111" s="41"/>
      <c r="L111" s="45"/>
      <c r="M111" s="229"/>
      <c r="N111" s="230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163</v>
      </c>
      <c r="AU111" s="18" t="s">
        <v>84</v>
      </c>
    </row>
    <row r="112" s="13" customFormat="1">
      <c r="A112" s="13"/>
      <c r="B112" s="231"/>
      <c r="C112" s="232"/>
      <c r="D112" s="226" t="s">
        <v>165</v>
      </c>
      <c r="E112" s="233" t="s">
        <v>19</v>
      </c>
      <c r="F112" s="234" t="s">
        <v>1263</v>
      </c>
      <c r="G112" s="232"/>
      <c r="H112" s="233" t="s">
        <v>19</v>
      </c>
      <c r="I112" s="235"/>
      <c r="J112" s="232"/>
      <c r="K112" s="232"/>
      <c r="L112" s="236"/>
      <c r="M112" s="237"/>
      <c r="N112" s="238"/>
      <c r="O112" s="238"/>
      <c r="P112" s="238"/>
      <c r="Q112" s="238"/>
      <c r="R112" s="238"/>
      <c r="S112" s="238"/>
      <c r="T112" s="239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0" t="s">
        <v>165</v>
      </c>
      <c r="AU112" s="240" t="s">
        <v>84</v>
      </c>
      <c r="AV112" s="13" t="s">
        <v>82</v>
      </c>
      <c r="AW112" s="13" t="s">
        <v>35</v>
      </c>
      <c r="AX112" s="13" t="s">
        <v>75</v>
      </c>
      <c r="AY112" s="240" t="s">
        <v>153</v>
      </c>
    </row>
    <row r="113" s="13" customFormat="1">
      <c r="A113" s="13"/>
      <c r="B113" s="231"/>
      <c r="C113" s="232"/>
      <c r="D113" s="226" t="s">
        <v>165</v>
      </c>
      <c r="E113" s="233" t="s">
        <v>19</v>
      </c>
      <c r="F113" s="234" t="s">
        <v>1245</v>
      </c>
      <c r="G113" s="232"/>
      <c r="H113" s="233" t="s">
        <v>19</v>
      </c>
      <c r="I113" s="235"/>
      <c r="J113" s="232"/>
      <c r="K113" s="232"/>
      <c r="L113" s="236"/>
      <c r="M113" s="237"/>
      <c r="N113" s="238"/>
      <c r="O113" s="238"/>
      <c r="P113" s="238"/>
      <c r="Q113" s="238"/>
      <c r="R113" s="238"/>
      <c r="S113" s="238"/>
      <c r="T113" s="239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0" t="s">
        <v>165</v>
      </c>
      <c r="AU113" s="240" t="s">
        <v>84</v>
      </c>
      <c r="AV113" s="13" t="s">
        <v>82</v>
      </c>
      <c r="AW113" s="13" t="s">
        <v>35</v>
      </c>
      <c r="AX113" s="13" t="s">
        <v>75</v>
      </c>
      <c r="AY113" s="240" t="s">
        <v>153</v>
      </c>
    </row>
    <row r="114" s="14" customFormat="1">
      <c r="A114" s="14"/>
      <c r="B114" s="241"/>
      <c r="C114" s="242"/>
      <c r="D114" s="226" t="s">
        <v>165</v>
      </c>
      <c r="E114" s="243" t="s">
        <v>19</v>
      </c>
      <c r="F114" s="244" t="s">
        <v>1361</v>
      </c>
      <c r="G114" s="242"/>
      <c r="H114" s="245">
        <v>9.7739999999999991</v>
      </c>
      <c r="I114" s="246"/>
      <c r="J114" s="242"/>
      <c r="K114" s="242"/>
      <c r="L114" s="247"/>
      <c r="M114" s="248"/>
      <c r="N114" s="249"/>
      <c r="O114" s="249"/>
      <c r="P114" s="249"/>
      <c r="Q114" s="249"/>
      <c r="R114" s="249"/>
      <c r="S114" s="249"/>
      <c r="T114" s="250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1" t="s">
        <v>165</v>
      </c>
      <c r="AU114" s="251" t="s">
        <v>84</v>
      </c>
      <c r="AV114" s="14" t="s">
        <v>84</v>
      </c>
      <c r="AW114" s="14" t="s">
        <v>35</v>
      </c>
      <c r="AX114" s="14" t="s">
        <v>75</v>
      </c>
      <c r="AY114" s="251" t="s">
        <v>153</v>
      </c>
    </row>
    <row r="115" s="15" customFormat="1">
      <c r="A115" s="15"/>
      <c r="B115" s="252"/>
      <c r="C115" s="253"/>
      <c r="D115" s="226" t="s">
        <v>165</v>
      </c>
      <c r="E115" s="254" t="s">
        <v>19</v>
      </c>
      <c r="F115" s="255" t="s">
        <v>168</v>
      </c>
      <c r="G115" s="253"/>
      <c r="H115" s="256">
        <v>9.7739999999999991</v>
      </c>
      <c r="I115" s="257"/>
      <c r="J115" s="253"/>
      <c r="K115" s="253"/>
      <c r="L115" s="258"/>
      <c r="M115" s="259"/>
      <c r="N115" s="260"/>
      <c r="O115" s="260"/>
      <c r="P115" s="260"/>
      <c r="Q115" s="260"/>
      <c r="R115" s="260"/>
      <c r="S115" s="260"/>
      <c r="T115" s="261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T115" s="262" t="s">
        <v>165</v>
      </c>
      <c r="AU115" s="262" t="s">
        <v>84</v>
      </c>
      <c r="AV115" s="15" t="s">
        <v>161</v>
      </c>
      <c r="AW115" s="15" t="s">
        <v>35</v>
      </c>
      <c r="AX115" s="15" t="s">
        <v>82</v>
      </c>
      <c r="AY115" s="262" t="s">
        <v>153</v>
      </c>
    </row>
    <row r="116" s="2" customFormat="1" ht="16.5" customHeight="1">
      <c r="A116" s="39"/>
      <c r="B116" s="40"/>
      <c r="C116" s="213" t="s">
        <v>154</v>
      </c>
      <c r="D116" s="213" t="s">
        <v>156</v>
      </c>
      <c r="E116" s="214" t="s">
        <v>430</v>
      </c>
      <c r="F116" s="215" t="s">
        <v>431</v>
      </c>
      <c r="G116" s="216" t="s">
        <v>180</v>
      </c>
      <c r="H116" s="217">
        <v>11.842000000000001</v>
      </c>
      <c r="I116" s="218"/>
      <c r="J116" s="219">
        <f>ROUND(I116*H116,2)</f>
        <v>0</v>
      </c>
      <c r="K116" s="215" t="s">
        <v>333</v>
      </c>
      <c r="L116" s="45"/>
      <c r="M116" s="220" t="s">
        <v>19</v>
      </c>
      <c r="N116" s="221" t="s">
        <v>46</v>
      </c>
      <c r="O116" s="85"/>
      <c r="P116" s="222">
        <f>O116*H116</f>
        <v>0</v>
      </c>
      <c r="Q116" s="222">
        <v>0</v>
      </c>
      <c r="R116" s="222">
        <f>Q116*H116</f>
        <v>0</v>
      </c>
      <c r="S116" s="222">
        <v>0</v>
      </c>
      <c r="T116" s="223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24" t="s">
        <v>161</v>
      </c>
      <c r="AT116" s="224" t="s">
        <v>156</v>
      </c>
      <c r="AU116" s="224" t="s">
        <v>84</v>
      </c>
      <c r="AY116" s="18" t="s">
        <v>153</v>
      </c>
      <c r="BE116" s="225">
        <f>IF(N116="základní",J116,0)</f>
        <v>0</v>
      </c>
      <c r="BF116" s="225">
        <f>IF(N116="snížená",J116,0)</f>
        <v>0</v>
      </c>
      <c r="BG116" s="225">
        <f>IF(N116="zákl. přenesená",J116,0)</f>
        <v>0</v>
      </c>
      <c r="BH116" s="225">
        <f>IF(N116="sníž. přenesená",J116,0)</f>
        <v>0</v>
      </c>
      <c r="BI116" s="225">
        <f>IF(N116="nulová",J116,0)</f>
        <v>0</v>
      </c>
      <c r="BJ116" s="18" t="s">
        <v>82</v>
      </c>
      <c r="BK116" s="225">
        <f>ROUND(I116*H116,2)</f>
        <v>0</v>
      </c>
      <c r="BL116" s="18" t="s">
        <v>161</v>
      </c>
      <c r="BM116" s="224" t="s">
        <v>1365</v>
      </c>
    </row>
    <row r="117" s="2" customFormat="1">
      <c r="A117" s="39"/>
      <c r="B117" s="40"/>
      <c r="C117" s="41"/>
      <c r="D117" s="226" t="s">
        <v>163</v>
      </c>
      <c r="E117" s="41"/>
      <c r="F117" s="227" t="s">
        <v>433</v>
      </c>
      <c r="G117" s="41"/>
      <c r="H117" s="41"/>
      <c r="I117" s="228"/>
      <c r="J117" s="41"/>
      <c r="K117" s="41"/>
      <c r="L117" s="45"/>
      <c r="M117" s="229"/>
      <c r="N117" s="230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163</v>
      </c>
      <c r="AU117" s="18" t="s">
        <v>84</v>
      </c>
    </row>
    <row r="118" s="13" customFormat="1">
      <c r="A118" s="13"/>
      <c r="B118" s="231"/>
      <c r="C118" s="232"/>
      <c r="D118" s="226" t="s">
        <v>165</v>
      </c>
      <c r="E118" s="233" t="s">
        <v>19</v>
      </c>
      <c r="F118" s="234" t="s">
        <v>1366</v>
      </c>
      <c r="G118" s="232"/>
      <c r="H118" s="233" t="s">
        <v>19</v>
      </c>
      <c r="I118" s="235"/>
      <c r="J118" s="232"/>
      <c r="K118" s="232"/>
      <c r="L118" s="236"/>
      <c r="M118" s="237"/>
      <c r="N118" s="238"/>
      <c r="O118" s="238"/>
      <c r="P118" s="238"/>
      <c r="Q118" s="238"/>
      <c r="R118" s="238"/>
      <c r="S118" s="238"/>
      <c r="T118" s="239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0" t="s">
        <v>165</v>
      </c>
      <c r="AU118" s="240" t="s">
        <v>84</v>
      </c>
      <c r="AV118" s="13" t="s">
        <v>82</v>
      </c>
      <c r="AW118" s="13" t="s">
        <v>35</v>
      </c>
      <c r="AX118" s="13" t="s">
        <v>75</v>
      </c>
      <c r="AY118" s="240" t="s">
        <v>153</v>
      </c>
    </row>
    <row r="119" s="14" customFormat="1">
      <c r="A119" s="14"/>
      <c r="B119" s="241"/>
      <c r="C119" s="242"/>
      <c r="D119" s="226" t="s">
        <v>165</v>
      </c>
      <c r="E119" s="243" t="s">
        <v>19</v>
      </c>
      <c r="F119" s="244" t="s">
        <v>1367</v>
      </c>
      <c r="G119" s="242"/>
      <c r="H119" s="245">
        <v>11.842000000000001</v>
      </c>
      <c r="I119" s="246"/>
      <c r="J119" s="242"/>
      <c r="K119" s="242"/>
      <c r="L119" s="247"/>
      <c r="M119" s="248"/>
      <c r="N119" s="249"/>
      <c r="O119" s="249"/>
      <c r="P119" s="249"/>
      <c r="Q119" s="249"/>
      <c r="R119" s="249"/>
      <c r="S119" s="249"/>
      <c r="T119" s="250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1" t="s">
        <v>165</v>
      </c>
      <c r="AU119" s="251" t="s">
        <v>84</v>
      </c>
      <c r="AV119" s="14" t="s">
        <v>84</v>
      </c>
      <c r="AW119" s="14" t="s">
        <v>35</v>
      </c>
      <c r="AX119" s="14" t="s">
        <v>75</v>
      </c>
      <c r="AY119" s="251" t="s">
        <v>153</v>
      </c>
    </row>
    <row r="120" s="15" customFormat="1">
      <c r="A120" s="15"/>
      <c r="B120" s="252"/>
      <c r="C120" s="253"/>
      <c r="D120" s="226" t="s">
        <v>165</v>
      </c>
      <c r="E120" s="254" t="s">
        <v>19</v>
      </c>
      <c r="F120" s="255" t="s">
        <v>168</v>
      </c>
      <c r="G120" s="253"/>
      <c r="H120" s="256">
        <v>11.842000000000001</v>
      </c>
      <c r="I120" s="257"/>
      <c r="J120" s="253"/>
      <c r="K120" s="253"/>
      <c r="L120" s="258"/>
      <c r="M120" s="259"/>
      <c r="N120" s="260"/>
      <c r="O120" s="260"/>
      <c r="P120" s="260"/>
      <c r="Q120" s="260"/>
      <c r="R120" s="260"/>
      <c r="S120" s="260"/>
      <c r="T120" s="261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62" t="s">
        <v>165</v>
      </c>
      <c r="AU120" s="262" t="s">
        <v>84</v>
      </c>
      <c r="AV120" s="15" t="s">
        <v>161</v>
      </c>
      <c r="AW120" s="15" t="s">
        <v>35</v>
      </c>
      <c r="AX120" s="15" t="s">
        <v>82</v>
      </c>
      <c r="AY120" s="262" t="s">
        <v>153</v>
      </c>
    </row>
    <row r="121" s="12" customFormat="1" ht="22.8" customHeight="1">
      <c r="A121" s="12"/>
      <c r="B121" s="197"/>
      <c r="C121" s="198"/>
      <c r="D121" s="199" t="s">
        <v>74</v>
      </c>
      <c r="E121" s="211" t="s">
        <v>216</v>
      </c>
      <c r="F121" s="211" t="s">
        <v>677</v>
      </c>
      <c r="G121" s="198"/>
      <c r="H121" s="198"/>
      <c r="I121" s="201"/>
      <c r="J121" s="212">
        <f>BK121</f>
        <v>0</v>
      </c>
      <c r="K121" s="198"/>
      <c r="L121" s="203"/>
      <c r="M121" s="204"/>
      <c r="N121" s="205"/>
      <c r="O121" s="205"/>
      <c r="P121" s="206">
        <f>SUM(P122:P126)</f>
        <v>0</v>
      </c>
      <c r="Q121" s="205"/>
      <c r="R121" s="206">
        <f>SUM(R122:R126)</f>
        <v>0</v>
      </c>
      <c r="S121" s="205"/>
      <c r="T121" s="207">
        <f>SUM(T122:T126)</f>
        <v>2.2286000000000001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08" t="s">
        <v>82</v>
      </c>
      <c r="AT121" s="209" t="s">
        <v>74</v>
      </c>
      <c r="AU121" s="209" t="s">
        <v>82</v>
      </c>
      <c r="AY121" s="208" t="s">
        <v>153</v>
      </c>
      <c r="BK121" s="210">
        <f>SUM(BK122:BK126)</f>
        <v>0</v>
      </c>
    </row>
    <row r="122" s="2" customFormat="1" ht="16.5" customHeight="1">
      <c r="A122" s="39"/>
      <c r="B122" s="40"/>
      <c r="C122" s="213" t="s">
        <v>197</v>
      </c>
      <c r="D122" s="213" t="s">
        <v>156</v>
      </c>
      <c r="E122" s="214" t="s">
        <v>1279</v>
      </c>
      <c r="F122" s="215" t="s">
        <v>1280</v>
      </c>
      <c r="G122" s="216" t="s">
        <v>180</v>
      </c>
      <c r="H122" s="217">
        <v>1.0129999999999999</v>
      </c>
      <c r="I122" s="218"/>
      <c r="J122" s="219">
        <f>ROUND(I122*H122,2)</f>
        <v>0</v>
      </c>
      <c r="K122" s="215" t="s">
        <v>333</v>
      </c>
      <c r="L122" s="45"/>
      <c r="M122" s="220" t="s">
        <v>19</v>
      </c>
      <c r="N122" s="221" t="s">
        <v>46</v>
      </c>
      <c r="O122" s="85"/>
      <c r="P122" s="222">
        <f>O122*H122</f>
        <v>0</v>
      </c>
      <c r="Q122" s="222">
        <v>0</v>
      </c>
      <c r="R122" s="222">
        <f>Q122*H122</f>
        <v>0</v>
      </c>
      <c r="S122" s="222">
        <v>2.2000000000000002</v>
      </c>
      <c r="T122" s="223">
        <f>S122*H122</f>
        <v>2.2286000000000001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4" t="s">
        <v>161</v>
      </c>
      <c r="AT122" s="224" t="s">
        <v>156</v>
      </c>
      <c r="AU122" s="224" t="s">
        <v>84</v>
      </c>
      <c r="AY122" s="18" t="s">
        <v>153</v>
      </c>
      <c r="BE122" s="225">
        <f>IF(N122="základní",J122,0)</f>
        <v>0</v>
      </c>
      <c r="BF122" s="225">
        <f>IF(N122="snížená",J122,0)</f>
        <v>0</v>
      </c>
      <c r="BG122" s="225">
        <f>IF(N122="zákl. přenesená",J122,0)</f>
        <v>0</v>
      </c>
      <c r="BH122" s="225">
        <f>IF(N122="sníž. přenesená",J122,0)</f>
        <v>0</v>
      </c>
      <c r="BI122" s="225">
        <f>IF(N122="nulová",J122,0)</f>
        <v>0</v>
      </c>
      <c r="BJ122" s="18" t="s">
        <v>82</v>
      </c>
      <c r="BK122" s="225">
        <f>ROUND(I122*H122,2)</f>
        <v>0</v>
      </c>
      <c r="BL122" s="18" t="s">
        <v>161</v>
      </c>
      <c r="BM122" s="224" t="s">
        <v>1368</v>
      </c>
    </row>
    <row r="123" s="2" customFormat="1">
      <c r="A123" s="39"/>
      <c r="B123" s="40"/>
      <c r="C123" s="41"/>
      <c r="D123" s="226" t="s">
        <v>163</v>
      </c>
      <c r="E123" s="41"/>
      <c r="F123" s="227" t="s">
        <v>1282</v>
      </c>
      <c r="G123" s="41"/>
      <c r="H123" s="41"/>
      <c r="I123" s="228"/>
      <c r="J123" s="41"/>
      <c r="K123" s="41"/>
      <c r="L123" s="45"/>
      <c r="M123" s="229"/>
      <c r="N123" s="230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163</v>
      </c>
      <c r="AU123" s="18" t="s">
        <v>84</v>
      </c>
    </row>
    <row r="124" s="13" customFormat="1">
      <c r="A124" s="13"/>
      <c r="B124" s="231"/>
      <c r="C124" s="232"/>
      <c r="D124" s="226" t="s">
        <v>165</v>
      </c>
      <c r="E124" s="233" t="s">
        <v>19</v>
      </c>
      <c r="F124" s="234" t="s">
        <v>1283</v>
      </c>
      <c r="G124" s="232"/>
      <c r="H124" s="233" t="s">
        <v>19</v>
      </c>
      <c r="I124" s="235"/>
      <c r="J124" s="232"/>
      <c r="K124" s="232"/>
      <c r="L124" s="236"/>
      <c r="M124" s="237"/>
      <c r="N124" s="238"/>
      <c r="O124" s="238"/>
      <c r="P124" s="238"/>
      <c r="Q124" s="238"/>
      <c r="R124" s="238"/>
      <c r="S124" s="238"/>
      <c r="T124" s="239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0" t="s">
        <v>165</v>
      </c>
      <c r="AU124" s="240" t="s">
        <v>84</v>
      </c>
      <c r="AV124" s="13" t="s">
        <v>82</v>
      </c>
      <c r="AW124" s="13" t="s">
        <v>35</v>
      </c>
      <c r="AX124" s="13" t="s">
        <v>75</v>
      </c>
      <c r="AY124" s="240" t="s">
        <v>153</v>
      </c>
    </row>
    <row r="125" s="14" customFormat="1">
      <c r="A125" s="14"/>
      <c r="B125" s="241"/>
      <c r="C125" s="242"/>
      <c r="D125" s="226" t="s">
        <v>165</v>
      </c>
      <c r="E125" s="243" t="s">
        <v>19</v>
      </c>
      <c r="F125" s="244" t="s">
        <v>1369</v>
      </c>
      <c r="G125" s="242"/>
      <c r="H125" s="245">
        <v>1.0129999999999999</v>
      </c>
      <c r="I125" s="246"/>
      <c r="J125" s="242"/>
      <c r="K125" s="242"/>
      <c r="L125" s="247"/>
      <c r="M125" s="248"/>
      <c r="N125" s="249"/>
      <c r="O125" s="249"/>
      <c r="P125" s="249"/>
      <c r="Q125" s="249"/>
      <c r="R125" s="249"/>
      <c r="S125" s="249"/>
      <c r="T125" s="250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1" t="s">
        <v>165</v>
      </c>
      <c r="AU125" s="251" t="s">
        <v>84</v>
      </c>
      <c r="AV125" s="14" t="s">
        <v>84</v>
      </c>
      <c r="AW125" s="14" t="s">
        <v>35</v>
      </c>
      <c r="AX125" s="14" t="s">
        <v>75</v>
      </c>
      <c r="AY125" s="251" t="s">
        <v>153</v>
      </c>
    </row>
    <row r="126" s="15" customFormat="1">
      <c r="A126" s="15"/>
      <c r="B126" s="252"/>
      <c r="C126" s="253"/>
      <c r="D126" s="226" t="s">
        <v>165</v>
      </c>
      <c r="E126" s="254" t="s">
        <v>19</v>
      </c>
      <c r="F126" s="255" t="s">
        <v>168</v>
      </c>
      <c r="G126" s="253"/>
      <c r="H126" s="256">
        <v>1.0129999999999999</v>
      </c>
      <c r="I126" s="257"/>
      <c r="J126" s="253"/>
      <c r="K126" s="253"/>
      <c r="L126" s="258"/>
      <c r="M126" s="259"/>
      <c r="N126" s="260"/>
      <c r="O126" s="260"/>
      <c r="P126" s="260"/>
      <c r="Q126" s="260"/>
      <c r="R126" s="260"/>
      <c r="S126" s="260"/>
      <c r="T126" s="261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62" t="s">
        <v>165</v>
      </c>
      <c r="AU126" s="262" t="s">
        <v>84</v>
      </c>
      <c r="AV126" s="15" t="s">
        <v>161</v>
      </c>
      <c r="AW126" s="15" t="s">
        <v>35</v>
      </c>
      <c r="AX126" s="15" t="s">
        <v>82</v>
      </c>
      <c r="AY126" s="262" t="s">
        <v>153</v>
      </c>
    </row>
    <row r="127" s="12" customFormat="1" ht="22.8" customHeight="1">
      <c r="A127" s="12"/>
      <c r="B127" s="197"/>
      <c r="C127" s="198"/>
      <c r="D127" s="199" t="s">
        <v>74</v>
      </c>
      <c r="E127" s="211" t="s">
        <v>739</v>
      </c>
      <c r="F127" s="211" t="s">
        <v>740</v>
      </c>
      <c r="G127" s="198"/>
      <c r="H127" s="198"/>
      <c r="I127" s="201"/>
      <c r="J127" s="212">
        <f>BK127</f>
        <v>0</v>
      </c>
      <c r="K127" s="198"/>
      <c r="L127" s="203"/>
      <c r="M127" s="204"/>
      <c r="N127" s="205"/>
      <c r="O127" s="205"/>
      <c r="P127" s="206">
        <f>SUM(P128:P146)</f>
        <v>0</v>
      </c>
      <c r="Q127" s="205"/>
      <c r="R127" s="206">
        <f>SUM(R128:R146)</f>
        <v>0</v>
      </c>
      <c r="S127" s="205"/>
      <c r="T127" s="207">
        <f>SUM(T128:T146)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8" t="s">
        <v>82</v>
      </c>
      <c r="AT127" s="209" t="s">
        <v>74</v>
      </c>
      <c r="AU127" s="209" t="s">
        <v>82</v>
      </c>
      <c r="AY127" s="208" t="s">
        <v>153</v>
      </c>
      <c r="BK127" s="210">
        <f>SUM(BK128:BK146)</f>
        <v>0</v>
      </c>
    </row>
    <row r="128" s="2" customFormat="1" ht="16.5" customHeight="1">
      <c r="A128" s="39"/>
      <c r="B128" s="40"/>
      <c r="C128" s="213" t="s">
        <v>204</v>
      </c>
      <c r="D128" s="213" t="s">
        <v>156</v>
      </c>
      <c r="E128" s="214" t="s">
        <v>1285</v>
      </c>
      <c r="F128" s="215" t="s">
        <v>1286</v>
      </c>
      <c r="G128" s="216" t="s">
        <v>172</v>
      </c>
      <c r="H128" s="217">
        <v>2.2290000000000001</v>
      </c>
      <c r="I128" s="218"/>
      <c r="J128" s="219">
        <f>ROUND(I128*H128,2)</f>
        <v>0</v>
      </c>
      <c r="K128" s="215" t="s">
        <v>333</v>
      </c>
      <c r="L128" s="45"/>
      <c r="M128" s="220" t="s">
        <v>19</v>
      </c>
      <c r="N128" s="221" t="s">
        <v>46</v>
      </c>
      <c r="O128" s="85"/>
      <c r="P128" s="222">
        <f>O128*H128</f>
        <v>0</v>
      </c>
      <c r="Q128" s="222">
        <v>0</v>
      </c>
      <c r="R128" s="222">
        <f>Q128*H128</f>
        <v>0</v>
      </c>
      <c r="S128" s="222">
        <v>0</v>
      </c>
      <c r="T128" s="223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4" t="s">
        <v>161</v>
      </c>
      <c r="AT128" s="224" t="s">
        <v>156</v>
      </c>
      <c r="AU128" s="224" t="s">
        <v>84</v>
      </c>
      <c r="AY128" s="18" t="s">
        <v>153</v>
      </c>
      <c r="BE128" s="225">
        <f>IF(N128="základní",J128,0)</f>
        <v>0</v>
      </c>
      <c r="BF128" s="225">
        <f>IF(N128="snížená",J128,0)</f>
        <v>0</v>
      </c>
      <c r="BG128" s="225">
        <f>IF(N128="zákl. přenesená",J128,0)</f>
        <v>0</v>
      </c>
      <c r="BH128" s="225">
        <f>IF(N128="sníž. přenesená",J128,0)</f>
        <v>0</v>
      </c>
      <c r="BI128" s="225">
        <f>IF(N128="nulová",J128,0)</f>
        <v>0</v>
      </c>
      <c r="BJ128" s="18" t="s">
        <v>82</v>
      </c>
      <c r="BK128" s="225">
        <f>ROUND(I128*H128,2)</f>
        <v>0</v>
      </c>
      <c r="BL128" s="18" t="s">
        <v>161</v>
      </c>
      <c r="BM128" s="224" t="s">
        <v>1370</v>
      </c>
    </row>
    <row r="129" s="2" customFormat="1">
      <c r="A129" s="39"/>
      <c r="B129" s="40"/>
      <c r="C129" s="41"/>
      <c r="D129" s="226" t="s">
        <v>163</v>
      </c>
      <c r="E129" s="41"/>
      <c r="F129" s="227" t="s">
        <v>1288</v>
      </c>
      <c r="G129" s="41"/>
      <c r="H129" s="41"/>
      <c r="I129" s="228"/>
      <c r="J129" s="41"/>
      <c r="K129" s="41"/>
      <c r="L129" s="45"/>
      <c r="M129" s="229"/>
      <c r="N129" s="230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163</v>
      </c>
      <c r="AU129" s="18" t="s">
        <v>84</v>
      </c>
    </row>
    <row r="130" s="2" customFormat="1" ht="16.5" customHeight="1">
      <c r="A130" s="39"/>
      <c r="B130" s="40"/>
      <c r="C130" s="213" t="s">
        <v>173</v>
      </c>
      <c r="D130" s="213" t="s">
        <v>156</v>
      </c>
      <c r="E130" s="214" t="s">
        <v>1289</v>
      </c>
      <c r="F130" s="215" t="s">
        <v>1290</v>
      </c>
      <c r="G130" s="216" t="s">
        <v>172</v>
      </c>
      <c r="H130" s="217">
        <v>37.893000000000001</v>
      </c>
      <c r="I130" s="218"/>
      <c r="J130" s="219">
        <f>ROUND(I130*H130,2)</f>
        <v>0</v>
      </c>
      <c r="K130" s="215" t="s">
        <v>333</v>
      </c>
      <c r="L130" s="45"/>
      <c r="M130" s="220" t="s">
        <v>19</v>
      </c>
      <c r="N130" s="221" t="s">
        <v>46</v>
      </c>
      <c r="O130" s="85"/>
      <c r="P130" s="222">
        <f>O130*H130</f>
        <v>0</v>
      </c>
      <c r="Q130" s="222">
        <v>0</v>
      </c>
      <c r="R130" s="222">
        <f>Q130*H130</f>
        <v>0</v>
      </c>
      <c r="S130" s="222">
        <v>0</v>
      </c>
      <c r="T130" s="223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24" t="s">
        <v>161</v>
      </c>
      <c r="AT130" s="224" t="s">
        <v>156</v>
      </c>
      <c r="AU130" s="224" t="s">
        <v>84</v>
      </c>
      <c r="AY130" s="18" t="s">
        <v>153</v>
      </c>
      <c r="BE130" s="225">
        <f>IF(N130="základní",J130,0)</f>
        <v>0</v>
      </c>
      <c r="BF130" s="225">
        <f>IF(N130="snížená",J130,0)</f>
        <v>0</v>
      </c>
      <c r="BG130" s="225">
        <f>IF(N130="zákl. přenesená",J130,0)</f>
        <v>0</v>
      </c>
      <c r="BH130" s="225">
        <f>IF(N130="sníž. přenesená",J130,0)</f>
        <v>0</v>
      </c>
      <c r="BI130" s="225">
        <f>IF(N130="nulová",J130,0)</f>
        <v>0</v>
      </c>
      <c r="BJ130" s="18" t="s">
        <v>82</v>
      </c>
      <c r="BK130" s="225">
        <f>ROUND(I130*H130,2)</f>
        <v>0</v>
      </c>
      <c r="BL130" s="18" t="s">
        <v>161</v>
      </c>
      <c r="BM130" s="224" t="s">
        <v>1371</v>
      </c>
    </row>
    <row r="131" s="2" customFormat="1">
      <c r="A131" s="39"/>
      <c r="B131" s="40"/>
      <c r="C131" s="41"/>
      <c r="D131" s="226" t="s">
        <v>163</v>
      </c>
      <c r="E131" s="41"/>
      <c r="F131" s="227" t="s">
        <v>1292</v>
      </c>
      <c r="G131" s="41"/>
      <c r="H131" s="41"/>
      <c r="I131" s="228"/>
      <c r="J131" s="41"/>
      <c r="K131" s="41"/>
      <c r="L131" s="45"/>
      <c r="M131" s="229"/>
      <c r="N131" s="230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163</v>
      </c>
      <c r="AU131" s="18" t="s">
        <v>84</v>
      </c>
    </row>
    <row r="132" s="13" customFormat="1">
      <c r="A132" s="13"/>
      <c r="B132" s="231"/>
      <c r="C132" s="232"/>
      <c r="D132" s="226" t="s">
        <v>165</v>
      </c>
      <c r="E132" s="233" t="s">
        <v>19</v>
      </c>
      <c r="F132" s="234" t="s">
        <v>1372</v>
      </c>
      <c r="G132" s="232"/>
      <c r="H132" s="233" t="s">
        <v>19</v>
      </c>
      <c r="I132" s="235"/>
      <c r="J132" s="232"/>
      <c r="K132" s="232"/>
      <c r="L132" s="236"/>
      <c r="M132" s="237"/>
      <c r="N132" s="238"/>
      <c r="O132" s="238"/>
      <c r="P132" s="238"/>
      <c r="Q132" s="238"/>
      <c r="R132" s="238"/>
      <c r="S132" s="238"/>
      <c r="T132" s="239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0" t="s">
        <v>165</v>
      </c>
      <c r="AU132" s="240" t="s">
        <v>84</v>
      </c>
      <c r="AV132" s="13" t="s">
        <v>82</v>
      </c>
      <c r="AW132" s="13" t="s">
        <v>35</v>
      </c>
      <c r="AX132" s="13" t="s">
        <v>75</v>
      </c>
      <c r="AY132" s="240" t="s">
        <v>153</v>
      </c>
    </row>
    <row r="133" s="14" customFormat="1">
      <c r="A133" s="14"/>
      <c r="B133" s="241"/>
      <c r="C133" s="242"/>
      <c r="D133" s="226" t="s">
        <v>165</v>
      </c>
      <c r="E133" s="243" t="s">
        <v>19</v>
      </c>
      <c r="F133" s="244" t="s">
        <v>1373</v>
      </c>
      <c r="G133" s="242"/>
      <c r="H133" s="245">
        <v>37.893000000000001</v>
      </c>
      <c r="I133" s="246"/>
      <c r="J133" s="242"/>
      <c r="K133" s="242"/>
      <c r="L133" s="247"/>
      <c r="M133" s="248"/>
      <c r="N133" s="249"/>
      <c r="O133" s="249"/>
      <c r="P133" s="249"/>
      <c r="Q133" s="249"/>
      <c r="R133" s="249"/>
      <c r="S133" s="249"/>
      <c r="T133" s="250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1" t="s">
        <v>165</v>
      </c>
      <c r="AU133" s="251" t="s">
        <v>84</v>
      </c>
      <c r="AV133" s="14" t="s">
        <v>84</v>
      </c>
      <c r="AW133" s="14" t="s">
        <v>35</v>
      </c>
      <c r="AX133" s="14" t="s">
        <v>75</v>
      </c>
      <c r="AY133" s="251" t="s">
        <v>153</v>
      </c>
    </row>
    <row r="134" s="15" customFormat="1">
      <c r="A134" s="15"/>
      <c r="B134" s="252"/>
      <c r="C134" s="253"/>
      <c r="D134" s="226" t="s">
        <v>165</v>
      </c>
      <c r="E134" s="254" t="s">
        <v>19</v>
      </c>
      <c r="F134" s="255" t="s">
        <v>168</v>
      </c>
      <c r="G134" s="253"/>
      <c r="H134" s="256">
        <v>37.893000000000001</v>
      </c>
      <c r="I134" s="257"/>
      <c r="J134" s="253"/>
      <c r="K134" s="253"/>
      <c r="L134" s="258"/>
      <c r="M134" s="259"/>
      <c r="N134" s="260"/>
      <c r="O134" s="260"/>
      <c r="P134" s="260"/>
      <c r="Q134" s="260"/>
      <c r="R134" s="260"/>
      <c r="S134" s="260"/>
      <c r="T134" s="261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62" t="s">
        <v>165</v>
      </c>
      <c r="AU134" s="262" t="s">
        <v>84</v>
      </c>
      <c r="AV134" s="15" t="s">
        <v>161</v>
      </c>
      <c r="AW134" s="15" t="s">
        <v>35</v>
      </c>
      <c r="AX134" s="15" t="s">
        <v>82</v>
      </c>
      <c r="AY134" s="262" t="s">
        <v>153</v>
      </c>
    </row>
    <row r="135" s="2" customFormat="1" ht="21.75" customHeight="1">
      <c r="A135" s="39"/>
      <c r="B135" s="40"/>
      <c r="C135" s="213" t="s">
        <v>216</v>
      </c>
      <c r="D135" s="213" t="s">
        <v>156</v>
      </c>
      <c r="E135" s="214" t="s">
        <v>742</v>
      </c>
      <c r="F135" s="215" t="s">
        <v>743</v>
      </c>
      <c r="G135" s="216" t="s">
        <v>172</v>
      </c>
      <c r="H135" s="217">
        <v>2.2290000000000001</v>
      </c>
      <c r="I135" s="218"/>
      <c r="J135" s="219">
        <f>ROUND(I135*H135,2)</f>
        <v>0</v>
      </c>
      <c r="K135" s="215" t="s">
        <v>333</v>
      </c>
      <c r="L135" s="45"/>
      <c r="M135" s="220" t="s">
        <v>19</v>
      </c>
      <c r="N135" s="221" t="s">
        <v>46</v>
      </c>
      <c r="O135" s="85"/>
      <c r="P135" s="222">
        <f>O135*H135</f>
        <v>0</v>
      </c>
      <c r="Q135" s="222">
        <v>0</v>
      </c>
      <c r="R135" s="222">
        <f>Q135*H135</f>
        <v>0</v>
      </c>
      <c r="S135" s="222">
        <v>0</v>
      </c>
      <c r="T135" s="223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24" t="s">
        <v>161</v>
      </c>
      <c r="AT135" s="224" t="s">
        <v>156</v>
      </c>
      <c r="AU135" s="224" t="s">
        <v>84</v>
      </c>
      <c r="AY135" s="18" t="s">
        <v>153</v>
      </c>
      <c r="BE135" s="225">
        <f>IF(N135="základní",J135,0)</f>
        <v>0</v>
      </c>
      <c r="BF135" s="225">
        <f>IF(N135="snížená",J135,0)</f>
        <v>0</v>
      </c>
      <c r="BG135" s="225">
        <f>IF(N135="zákl. přenesená",J135,0)</f>
        <v>0</v>
      </c>
      <c r="BH135" s="225">
        <f>IF(N135="sníž. přenesená",J135,0)</f>
        <v>0</v>
      </c>
      <c r="BI135" s="225">
        <f>IF(N135="nulová",J135,0)</f>
        <v>0</v>
      </c>
      <c r="BJ135" s="18" t="s">
        <v>82</v>
      </c>
      <c r="BK135" s="225">
        <f>ROUND(I135*H135,2)</f>
        <v>0</v>
      </c>
      <c r="BL135" s="18" t="s">
        <v>161</v>
      </c>
      <c r="BM135" s="224" t="s">
        <v>1374</v>
      </c>
    </row>
    <row r="136" s="2" customFormat="1">
      <c r="A136" s="39"/>
      <c r="B136" s="40"/>
      <c r="C136" s="41"/>
      <c r="D136" s="226" t="s">
        <v>163</v>
      </c>
      <c r="E136" s="41"/>
      <c r="F136" s="227" t="s">
        <v>745</v>
      </c>
      <c r="G136" s="41"/>
      <c r="H136" s="41"/>
      <c r="I136" s="228"/>
      <c r="J136" s="41"/>
      <c r="K136" s="41"/>
      <c r="L136" s="45"/>
      <c r="M136" s="229"/>
      <c r="N136" s="230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163</v>
      </c>
      <c r="AU136" s="18" t="s">
        <v>84</v>
      </c>
    </row>
    <row r="137" s="13" customFormat="1">
      <c r="A137" s="13"/>
      <c r="B137" s="231"/>
      <c r="C137" s="232"/>
      <c r="D137" s="226" t="s">
        <v>165</v>
      </c>
      <c r="E137" s="233" t="s">
        <v>19</v>
      </c>
      <c r="F137" s="234" t="s">
        <v>1296</v>
      </c>
      <c r="G137" s="232"/>
      <c r="H137" s="233" t="s">
        <v>19</v>
      </c>
      <c r="I137" s="235"/>
      <c r="J137" s="232"/>
      <c r="K137" s="232"/>
      <c r="L137" s="236"/>
      <c r="M137" s="237"/>
      <c r="N137" s="238"/>
      <c r="O137" s="238"/>
      <c r="P137" s="238"/>
      <c r="Q137" s="238"/>
      <c r="R137" s="238"/>
      <c r="S137" s="238"/>
      <c r="T137" s="239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0" t="s">
        <v>165</v>
      </c>
      <c r="AU137" s="240" t="s">
        <v>84</v>
      </c>
      <c r="AV137" s="13" t="s">
        <v>82</v>
      </c>
      <c r="AW137" s="13" t="s">
        <v>35</v>
      </c>
      <c r="AX137" s="13" t="s">
        <v>75</v>
      </c>
      <c r="AY137" s="240" t="s">
        <v>153</v>
      </c>
    </row>
    <row r="138" s="14" customFormat="1">
      <c r="A138" s="14"/>
      <c r="B138" s="241"/>
      <c r="C138" s="242"/>
      <c r="D138" s="226" t="s">
        <v>165</v>
      </c>
      <c r="E138" s="243" t="s">
        <v>19</v>
      </c>
      <c r="F138" s="244" t="s">
        <v>1375</v>
      </c>
      <c r="G138" s="242"/>
      <c r="H138" s="245">
        <v>2.2290000000000001</v>
      </c>
      <c r="I138" s="246"/>
      <c r="J138" s="242"/>
      <c r="K138" s="242"/>
      <c r="L138" s="247"/>
      <c r="M138" s="248"/>
      <c r="N138" s="249"/>
      <c r="O138" s="249"/>
      <c r="P138" s="249"/>
      <c r="Q138" s="249"/>
      <c r="R138" s="249"/>
      <c r="S138" s="249"/>
      <c r="T138" s="250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1" t="s">
        <v>165</v>
      </c>
      <c r="AU138" s="251" t="s">
        <v>84</v>
      </c>
      <c r="AV138" s="14" t="s">
        <v>84</v>
      </c>
      <c r="AW138" s="14" t="s">
        <v>35</v>
      </c>
      <c r="AX138" s="14" t="s">
        <v>75</v>
      </c>
      <c r="AY138" s="251" t="s">
        <v>153</v>
      </c>
    </row>
    <row r="139" s="15" customFormat="1">
      <c r="A139" s="15"/>
      <c r="B139" s="252"/>
      <c r="C139" s="253"/>
      <c r="D139" s="226" t="s">
        <v>165</v>
      </c>
      <c r="E139" s="254" t="s">
        <v>19</v>
      </c>
      <c r="F139" s="255" t="s">
        <v>168</v>
      </c>
      <c r="G139" s="253"/>
      <c r="H139" s="256">
        <v>2.2290000000000001</v>
      </c>
      <c r="I139" s="257"/>
      <c r="J139" s="253"/>
      <c r="K139" s="253"/>
      <c r="L139" s="258"/>
      <c r="M139" s="259"/>
      <c r="N139" s="260"/>
      <c r="O139" s="260"/>
      <c r="P139" s="260"/>
      <c r="Q139" s="260"/>
      <c r="R139" s="260"/>
      <c r="S139" s="260"/>
      <c r="T139" s="261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62" t="s">
        <v>165</v>
      </c>
      <c r="AU139" s="262" t="s">
        <v>84</v>
      </c>
      <c r="AV139" s="15" t="s">
        <v>161</v>
      </c>
      <c r="AW139" s="15" t="s">
        <v>35</v>
      </c>
      <c r="AX139" s="15" t="s">
        <v>82</v>
      </c>
      <c r="AY139" s="262" t="s">
        <v>153</v>
      </c>
    </row>
    <row r="140" s="2" customFormat="1" ht="16.5" customHeight="1">
      <c r="A140" s="39"/>
      <c r="B140" s="40"/>
      <c r="C140" s="213" t="s">
        <v>224</v>
      </c>
      <c r="D140" s="213" t="s">
        <v>156</v>
      </c>
      <c r="E140" s="214" t="s">
        <v>1298</v>
      </c>
      <c r="F140" s="215" t="s">
        <v>1299</v>
      </c>
      <c r="G140" s="216" t="s">
        <v>172</v>
      </c>
      <c r="H140" s="217">
        <v>2.0680000000000001</v>
      </c>
      <c r="I140" s="218"/>
      <c r="J140" s="219">
        <f>ROUND(I140*H140,2)</f>
        <v>0</v>
      </c>
      <c r="K140" s="215" t="s">
        <v>333</v>
      </c>
      <c r="L140" s="45"/>
      <c r="M140" s="220" t="s">
        <v>19</v>
      </c>
      <c r="N140" s="221" t="s">
        <v>46</v>
      </c>
      <c r="O140" s="85"/>
      <c r="P140" s="222">
        <f>O140*H140</f>
        <v>0</v>
      </c>
      <c r="Q140" s="222">
        <v>0</v>
      </c>
      <c r="R140" s="222">
        <f>Q140*H140</f>
        <v>0</v>
      </c>
      <c r="S140" s="222">
        <v>0</v>
      </c>
      <c r="T140" s="223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24" t="s">
        <v>161</v>
      </c>
      <c r="AT140" s="224" t="s">
        <v>156</v>
      </c>
      <c r="AU140" s="224" t="s">
        <v>84</v>
      </c>
      <c r="AY140" s="18" t="s">
        <v>153</v>
      </c>
      <c r="BE140" s="225">
        <f>IF(N140="základní",J140,0)</f>
        <v>0</v>
      </c>
      <c r="BF140" s="225">
        <f>IF(N140="snížená",J140,0)</f>
        <v>0</v>
      </c>
      <c r="BG140" s="225">
        <f>IF(N140="zákl. přenesená",J140,0)</f>
        <v>0</v>
      </c>
      <c r="BH140" s="225">
        <f>IF(N140="sníž. přenesená",J140,0)</f>
        <v>0</v>
      </c>
      <c r="BI140" s="225">
        <f>IF(N140="nulová",J140,0)</f>
        <v>0</v>
      </c>
      <c r="BJ140" s="18" t="s">
        <v>82</v>
      </c>
      <c r="BK140" s="225">
        <f>ROUND(I140*H140,2)</f>
        <v>0</v>
      </c>
      <c r="BL140" s="18" t="s">
        <v>161</v>
      </c>
      <c r="BM140" s="224" t="s">
        <v>1376</v>
      </c>
    </row>
    <row r="141" s="2" customFormat="1">
      <c r="A141" s="39"/>
      <c r="B141" s="40"/>
      <c r="C141" s="41"/>
      <c r="D141" s="226" t="s">
        <v>163</v>
      </c>
      <c r="E141" s="41"/>
      <c r="F141" s="227" t="s">
        <v>1301</v>
      </c>
      <c r="G141" s="41"/>
      <c r="H141" s="41"/>
      <c r="I141" s="228"/>
      <c r="J141" s="41"/>
      <c r="K141" s="41"/>
      <c r="L141" s="45"/>
      <c r="M141" s="229"/>
      <c r="N141" s="230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163</v>
      </c>
      <c r="AU141" s="18" t="s">
        <v>84</v>
      </c>
    </row>
    <row r="142" s="13" customFormat="1">
      <c r="A142" s="13"/>
      <c r="B142" s="231"/>
      <c r="C142" s="232"/>
      <c r="D142" s="226" t="s">
        <v>165</v>
      </c>
      <c r="E142" s="233" t="s">
        <v>19</v>
      </c>
      <c r="F142" s="234" t="s">
        <v>1302</v>
      </c>
      <c r="G142" s="232"/>
      <c r="H142" s="233" t="s">
        <v>19</v>
      </c>
      <c r="I142" s="235"/>
      <c r="J142" s="232"/>
      <c r="K142" s="232"/>
      <c r="L142" s="236"/>
      <c r="M142" s="237"/>
      <c r="N142" s="238"/>
      <c r="O142" s="238"/>
      <c r="P142" s="238"/>
      <c r="Q142" s="238"/>
      <c r="R142" s="238"/>
      <c r="S142" s="238"/>
      <c r="T142" s="23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0" t="s">
        <v>165</v>
      </c>
      <c r="AU142" s="240" t="s">
        <v>84</v>
      </c>
      <c r="AV142" s="13" t="s">
        <v>82</v>
      </c>
      <c r="AW142" s="13" t="s">
        <v>35</v>
      </c>
      <c r="AX142" s="13" t="s">
        <v>75</v>
      </c>
      <c r="AY142" s="240" t="s">
        <v>153</v>
      </c>
    </row>
    <row r="143" s="14" customFormat="1">
      <c r="A143" s="14"/>
      <c r="B143" s="241"/>
      <c r="C143" s="242"/>
      <c r="D143" s="226" t="s">
        <v>165</v>
      </c>
      <c r="E143" s="243" t="s">
        <v>19</v>
      </c>
      <c r="F143" s="244" t="s">
        <v>1377</v>
      </c>
      <c r="G143" s="242"/>
      <c r="H143" s="245">
        <v>2.0680000000000001</v>
      </c>
      <c r="I143" s="246"/>
      <c r="J143" s="242"/>
      <c r="K143" s="242"/>
      <c r="L143" s="247"/>
      <c r="M143" s="248"/>
      <c r="N143" s="249"/>
      <c r="O143" s="249"/>
      <c r="P143" s="249"/>
      <c r="Q143" s="249"/>
      <c r="R143" s="249"/>
      <c r="S143" s="249"/>
      <c r="T143" s="250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1" t="s">
        <v>165</v>
      </c>
      <c r="AU143" s="251" t="s">
        <v>84</v>
      </c>
      <c r="AV143" s="14" t="s">
        <v>84</v>
      </c>
      <c r="AW143" s="14" t="s">
        <v>35</v>
      </c>
      <c r="AX143" s="14" t="s">
        <v>75</v>
      </c>
      <c r="AY143" s="251" t="s">
        <v>153</v>
      </c>
    </row>
    <row r="144" s="15" customFormat="1">
      <c r="A144" s="15"/>
      <c r="B144" s="252"/>
      <c r="C144" s="253"/>
      <c r="D144" s="226" t="s">
        <v>165</v>
      </c>
      <c r="E144" s="254" t="s">
        <v>19</v>
      </c>
      <c r="F144" s="255" t="s">
        <v>168</v>
      </c>
      <c r="G144" s="253"/>
      <c r="H144" s="256">
        <v>2.0680000000000001</v>
      </c>
      <c r="I144" s="257"/>
      <c r="J144" s="253"/>
      <c r="K144" s="253"/>
      <c r="L144" s="258"/>
      <c r="M144" s="259"/>
      <c r="N144" s="260"/>
      <c r="O144" s="260"/>
      <c r="P144" s="260"/>
      <c r="Q144" s="260"/>
      <c r="R144" s="260"/>
      <c r="S144" s="260"/>
      <c r="T144" s="261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62" t="s">
        <v>165</v>
      </c>
      <c r="AU144" s="262" t="s">
        <v>84</v>
      </c>
      <c r="AV144" s="15" t="s">
        <v>161</v>
      </c>
      <c r="AW144" s="15" t="s">
        <v>35</v>
      </c>
      <c r="AX144" s="15" t="s">
        <v>82</v>
      </c>
      <c r="AY144" s="262" t="s">
        <v>153</v>
      </c>
    </row>
    <row r="145" s="2" customFormat="1" ht="16.5" customHeight="1">
      <c r="A145" s="39"/>
      <c r="B145" s="40"/>
      <c r="C145" s="213" t="s">
        <v>230</v>
      </c>
      <c r="D145" s="213" t="s">
        <v>156</v>
      </c>
      <c r="E145" s="214" t="s">
        <v>813</v>
      </c>
      <c r="F145" s="215" t="s">
        <v>814</v>
      </c>
      <c r="G145" s="216" t="s">
        <v>172</v>
      </c>
      <c r="H145" s="217">
        <v>2.2290000000000001</v>
      </c>
      <c r="I145" s="218"/>
      <c r="J145" s="219">
        <f>ROUND(I145*H145,2)</f>
        <v>0</v>
      </c>
      <c r="K145" s="215" t="s">
        <v>333</v>
      </c>
      <c r="L145" s="45"/>
      <c r="M145" s="220" t="s">
        <v>19</v>
      </c>
      <c r="N145" s="221" t="s">
        <v>46</v>
      </c>
      <c r="O145" s="85"/>
      <c r="P145" s="222">
        <f>O145*H145</f>
        <v>0</v>
      </c>
      <c r="Q145" s="222">
        <v>0</v>
      </c>
      <c r="R145" s="222">
        <f>Q145*H145</f>
        <v>0</v>
      </c>
      <c r="S145" s="222">
        <v>0</v>
      </c>
      <c r="T145" s="223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24" t="s">
        <v>161</v>
      </c>
      <c r="AT145" s="224" t="s">
        <v>156</v>
      </c>
      <c r="AU145" s="224" t="s">
        <v>84</v>
      </c>
      <c r="AY145" s="18" t="s">
        <v>153</v>
      </c>
      <c r="BE145" s="225">
        <f>IF(N145="základní",J145,0)</f>
        <v>0</v>
      </c>
      <c r="BF145" s="225">
        <f>IF(N145="snížená",J145,0)</f>
        <v>0</v>
      </c>
      <c r="BG145" s="225">
        <f>IF(N145="zákl. přenesená",J145,0)</f>
        <v>0</v>
      </c>
      <c r="BH145" s="225">
        <f>IF(N145="sníž. přenesená",J145,0)</f>
        <v>0</v>
      </c>
      <c r="BI145" s="225">
        <f>IF(N145="nulová",J145,0)</f>
        <v>0</v>
      </c>
      <c r="BJ145" s="18" t="s">
        <v>82</v>
      </c>
      <c r="BK145" s="225">
        <f>ROUND(I145*H145,2)</f>
        <v>0</v>
      </c>
      <c r="BL145" s="18" t="s">
        <v>161</v>
      </c>
      <c r="BM145" s="224" t="s">
        <v>1378</v>
      </c>
    </row>
    <row r="146" s="2" customFormat="1">
      <c r="A146" s="39"/>
      <c r="B146" s="40"/>
      <c r="C146" s="41"/>
      <c r="D146" s="226" t="s">
        <v>163</v>
      </c>
      <c r="E146" s="41"/>
      <c r="F146" s="227" t="s">
        <v>816</v>
      </c>
      <c r="G146" s="41"/>
      <c r="H146" s="41"/>
      <c r="I146" s="228"/>
      <c r="J146" s="41"/>
      <c r="K146" s="41"/>
      <c r="L146" s="45"/>
      <c r="M146" s="229"/>
      <c r="N146" s="230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163</v>
      </c>
      <c r="AU146" s="18" t="s">
        <v>84</v>
      </c>
    </row>
    <row r="147" s="12" customFormat="1" ht="22.8" customHeight="1">
      <c r="A147" s="12"/>
      <c r="B147" s="197"/>
      <c r="C147" s="198"/>
      <c r="D147" s="199" t="s">
        <v>74</v>
      </c>
      <c r="E147" s="211" t="s">
        <v>831</v>
      </c>
      <c r="F147" s="211" t="s">
        <v>832</v>
      </c>
      <c r="G147" s="198"/>
      <c r="H147" s="198"/>
      <c r="I147" s="201"/>
      <c r="J147" s="212">
        <f>BK147</f>
        <v>0</v>
      </c>
      <c r="K147" s="198"/>
      <c r="L147" s="203"/>
      <c r="M147" s="204"/>
      <c r="N147" s="205"/>
      <c r="O147" s="205"/>
      <c r="P147" s="206">
        <f>SUM(P148:P149)</f>
        <v>0</v>
      </c>
      <c r="Q147" s="205"/>
      <c r="R147" s="206">
        <f>SUM(R148:R149)</f>
        <v>0</v>
      </c>
      <c r="S147" s="205"/>
      <c r="T147" s="207">
        <f>SUM(T148:T149)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08" t="s">
        <v>82</v>
      </c>
      <c r="AT147" s="209" t="s">
        <v>74</v>
      </c>
      <c r="AU147" s="209" t="s">
        <v>82</v>
      </c>
      <c r="AY147" s="208" t="s">
        <v>153</v>
      </c>
      <c r="BK147" s="210">
        <f>SUM(BK148:BK149)</f>
        <v>0</v>
      </c>
    </row>
    <row r="148" s="2" customFormat="1" ht="16.5" customHeight="1">
      <c r="A148" s="39"/>
      <c r="B148" s="40"/>
      <c r="C148" s="213" t="s">
        <v>235</v>
      </c>
      <c r="D148" s="213" t="s">
        <v>156</v>
      </c>
      <c r="E148" s="214" t="s">
        <v>1305</v>
      </c>
      <c r="F148" s="215" t="s">
        <v>1306</v>
      </c>
      <c r="G148" s="216" t="s">
        <v>172</v>
      </c>
      <c r="H148" s="217">
        <v>0.36899999999999999</v>
      </c>
      <c r="I148" s="218"/>
      <c r="J148" s="219">
        <f>ROUND(I148*H148,2)</f>
        <v>0</v>
      </c>
      <c r="K148" s="215" t="s">
        <v>333</v>
      </c>
      <c r="L148" s="45"/>
      <c r="M148" s="220" t="s">
        <v>19</v>
      </c>
      <c r="N148" s="221" t="s">
        <v>46</v>
      </c>
      <c r="O148" s="85"/>
      <c r="P148" s="222">
        <f>O148*H148</f>
        <v>0</v>
      </c>
      <c r="Q148" s="222">
        <v>0</v>
      </c>
      <c r="R148" s="222">
        <f>Q148*H148</f>
        <v>0</v>
      </c>
      <c r="S148" s="222">
        <v>0</v>
      </c>
      <c r="T148" s="223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24" t="s">
        <v>161</v>
      </c>
      <c r="AT148" s="224" t="s">
        <v>156</v>
      </c>
      <c r="AU148" s="224" t="s">
        <v>84</v>
      </c>
      <c r="AY148" s="18" t="s">
        <v>153</v>
      </c>
      <c r="BE148" s="225">
        <f>IF(N148="základní",J148,0)</f>
        <v>0</v>
      </c>
      <c r="BF148" s="225">
        <f>IF(N148="snížená",J148,0)</f>
        <v>0</v>
      </c>
      <c r="BG148" s="225">
        <f>IF(N148="zákl. přenesená",J148,0)</f>
        <v>0</v>
      </c>
      <c r="BH148" s="225">
        <f>IF(N148="sníž. přenesená",J148,0)</f>
        <v>0</v>
      </c>
      <c r="BI148" s="225">
        <f>IF(N148="nulová",J148,0)</f>
        <v>0</v>
      </c>
      <c r="BJ148" s="18" t="s">
        <v>82</v>
      </c>
      <c r="BK148" s="225">
        <f>ROUND(I148*H148,2)</f>
        <v>0</v>
      </c>
      <c r="BL148" s="18" t="s">
        <v>161</v>
      </c>
      <c r="BM148" s="224" t="s">
        <v>1379</v>
      </c>
    </row>
    <row r="149" s="2" customFormat="1">
      <c r="A149" s="39"/>
      <c r="B149" s="40"/>
      <c r="C149" s="41"/>
      <c r="D149" s="226" t="s">
        <v>163</v>
      </c>
      <c r="E149" s="41"/>
      <c r="F149" s="227" t="s">
        <v>1308</v>
      </c>
      <c r="G149" s="41"/>
      <c r="H149" s="41"/>
      <c r="I149" s="228"/>
      <c r="J149" s="41"/>
      <c r="K149" s="41"/>
      <c r="L149" s="45"/>
      <c r="M149" s="229"/>
      <c r="N149" s="230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163</v>
      </c>
      <c r="AU149" s="18" t="s">
        <v>84</v>
      </c>
    </row>
    <row r="150" s="12" customFormat="1" ht="25.92" customHeight="1">
      <c r="A150" s="12"/>
      <c r="B150" s="197"/>
      <c r="C150" s="198"/>
      <c r="D150" s="199" t="s">
        <v>74</v>
      </c>
      <c r="E150" s="200" t="s">
        <v>169</v>
      </c>
      <c r="F150" s="200" t="s">
        <v>1309</v>
      </c>
      <c r="G150" s="198"/>
      <c r="H150" s="198"/>
      <c r="I150" s="201"/>
      <c r="J150" s="202">
        <f>BK150</f>
        <v>0</v>
      </c>
      <c r="K150" s="198"/>
      <c r="L150" s="203"/>
      <c r="M150" s="204"/>
      <c r="N150" s="205"/>
      <c r="O150" s="205"/>
      <c r="P150" s="206">
        <f>P151</f>
        <v>0</v>
      </c>
      <c r="Q150" s="205"/>
      <c r="R150" s="206">
        <f>R151</f>
        <v>0</v>
      </c>
      <c r="S150" s="205"/>
      <c r="T150" s="207">
        <f>T151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08" t="s">
        <v>177</v>
      </c>
      <c r="AT150" s="209" t="s">
        <v>74</v>
      </c>
      <c r="AU150" s="209" t="s">
        <v>75</v>
      </c>
      <c r="AY150" s="208" t="s">
        <v>153</v>
      </c>
      <c r="BK150" s="210">
        <f>BK151</f>
        <v>0</v>
      </c>
    </row>
    <row r="151" s="12" customFormat="1" ht="22.8" customHeight="1">
      <c r="A151" s="12"/>
      <c r="B151" s="197"/>
      <c r="C151" s="198"/>
      <c r="D151" s="199" t="s">
        <v>74</v>
      </c>
      <c r="E151" s="211" t="s">
        <v>1310</v>
      </c>
      <c r="F151" s="211" t="s">
        <v>1311</v>
      </c>
      <c r="G151" s="198"/>
      <c r="H151" s="198"/>
      <c r="I151" s="201"/>
      <c r="J151" s="212">
        <f>BK151</f>
        <v>0</v>
      </c>
      <c r="K151" s="198"/>
      <c r="L151" s="203"/>
      <c r="M151" s="204"/>
      <c r="N151" s="205"/>
      <c r="O151" s="205"/>
      <c r="P151" s="206">
        <f>SUM(P152:P158)</f>
        <v>0</v>
      </c>
      <c r="Q151" s="205"/>
      <c r="R151" s="206">
        <f>SUM(R152:R158)</f>
        <v>0</v>
      </c>
      <c r="S151" s="205"/>
      <c r="T151" s="207">
        <f>SUM(T152:T158)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08" t="s">
        <v>177</v>
      </c>
      <c r="AT151" s="209" t="s">
        <v>74</v>
      </c>
      <c r="AU151" s="209" t="s">
        <v>82</v>
      </c>
      <c r="AY151" s="208" t="s">
        <v>153</v>
      </c>
      <c r="BK151" s="210">
        <f>SUM(BK152:BK158)</f>
        <v>0</v>
      </c>
    </row>
    <row r="152" s="2" customFormat="1" ht="16.5" customHeight="1">
      <c r="A152" s="39"/>
      <c r="B152" s="40"/>
      <c r="C152" s="213" t="s">
        <v>254</v>
      </c>
      <c r="D152" s="213" t="s">
        <v>156</v>
      </c>
      <c r="E152" s="214" t="s">
        <v>1312</v>
      </c>
      <c r="F152" s="215" t="s">
        <v>1313</v>
      </c>
      <c r="G152" s="216" t="s">
        <v>344</v>
      </c>
      <c r="H152" s="217">
        <v>10</v>
      </c>
      <c r="I152" s="218"/>
      <c r="J152" s="219">
        <f>ROUND(I152*H152,2)</f>
        <v>0</v>
      </c>
      <c r="K152" s="215" t="s">
        <v>333</v>
      </c>
      <c r="L152" s="45"/>
      <c r="M152" s="220" t="s">
        <v>19</v>
      </c>
      <c r="N152" s="221" t="s">
        <v>46</v>
      </c>
      <c r="O152" s="85"/>
      <c r="P152" s="222">
        <f>O152*H152</f>
        <v>0</v>
      </c>
      <c r="Q152" s="222">
        <v>0</v>
      </c>
      <c r="R152" s="222">
        <f>Q152*H152</f>
        <v>0</v>
      </c>
      <c r="S152" s="222">
        <v>0</v>
      </c>
      <c r="T152" s="223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24" t="s">
        <v>741</v>
      </c>
      <c r="AT152" s="224" t="s">
        <v>156</v>
      </c>
      <c r="AU152" s="224" t="s">
        <v>84</v>
      </c>
      <c r="AY152" s="18" t="s">
        <v>153</v>
      </c>
      <c r="BE152" s="225">
        <f>IF(N152="základní",J152,0)</f>
        <v>0</v>
      </c>
      <c r="BF152" s="225">
        <f>IF(N152="snížená",J152,0)</f>
        <v>0</v>
      </c>
      <c r="BG152" s="225">
        <f>IF(N152="zákl. přenesená",J152,0)</f>
        <v>0</v>
      </c>
      <c r="BH152" s="225">
        <f>IF(N152="sníž. přenesená",J152,0)</f>
        <v>0</v>
      </c>
      <c r="BI152" s="225">
        <f>IF(N152="nulová",J152,0)</f>
        <v>0</v>
      </c>
      <c r="BJ152" s="18" t="s">
        <v>82</v>
      </c>
      <c r="BK152" s="225">
        <f>ROUND(I152*H152,2)</f>
        <v>0</v>
      </c>
      <c r="BL152" s="18" t="s">
        <v>741</v>
      </c>
      <c r="BM152" s="224" t="s">
        <v>1380</v>
      </c>
    </row>
    <row r="153" s="2" customFormat="1">
      <c r="A153" s="39"/>
      <c r="B153" s="40"/>
      <c r="C153" s="41"/>
      <c r="D153" s="226" t="s">
        <v>163</v>
      </c>
      <c r="E153" s="41"/>
      <c r="F153" s="227" t="s">
        <v>1315</v>
      </c>
      <c r="G153" s="41"/>
      <c r="H153" s="41"/>
      <c r="I153" s="228"/>
      <c r="J153" s="41"/>
      <c r="K153" s="41"/>
      <c r="L153" s="45"/>
      <c r="M153" s="229"/>
      <c r="N153" s="230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163</v>
      </c>
      <c r="AU153" s="18" t="s">
        <v>84</v>
      </c>
    </row>
    <row r="154" s="13" customFormat="1">
      <c r="A154" s="13"/>
      <c r="B154" s="231"/>
      <c r="C154" s="232"/>
      <c r="D154" s="226" t="s">
        <v>165</v>
      </c>
      <c r="E154" s="233" t="s">
        <v>19</v>
      </c>
      <c r="F154" s="234" t="s">
        <v>1316</v>
      </c>
      <c r="G154" s="232"/>
      <c r="H154" s="233" t="s">
        <v>19</v>
      </c>
      <c r="I154" s="235"/>
      <c r="J154" s="232"/>
      <c r="K154" s="232"/>
      <c r="L154" s="236"/>
      <c r="M154" s="237"/>
      <c r="N154" s="238"/>
      <c r="O154" s="238"/>
      <c r="P154" s="238"/>
      <c r="Q154" s="238"/>
      <c r="R154" s="238"/>
      <c r="S154" s="238"/>
      <c r="T154" s="23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0" t="s">
        <v>165</v>
      </c>
      <c r="AU154" s="240" t="s">
        <v>84</v>
      </c>
      <c r="AV154" s="13" t="s">
        <v>82</v>
      </c>
      <c r="AW154" s="13" t="s">
        <v>35</v>
      </c>
      <c r="AX154" s="13" t="s">
        <v>75</v>
      </c>
      <c r="AY154" s="240" t="s">
        <v>153</v>
      </c>
    </row>
    <row r="155" s="14" customFormat="1">
      <c r="A155" s="14"/>
      <c r="B155" s="241"/>
      <c r="C155" s="242"/>
      <c r="D155" s="226" t="s">
        <v>165</v>
      </c>
      <c r="E155" s="243" t="s">
        <v>19</v>
      </c>
      <c r="F155" s="244" t="s">
        <v>1381</v>
      </c>
      <c r="G155" s="242"/>
      <c r="H155" s="245">
        <v>10</v>
      </c>
      <c r="I155" s="246"/>
      <c r="J155" s="242"/>
      <c r="K155" s="242"/>
      <c r="L155" s="247"/>
      <c r="M155" s="248"/>
      <c r="N155" s="249"/>
      <c r="O155" s="249"/>
      <c r="P155" s="249"/>
      <c r="Q155" s="249"/>
      <c r="R155" s="249"/>
      <c r="S155" s="249"/>
      <c r="T155" s="250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1" t="s">
        <v>165</v>
      </c>
      <c r="AU155" s="251" t="s">
        <v>84</v>
      </c>
      <c r="AV155" s="14" t="s">
        <v>84</v>
      </c>
      <c r="AW155" s="14" t="s">
        <v>35</v>
      </c>
      <c r="AX155" s="14" t="s">
        <v>75</v>
      </c>
      <c r="AY155" s="251" t="s">
        <v>153</v>
      </c>
    </row>
    <row r="156" s="15" customFormat="1">
      <c r="A156" s="15"/>
      <c r="B156" s="252"/>
      <c r="C156" s="253"/>
      <c r="D156" s="226" t="s">
        <v>165</v>
      </c>
      <c r="E156" s="254" t="s">
        <v>19</v>
      </c>
      <c r="F156" s="255" t="s">
        <v>168</v>
      </c>
      <c r="G156" s="253"/>
      <c r="H156" s="256">
        <v>10</v>
      </c>
      <c r="I156" s="257"/>
      <c r="J156" s="253"/>
      <c r="K156" s="253"/>
      <c r="L156" s="258"/>
      <c r="M156" s="259"/>
      <c r="N156" s="260"/>
      <c r="O156" s="260"/>
      <c r="P156" s="260"/>
      <c r="Q156" s="260"/>
      <c r="R156" s="260"/>
      <c r="S156" s="260"/>
      <c r="T156" s="261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62" t="s">
        <v>165</v>
      </c>
      <c r="AU156" s="262" t="s">
        <v>84</v>
      </c>
      <c r="AV156" s="15" t="s">
        <v>161</v>
      </c>
      <c r="AW156" s="15" t="s">
        <v>35</v>
      </c>
      <c r="AX156" s="15" t="s">
        <v>82</v>
      </c>
      <c r="AY156" s="262" t="s">
        <v>153</v>
      </c>
    </row>
    <row r="157" s="2" customFormat="1" ht="16.5" customHeight="1">
      <c r="A157" s="39"/>
      <c r="B157" s="40"/>
      <c r="C157" s="213" t="s">
        <v>262</v>
      </c>
      <c r="D157" s="213" t="s">
        <v>156</v>
      </c>
      <c r="E157" s="214" t="s">
        <v>1318</v>
      </c>
      <c r="F157" s="215" t="s">
        <v>1319</v>
      </c>
      <c r="G157" s="216" t="s">
        <v>344</v>
      </c>
      <c r="H157" s="217">
        <v>10</v>
      </c>
      <c r="I157" s="218"/>
      <c r="J157" s="219">
        <f>ROUND(I157*H157,2)</f>
        <v>0</v>
      </c>
      <c r="K157" s="215" t="s">
        <v>333</v>
      </c>
      <c r="L157" s="45"/>
      <c r="M157" s="220" t="s">
        <v>19</v>
      </c>
      <c r="N157" s="221" t="s">
        <v>46</v>
      </c>
      <c r="O157" s="85"/>
      <c r="P157" s="222">
        <f>O157*H157</f>
        <v>0</v>
      </c>
      <c r="Q157" s="222">
        <v>0</v>
      </c>
      <c r="R157" s="222">
        <f>Q157*H157</f>
        <v>0</v>
      </c>
      <c r="S157" s="222">
        <v>0</v>
      </c>
      <c r="T157" s="223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24" t="s">
        <v>741</v>
      </c>
      <c r="AT157" s="224" t="s">
        <v>156</v>
      </c>
      <c r="AU157" s="224" t="s">
        <v>84</v>
      </c>
      <c r="AY157" s="18" t="s">
        <v>153</v>
      </c>
      <c r="BE157" s="225">
        <f>IF(N157="základní",J157,0)</f>
        <v>0</v>
      </c>
      <c r="BF157" s="225">
        <f>IF(N157="snížená",J157,0)</f>
        <v>0</v>
      </c>
      <c r="BG157" s="225">
        <f>IF(N157="zákl. přenesená",J157,0)</f>
        <v>0</v>
      </c>
      <c r="BH157" s="225">
        <f>IF(N157="sníž. přenesená",J157,0)</f>
        <v>0</v>
      </c>
      <c r="BI157" s="225">
        <f>IF(N157="nulová",J157,0)</f>
        <v>0</v>
      </c>
      <c r="BJ157" s="18" t="s">
        <v>82</v>
      </c>
      <c r="BK157" s="225">
        <f>ROUND(I157*H157,2)</f>
        <v>0</v>
      </c>
      <c r="BL157" s="18" t="s">
        <v>741</v>
      </c>
      <c r="BM157" s="224" t="s">
        <v>1382</v>
      </c>
    </row>
    <row r="158" s="2" customFormat="1">
      <c r="A158" s="39"/>
      <c r="B158" s="40"/>
      <c r="C158" s="41"/>
      <c r="D158" s="226" t="s">
        <v>163</v>
      </c>
      <c r="E158" s="41"/>
      <c r="F158" s="227" t="s">
        <v>1321</v>
      </c>
      <c r="G158" s="41"/>
      <c r="H158" s="41"/>
      <c r="I158" s="228"/>
      <c r="J158" s="41"/>
      <c r="K158" s="41"/>
      <c r="L158" s="45"/>
      <c r="M158" s="277"/>
      <c r="N158" s="278"/>
      <c r="O158" s="279"/>
      <c r="P158" s="279"/>
      <c r="Q158" s="279"/>
      <c r="R158" s="279"/>
      <c r="S158" s="279"/>
      <c r="T158" s="280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163</v>
      </c>
      <c r="AU158" s="18" t="s">
        <v>84</v>
      </c>
    </row>
    <row r="159" s="2" customFormat="1" ht="6.96" customHeight="1">
      <c r="A159" s="39"/>
      <c r="B159" s="60"/>
      <c r="C159" s="61"/>
      <c r="D159" s="61"/>
      <c r="E159" s="61"/>
      <c r="F159" s="61"/>
      <c r="G159" s="61"/>
      <c r="H159" s="61"/>
      <c r="I159" s="61"/>
      <c r="J159" s="61"/>
      <c r="K159" s="61"/>
      <c r="L159" s="45"/>
      <c r="M159" s="39"/>
      <c r="O159" s="39"/>
      <c r="P159" s="39"/>
      <c r="Q159" s="39"/>
      <c r="R159" s="39"/>
      <c r="S159" s="39"/>
      <c r="T159" s="39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</row>
  </sheetData>
  <sheetProtection sheet="1" autoFilter="0" formatColumns="0" formatRows="0" objects="1" scenarios="1" spinCount="100000" saltValue="qYmGXGTb3EzTWOk6XUmKxCbbNnrGPQ6rcKbb3cL9WMS5VHMpIyWpkbnZFdF4u0oGcxNiIWHIS585p5EVZDbtgg==" hashValue="LnXcCJ6aV0obmAaB9DGLqmovokCA/1p8pxeggrK3Do8xrnbEo514YSNI8DkthsZzvHpduXMbkk3p0M9TcudjiQ==" algorithmName="SHA-512" password="CC35"/>
  <autoFilter ref="C91:K15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0:H80"/>
    <mergeCell ref="E82:H82"/>
    <mergeCell ref="E84:H8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Vaněk Libor</dc:creator>
  <cp:lastModifiedBy>Vaněk Libor</cp:lastModifiedBy>
  <dcterms:created xsi:type="dcterms:W3CDTF">2021-04-15T11:21:32Z</dcterms:created>
  <dcterms:modified xsi:type="dcterms:W3CDTF">2021-04-15T11:21:49Z</dcterms:modified>
</cp:coreProperties>
</file>