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1\65421030_Oprava trati v úseku Číčenice – Vodňany - SČ NEBUDE, likvidace 0, jen polovina štěrku\"/>
    </mc:Choice>
  </mc:AlternateContent>
  <bookViews>
    <workbookView xWindow="0" yWindow="0" windowWidth="28800" windowHeight="12345"/>
  </bookViews>
  <sheets>
    <sheet name="Rekapitulace stavby" sheetId="1" r:id="rId1"/>
    <sheet name="SO 01.1 - Železniční svršek" sheetId="2" r:id="rId2"/>
    <sheet name="SO 01.2 - Materíál dodáva..." sheetId="3" r:id="rId3"/>
    <sheet name="SO 02.1 - Železniční svršek" sheetId="4" r:id="rId4"/>
    <sheet name="SO 02.2 - Materíál dodáva..." sheetId="5" r:id="rId5"/>
    <sheet name="SO 03.1 - Železniční svršek" sheetId="6" r:id="rId6"/>
    <sheet name="SO 03.2 - Materíál dodáva..." sheetId="7" r:id="rId7"/>
    <sheet name="SO 04.1 - Železniční svršek" sheetId="8" r:id="rId8"/>
    <sheet name="SO 04.2 - Materíál dodáva..." sheetId="9" r:id="rId9"/>
    <sheet name="SO 05.1 - Železniční svršek" sheetId="10" r:id="rId10"/>
    <sheet name="SO 05.2 - Materíál dodáva..." sheetId="11" r:id="rId11"/>
    <sheet name="SO 06.1 - Železniční svrš..." sheetId="12" r:id="rId12"/>
    <sheet name="SO 07 - Oprava propustku ..." sheetId="13" r:id="rId13"/>
    <sheet name="SO 08 - Oprava propustku ..." sheetId="14" r:id="rId14"/>
    <sheet name="SO 09 - Oprava propustku ..." sheetId="15" r:id="rId15"/>
    <sheet name="SO 10 - Oprava propustku ..." sheetId="16" r:id="rId16"/>
    <sheet name="VON - Vedlejší a ostatní ..." sheetId="17" r:id="rId17"/>
    <sheet name="Pokyny pro vyplnění" sheetId="18" r:id="rId18"/>
  </sheets>
  <definedNames>
    <definedName name="_xlnm._FilterDatabase" localSheetId="1" hidden="1">'SO 01.1 - Železniční svršek'!$C$87:$K$275</definedName>
    <definedName name="_xlnm._FilterDatabase" localSheetId="2" hidden="1">'SO 01.2 - Materíál dodáva...'!$C$84:$K$94</definedName>
    <definedName name="_xlnm._FilterDatabase" localSheetId="3" hidden="1">'SO 02.1 - Železniční svršek'!$C$87:$K$162</definedName>
    <definedName name="_xlnm._FilterDatabase" localSheetId="4" hidden="1">'SO 02.2 - Materíál dodáva...'!$C$84:$K$91</definedName>
    <definedName name="_xlnm._FilterDatabase" localSheetId="5" hidden="1">'SO 03.1 - Železniční svršek'!$C$87:$K$151</definedName>
    <definedName name="_xlnm._FilterDatabase" localSheetId="6" hidden="1">'SO 03.2 - Materíál dodáva...'!$C$84:$K$91</definedName>
    <definedName name="_xlnm._FilterDatabase" localSheetId="7" hidden="1">'SO 04.1 - Železniční svršek'!$C$87:$K$168</definedName>
    <definedName name="_xlnm._FilterDatabase" localSheetId="8" hidden="1">'SO 04.2 - Materíál dodáva...'!$C$84:$K$91</definedName>
    <definedName name="_xlnm._FilterDatabase" localSheetId="9" hidden="1">'SO 05.1 - Železniční svršek'!$C$87:$K$151</definedName>
    <definedName name="_xlnm._FilterDatabase" localSheetId="10" hidden="1">'SO 05.2 - Materíál dodáva...'!$C$84:$K$91</definedName>
    <definedName name="_xlnm._FilterDatabase" localSheetId="11" hidden="1">'SO 06.1 - Železniční svrš...'!$C$87:$K$128</definedName>
    <definedName name="_xlnm._FilterDatabase" localSheetId="12" hidden="1">'SO 07 - Oprava propustku ...'!$C$83:$K$142</definedName>
    <definedName name="_xlnm._FilterDatabase" localSheetId="13" hidden="1">'SO 08 - Oprava propustku ...'!$C$80:$K$147</definedName>
    <definedName name="_xlnm._FilterDatabase" localSheetId="14" hidden="1">'SO 09 - Oprava propustku ...'!$C$81:$K$156</definedName>
    <definedName name="_xlnm._FilterDatabase" localSheetId="15" hidden="1">'SO 10 - Oprava propustku ...'!$C$81:$K$149</definedName>
    <definedName name="_xlnm._FilterDatabase" localSheetId="16" hidden="1">'VON - Vedlejší a ostatní ...'!$C$79:$K$94</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02.2 - Materíál dodáva...'!$84:$84</definedName>
    <definedName name="_xlnm.Print_Titles" localSheetId="5">'SO 03.1 - Železniční svršek'!$87:$87</definedName>
    <definedName name="_xlnm.Print_Titles" localSheetId="6">'SO 03.2 - Materíál dodáva...'!$84:$84</definedName>
    <definedName name="_xlnm.Print_Titles" localSheetId="7">'SO 04.1 - Železniční svršek'!$87:$87</definedName>
    <definedName name="_xlnm.Print_Titles" localSheetId="8">'SO 04.2 - Materíál dodáva...'!$84:$84</definedName>
    <definedName name="_xlnm.Print_Titles" localSheetId="9">'SO 05.1 - Železniční svršek'!$87:$87</definedName>
    <definedName name="_xlnm.Print_Titles" localSheetId="10">'SO 05.2 - Materíál dodáva...'!$84:$84</definedName>
    <definedName name="_xlnm.Print_Titles" localSheetId="11">'SO 06.1 - Železniční svrš...'!$87:$87</definedName>
    <definedName name="_xlnm.Print_Titles" localSheetId="12">'SO 07 - Oprava propustku ...'!$83:$83</definedName>
    <definedName name="_xlnm.Print_Titles" localSheetId="13">'SO 08 - Oprava propustku ...'!$80:$80</definedName>
    <definedName name="_xlnm.Print_Titles" localSheetId="14">'SO 09 - Oprava propustku ...'!$81:$81</definedName>
    <definedName name="_xlnm.Print_Titles" localSheetId="15">'SO 10 - Oprava propustku ...'!$81:$81</definedName>
    <definedName name="_xlnm.Print_Titles" localSheetId="16">'VON - Vedlejší a ostatní ...'!$79:$79</definedName>
    <definedName name="_xlnm.Print_Area" localSheetId="17">'Pokyny pro vyplnění'!$B$2:$K$71,'Pokyny pro vyplnění'!$B$74:$K$118,'Pokyny pro vyplnění'!$B$121:$K$161,'Pokyny pro vyplnění'!$B$164:$K$218</definedName>
    <definedName name="_xlnm.Print_Area" localSheetId="0">'Rekapitulace stavby'!$D$4:$AO$36,'Rekapitulace stavby'!$C$42:$AQ$77</definedName>
    <definedName name="_xlnm.Print_Area" localSheetId="1">'SO 01.1 - Železniční svršek'!$C$4:$J$41,'SO 01.1 - Železniční svršek'!$C$47:$J$67,'SO 01.1 - Železniční svršek'!$C$73:$K$275</definedName>
    <definedName name="_xlnm.Print_Area" localSheetId="2">'SO 01.2 - Materíál dodáva...'!$C$4:$J$41,'SO 01.2 - Materíál dodáva...'!$C$47:$J$64,'SO 01.2 - Materíál dodáva...'!$C$70:$K$94</definedName>
    <definedName name="_xlnm.Print_Area" localSheetId="3">'SO 02.1 - Železniční svršek'!$C$4:$J$41,'SO 02.1 - Železniční svršek'!$C$47:$J$67,'SO 02.1 - Železniční svršek'!$C$73:$K$162</definedName>
    <definedName name="_xlnm.Print_Area" localSheetId="4">'SO 02.2 - Materíál dodáva...'!$C$4:$J$41,'SO 02.2 - Materíál dodáva...'!$C$47:$J$64,'SO 02.2 - Materíál dodáva...'!$C$70:$K$91</definedName>
    <definedName name="_xlnm.Print_Area" localSheetId="5">'SO 03.1 - Železniční svršek'!$C$4:$J$41,'SO 03.1 - Železniční svršek'!$C$47:$J$67,'SO 03.1 - Železniční svršek'!$C$73:$K$151</definedName>
    <definedName name="_xlnm.Print_Area" localSheetId="6">'SO 03.2 - Materíál dodáva...'!$C$4:$J$41,'SO 03.2 - Materíál dodáva...'!$C$47:$J$64,'SO 03.2 - Materíál dodáva...'!$C$70:$K$91</definedName>
    <definedName name="_xlnm.Print_Area" localSheetId="7">'SO 04.1 - Železniční svršek'!$C$4:$J$41,'SO 04.1 - Železniční svršek'!$C$47:$J$67,'SO 04.1 - Železniční svršek'!$C$73:$K$168</definedName>
    <definedName name="_xlnm.Print_Area" localSheetId="8">'SO 04.2 - Materíál dodáva...'!$C$4:$J$41,'SO 04.2 - Materíál dodáva...'!$C$47:$J$64,'SO 04.2 - Materíál dodáva...'!$C$70:$K$91</definedName>
    <definedName name="_xlnm.Print_Area" localSheetId="9">'SO 05.1 - Železniční svršek'!$C$4:$J$41,'SO 05.1 - Železniční svršek'!$C$47:$J$67,'SO 05.1 - Železniční svršek'!$C$73:$K$151</definedName>
    <definedName name="_xlnm.Print_Area" localSheetId="10">'SO 05.2 - Materíál dodáva...'!$C$4:$J$41,'SO 05.2 - Materíál dodáva...'!$C$47:$J$64,'SO 05.2 - Materíál dodáva...'!$C$70:$K$91</definedName>
    <definedName name="_xlnm.Print_Area" localSheetId="11">'SO 06.1 - Železniční svrš...'!$C$4:$J$41,'SO 06.1 - Železniční svrš...'!$C$47:$J$67,'SO 06.1 - Železniční svrš...'!$C$73:$K$128</definedName>
    <definedName name="_xlnm.Print_Area" localSheetId="12">'SO 07 - Oprava propustku ...'!$C$4:$J$39,'SO 07 - Oprava propustku ...'!$C$45:$J$65,'SO 07 - Oprava propustku ...'!$C$71:$K$142</definedName>
    <definedName name="_xlnm.Print_Area" localSheetId="13">'SO 08 - Oprava propustku ...'!$C$4:$J$39,'SO 08 - Oprava propustku ...'!$C$45:$J$62,'SO 08 - Oprava propustku ...'!$C$68:$K$147</definedName>
    <definedName name="_xlnm.Print_Area" localSheetId="14">'SO 09 - Oprava propustku ...'!$C$4:$J$39,'SO 09 - Oprava propustku ...'!$C$45:$J$63,'SO 09 - Oprava propustku ...'!$C$69:$K$156</definedName>
    <definedName name="_xlnm.Print_Area" localSheetId="15">'SO 10 - Oprava propustku ...'!$C$4:$J$39,'SO 10 - Oprava propustku ...'!$C$45:$J$63,'SO 10 - Oprava propustku ...'!$C$69:$K$149</definedName>
    <definedName name="_xlnm.Print_Area" localSheetId="16">'VON - Vedlejší a ostatní ...'!$C$4:$J$39,'VON - Vedlejší a ostatní ...'!$C$45:$J$61,'VON - Vedlejší a ostatní ...'!$C$67:$K$94</definedName>
  </definedNames>
  <calcPr calcId="162913"/>
</workbook>
</file>

<file path=xl/calcChain.xml><?xml version="1.0" encoding="utf-8"?>
<calcChain xmlns="http://schemas.openxmlformats.org/spreadsheetml/2006/main">
  <c r="J37" i="17" l="1"/>
  <c r="J36" i="17"/>
  <c r="AY76" i="1"/>
  <c r="J35" i="17"/>
  <c r="AX76" i="1"/>
  <c r="BI94" i="17"/>
  <c r="BH94" i="17"/>
  <c r="BG94" i="17"/>
  <c r="BF94" i="17"/>
  <c r="T94" i="17"/>
  <c r="R94" i="17"/>
  <c r="P94" i="17"/>
  <c r="BI92" i="17"/>
  <c r="BH92" i="17"/>
  <c r="BG92" i="17"/>
  <c r="BF92" i="17"/>
  <c r="T92" i="17"/>
  <c r="R92" i="17"/>
  <c r="P92" i="17"/>
  <c r="BI90" i="17"/>
  <c r="BH90" i="17"/>
  <c r="BG90" i="17"/>
  <c r="BF90" i="17"/>
  <c r="T90" i="17"/>
  <c r="R90" i="17"/>
  <c r="P90" i="17"/>
  <c r="BI89" i="17"/>
  <c r="BH89" i="17"/>
  <c r="BG89" i="17"/>
  <c r="BF89" i="17"/>
  <c r="T89" i="17"/>
  <c r="R89" i="17"/>
  <c r="P89" i="17"/>
  <c r="BI87" i="17"/>
  <c r="BH87" i="17"/>
  <c r="BG87" i="17"/>
  <c r="BF87" i="17"/>
  <c r="T87" i="17"/>
  <c r="R87" i="17"/>
  <c r="P87" i="17"/>
  <c r="BI86" i="17"/>
  <c r="BH86" i="17"/>
  <c r="BG86" i="17"/>
  <c r="BF86" i="17"/>
  <c r="T86" i="17"/>
  <c r="R86" i="17"/>
  <c r="P86" i="17"/>
  <c r="BI85" i="17"/>
  <c r="BH85" i="17"/>
  <c r="BG85" i="17"/>
  <c r="BF85" i="17"/>
  <c r="T85" i="17"/>
  <c r="R85" i="17"/>
  <c r="P85" i="17"/>
  <c r="BI84" i="17"/>
  <c r="BH84" i="17"/>
  <c r="BG84" i="17"/>
  <c r="BF84" i="17"/>
  <c r="T84" i="17"/>
  <c r="R84" i="17"/>
  <c r="P84" i="17"/>
  <c r="BI82" i="17"/>
  <c r="BH82" i="17"/>
  <c r="BG82" i="17"/>
  <c r="BF82" i="17"/>
  <c r="T82" i="17"/>
  <c r="R82" i="17"/>
  <c r="P82" i="17"/>
  <c r="J77" i="17"/>
  <c r="F76" i="17"/>
  <c r="F74" i="17"/>
  <c r="E72" i="17"/>
  <c r="J55" i="17"/>
  <c r="F54" i="17"/>
  <c r="F52" i="17"/>
  <c r="E50" i="17"/>
  <c r="J21" i="17"/>
  <c r="E21" i="17"/>
  <c r="J76" i="17"/>
  <c r="J20" i="17"/>
  <c r="J18" i="17"/>
  <c r="E18" i="17"/>
  <c r="F77" i="17" s="1"/>
  <c r="J17" i="17"/>
  <c r="J12" i="17"/>
  <c r="J74" i="17"/>
  <c r="E7" i="17"/>
  <c r="E48" i="17" s="1"/>
  <c r="J37" i="16"/>
  <c r="J36" i="16"/>
  <c r="AY75" i="1" s="1"/>
  <c r="J35" i="16"/>
  <c r="AX75" i="1" s="1"/>
  <c r="BI147" i="16"/>
  <c r="BH147" i="16"/>
  <c r="BG147" i="16"/>
  <c r="BF147" i="16"/>
  <c r="T147" i="16"/>
  <c r="T146" i="16" s="1"/>
  <c r="R147" i="16"/>
  <c r="R146" i="16" s="1"/>
  <c r="P147" i="16"/>
  <c r="P146" i="16"/>
  <c r="BI144" i="16"/>
  <c r="BH144" i="16"/>
  <c r="BG144" i="16"/>
  <c r="BF144" i="16"/>
  <c r="T144" i="16"/>
  <c r="R144" i="16"/>
  <c r="P144" i="16"/>
  <c r="BI141" i="16"/>
  <c r="BH141" i="16"/>
  <c r="BG141" i="16"/>
  <c r="BF141" i="16"/>
  <c r="T141" i="16"/>
  <c r="R141" i="16"/>
  <c r="P141" i="16"/>
  <c r="BI136" i="16"/>
  <c r="BH136" i="16"/>
  <c r="BG136" i="16"/>
  <c r="BF136" i="16"/>
  <c r="T136" i="16"/>
  <c r="R136" i="16"/>
  <c r="P136" i="16"/>
  <c r="BI133" i="16"/>
  <c r="BH133" i="16"/>
  <c r="BG133" i="16"/>
  <c r="BF133" i="16"/>
  <c r="T133" i="16"/>
  <c r="R133" i="16"/>
  <c r="P133" i="16"/>
  <c r="BI130" i="16"/>
  <c r="BH130" i="16"/>
  <c r="BG130" i="16"/>
  <c r="BF130" i="16"/>
  <c r="T130" i="16"/>
  <c r="R130" i="16"/>
  <c r="P130" i="16"/>
  <c r="BI127" i="16"/>
  <c r="BH127" i="16"/>
  <c r="BG127" i="16"/>
  <c r="BF127" i="16"/>
  <c r="T127" i="16"/>
  <c r="R127" i="16"/>
  <c r="P127" i="16"/>
  <c r="BI124" i="16"/>
  <c r="BH124" i="16"/>
  <c r="BG124" i="16"/>
  <c r="BF124" i="16"/>
  <c r="T124" i="16"/>
  <c r="R124" i="16"/>
  <c r="P124" i="16"/>
  <c r="BI121" i="16"/>
  <c r="BH121" i="16"/>
  <c r="BG121" i="16"/>
  <c r="BF121" i="16"/>
  <c r="T121" i="16"/>
  <c r="R121" i="16"/>
  <c r="P121" i="16"/>
  <c r="BI118" i="16"/>
  <c r="BH118" i="16"/>
  <c r="BG118" i="16"/>
  <c r="BF118" i="16"/>
  <c r="T118" i="16"/>
  <c r="R118" i="16"/>
  <c r="P118" i="16"/>
  <c r="BI115" i="16"/>
  <c r="BH115" i="16"/>
  <c r="BG115" i="16"/>
  <c r="BF115" i="16"/>
  <c r="T115" i="16"/>
  <c r="R115" i="16"/>
  <c r="P115" i="16"/>
  <c r="BI113" i="16"/>
  <c r="BH113" i="16"/>
  <c r="BG113" i="16"/>
  <c r="BF113" i="16"/>
  <c r="T113" i="16"/>
  <c r="R113" i="16"/>
  <c r="P113" i="16"/>
  <c r="BI110" i="16"/>
  <c r="BH110" i="16"/>
  <c r="BG110" i="16"/>
  <c r="BF110" i="16"/>
  <c r="T110" i="16"/>
  <c r="R110" i="16"/>
  <c r="P110" i="16"/>
  <c r="BI107" i="16"/>
  <c r="BH107" i="16"/>
  <c r="BG107" i="16"/>
  <c r="BF107" i="16"/>
  <c r="T107" i="16"/>
  <c r="R107" i="16"/>
  <c r="P107" i="16"/>
  <c r="BI104" i="16"/>
  <c r="BH104" i="16"/>
  <c r="BG104" i="16"/>
  <c r="BF104" i="16"/>
  <c r="T104" i="16"/>
  <c r="R104" i="16"/>
  <c r="P104" i="16"/>
  <c r="BI102" i="16"/>
  <c r="BH102" i="16"/>
  <c r="BG102" i="16"/>
  <c r="BF102" i="16"/>
  <c r="T102" i="16"/>
  <c r="R102" i="16"/>
  <c r="P102" i="16"/>
  <c r="BI100" i="16"/>
  <c r="BH100" i="16"/>
  <c r="BG100" i="16"/>
  <c r="BF100" i="16"/>
  <c r="T100" i="16"/>
  <c r="R100" i="16"/>
  <c r="P100" i="16"/>
  <c r="BI98" i="16"/>
  <c r="BH98" i="16"/>
  <c r="BG98" i="16"/>
  <c r="BF98" i="16"/>
  <c r="T98" i="16"/>
  <c r="R98" i="16"/>
  <c r="P98" i="16"/>
  <c r="BI96" i="16"/>
  <c r="BH96" i="16"/>
  <c r="BG96" i="16"/>
  <c r="BF96" i="16"/>
  <c r="T96" i="16"/>
  <c r="R96" i="16"/>
  <c r="P96" i="16"/>
  <c r="BI93" i="16"/>
  <c r="BH93" i="16"/>
  <c r="BG93" i="16"/>
  <c r="BF93" i="16"/>
  <c r="T93" i="16"/>
  <c r="R93" i="16"/>
  <c r="P93" i="16"/>
  <c r="BI90" i="16"/>
  <c r="BH90" i="16"/>
  <c r="BG90" i="16"/>
  <c r="BF90" i="16"/>
  <c r="T90" i="16"/>
  <c r="R90" i="16"/>
  <c r="P90" i="16"/>
  <c r="BI88" i="16"/>
  <c r="BH88" i="16"/>
  <c r="BG88" i="16"/>
  <c r="BF88" i="16"/>
  <c r="T88" i="16"/>
  <c r="R88" i="16"/>
  <c r="P88" i="16"/>
  <c r="BI86" i="16"/>
  <c r="BH86" i="16"/>
  <c r="BG86" i="16"/>
  <c r="BF86" i="16"/>
  <c r="T86" i="16"/>
  <c r="R86" i="16"/>
  <c r="P86" i="16"/>
  <c r="BI83" i="16"/>
  <c r="BH83" i="16"/>
  <c r="BG83" i="16"/>
  <c r="BF83" i="16"/>
  <c r="T83" i="16"/>
  <c r="R83" i="16"/>
  <c r="P83" i="16"/>
  <c r="F78" i="16"/>
  <c r="F76" i="16"/>
  <c r="E74" i="16"/>
  <c r="F54" i="16"/>
  <c r="F52" i="16"/>
  <c r="E50" i="16"/>
  <c r="J24" i="16"/>
  <c r="E24" i="16"/>
  <c r="J79" i="16"/>
  <c r="J23" i="16"/>
  <c r="J21" i="16"/>
  <c r="E21" i="16"/>
  <c r="J78" i="16" s="1"/>
  <c r="J20" i="16"/>
  <c r="J18" i="16"/>
  <c r="E18" i="16"/>
  <c r="F55" i="16"/>
  <c r="J17" i="16"/>
  <c r="J12" i="16"/>
  <c r="J52" i="16" s="1"/>
  <c r="E7" i="16"/>
  <c r="E72" i="16"/>
  <c r="J37" i="15"/>
  <c r="J36" i="15"/>
  <c r="AY74" i="1"/>
  <c r="J35" i="15"/>
  <c r="AX74" i="1" s="1"/>
  <c r="BI154" i="15"/>
  <c r="BH154" i="15"/>
  <c r="BG154" i="15"/>
  <c r="BF154" i="15"/>
  <c r="T154" i="15"/>
  <c r="T153" i="15"/>
  <c r="R154" i="15"/>
  <c r="R153" i="15" s="1"/>
  <c r="P154" i="15"/>
  <c r="P153" i="15"/>
  <c r="BI151" i="15"/>
  <c r="BH151" i="15"/>
  <c r="BG151" i="15"/>
  <c r="BF151" i="15"/>
  <c r="T151" i="15"/>
  <c r="R151" i="15"/>
  <c r="P151" i="15"/>
  <c r="BI148" i="15"/>
  <c r="BH148" i="15"/>
  <c r="BG148" i="15"/>
  <c r="BF148" i="15"/>
  <c r="T148" i="15"/>
  <c r="R148" i="15"/>
  <c r="P148" i="15"/>
  <c r="BI143" i="15"/>
  <c r="BH143" i="15"/>
  <c r="BG143" i="15"/>
  <c r="BF143" i="15"/>
  <c r="T143" i="15"/>
  <c r="R143" i="15"/>
  <c r="P143" i="15"/>
  <c r="BI140" i="15"/>
  <c r="BH140" i="15"/>
  <c r="BG140" i="15"/>
  <c r="BF140" i="15"/>
  <c r="T140" i="15"/>
  <c r="R140" i="15"/>
  <c r="P140" i="15"/>
  <c r="BI137" i="15"/>
  <c r="BH137" i="15"/>
  <c r="BG137" i="15"/>
  <c r="BF137" i="15"/>
  <c r="T137" i="15"/>
  <c r="R137" i="15"/>
  <c r="P137" i="15"/>
  <c r="BI134" i="15"/>
  <c r="BH134" i="15"/>
  <c r="BG134" i="15"/>
  <c r="BF134" i="15"/>
  <c r="T134" i="15"/>
  <c r="R134" i="15"/>
  <c r="P134" i="15"/>
  <c r="BI131" i="15"/>
  <c r="BH131" i="15"/>
  <c r="BG131" i="15"/>
  <c r="BF131" i="15"/>
  <c r="T131" i="15"/>
  <c r="R131" i="15"/>
  <c r="P131" i="15"/>
  <c r="BI128" i="15"/>
  <c r="BH128" i="15"/>
  <c r="BG128" i="15"/>
  <c r="BF128" i="15"/>
  <c r="T128" i="15"/>
  <c r="R128" i="15"/>
  <c r="P128" i="15"/>
  <c r="BI125" i="15"/>
  <c r="BH125" i="15"/>
  <c r="BG125" i="15"/>
  <c r="BF125" i="15"/>
  <c r="T125" i="15"/>
  <c r="R125" i="15"/>
  <c r="P125" i="15"/>
  <c r="BI122" i="15"/>
  <c r="BH122" i="15"/>
  <c r="BG122" i="15"/>
  <c r="BF122" i="15"/>
  <c r="T122" i="15"/>
  <c r="R122" i="15"/>
  <c r="P122" i="15"/>
  <c r="BI119" i="15"/>
  <c r="BH119" i="15"/>
  <c r="BG119" i="15"/>
  <c r="BF119" i="15"/>
  <c r="T119" i="15"/>
  <c r="R119" i="15"/>
  <c r="P119" i="15"/>
  <c r="BI116" i="15"/>
  <c r="BH116" i="15"/>
  <c r="BG116" i="15"/>
  <c r="BF116" i="15"/>
  <c r="T116" i="15"/>
  <c r="R116" i="15"/>
  <c r="P116" i="15"/>
  <c r="BI113" i="15"/>
  <c r="BH113" i="15"/>
  <c r="BG113" i="15"/>
  <c r="BF113" i="15"/>
  <c r="T113" i="15"/>
  <c r="R113" i="15"/>
  <c r="P113" i="15"/>
  <c r="BI110" i="15"/>
  <c r="BH110" i="15"/>
  <c r="BG110" i="15"/>
  <c r="BF110" i="15"/>
  <c r="T110" i="15"/>
  <c r="R110" i="15"/>
  <c r="P110" i="15"/>
  <c r="BI107" i="15"/>
  <c r="BH107" i="15"/>
  <c r="BG107" i="15"/>
  <c r="BF107" i="15"/>
  <c r="T107" i="15"/>
  <c r="R107" i="15"/>
  <c r="P107" i="15"/>
  <c r="BI104" i="15"/>
  <c r="BH104" i="15"/>
  <c r="BG104" i="15"/>
  <c r="BF104" i="15"/>
  <c r="T104" i="15"/>
  <c r="R104" i="15"/>
  <c r="P104" i="15"/>
  <c r="BI102" i="15"/>
  <c r="BH102" i="15"/>
  <c r="BG102" i="15"/>
  <c r="BF102" i="15"/>
  <c r="T102" i="15"/>
  <c r="R102" i="15"/>
  <c r="P102" i="15"/>
  <c r="BI100" i="15"/>
  <c r="BH100" i="15"/>
  <c r="BG100" i="15"/>
  <c r="BF100" i="15"/>
  <c r="T100" i="15"/>
  <c r="R100" i="15"/>
  <c r="P100" i="15"/>
  <c r="BI98" i="15"/>
  <c r="BH98" i="15"/>
  <c r="BG98" i="15"/>
  <c r="BF98" i="15"/>
  <c r="T98" i="15"/>
  <c r="R98" i="15"/>
  <c r="P98" i="15"/>
  <c r="BI96" i="15"/>
  <c r="BH96" i="15"/>
  <c r="BG96" i="15"/>
  <c r="BF96" i="15"/>
  <c r="T96" i="15"/>
  <c r="R96" i="15"/>
  <c r="P96" i="15"/>
  <c r="BI93" i="15"/>
  <c r="BH93" i="15"/>
  <c r="BG93" i="15"/>
  <c r="BF93" i="15"/>
  <c r="T93" i="15"/>
  <c r="R93" i="15"/>
  <c r="P93" i="15"/>
  <c r="BI90" i="15"/>
  <c r="BH90" i="15"/>
  <c r="BG90" i="15"/>
  <c r="BF90" i="15"/>
  <c r="T90" i="15"/>
  <c r="R90" i="15"/>
  <c r="P90" i="15"/>
  <c r="BI88" i="15"/>
  <c r="BH88" i="15"/>
  <c r="BG88" i="15"/>
  <c r="BF88" i="15"/>
  <c r="T88" i="15"/>
  <c r="R88" i="15"/>
  <c r="P88" i="15"/>
  <c r="BI86" i="15"/>
  <c r="BH86" i="15"/>
  <c r="BG86" i="15"/>
  <c r="BF86" i="15"/>
  <c r="T86" i="15"/>
  <c r="R86" i="15"/>
  <c r="P86" i="15"/>
  <c r="BI83" i="15"/>
  <c r="BH83" i="15"/>
  <c r="BG83" i="15"/>
  <c r="BF83" i="15"/>
  <c r="T83" i="15"/>
  <c r="R83" i="15"/>
  <c r="P83" i="15"/>
  <c r="F78" i="15"/>
  <c r="F76" i="15"/>
  <c r="E74" i="15"/>
  <c r="F54" i="15"/>
  <c r="F52" i="15"/>
  <c r="E50" i="15"/>
  <c r="J24" i="15"/>
  <c r="E24" i="15"/>
  <c r="J79" i="15"/>
  <c r="J23" i="15"/>
  <c r="J21" i="15"/>
  <c r="E21" i="15"/>
  <c r="J78" i="15" s="1"/>
  <c r="J20" i="15"/>
  <c r="J18" i="15"/>
  <c r="E18" i="15"/>
  <c r="F55" i="15"/>
  <c r="J17" i="15"/>
  <c r="J12" i="15"/>
  <c r="J52" i="15" s="1"/>
  <c r="E7" i="15"/>
  <c r="E72" i="15"/>
  <c r="J37" i="14"/>
  <c r="J36" i="14"/>
  <c r="AY73" i="1"/>
  <c r="J35" i="14"/>
  <c r="AX73" i="1"/>
  <c r="BI146" i="14"/>
  <c r="BH146" i="14"/>
  <c r="BG146" i="14"/>
  <c r="BF146" i="14"/>
  <c r="T146" i="14"/>
  <c r="R146" i="14"/>
  <c r="P146" i="14"/>
  <c r="BI143" i="14"/>
  <c r="BH143" i="14"/>
  <c r="BG143" i="14"/>
  <c r="BF143" i="14"/>
  <c r="T143" i="14"/>
  <c r="R143" i="14"/>
  <c r="P143" i="14"/>
  <c r="BI138" i="14"/>
  <c r="BH138" i="14"/>
  <c r="BG138" i="14"/>
  <c r="BF138" i="14"/>
  <c r="T138" i="14"/>
  <c r="R138" i="14"/>
  <c r="P138" i="14"/>
  <c r="BI135" i="14"/>
  <c r="BH135" i="14"/>
  <c r="BG135" i="14"/>
  <c r="BF135" i="14"/>
  <c r="T135" i="14"/>
  <c r="R135" i="14"/>
  <c r="P135" i="14"/>
  <c r="BI132" i="14"/>
  <c r="BH132" i="14"/>
  <c r="BG132" i="14"/>
  <c r="BF132" i="14"/>
  <c r="T132" i="14"/>
  <c r="R132" i="14"/>
  <c r="P132" i="14"/>
  <c r="BI129" i="14"/>
  <c r="BH129" i="14"/>
  <c r="BG129" i="14"/>
  <c r="BF129" i="14"/>
  <c r="T129" i="14"/>
  <c r="R129" i="14"/>
  <c r="P129" i="14"/>
  <c r="BI126" i="14"/>
  <c r="BH126" i="14"/>
  <c r="BG126" i="14"/>
  <c r="BF126" i="14"/>
  <c r="T126" i="14"/>
  <c r="R126" i="14"/>
  <c r="P126" i="14"/>
  <c r="BI123" i="14"/>
  <c r="BH123" i="14"/>
  <c r="BG123" i="14"/>
  <c r="BF123" i="14"/>
  <c r="T123" i="14"/>
  <c r="R123" i="14"/>
  <c r="P123" i="14"/>
  <c r="BI120" i="14"/>
  <c r="BH120" i="14"/>
  <c r="BG120" i="14"/>
  <c r="BF120" i="14"/>
  <c r="T120" i="14"/>
  <c r="R120" i="14"/>
  <c r="P120" i="14"/>
  <c r="BI117" i="14"/>
  <c r="BH117" i="14"/>
  <c r="BG117" i="14"/>
  <c r="BF117" i="14"/>
  <c r="T117" i="14"/>
  <c r="R117" i="14"/>
  <c r="P117" i="14"/>
  <c r="BI115" i="14"/>
  <c r="BH115" i="14"/>
  <c r="BG115" i="14"/>
  <c r="BF115" i="14"/>
  <c r="T115" i="14"/>
  <c r="R115" i="14"/>
  <c r="P115" i="14"/>
  <c r="BI112" i="14"/>
  <c r="BH112" i="14"/>
  <c r="BG112" i="14"/>
  <c r="BF112" i="14"/>
  <c r="T112" i="14"/>
  <c r="R112" i="14"/>
  <c r="P112" i="14"/>
  <c r="BI109" i="14"/>
  <c r="BH109" i="14"/>
  <c r="BG109" i="14"/>
  <c r="BF109" i="14"/>
  <c r="T109" i="14"/>
  <c r="R109" i="14"/>
  <c r="P109" i="14"/>
  <c r="BI106" i="14"/>
  <c r="BH106" i="14"/>
  <c r="BG106" i="14"/>
  <c r="BF106" i="14"/>
  <c r="T106" i="14"/>
  <c r="R106" i="14"/>
  <c r="P106" i="14"/>
  <c r="BI104" i="14"/>
  <c r="BH104" i="14"/>
  <c r="BG104" i="14"/>
  <c r="BF104" i="14"/>
  <c r="T104" i="14"/>
  <c r="R104" i="14"/>
  <c r="P104" i="14"/>
  <c r="BI102" i="14"/>
  <c r="BH102" i="14"/>
  <c r="BG102" i="14"/>
  <c r="BF102" i="14"/>
  <c r="T102" i="14"/>
  <c r="R102" i="14"/>
  <c r="P102" i="14"/>
  <c r="BI100" i="14"/>
  <c r="BH100" i="14"/>
  <c r="BG100" i="14"/>
  <c r="BF100" i="14"/>
  <c r="T100" i="14"/>
  <c r="R100" i="14"/>
  <c r="P100" i="14"/>
  <c r="BI98" i="14"/>
  <c r="BH98" i="14"/>
  <c r="BG98" i="14"/>
  <c r="BF98" i="14"/>
  <c r="T98" i="14"/>
  <c r="R98" i="14"/>
  <c r="P98" i="14"/>
  <c r="BI95" i="14"/>
  <c r="BH95" i="14"/>
  <c r="BG95" i="14"/>
  <c r="BF95" i="14"/>
  <c r="T95" i="14"/>
  <c r="R95" i="14"/>
  <c r="P95" i="14"/>
  <c r="BI92" i="14"/>
  <c r="BH92" i="14"/>
  <c r="BG92" i="14"/>
  <c r="BF92" i="14"/>
  <c r="T92" i="14"/>
  <c r="R92" i="14"/>
  <c r="P92" i="14"/>
  <c r="BI90" i="14"/>
  <c r="BH90" i="14"/>
  <c r="BG90" i="14"/>
  <c r="BF90" i="14"/>
  <c r="T90" i="14"/>
  <c r="R90" i="14"/>
  <c r="P90" i="14"/>
  <c r="BI87" i="14"/>
  <c r="BH87" i="14"/>
  <c r="BG87" i="14"/>
  <c r="BF87" i="14"/>
  <c r="T87" i="14"/>
  <c r="R87" i="14"/>
  <c r="P87" i="14"/>
  <c r="BI85" i="14"/>
  <c r="BH85" i="14"/>
  <c r="BG85" i="14"/>
  <c r="BF85" i="14"/>
  <c r="T85" i="14"/>
  <c r="R85" i="14"/>
  <c r="P85" i="14"/>
  <c r="BI82" i="14"/>
  <c r="BH82" i="14"/>
  <c r="BG82" i="14"/>
  <c r="BF82" i="14"/>
  <c r="T82" i="14"/>
  <c r="R82" i="14"/>
  <c r="P82" i="14"/>
  <c r="F77" i="14"/>
  <c r="F75" i="14"/>
  <c r="E73" i="14"/>
  <c r="F54" i="14"/>
  <c r="F52" i="14"/>
  <c r="E50" i="14"/>
  <c r="J24" i="14"/>
  <c r="E24" i="14"/>
  <c r="J55" i="14" s="1"/>
  <c r="J23" i="14"/>
  <c r="J21" i="14"/>
  <c r="E21" i="14"/>
  <c r="J77" i="14" s="1"/>
  <c r="J20" i="14"/>
  <c r="J18" i="14"/>
  <c r="E18" i="14"/>
  <c r="F78" i="14" s="1"/>
  <c r="J17" i="14"/>
  <c r="J12" i="14"/>
  <c r="J75" i="14" s="1"/>
  <c r="E7" i="14"/>
  <c r="E71" i="14"/>
  <c r="J37" i="13"/>
  <c r="J36" i="13"/>
  <c r="AY72" i="1" s="1"/>
  <c r="J35" i="13"/>
  <c r="AX72" i="1"/>
  <c r="BI140" i="13"/>
  <c r="BH140" i="13"/>
  <c r="BG140" i="13"/>
  <c r="BF140" i="13"/>
  <c r="T140" i="13"/>
  <c r="T139" i="13" s="1"/>
  <c r="R140" i="13"/>
  <c r="R139" i="13"/>
  <c r="P140" i="13"/>
  <c r="P139" i="13" s="1"/>
  <c r="BI136" i="13"/>
  <c r="BH136" i="13"/>
  <c r="BG136" i="13"/>
  <c r="BF136" i="13"/>
  <c r="T136" i="13"/>
  <c r="R136" i="13"/>
  <c r="P136" i="13"/>
  <c r="BI133" i="13"/>
  <c r="BH133" i="13"/>
  <c r="BG133" i="13"/>
  <c r="BF133" i="13"/>
  <c r="T133" i="13"/>
  <c r="R133" i="13"/>
  <c r="P133" i="13"/>
  <c r="BI131" i="13"/>
  <c r="BH131" i="13"/>
  <c r="BG131" i="13"/>
  <c r="BF131" i="13"/>
  <c r="T131" i="13"/>
  <c r="R131" i="13"/>
  <c r="P131" i="13"/>
  <c r="BI129" i="13"/>
  <c r="BH129" i="13"/>
  <c r="BG129" i="13"/>
  <c r="BF129" i="13"/>
  <c r="T129" i="13"/>
  <c r="R129" i="13"/>
  <c r="P129" i="13"/>
  <c r="BI127" i="13"/>
  <c r="BH127" i="13"/>
  <c r="BG127" i="13"/>
  <c r="BF127" i="13"/>
  <c r="T127" i="13"/>
  <c r="R127" i="13"/>
  <c r="P127" i="13"/>
  <c r="BI125" i="13"/>
  <c r="BH125" i="13"/>
  <c r="BG125" i="13"/>
  <c r="BF125" i="13"/>
  <c r="T125" i="13"/>
  <c r="R125" i="13"/>
  <c r="P125" i="13"/>
  <c r="BI123" i="13"/>
  <c r="BH123" i="13"/>
  <c r="BG123" i="13"/>
  <c r="BF123" i="13"/>
  <c r="T123" i="13"/>
  <c r="R123" i="13"/>
  <c r="P123" i="13"/>
  <c r="BI121" i="13"/>
  <c r="BH121" i="13"/>
  <c r="BG121" i="13"/>
  <c r="BF121" i="13"/>
  <c r="T121" i="13"/>
  <c r="R121" i="13"/>
  <c r="P121" i="13"/>
  <c r="BI117" i="13"/>
  <c r="BH117" i="13"/>
  <c r="BG117" i="13"/>
  <c r="BF117" i="13"/>
  <c r="T117" i="13"/>
  <c r="R117" i="13"/>
  <c r="P117" i="13"/>
  <c r="BI114" i="13"/>
  <c r="BH114" i="13"/>
  <c r="BG114" i="13"/>
  <c r="BF114" i="13"/>
  <c r="T114" i="13"/>
  <c r="R114" i="13"/>
  <c r="P114" i="13"/>
  <c r="BI113" i="13"/>
  <c r="BH113" i="13"/>
  <c r="BG113" i="13"/>
  <c r="BF113" i="13"/>
  <c r="T113" i="13"/>
  <c r="R113" i="13"/>
  <c r="P113" i="13"/>
  <c r="BI111" i="13"/>
  <c r="BH111" i="13"/>
  <c r="BG111" i="13"/>
  <c r="BF111" i="13"/>
  <c r="T111" i="13"/>
  <c r="R111" i="13"/>
  <c r="P111" i="13"/>
  <c r="BI109" i="13"/>
  <c r="BH109" i="13"/>
  <c r="BG109" i="13"/>
  <c r="BF109" i="13"/>
  <c r="T109" i="13"/>
  <c r="R109" i="13"/>
  <c r="P109" i="13"/>
  <c r="BI106" i="13"/>
  <c r="BH106" i="13"/>
  <c r="BG106" i="13"/>
  <c r="BF106" i="13"/>
  <c r="T106" i="13"/>
  <c r="R106" i="13"/>
  <c r="P106" i="13"/>
  <c r="BI105" i="13"/>
  <c r="BH105" i="13"/>
  <c r="BG105" i="13"/>
  <c r="BF105" i="13"/>
  <c r="T105" i="13"/>
  <c r="R105" i="13"/>
  <c r="P105" i="13"/>
  <c r="BI104" i="13"/>
  <c r="BH104" i="13"/>
  <c r="BG104" i="13"/>
  <c r="BF104" i="13"/>
  <c r="T104" i="13"/>
  <c r="R104" i="13"/>
  <c r="P104" i="13"/>
  <c r="BI103" i="13"/>
  <c r="BH103" i="13"/>
  <c r="BG103" i="13"/>
  <c r="BF103" i="13"/>
  <c r="T103" i="13"/>
  <c r="R103" i="13"/>
  <c r="P103" i="13"/>
  <c r="BI102" i="13"/>
  <c r="BH102" i="13"/>
  <c r="BG102" i="13"/>
  <c r="BF102" i="13"/>
  <c r="T102" i="13"/>
  <c r="R102" i="13"/>
  <c r="P102" i="13"/>
  <c r="BI99" i="13"/>
  <c r="BH99" i="13"/>
  <c r="BG99" i="13"/>
  <c r="BF99" i="13"/>
  <c r="T99" i="13"/>
  <c r="R99" i="13"/>
  <c r="P99" i="13"/>
  <c r="BI98" i="13"/>
  <c r="BH98" i="13"/>
  <c r="BG98" i="13"/>
  <c r="BF98" i="13"/>
  <c r="T98" i="13"/>
  <c r="R98" i="13"/>
  <c r="P98" i="13"/>
  <c r="BI96" i="13"/>
  <c r="BH96" i="13"/>
  <c r="BG96" i="13"/>
  <c r="BF96" i="13"/>
  <c r="T96" i="13"/>
  <c r="R96" i="13"/>
  <c r="P96" i="13"/>
  <c r="BI93" i="13"/>
  <c r="BH93" i="13"/>
  <c r="BG93" i="13"/>
  <c r="BF93" i="13"/>
  <c r="T93" i="13"/>
  <c r="R93" i="13"/>
  <c r="P93" i="13"/>
  <c r="BI92" i="13"/>
  <c r="BH92" i="13"/>
  <c r="BG92" i="13"/>
  <c r="BF92" i="13"/>
  <c r="T92" i="13"/>
  <c r="R92" i="13"/>
  <c r="P92" i="13"/>
  <c r="BI90" i="13"/>
  <c r="BH90" i="13"/>
  <c r="BG90" i="13"/>
  <c r="BF90" i="13"/>
  <c r="T90" i="13"/>
  <c r="R90" i="13"/>
  <c r="P90" i="13"/>
  <c r="BI89" i="13"/>
  <c r="BH89" i="13"/>
  <c r="BG89" i="13"/>
  <c r="BF89" i="13"/>
  <c r="T89" i="13"/>
  <c r="R89" i="13"/>
  <c r="P89" i="13"/>
  <c r="BI85" i="13"/>
  <c r="BH85" i="13"/>
  <c r="BG85" i="13"/>
  <c r="BF85" i="13"/>
  <c r="T85" i="13"/>
  <c r="R85" i="13"/>
  <c r="P85" i="13"/>
  <c r="F80" i="13"/>
  <c r="F78" i="13"/>
  <c r="E76" i="13"/>
  <c r="F54" i="13"/>
  <c r="F52" i="13"/>
  <c r="E50" i="13"/>
  <c r="J24" i="13"/>
  <c r="E24" i="13"/>
  <c r="J55" i="13" s="1"/>
  <c r="J23" i="13"/>
  <c r="J21" i="13"/>
  <c r="E21" i="13"/>
  <c r="J80" i="13"/>
  <c r="J20" i="13"/>
  <c r="J18" i="13"/>
  <c r="E18" i="13"/>
  <c r="F55" i="13" s="1"/>
  <c r="J17" i="13"/>
  <c r="J12" i="13"/>
  <c r="J52" i="13"/>
  <c r="E7" i="13"/>
  <c r="E74" i="13" s="1"/>
  <c r="J39" i="12"/>
  <c r="J38" i="12"/>
  <c r="AY71" i="1" s="1"/>
  <c r="J37" i="12"/>
  <c r="AX71" i="1"/>
  <c r="BI126" i="12"/>
  <c r="BH126" i="12"/>
  <c r="BG126" i="12"/>
  <c r="BF126" i="12"/>
  <c r="T126" i="12"/>
  <c r="R126" i="12"/>
  <c r="P126" i="12"/>
  <c r="BI124" i="12"/>
  <c r="BH124" i="12"/>
  <c r="BG124" i="12"/>
  <c r="BF124" i="12"/>
  <c r="T124" i="12"/>
  <c r="R124" i="12"/>
  <c r="P124" i="12"/>
  <c r="BI120" i="12"/>
  <c r="BH120" i="12"/>
  <c r="BG120" i="12"/>
  <c r="BF120" i="12"/>
  <c r="T120" i="12"/>
  <c r="R120" i="12"/>
  <c r="P120" i="12"/>
  <c r="BI117" i="12"/>
  <c r="BH117" i="12"/>
  <c r="BG117" i="12"/>
  <c r="BF117" i="12"/>
  <c r="T117" i="12"/>
  <c r="R117" i="12"/>
  <c r="P117" i="12"/>
  <c r="BI115" i="12"/>
  <c r="BH115" i="12"/>
  <c r="BG115" i="12"/>
  <c r="BF115" i="12"/>
  <c r="T115" i="12"/>
  <c r="R115" i="12"/>
  <c r="P115" i="12"/>
  <c r="BI112" i="12"/>
  <c r="BH112" i="12"/>
  <c r="BG112" i="12"/>
  <c r="BF112" i="12"/>
  <c r="T112" i="12"/>
  <c r="R112" i="12"/>
  <c r="P112" i="12"/>
  <c r="BI109" i="12"/>
  <c r="BH109" i="12"/>
  <c r="BG109" i="12"/>
  <c r="BF109" i="12"/>
  <c r="T109" i="12"/>
  <c r="R109" i="12"/>
  <c r="P109" i="12"/>
  <c r="BI107" i="12"/>
  <c r="BH107" i="12"/>
  <c r="BG107" i="12"/>
  <c r="BF107" i="12"/>
  <c r="T107" i="12"/>
  <c r="R107" i="12"/>
  <c r="P107" i="12"/>
  <c r="BI104" i="12"/>
  <c r="BH104" i="12"/>
  <c r="BG104" i="12"/>
  <c r="BF104" i="12"/>
  <c r="T104" i="12"/>
  <c r="R104" i="12"/>
  <c r="P104" i="12"/>
  <c r="BI102" i="12"/>
  <c r="BH102" i="12"/>
  <c r="BG102" i="12"/>
  <c r="BF102" i="12"/>
  <c r="T102" i="12"/>
  <c r="R102" i="12"/>
  <c r="P102" i="12"/>
  <c r="BI100" i="12"/>
  <c r="BH100" i="12"/>
  <c r="BG100" i="12"/>
  <c r="BF100" i="12"/>
  <c r="T100" i="12"/>
  <c r="R100" i="12"/>
  <c r="P100" i="12"/>
  <c r="BI97" i="12"/>
  <c r="BH97" i="12"/>
  <c r="BG97" i="12"/>
  <c r="BF97" i="12"/>
  <c r="T97" i="12"/>
  <c r="R97" i="12"/>
  <c r="P97" i="12"/>
  <c r="BI94" i="12"/>
  <c r="BH94" i="12"/>
  <c r="BG94" i="12"/>
  <c r="BF94" i="12"/>
  <c r="T94" i="12"/>
  <c r="R94" i="12"/>
  <c r="P94" i="12"/>
  <c r="BI89" i="12"/>
  <c r="BH89" i="12"/>
  <c r="BG89" i="12"/>
  <c r="BF89" i="12"/>
  <c r="T89" i="12"/>
  <c r="R89" i="12"/>
  <c r="P89" i="12"/>
  <c r="J85" i="12"/>
  <c r="F84" i="12"/>
  <c r="F82" i="12"/>
  <c r="E80" i="12"/>
  <c r="J59" i="12"/>
  <c r="F58" i="12"/>
  <c r="F56" i="12"/>
  <c r="E54" i="12"/>
  <c r="J23" i="12"/>
  <c r="E23" i="12"/>
  <c r="J84" i="12"/>
  <c r="J22" i="12"/>
  <c r="J20" i="12"/>
  <c r="E20" i="12"/>
  <c r="F85" i="12"/>
  <c r="J19" i="12"/>
  <c r="J14" i="12"/>
  <c r="J82" i="12"/>
  <c r="E7" i="12"/>
  <c r="E76" i="12" s="1"/>
  <c r="J39" i="11"/>
  <c r="J38" i="11"/>
  <c r="AY69" i="1"/>
  <c r="J37" i="11"/>
  <c r="AX69" i="1" s="1"/>
  <c r="BI89" i="11"/>
  <c r="BH89" i="11"/>
  <c r="BG89" i="11"/>
  <c r="BF89" i="11"/>
  <c r="T89" i="11"/>
  <c r="R89" i="11"/>
  <c r="P89" i="11"/>
  <c r="BI86" i="11"/>
  <c r="BH86" i="11"/>
  <c r="BG86" i="11"/>
  <c r="BF86" i="11"/>
  <c r="T86" i="11"/>
  <c r="R86" i="11"/>
  <c r="P86" i="11"/>
  <c r="J82" i="11"/>
  <c r="F81" i="11"/>
  <c r="F79" i="11"/>
  <c r="E77" i="11"/>
  <c r="J59" i="11"/>
  <c r="F58" i="11"/>
  <c r="F56" i="11"/>
  <c r="E54" i="11"/>
  <c r="J23" i="11"/>
  <c r="E23" i="11"/>
  <c r="J81" i="11" s="1"/>
  <c r="J22" i="11"/>
  <c r="J20" i="11"/>
  <c r="E20" i="11"/>
  <c r="F82" i="11" s="1"/>
  <c r="J19" i="11"/>
  <c r="J14" i="11"/>
  <c r="J56" i="11" s="1"/>
  <c r="E7" i="11"/>
  <c r="E73" i="11"/>
  <c r="J39" i="10"/>
  <c r="J38" i="10"/>
  <c r="AY68" i="1"/>
  <c r="J37" i="10"/>
  <c r="AX68" i="1"/>
  <c r="BI150" i="10"/>
  <c r="BH150" i="10"/>
  <c r="BG150" i="10"/>
  <c r="BF150" i="10"/>
  <c r="T150" i="10"/>
  <c r="R150" i="10"/>
  <c r="P150" i="10"/>
  <c r="BI147" i="10"/>
  <c r="BH147" i="10"/>
  <c r="BG147" i="10"/>
  <c r="BF147" i="10"/>
  <c r="T147" i="10"/>
  <c r="R147" i="10"/>
  <c r="P147" i="10"/>
  <c r="BI144" i="10"/>
  <c r="BH144" i="10"/>
  <c r="BG144" i="10"/>
  <c r="BF144" i="10"/>
  <c r="T144" i="10"/>
  <c r="R144" i="10"/>
  <c r="P144" i="10"/>
  <c r="BI141" i="10"/>
  <c r="BH141" i="10"/>
  <c r="BG141" i="10"/>
  <c r="BF141" i="10"/>
  <c r="T141" i="10"/>
  <c r="R141" i="10"/>
  <c r="P141" i="10"/>
  <c r="BI138" i="10"/>
  <c r="BH138" i="10"/>
  <c r="BG138" i="10"/>
  <c r="BF138" i="10"/>
  <c r="T138" i="10"/>
  <c r="R138" i="10"/>
  <c r="P138" i="10"/>
  <c r="BI135" i="10"/>
  <c r="BH135" i="10"/>
  <c r="BG135" i="10"/>
  <c r="BF135" i="10"/>
  <c r="T135" i="10"/>
  <c r="R135" i="10"/>
  <c r="P135" i="10"/>
  <c r="BI132" i="10"/>
  <c r="BH132" i="10"/>
  <c r="BG132" i="10"/>
  <c r="BF132" i="10"/>
  <c r="T132" i="10"/>
  <c r="R132" i="10"/>
  <c r="P132" i="10"/>
  <c r="BI129" i="10"/>
  <c r="BH129" i="10"/>
  <c r="BG129" i="10"/>
  <c r="BF129" i="10"/>
  <c r="T129" i="10"/>
  <c r="R129" i="10"/>
  <c r="P129" i="10"/>
  <c r="BI126" i="10"/>
  <c r="BH126" i="10"/>
  <c r="BG126" i="10"/>
  <c r="BF126" i="10"/>
  <c r="T126" i="10"/>
  <c r="R126" i="10"/>
  <c r="P126" i="10"/>
  <c r="BI123" i="10"/>
  <c r="BH123" i="10"/>
  <c r="BG123" i="10"/>
  <c r="BF123" i="10"/>
  <c r="T123" i="10"/>
  <c r="R123" i="10"/>
  <c r="P123" i="10"/>
  <c r="BI120" i="10"/>
  <c r="BH120" i="10"/>
  <c r="BG120" i="10"/>
  <c r="BF120" i="10"/>
  <c r="T120" i="10"/>
  <c r="R120" i="10"/>
  <c r="P120" i="10"/>
  <c r="BI117" i="10"/>
  <c r="BH117" i="10"/>
  <c r="BG117" i="10"/>
  <c r="BF117" i="10"/>
  <c r="T117" i="10"/>
  <c r="R117" i="10"/>
  <c r="P117" i="10"/>
  <c r="BI115" i="10"/>
  <c r="BH115" i="10"/>
  <c r="BG115" i="10"/>
  <c r="BF115" i="10"/>
  <c r="T115" i="10"/>
  <c r="R115" i="10"/>
  <c r="P115" i="10"/>
  <c r="BI112" i="10"/>
  <c r="BH112" i="10"/>
  <c r="BG112" i="10"/>
  <c r="BF112" i="10"/>
  <c r="T112" i="10"/>
  <c r="R112" i="10"/>
  <c r="P112" i="10"/>
  <c r="BI110" i="10"/>
  <c r="BH110" i="10"/>
  <c r="BG110" i="10"/>
  <c r="BF110" i="10"/>
  <c r="T110" i="10"/>
  <c r="R110" i="10"/>
  <c r="P110" i="10"/>
  <c r="BI107" i="10"/>
  <c r="BH107" i="10"/>
  <c r="BG107" i="10"/>
  <c r="BF107" i="10"/>
  <c r="T107" i="10"/>
  <c r="R107" i="10"/>
  <c r="P107" i="10"/>
  <c r="BI105" i="10"/>
  <c r="BH105" i="10"/>
  <c r="BG105" i="10"/>
  <c r="BF105" i="10"/>
  <c r="T105" i="10"/>
  <c r="R105" i="10"/>
  <c r="P105" i="10"/>
  <c r="BI102" i="10"/>
  <c r="BH102" i="10"/>
  <c r="BG102" i="10"/>
  <c r="BF102" i="10"/>
  <c r="T102" i="10"/>
  <c r="R102" i="10"/>
  <c r="P102" i="10"/>
  <c r="BI97" i="10"/>
  <c r="BH97" i="10"/>
  <c r="BG97" i="10"/>
  <c r="BF97" i="10"/>
  <c r="T97" i="10"/>
  <c r="R97" i="10"/>
  <c r="P97" i="10"/>
  <c r="BI94" i="10"/>
  <c r="BH94" i="10"/>
  <c r="BG94" i="10"/>
  <c r="BF94" i="10"/>
  <c r="T94" i="10"/>
  <c r="R94" i="10"/>
  <c r="P94" i="10"/>
  <c r="BI91" i="10"/>
  <c r="BH91" i="10"/>
  <c r="BG91" i="10"/>
  <c r="BF91" i="10"/>
  <c r="T91" i="10"/>
  <c r="R91" i="10"/>
  <c r="P91" i="10"/>
  <c r="BI89" i="10"/>
  <c r="BH89" i="10"/>
  <c r="BG89" i="10"/>
  <c r="BF89" i="10"/>
  <c r="T89" i="10"/>
  <c r="R89" i="10"/>
  <c r="P89" i="10"/>
  <c r="J85" i="10"/>
  <c r="F84" i="10"/>
  <c r="F82" i="10"/>
  <c r="E80" i="10"/>
  <c r="J59" i="10"/>
  <c r="F58" i="10"/>
  <c r="F56" i="10"/>
  <c r="E54" i="10"/>
  <c r="J23" i="10"/>
  <c r="E23" i="10"/>
  <c r="J58" i="10" s="1"/>
  <c r="J22" i="10"/>
  <c r="J20" i="10"/>
  <c r="E20" i="10"/>
  <c r="F59" i="10" s="1"/>
  <c r="J19" i="10"/>
  <c r="J14" i="10"/>
  <c r="J56" i="10" s="1"/>
  <c r="E7" i="10"/>
  <c r="E50" i="10"/>
  <c r="J39" i="9"/>
  <c r="J38" i="9"/>
  <c r="AY66" i="1" s="1"/>
  <c r="J37" i="9"/>
  <c r="AX66" i="1"/>
  <c r="BI89" i="9"/>
  <c r="BH89" i="9"/>
  <c r="BG89" i="9"/>
  <c r="BF89" i="9"/>
  <c r="T89" i="9"/>
  <c r="R89" i="9"/>
  <c r="P89" i="9"/>
  <c r="BI86" i="9"/>
  <c r="BH86" i="9"/>
  <c r="BG86" i="9"/>
  <c r="BF86" i="9"/>
  <c r="T86" i="9"/>
  <c r="R86" i="9"/>
  <c r="P86" i="9"/>
  <c r="J82" i="9"/>
  <c r="F81" i="9"/>
  <c r="F79" i="9"/>
  <c r="E77" i="9"/>
  <c r="J59" i="9"/>
  <c r="F58" i="9"/>
  <c r="F56" i="9"/>
  <c r="E54" i="9"/>
  <c r="J23" i="9"/>
  <c r="E23" i="9"/>
  <c r="J81" i="9" s="1"/>
  <c r="J22" i="9"/>
  <c r="J20" i="9"/>
  <c r="E20" i="9"/>
  <c r="F82" i="9"/>
  <c r="J19" i="9"/>
  <c r="J14" i="9"/>
  <c r="J56" i="9"/>
  <c r="E7" i="9"/>
  <c r="E50" i="9"/>
  <c r="J39" i="8"/>
  <c r="J38" i="8"/>
  <c r="AY65" i="1"/>
  <c r="J37" i="8"/>
  <c r="AX65" i="1"/>
  <c r="BI167" i="8"/>
  <c r="BH167" i="8"/>
  <c r="BG167" i="8"/>
  <c r="BF167" i="8"/>
  <c r="T167" i="8"/>
  <c r="R167" i="8"/>
  <c r="P167" i="8"/>
  <c r="BI164" i="8"/>
  <c r="BH164" i="8"/>
  <c r="BG164" i="8"/>
  <c r="BF164" i="8"/>
  <c r="T164" i="8"/>
  <c r="R164" i="8"/>
  <c r="P164" i="8"/>
  <c r="BI161" i="8"/>
  <c r="BH161" i="8"/>
  <c r="BG161" i="8"/>
  <c r="BF161" i="8"/>
  <c r="T161" i="8"/>
  <c r="R161" i="8"/>
  <c r="P161" i="8"/>
  <c r="BI158" i="8"/>
  <c r="BH158" i="8"/>
  <c r="BG158" i="8"/>
  <c r="BF158" i="8"/>
  <c r="T158" i="8"/>
  <c r="R158" i="8"/>
  <c r="P158" i="8"/>
  <c r="BI155" i="8"/>
  <c r="BH155" i="8"/>
  <c r="BG155" i="8"/>
  <c r="BF155" i="8"/>
  <c r="T155" i="8"/>
  <c r="R155" i="8"/>
  <c r="P155" i="8"/>
  <c r="BI152" i="8"/>
  <c r="BH152" i="8"/>
  <c r="BG152" i="8"/>
  <c r="BF152" i="8"/>
  <c r="T152" i="8"/>
  <c r="R152" i="8"/>
  <c r="P152" i="8"/>
  <c r="BI149" i="8"/>
  <c r="BH149" i="8"/>
  <c r="BG149" i="8"/>
  <c r="BF149" i="8"/>
  <c r="T149" i="8"/>
  <c r="R149" i="8"/>
  <c r="P149" i="8"/>
  <c r="BI146" i="8"/>
  <c r="BH146" i="8"/>
  <c r="BG146" i="8"/>
  <c r="BF146" i="8"/>
  <c r="T146" i="8"/>
  <c r="R146" i="8"/>
  <c r="P146" i="8"/>
  <c r="BI143" i="8"/>
  <c r="BH143" i="8"/>
  <c r="BG143" i="8"/>
  <c r="BF143" i="8"/>
  <c r="T143" i="8"/>
  <c r="R143" i="8"/>
  <c r="P143" i="8"/>
  <c r="BI140" i="8"/>
  <c r="BH140" i="8"/>
  <c r="BG140" i="8"/>
  <c r="BF140" i="8"/>
  <c r="T140" i="8"/>
  <c r="R140" i="8"/>
  <c r="P140" i="8"/>
  <c r="BI137" i="8"/>
  <c r="BH137" i="8"/>
  <c r="BG137" i="8"/>
  <c r="BF137" i="8"/>
  <c r="T137" i="8"/>
  <c r="R137" i="8"/>
  <c r="P137" i="8"/>
  <c r="BI133" i="8"/>
  <c r="BH133" i="8"/>
  <c r="BG133" i="8"/>
  <c r="BF133" i="8"/>
  <c r="T133" i="8"/>
  <c r="R133" i="8"/>
  <c r="P133" i="8"/>
  <c r="BI130" i="8"/>
  <c r="BH130" i="8"/>
  <c r="BG130" i="8"/>
  <c r="BF130" i="8"/>
  <c r="T130" i="8"/>
  <c r="R130" i="8"/>
  <c r="P130" i="8"/>
  <c r="BI128" i="8"/>
  <c r="BH128" i="8"/>
  <c r="BG128" i="8"/>
  <c r="BF128" i="8"/>
  <c r="T128" i="8"/>
  <c r="R128" i="8"/>
  <c r="P128" i="8"/>
  <c r="BI126" i="8"/>
  <c r="BH126" i="8"/>
  <c r="BG126" i="8"/>
  <c r="BF126" i="8"/>
  <c r="T126" i="8"/>
  <c r="R126" i="8"/>
  <c r="P126" i="8"/>
  <c r="BI124" i="8"/>
  <c r="BH124" i="8"/>
  <c r="BG124" i="8"/>
  <c r="BF124" i="8"/>
  <c r="T124" i="8"/>
  <c r="R124" i="8"/>
  <c r="P124" i="8"/>
  <c r="BI122" i="8"/>
  <c r="BH122" i="8"/>
  <c r="BG122" i="8"/>
  <c r="BF122" i="8"/>
  <c r="T122" i="8"/>
  <c r="R122" i="8"/>
  <c r="P122" i="8"/>
  <c r="BI120" i="8"/>
  <c r="BH120" i="8"/>
  <c r="BG120" i="8"/>
  <c r="BF120" i="8"/>
  <c r="T120" i="8"/>
  <c r="R120" i="8"/>
  <c r="P120" i="8"/>
  <c r="BI117" i="8"/>
  <c r="BH117" i="8"/>
  <c r="BG117" i="8"/>
  <c r="BF117" i="8"/>
  <c r="T117" i="8"/>
  <c r="R117" i="8"/>
  <c r="P117" i="8"/>
  <c r="BI115" i="8"/>
  <c r="BH115" i="8"/>
  <c r="BG115" i="8"/>
  <c r="BF115" i="8"/>
  <c r="T115" i="8"/>
  <c r="R115" i="8"/>
  <c r="P115" i="8"/>
  <c r="BI113" i="8"/>
  <c r="BH113" i="8"/>
  <c r="BG113" i="8"/>
  <c r="BF113" i="8"/>
  <c r="T113" i="8"/>
  <c r="R113" i="8"/>
  <c r="P113" i="8"/>
  <c r="BI111" i="8"/>
  <c r="BH111" i="8"/>
  <c r="BG111" i="8"/>
  <c r="BF111" i="8"/>
  <c r="T111" i="8"/>
  <c r="R111" i="8"/>
  <c r="P111" i="8"/>
  <c r="BI109" i="8"/>
  <c r="BH109" i="8"/>
  <c r="BG109" i="8"/>
  <c r="BF109" i="8"/>
  <c r="T109" i="8"/>
  <c r="R109" i="8"/>
  <c r="P109" i="8"/>
  <c r="BI104" i="8"/>
  <c r="BH104" i="8"/>
  <c r="BG104" i="8"/>
  <c r="BF104" i="8"/>
  <c r="T104" i="8"/>
  <c r="R104" i="8"/>
  <c r="P104" i="8"/>
  <c r="BI102" i="8"/>
  <c r="BH102" i="8"/>
  <c r="BG102" i="8"/>
  <c r="BF102" i="8"/>
  <c r="T102" i="8"/>
  <c r="R102" i="8"/>
  <c r="P102" i="8"/>
  <c r="BI99" i="8"/>
  <c r="BH99" i="8"/>
  <c r="BG99" i="8"/>
  <c r="BF99" i="8"/>
  <c r="T99" i="8"/>
  <c r="R99" i="8"/>
  <c r="P99" i="8"/>
  <c r="BI96" i="8"/>
  <c r="BH96" i="8"/>
  <c r="BG96" i="8"/>
  <c r="BF96" i="8"/>
  <c r="T96" i="8"/>
  <c r="R96" i="8"/>
  <c r="P96" i="8"/>
  <c r="BI94" i="8"/>
  <c r="BH94" i="8"/>
  <c r="BG94" i="8"/>
  <c r="BF94" i="8"/>
  <c r="T94" i="8"/>
  <c r="R94" i="8"/>
  <c r="P94" i="8"/>
  <c r="BI91" i="8"/>
  <c r="BH91" i="8"/>
  <c r="BG91" i="8"/>
  <c r="BF91" i="8"/>
  <c r="T91" i="8"/>
  <c r="R91" i="8"/>
  <c r="P91" i="8"/>
  <c r="BI89" i="8"/>
  <c r="BH89" i="8"/>
  <c r="BG89" i="8"/>
  <c r="BF89" i="8"/>
  <c r="T89" i="8"/>
  <c r="R89" i="8"/>
  <c r="P89" i="8"/>
  <c r="J85" i="8"/>
  <c r="F84" i="8"/>
  <c r="F82" i="8"/>
  <c r="E80" i="8"/>
  <c r="J59" i="8"/>
  <c r="F58" i="8"/>
  <c r="F56" i="8"/>
  <c r="E54" i="8"/>
  <c r="J23" i="8"/>
  <c r="E23" i="8"/>
  <c r="J84" i="8"/>
  <c r="J22" i="8"/>
  <c r="J20" i="8"/>
  <c r="E20" i="8"/>
  <c r="F85" i="8" s="1"/>
  <c r="J19" i="8"/>
  <c r="J14" i="8"/>
  <c r="J82" i="8" s="1"/>
  <c r="E7" i="8"/>
  <c r="E76" i="8"/>
  <c r="J39" i="7"/>
  <c r="J38" i="7"/>
  <c r="AY63" i="1"/>
  <c r="J37" i="7"/>
  <c r="AX63" i="1" s="1"/>
  <c r="BI89" i="7"/>
  <c r="BH89" i="7"/>
  <c r="BG89" i="7"/>
  <c r="BF89" i="7"/>
  <c r="T89" i="7"/>
  <c r="R89" i="7"/>
  <c r="P89" i="7"/>
  <c r="BI86" i="7"/>
  <c r="BH86" i="7"/>
  <c r="BG86" i="7"/>
  <c r="BF86" i="7"/>
  <c r="T86" i="7"/>
  <c r="R86" i="7"/>
  <c r="P86" i="7"/>
  <c r="J82" i="7"/>
  <c r="F81" i="7"/>
  <c r="F79" i="7"/>
  <c r="E77" i="7"/>
  <c r="J59" i="7"/>
  <c r="F58" i="7"/>
  <c r="F56" i="7"/>
  <c r="E54" i="7"/>
  <c r="J23" i="7"/>
  <c r="E23" i="7"/>
  <c r="J58" i="7"/>
  <c r="J22" i="7"/>
  <c r="J20" i="7"/>
  <c r="E20" i="7"/>
  <c r="F59" i="7" s="1"/>
  <c r="J19" i="7"/>
  <c r="J14" i="7"/>
  <c r="J56" i="7" s="1"/>
  <c r="E7" i="7"/>
  <c r="E73" i="7"/>
  <c r="J39" i="6"/>
  <c r="J38" i="6"/>
  <c r="AY62" i="1"/>
  <c r="J37" i="6"/>
  <c r="AX62" i="1"/>
  <c r="BI150" i="6"/>
  <c r="BH150" i="6"/>
  <c r="BG150" i="6"/>
  <c r="BF150" i="6"/>
  <c r="T150" i="6"/>
  <c r="R150" i="6"/>
  <c r="P150" i="6"/>
  <c r="BI147" i="6"/>
  <c r="BH147" i="6"/>
  <c r="BG147" i="6"/>
  <c r="BF147" i="6"/>
  <c r="T147" i="6"/>
  <c r="R147" i="6"/>
  <c r="P147" i="6"/>
  <c r="BI144" i="6"/>
  <c r="BH144" i="6"/>
  <c r="BG144" i="6"/>
  <c r="BF144" i="6"/>
  <c r="T144" i="6"/>
  <c r="R144" i="6"/>
  <c r="P144" i="6"/>
  <c r="BI141" i="6"/>
  <c r="BH141" i="6"/>
  <c r="BG141" i="6"/>
  <c r="BF141" i="6"/>
  <c r="T141" i="6"/>
  <c r="R141" i="6"/>
  <c r="P141" i="6"/>
  <c r="BI138" i="6"/>
  <c r="BH138" i="6"/>
  <c r="BG138" i="6"/>
  <c r="BF138" i="6"/>
  <c r="T138" i="6"/>
  <c r="R138" i="6"/>
  <c r="P138" i="6"/>
  <c r="BI135" i="6"/>
  <c r="BH135" i="6"/>
  <c r="BG135" i="6"/>
  <c r="BF135" i="6"/>
  <c r="T135" i="6"/>
  <c r="R135" i="6"/>
  <c r="P135" i="6"/>
  <c r="BI132" i="6"/>
  <c r="BH132" i="6"/>
  <c r="BG132" i="6"/>
  <c r="BF132" i="6"/>
  <c r="T132" i="6"/>
  <c r="R132" i="6"/>
  <c r="P132" i="6"/>
  <c r="BI129" i="6"/>
  <c r="BH129" i="6"/>
  <c r="BG129" i="6"/>
  <c r="BF129" i="6"/>
  <c r="T129" i="6"/>
  <c r="R129" i="6"/>
  <c r="P129" i="6"/>
  <c r="BI126" i="6"/>
  <c r="BH126" i="6"/>
  <c r="BG126" i="6"/>
  <c r="BF126" i="6"/>
  <c r="T126" i="6"/>
  <c r="R126" i="6"/>
  <c r="P126" i="6"/>
  <c r="BI123" i="6"/>
  <c r="BH123" i="6"/>
  <c r="BG123" i="6"/>
  <c r="BF123" i="6"/>
  <c r="T123" i="6"/>
  <c r="R123" i="6"/>
  <c r="P123" i="6"/>
  <c r="BI120" i="6"/>
  <c r="BH120" i="6"/>
  <c r="BG120" i="6"/>
  <c r="BF120" i="6"/>
  <c r="T120" i="6"/>
  <c r="R120" i="6"/>
  <c r="P120" i="6"/>
  <c r="BI117" i="6"/>
  <c r="BH117" i="6"/>
  <c r="BG117" i="6"/>
  <c r="BF117" i="6"/>
  <c r="T117" i="6"/>
  <c r="R117" i="6"/>
  <c r="P117" i="6"/>
  <c r="BI115" i="6"/>
  <c r="BH115" i="6"/>
  <c r="BG115" i="6"/>
  <c r="BF115" i="6"/>
  <c r="T115" i="6"/>
  <c r="R115" i="6"/>
  <c r="P115" i="6"/>
  <c r="BI112" i="6"/>
  <c r="BH112" i="6"/>
  <c r="BG112" i="6"/>
  <c r="BF112" i="6"/>
  <c r="T112" i="6"/>
  <c r="R112" i="6"/>
  <c r="P112" i="6"/>
  <c r="BI110" i="6"/>
  <c r="BH110" i="6"/>
  <c r="BG110" i="6"/>
  <c r="BF110" i="6"/>
  <c r="T110" i="6"/>
  <c r="R110" i="6"/>
  <c r="P110" i="6"/>
  <c r="BI107" i="6"/>
  <c r="BH107" i="6"/>
  <c r="BG107" i="6"/>
  <c r="BF107" i="6"/>
  <c r="T107" i="6"/>
  <c r="R107" i="6"/>
  <c r="P107" i="6"/>
  <c r="BI105" i="6"/>
  <c r="BH105" i="6"/>
  <c r="BG105" i="6"/>
  <c r="BF105" i="6"/>
  <c r="T105" i="6"/>
  <c r="R105" i="6"/>
  <c r="P105" i="6"/>
  <c r="BI102" i="6"/>
  <c r="BH102" i="6"/>
  <c r="BG102" i="6"/>
  <c r="BF102" i="6"/>
  <c r="T102" i="6"/>
  <c r="R102" i="6"/>
  <c r="P102" i="6"/>
  <c r="BI97" i="6"/>
  <c r="BH97" i="6"/>
  <c r="BG97" i="6"/>
  <c r="BF97" i="6"/>
  <c r="T97" i="6"/>
  <c r="R97" i="6"/>
  <c r="P97" i="6"/>
  <c r="BI94" i="6"/>
  <c r="BH94" i="6"/>
  <c r="BG94" i="6"/>
  <c r="BF94" i="6"/>
  <c r="T94" i="6"/>
  <c r="R94" i="6"/>
  <c r="P94" i="6"/>
  <c r="BI91" i="6"/>
  <c r="BH91" i="6"/>
  <c r="BG91" i="6"/>
  <c r="BF91" i="6"/>
  <c r="T91" i="6"/>
  <c r="R91" i="6"/>
  <c r="P91" i="6"/>
  <c r="BI89" i="6"/>
  <c r="BH89" i="6"/>
  <c r="BG89" i="6"/>
  <c r="BF89" i="6"/>
  <c r="T89" i="6"/>
  <c r="R89" i="6"/>
  <c r="P89" i="6"/>
  <c r="J85" i="6"/>
  <c r="F84" i="6"/>
  <c r="F82" i="6"/>
  <c r="E80" i="6"/>
  <c r="J59" i="6"/>
  <c r="F58" i="6"/>
  <c r="F56" i="6"/>
  <c r="E54" i="6"/>
  <c r="J23" i="6"/>
  <c r="E23" i="6"/>
  <c r="J84" i="6" s="1"/>
  <c r="J22" i="6"/>
  <c r="J20" i="6"/>
  <c r="E20" i="6"/>
  <c r="F59" i="6"/>
  <c r="J19" i="6"/>
  <c r="J14" i="6"/>
  <c r="J56" i="6"/>
  <c r="E7" i="6"/>
  <c r="E50" i="6" s="1"/>
  <c r="J39" i="5"/>
  <c r="J38" i="5"/>
  <c r="AY60" i="1"/>
  <c r="J37" i="5"/>
  <c r="AX60" i="1"/>
  <c r="BI89" i="5"/>
  <c r="BH89" i="5"/>
  <c r="BG89" i="5"/>
  <c r="BF89" i="5"/>
  <c r="T89" i="5"/>
  <c r="R89" i="5"/>
  <c r="P89" i="5"/>
  <c r="BI86" i="5"/>
  <c r="BH86" i="5"/>
  <c r="BG86" i="5"/>
  <c r="F37" i="5" s="1"/>
  <c r="BB60" i="1" s="1"/>
  <c r="BF86" i="5"/>
  <c r="T86" i="5"/>
  <c r="R86" i="5"/>
  <c r="P86" i="5"/>
  <c r="J82" i="5"/>
  <c r="F81" i="5"/>
  <c r="F79" i="5"/>
  <c r="E77" i="5"/>
  <c r="J59" i="5"/>
  <c r="F58" i="5"/>
  <c r="F56" i="5"/>
  <c r="E54" i="5"/>
  <c r="J23" i="5"/>
  <c r="E23" i="5"/>
  <c r="J81" i="5"/>
  <c r="J22" i="5"/>
  <c r="J20" i="5"/>
  <c r="E20" i="5"/>
  <c r="F82" i="5" s="1"/>
  <c r="J19" i="5"/>
  <c r="J14" i="5"/>
  <c r="J79" i="5"/>
  <c r="E7" i="5"/>
  <c r="E50" i="5" s="1"/>
  <c r="J39" i="4"/>
  <c r="J38" i="4"/>
  <c r="AY59" i="1" s="1"/>
  <c r="J37" i="4"/>
  <c r="AX59" i="1" s="1"/>
  <c r="BI161" i="4"/>
  <c r="BH161" i="4"/>
  <c r="BG161" i="4"/>
  <c r="BF161" i="4"/>
  <c r="T161" i="4"/>
  <c r="R161" i="4"/>
  <c r="P161" i="4"/>
  <c r="BI158" i="4"/>
  <c r="BH158" i="4"/>
  <c r="BG158" i="4"/>
  <c r="BF158" i="4"/>
  <c r="T158" i="4"/>
  <c r="R158" i="4"/>
  <c r="P158" i="4"/>
  <c r="BI155" i="4"/>
  <c r="BH155" i="4"/>
  <c r="BG155" i="4"/>
  <c r="BF155" i="4"/>
  <c r="T155" i="4"/>
  <c r="R155" i="4"/>
  <c r="P155"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4" i="4"/>
  <c r="BH134" i="4"/>
  <c r="BG134" i="4"/>
  <c r="BF134" i="4"/>
  <c r="T134" i="4"/>
  <c r="R134" i="4"/>
  <c r="P134" i="4"/>
  <c r="BI130" i="4"/>
  <c r="BH130" i="4"/>
  <c r="BG130" i="4"/>
  <c r="BF130" i="4"/>
  <c r="T130" i="4"/>
  <c r="R130" i="4"/>
  <c r="P130" i="4"/>
  <c r="BI127" i="4"/>
  <c r="BH127" i="4"/>
  <c r="BG127" i="4"/>
  <c r="BF127" i="4"/>
  <c r="T127" i="4"/>
  <c r="R127" i="4"/>
  <c r="P127" i="4"/>
  <c r="BI125" i="4"/>
  <c r="BH125" i="4"/>
  <c r="BG125" i="4"/>
  <c r="BF125" i="4"/>
  <c r="T125" i="4"/>
  <c r="R125" i="4"/>
  <c r="P125" i="4"/>
  <c r="BI122" i="4"/>
  <c r="BH122" i="4"/>
  <c r="BG122" i="4"/>
  <c r="BF122" i="4"/>
  <c r="T122" i="4"/>
  <c r="R122" i="4"/>
  <c r="P122" i="4"/>
  <c r="BI120" i="4"/>
  <c r="BH120" i="4"/>
  <c r="BG120" i="4"/>
  <c r="BF120" i="4"/>
  <c r="T120" i="4"/>
  <c r="R120" i="4"/>
  <c r="P120" i="4"/>
  <c r="BI117" i="4"/>
  <c r="BH117" i="4"/>
  <c r="BG117" i="4"/>
  <c r="BF117" i="4"/>
  <c r="T117" i="4"/>
  <c r="R117" i="4"/>
  <c r="P117" i="4"/>
  <c r="BI115" i="4"/>
  <c r="BH115" i="4"/>
  <c r="BG115" i="4"/>
  <c r="BF115" i="4"/>
  <c r="T115" i="4"/>
  <c r="R115" i="4"/>
  <c r="P115" i="4"/>
  <c r="BI112" i="4"/>
  <c r="BH112" i="4"/>
  <c r="BG112" i="4"/>
  <c r="BF112" i="4"/>
  <c r="T112" i="4"/>
  <c r="R112" i="4"/>
  <c r="P112" i="4"/>
  <c r="BI110" i="4"/>
  <c r="BH110" i="4"/>
  <c r="BG110" i="4"/>
  <c r="BF110" i="4"/>
  <c r="T110" i="4"/>
  <c r="R110" i="4"/>
  <c r="P110" i="4"/>
  <c r="BI108" i="4"/>
  <c r="BH108" i="4"/>
  <c r="BG108" i="4"/>
  <c r="BF108" i="4"/>
  <c r="T108" i="4"/>
  <c r="R108" i="4"/>
  <c r="P108" i="4"/>
  <c r="BI105" i="4"/>
  <c r="BH105" i="4"/>
  <c r="BG105" i="4"/>
  <c r="BF105" i="4"/>
  <c r="T105" i="4"/>
  <c r="R105" i="4"/>
  <c r="P105" i="4"/>
  <c r="BI100" i="4"/>
  <c r="BH100" i="4"/>
  <c r="BG100" i="4"/>
  <c r="BF100" i="4"/>
  <c r="T100" i="4"/>
  <c r="R100" i="4"/>
  <c r="P100" i="4"/>
  <c r="BI97" i="4"/>
  <c r="BH97" i="4"/>
  <c r="BG97" i="4"/>
  <c r="BF97" i="4"/>
  <c r="T97" i="4"/>
  <c r="R97" i="4"/>
  <c r="P97" i="4"/>
  <c r="BI94" i="4"/>
  <c r="BH94" i="4"/>
  <c r="BG94" i="4"/>
  <c r="BF94" i="4"/>
  <c r="T94" i="4"/>
  <c r="R94" i="4"/>
  <c r="P94" i="4"/>
  <c r="BI91" i="4"/>
  <c r="BH91" i="4"/>
  <c r="BG91" i="4"/>
  <c r="BF91" i="4"/>
  <c r="T91" i="4"/>
  <c r="R91" i="4"/>
  <c r="P91" i="4"/>
  <c r="BI89" i="4"/>
  <c r="BH89" i="4"/>
  <c r="BG89" i="4"/>
  <c r="BF89" i="4"/>
  <c r="T89" i="4"/>
  <c r="R89" i="4"/>
  <c r="P89" i="4"/>
  <c r="J85" i="4"/>
  <c r="F84" i="4"/>
  <c r="F82" i="4"/>
  <c r="E80" i="4"/>
  <c r="J59" i="4"/>
  <c r="F58" i="4"/>
  <c r="F56" i="4"/>
  <c r="E54" i="4"/>
  <c r="J23" i="4"/>
  <c r="E23" i="4"/>
  <c r="J58" i="4"/>
  <c r="J22" i="4"/>
  <c r="J20" i="4"/>
  <c r="E20" i="4"/>
  <c r="F85" i="4"/>
  <c r="J19" i="4"/>
  <c r="J14" i="4"/>
  <c r="J82" i="4" s="1"/>
  <c r="E7" i="4"/>
  <c r="E50" i="4"/>
  <c r="J39" i="3"/>
  <c r="J38" i="3"/>
  <c r="AY57" i="1"/>
  <c r="J37" i="3"/>
  <c r="AX57" i="1"/>
  <c r="BI92" i="3"/>
  <c r="BH92" i="3"/>
  <c r="BG92" i="3"/>
  <c r="BF92" i="3"/>
  <c r="T92" i="3"/>
  <c r="R92" i="3"/>
  <c r="P92" i="3"/>
  <c r="BI89" i="3"/>
  <c r="BH89" i="3"/>
  <c r="BG89" i="3"/>
  <c r="BF89" i="3"/>
  <c r="T89" i="3"/>
  <c r="R89" i="3"/>
  <c r="P89" i="3"/>
  <c r="BI86" i="3"/>
  <c r="BH86" i="3"/>
  <c r="BG86" i="3"/>
  <c r="BF86" i="3"/>
  <c r="T86" i="3"/>
  <c r="R86" i="3"/>
  <c r="P86" i="3"/>
  <c r="J82" i="3"/>
  <c r="F81" i="3"/>
  <c r="F79" i="3"/>
  <c r="E77" i="3"/>
  <c r="J59" i="3"/>
  <c r="F58" i="3"/>
  <c r="F56" i="3"/>
  <c r="E54" i="3"/>
  <c r="J23" i="3"/>
  <c r="E23" i="3"/>
  <c r="J58" i="3"/>
  <c r="J22" i="3"/>
  <c r="J20" i="3"/>
  <c r="E20" i="3"/>
  <c r="F82" i="3" s="1"/>
  <c r="J19" i="3"/>
  <c r="J14" i="3"/>
  <c r="J79" i="3" s="1"/>
  <c r="E7" i="3"/>
  <c r="E73" i="3"/>
  <c r="J39" i="2"/>
  <c r="J38" i="2"/>
  <c r="AY56" i="1" s="1"/>
  <c r="J37" i="2"/>
  <c r="AX56" i="1"/>
  <c r="BI274" i="2"/>
  <c r="BH274" i="2"/>
  <c r="BG274" i="2"/>
  <c r="BF274" i="2"/>
  <c r="T274" i="2"/>
  <c r="R274" i="2"/>
  <c r="P274" i="2"/>
  <c r="BI272" i="2"/>
  <c r="BH272" i="2"/>
  <c r="BG272" i="2"/>
  <c r="BF272" i="2"/>
  <c r="T272" i="2"/>
  <c r="R272" i="2"/>
  <c r="P272" i="2"/>
  <c r="BI269" i="2"/>
  <c r="BH269" i="2"/>
  <c r="BG269" i="2"/>
  <c r="BF269" i="2"/>
  <c r="T269" i="2"/>
  <c r="R269" i="2"/>
  <c r="P269" i="2"/>
  <c r="BI266" i="2"/>
  <c r="BH266" i="2"/>
  <c r="BG266" i="2"/>
  <c r="BF266" i="2"/>
  <c r="T266" i="2"/>
  <c r="R266" i="2"/>
  <c r="P266" i="2"/>
  <c r="BI263" i="2"/>
  <c r="BH263" i="2"/>
  <c r="BG263" i="2"/>
  <c r="BF263" i="2"/>
  <c r="T263" i="2"/>
  <c r="R263" i="2"/>
  <c r="P263" i="2"/>
  <c r="BI260" i="2"/>
  <c r="BH260" i="2"/>
  <c r="BG260" i="2"/>
  <c r="BF260" i="2"/>
  <c r="T260" i="2"/>
  <c r="R260" i="2"/>
  <c r="P260" i="2"/>
  <c r="BI257" i="2"/>
  <c r="BH257" i="2"/>
  <c r="BG257" i="2"/>
  <c r="BF257" i="2"/>
  <c r="T257" i="2"/>
  <c r="R257" i="2"/>
  <c r="P257" i="2"/>
  <c r="BI254" i="2"/>
  <c r="BH254" i="2"/>
  <c r="BG254" i="2"/>
  <c r="BF254" i="2"/>
  <c r="T254" i="2"/>
  <c r="R254" i="2"/>
  <c r="P254"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9" i="2"/>
  <c r="BH239" i="2"/>
  <c r="BG239" i="2"/>
  <c r="BF239" i="2"/>
  <c r="T239" i="2"/>
  <c r="R239" i="2"/>
  <c r="P239" i="2"/>
  <c r="BI236" i="2"/>
  <c r="BH236" i="2"/>
  <c r="BG236" i="2"/>
  <c r="BF236" i="2"/>
  <c r="T236" i="2"/>
  <c r="R236" i="2"/>
  <c r="P236"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4" i="2"/>
  <c r="BH124" i="2"/>
  <c r="BG124" i="2"/>
  <c r="BF124" i="2"/>
  <c r="T124" i="2"/>
  <c r="R124" i="2"/>
  <c r="P124" i="2"/>
  <c r="BI121" i="2"/>
  <c r="BH121" i="2"/>
  <c r="BG121" i="2"/>
  <c r="BF121" i="2"/>
  <c r="T121" i="2"/>
  <c r="R121" i="2"/>
  <c r="P121" i="2"/>
  <c r="BI118" i="2"/>
  <c r="BH118" i="2"/>
  <c r="BG118" i="2"/>
  <c r="BF118" i="2"/>
  <c r="T118" i="2"/>
  <c r="R118" i="2"/>
  <c r="P118" i="2"/>
  <c r="BI115" i="2"/>
  <c r="BH115" i="2"/>
  <c r="BG115" i="2"/>
  <c r="BF115" i="2"/>
  <c r="T115" i="2"/>
  <c r="R115" i="2"/>
  <c r="P115" i="2"/>
  <c r="BI113" i="2"/>
  <c r="BH113" i="2"/>
  <c r="BG113" i="2"/>
  <c r="BF113" i="2"/>
  <c r="T113" i="2"/>
  <c r="R113" i="2"/>
  <c r="P113" i="2"/>
  <c r="BI111" i="2"/>
  <c r="BH111" i="2"/>
  <c r="BG111" i="2"/>
  <c r="BF111" i="2"/>
  <c r="T111" i="2"/>
  <c r="R111" i="2"/>
  <c r="P111" i="2"/>
  <c r="BI108" i="2"/>
  <c r="BH108" i="2"/>
  <c r="BG108" i="2"/>
  <c r="BF108" i="2"/>
  <c r="T108" i="2"/>
  <c r="R108" i="2"/>
  <c r="P108" i="2"/>
  <c r="BI106" i="2"/>
  <c r="BH106" i="2"/>
  <c r="BG106" i="2"/>
  <c r="BF106" i="2"/>
  <c r="T106" i="2"/>
  <c r="R106" i="2"/>
  <c r="P106" i="2"/>
  <c r="BI103" i="2"/>
  <c r="BH103" i="2"/>
  <c r="BG103" i="2"/>
  <c r="BF103" i="2"/>
  <c r="T103" i="2"/>
  <c r="R103" i="2"/>
  <c r="P103" i="2"/>
  <c r="BI101" i="2"/>
  <c r="BH101" i="2"/>
  <c r="BG101" i="2"/>
  <c r="BF101" i="2"/>
  <c r="T101" i="2"/>
  <c r="R101" i="2"/>
  <c r="P101" i="2"/>
  <c r="BI98" i="2"/>
  <c r="BH98" i="2"/>
  <c r="BG98" i="2"/>
  <c r="BF98" i="2"/>
  <c r="T98" i="2"/>
  <c r="R98" i="2"/>
  <c r="P98" i="2"/>
  <c r="BI96" i="2"/>
  <c r="BH96" i="2"/>
  <c r="BG96" i="2"/>
  <c r="BF96" i="2"/>
  <c r="T96" i="2"/>
  <c r="R96" i="2"/>
  <c r="P96" i="2"/>
  <c r="BI94" i="2"/>
  <c r="BH94" i="2"/>
  <c r="BG94" i="2"/>
  <c r="BF94" i="2"/>
  <c r="T94" i="2"/>
  <c r="R94" i="2"/>
  <c r="P94" i="2"/>
  <c r="BI91" i="2"/>
  <c r="BH91" i="2"/>
  <c r="BG91" i="2"/>
  <c r="BF91" i="2"/>
  <c r="T91" i="2"/>
  <c r="R91" i="2"/>
  <c r="P91" i="2"/>
  <c r="BI89" i="2"/>
  <c r="BH89" i="2"/>
  <c r="BG89" i="2"/>
  <c r="BF89" i="2"/>
  <c r="T89" i="2"/>
  <c r="R89" i="2"/>
  <c r="P89" i="2"/>
  <c r="J85" i="2"/>
  <c r="F84" i="2"/>
  <c r="F82" i="2"/>
  <c r="E80" i="2"/>
  <c r="J59" i="2"/>
  <c r="F58" i="2"/>
  <c r="F56" i="2"/>
  <c r="E54" i="2"/>
  <c r="J23" i="2"/>
  <c r="E23" i="2"/>
  <c r="J84" i="2"/>
  <c r="J22" i="2"/>
  <c r="J20" i="2"/>
  <c r="E20" i="2"/>
  <c r="F85" i="2" s="1"/>
  <c r="J19" i="2"/>
  <c r="J14" i="2"/>
  <c r="J82" i="2"/>
  <c r="E7" i="2"/>
  <c r="E50" i="2" s="1"/>
  <c r="L50" i="1"/>
  <c r="AM50" i="1"/>
  <c r="AM49" i="1"/>
  <c r="L49" i="1"/>
  <c r="AM47" i="1"/>
  <c r="L47" i="1"/>
  <c r="L45" i="1"/>
  <c r="L44" i="1"/>
  <c r="BK94" i="17"/>
  <c r="BK83" i="16"/>
  <c r="J113" i="15"/>
  <c r="J125" i="13"/>
  <c r="J117" i="12"/>
  <c r="J132" i="10"/>
  <c r="BK155" i="8"/>
  <c r="BK149" i="8"/>
  <c r="J150" i="6"/>
  <c r="J94" i="4"/>
  <c r="J239" i="2"/>
  <c r="BK147" i="2"/>
  <c r="BK124" i="2"/>
  <c r="AS67" i="1"/>
  <c r="J89" i="10"/>
  <c r="J135" i="6"/>
  <c r="J89" i="6"/>
  <c r="BK130" i="4"/>
  <c r="BK231" i="2"/>
  <c r="BK108" i="2"/>
  <c r="BK120" i="14"/>
  <c r="BK87" i="14"/>
  <c r="BK106" i="13"/>
  <c r="J110" i="10"/>
  <c r="J143" i="8"/>
  <c r="J89" i="4"/>
  <c r="J225" i="2"/>
  <c r="J189" i="2"/>
  <c r="J170" i="2"/>
  <c r="J115" i="2"/>
  <c r="J89" i="17"/>
  <c r="BK110" i="16"/>
  <c r="J148" i="15"/>
  <c r="BK100" i="15"/>
  <c r="BK146" i="14"/>
  <c r="J129" i="13"/>
  <c r="J89" i="12"/>
  <c r="BK86" i="9"/>
  <c r="BK111" i="8"/>
  <c r="BK117" i="6"/>
  <c r="BK158" i="4"/>
  <c r="BK210" i="2"/>
  <c r="J94" i="2"/>
  <c r="J82" i="17"/>
  <c r="BK88" i="16"/>
  <c r="BK102" i="14"/>
  <c r="J144" i="10"/>
  <c r="BK89" i="10"/>
  <c r="BK161" i="4"/>
  <c r="J260" i="2"/>
  <c r="BK166" i="2"/>
  <c r="BK144" i="16"/>
  <c r="BK107" i="16"/>
  <c r="J116" i="15"/>
  <c r="J132" i="14"/>
  <c r="J93" i="13"/>
  <c r="J147" i="10"/>
  <c r="J123" i="10"/>
  <c r="BK133" i="8"/>
  <c r="J126" i="6"/>
  <c r="J137" i="4"/>
  <c r="BK214" i="2"/>
  <c r="J187" i="2"/>
  <c r="BK135" i="2"/>
  <c r="BK91" i="2"/>
  <c r="J154" i="15"/>
  <c r="J98" i="15"/>
  <c r="BK104" i="13"/>
  <c r="BK143" i="8"/>
  <c r="BK94" i="8"/>
  <c r="BK123" i="6"/>
  <c r="J94" i="6"/>
  <c r="J127" i="4"/>
  <c r="J133" i="2"/>
  <c r="BK87" i="17"/>
  <c r="BK119" i="15"/>
  <c r="J88" i="15"/>
  <c r="BK140" i="13"/>
  <c r="BK99" i="13"/>
  <c r="J107" i="12"/>
  <c r="J91" i="8"/>
  <c r="BK97" i="4"/>
  <c r="BK111" i="2"/>
  <c r="F36" i="11"/>
  <c r="BA69" i="1" s="1"/>
  <c r="BK118" i="16"/>
  <c r="J128" i="15"/>
  <c r="J146" i="14"/>
  <c r="J92" i="14"/>
  <c r="J111" i="13"/>
  <c r="BK100" i="12"/>
  <c r="J105" i="10"/>
  <c r="J117" i="6"/>
  <c r="J110" i="4"/>
  <c r="J274" i="2"/>
  <c r="J266" i="2"/>
  <c r="J220" i="2"/>
  <c r="BK137" i="2"/>
  <c r="J135" i="14"/>
  <c r="BK104" i="14"/>
  <c r="J136" i="13"/>
  <c r="BK124" i="12"/>
  <c r="J97" i="12"/>
  <c r="J120" i="10"/>
  <c r="BK110" i="6"/>
  <c r="J105" i="4"/>
  <c r="BK227" i="2"/>
  <c r="J176" i="2"/>
  <c r="BK149" i="2"/>
  <c r="J101" i="2"/>
  <c r="J133" i="13"/>
  <c r="BK92" i="13"/>
  <c r="BK91" i="10"/>
  <c r="BK146" i="8"/>
  <c r="BK147" i="6"/>
  <c r="J91" i="4"/>
  <c r="BK245" i="2"/>
  <c r="J184" i="2"/>
  <c r="BK155" i="2"/>
  <c r="AS64" i="1"/>
  <c r="J96" i="16"/>
  <c r="J122" i="15"/>
  <c r="J83" i="15"/>
  <c r="J90" i="13"/>
  <c r="BK141" i="10"/>
  <c r="BK94" i="10"/>
  <c r="BK120" i="8"/>
  <c r="BK135" i="6"/>
  <c r="BK102" i="6"/>
  <c r="J254" i="2"/>
  <c r="BK195" i="2"/>
  <c r="BK145" i="2"/>
  <c r="J89" i="2"/>
  <c r="BK127" i="16"/>
  <c r="BK98" i="15"/>
  <c r="BK135" i="10"/>
  <c r="BK124" i="8"/>
  <c r="BK105" i="4"/>
  <c r="J242" i="2"/>
  <c r="J161" i="2"/>
  <c r="J115" i="16"/>
  <c r="BK90" i="16"/>
  <c r="BK86" i="15"/>
  <c r="BK133" i="13"/>
  <c r="BK111" i="13"/>
  <c r="J104" i="12"/>
  <c r="J97" i="6"/>
  <c r="J100" i="4"/>
  <c r="J245" i="2"/>
  <c r="J195" i="2"/>
  <c r="BK113" i="2"/>
  <c r="J107" i="16"/>
  <c r="J86" i="15"/>
  <c r="BK127" i="13"/>
  <c r="BK117" i="12"/>
  <c r="BK137" i="8"/>
  <c r="BK91" i="8"/>
  <c r="J120" i="6"/>
  <c r="BK220" i="2"/>
  <c r="BK182" i="2"/>
  <c r="J129" i="2"/>
  <c r="J131" i="15"/>
  <c r="BK126" i="14"/>
  <c r="J117" i="13"/>
  <c r="BK89" i="12"/>
  <c r="BK109" i="8"/>
  <c r="J112" i="4"/>
  <c r="J143" i="2"/>
  <c r="J98" i="2"/>
  <c r="J102" i="16"/>
  <c r="J102" i="15"/>
  <c r="J106" i="13"/>
  <c r="J97" i="10"/>
  <c r="BK104" i="8"/>
  <c r="J272" i="2"/>
  <c r="J143" i="14"/>
  <c r="J113" i="13"/>
  <c r="BK110" i="10"/>
  <c r="BK89" i="7"/>
  <c r="BK86" i="3"/>
  <c r="AS58" i="1"/>
  <c r="J161" i="4"/>
  <c r="J229" i="2"/>
  <c r="BK141" i="16"/>
  <c r="J113" i="16"/>
  <c r="BK93" i="15"/>
  <c r="BK112" i="14"/>
  <c r="J104" i="13"/>
  <c r="BK105" i="10"/>
  <c r="J149" i="8"/>
  <c r="BK117" i="8"/>
  <c r="BK120" i="6"/>
  <c r="J91" i="6"/>
  <c r="BK260" i="2"/>
  <c r="BK184" i="2"/>
  <c r="J131" i="2"/>
  <c r="BK96" i="16"/>
  <c r="BK110" i="15"/>
  <c r="BK96" i="13"/>
  <c r="BK129" i="10"/>
  <c r="BK130" i="8"/>
  <c r="BK137" i="4"/>
  <c r="BK92" i="3"/>
  <c r="AS55" i="1"/>
  <c r="BK137" i="15"/>
  <c r="J112" i="14"/>
  <c r="J114" i="13"/>
  <c r="BK161" i="8"/>
  <c r="BK94" i="6"/>
  <c r="J206" i="2"/>
  <c r="BK178" i="2"/>
  <c r="BK98" i="2"/>
  <c r="J107" i="15"/>
  <c r="J126" i="14"/>
  <c r="J98" i="13"/>
  <c r="BK89" i="9"/>
  <c r="J129" i="6"/>
  <c r="J110" i="6"/>
  <c r="BK110" i="4"/>
  <c r="BK218" i="2"/>
  <c r="BK180" i="2"/>
  <c r="BK154" i="15"/>
  <c r="BK102" i="15"/>
  <c r="BK100" i="14"/>
  <c r="BK89" i="13"/>
  <c r="J86" i="11"/>
  <c r="BK102" i="8"/>
  <c r="BK263" i="2"/>
  <c r="BK121" i="2"/>
  <c r="AS70" i="1"/>
  <c r="J94" i="17"/>
  <c r="BK131" i="15"/>
  <c r="J115" i="14"/>
  <c r="BK121" i="13"/>
  <c r="J94" i="12"/>
  <c r="BK164" i="8"/>
  <c r="J152" i="8"/>
  <c r="J124" i="8"/>
  <c r="BK105" i="6"/>
  <c r="J92" i="3"/>
  <c r="J216" i="2"/>
  <c r="BK133" i="2"/>
  <c r="J108" i="2"/>
  <c r="J84" i="17"/>
  <c r="J123" i="14"/>
  <c r="BK95" i="14"/>
  <c r="BK120" i="12"/>
  <c r="BK86" i="11"/>
  <c r="BK97" i="10"/>
  <c r="J104" i="8"/>
  <c r="J123" i="6"/>
  <c r="J155" i="4"/>
  <c r="BK193" i="2"/>
  <c r="J172" i="2"/>
  <c r="J141" i="2"/>
  <c r="BK89" i="2"/>
  <c r="J85" i="14"/>
  <c r="BK105" i="13"/>
  <c r="BK158" i="8"/>
  <c r="J96" i="8"/>
  <c r="BK115" i="4"/>
  <c r="J86" i="3"/>
  <c r="J193" i="2"/>
  <c r="J180" i="2"/>
  <c r="BK90" i="17"/>
  <c r="BK136" i="16"/>
  <c r="J130" i="16"/>
  <c r="BK93" i="16"/>
  <c r="BK113" i="15"/>
  <c r="BK136" i="13"/>
  <c r="BK107" i="12"/>
  <c r="J161" i="8"/>
  <c r="J120" i="8"/>
  <c r="BK113" i="8"/>
  <c r="BK144" i="6"/>
  <c r="J115" i="4"/>
  <c r="BK222" i="2"/>
  <c r="BK158" i="2"/>
  <c r="BK129" i="2"/>
  <c r="AS61" i="1"/>
  <c r="BK114" i="13"/>
  <c r="BK140" i="8"/>
  <c r="BK127" i="4"/>
  <c r="BK89" i="4"/>
  <c r="J168" i="2"/>
  <c r="BK141" i="2"/>
  <c r="J127" i="16"/>
  <c r="J134" i="15"/>
  <c r="J100" i="14"/>
  <c r="BK113" i="13"/>
  <c r="BK112" i="12"/>
  <c r="BK138" i="10"/>
  <c r="J94" i="10"/>
  <c r="BK155" i="4"/>
  <c r="J89" i="3"/>
  <c r="BK229" i="2"/>
  <c r="J197" i="2"/>
  <c r="J106" i="2"/>
  <c r="BK85" i="17"/>
  <c r="BK123" i="14"/>
  <c r="J120" i="12"/>
  <c r="J155" i="8"/>
  <c r="BK141" i="6"/>
  <c r="BK115" i="6"/>
  <c r="J89" i="5"/>
  <c r="BK242" i="2"/>
  <c r="J149" i="2"/>
  <c r="J143" i="15"/>
  <c r="J100" i="15"/>
  <c r="BK106" i="14"/>
  <c r="J126" i="12"/>
  <c r="J135" i="10"/>
  <c r="J89" i="9"/>
  <c r="BK125" i="4"/>
  <c r="J178" i="2"/>
  <c r="BK101" i="2"/>
  <c r="F38" i="11"/>
  <c r="BC69" i="1" s="1"/>
  <c r="J88" i="16"/>
  <c r="J125" i="15"/>
  <c r="BK88" i="15"/>
  <c r="BK90" i="14"/>
  <c r="BK126" i="12"/>
  <c r="BK150" i="10"/>
  <c r="J94" i="8"/>
  <c r="BK89" i="6"/>
  <c r="J108" i="4"/>
  <c r="BK269" i="2"/>
  <c r="J227" i="2"/>
  <c r="BK189" i="2"/>
  <c r="J127" i="2"/>
  <c r="BK132" i="14"/>
  <c r="BK92" i="14"/>
  <c r="J102" i="13"/>
  <c r="J102" i="12"/>
  <c r="BK123" i="10"/>
  <c r="J99" i="8"/>
  <c r="J105" i="6"/>
  <c r="J152" i="4"/>
  <c r="BK257" i="2"/>
  <c r="BK191" i="2"/>
  <c r="BK161" i="2"/>
  <c r="BK139" i="2"/>
  <c r="BK82" i="14"/>
  <c r="BK85" i="13"/>
  <c r="BK152" i="8"/>
  <c r="BK89" i="8"/>
  <c r="J122" i="4"/>
  <c r="J236" i="2"/>
  <c r="J182" i="2"/>
  <c r="BK143" i="2"/>
  <c r="J90" i="17"/>
  <c r="J136" i="16"/>
  <c r="J124" i="16"/>
  <c r="J90" i="15"/>
  <c r="J102" i="14"/>
  <c r="J99" i="13"/>
  <c r="BK117" i="10"/>
  <c r="J128" i="8"/>
  <c r="J113" i="8"/>
  <c r="BK112" i="6"/>
  <c r="J86" i="5"/>
  <c r="BK248" i="2"/>
  <c r="BK168" i="2"/>
  <c r="BK106" i="2"/>
  <c r="BK121" i="16"/>
  <c r="BK128" i="15"/>
  <c r="BK117" i="13"/>
  <c r="J138" i="10"/>
  <c r="BK86" i="5"/>
  <c r="BK112" i="4"/>
  <c r="J158" i="2"/>
  <c r="J96" i="2"/>
  <c r="BK102" i="16"/>
  <c r="BK90" i="15"/>
  <c r="J98" i="14"/>
  <c r="BK125" i="13"/>
  <c r="BK96" i="8"/>
  <c r="BK140" i="4"/>
  <c r="BK251" i="2"/>
  <c r="J218" i="2"/>
  <c r="BK201" i="2"/>
  <c r="J155" i="2"/>
  <c r="J83" i="16"/>
  <c r="BK116" i="15"/>
  <c r="BK143" i="14"/>
  <c r="J103" i="13"/>
  <c r="BK112" i="10"/>
  <c r="BK86" i="7"/>
  <c r="BK120" i="4"/>
  <c r="BK204" i="2"/>
  <c r="BK170" i="2"/>
  <c r="BK127" i="2"/>
  <c r="J137" i="15"/>
  <c r="J93" i="15"/>
  <c r="J109" i="13"/>
  <c r="BK90" i="13"/>
  <c r="J109" i="12"/>
  <c r="BK120" i="10"/>
  <c r="J143" i="4"/>
  <c r="J257" i="2"/>
  <c r="BK86" i="17"/>
  <c r="BK86" i="16"/>
  <c r="J119" i="15"/>
  <c r="BK138" i="14"/>
  <c r="J127" i="13"/>
  <c r="J105" i="13"/>
  <c r="J158" i="8"/>
  <c r="J137" i="8"/>
  <c r="BK129" i="6"/>
  <c r="J125" i="4"/>
  <c r="BK274" i="2"/>
  <c r="BK254" i="2"/>
  <c r="J113" i="2"/>
  <c r="J85" i="17"/>
  <c r="J109" i="14"/>
  <c r="J131" i="13"/>
  <c r="BK104" i="12"/>
  <c r="BK147" i="10"/>
  <c r="BK126" i="8"/>
  <c r="J138" i="6"/>
  <c r="BK126" i="6"/>
  <c r="J146" i="4"/>
  <c r="BK233" i="2"/>
  <c r="J145" i="2"/>
  <c r="J91" i="2"/>
  <c r="BK117" i="14"/>
  <c r="J89" i="13"/>
  <c r="BK167" i="8"/>
  <c r="BK99" i="8"/>
  <c r="BK266" i="2"/>
  <c r="BK212" i="2"/>
  <c r="J174" i="2"/>
  <c r="J103" i="2"/>
  <c r="J141" i="16"/>
  <c r="BK130" i="16"/>
  <c r="J86" i="16"/>
  <c r="BK107" i="15"/>
  <c r="BK115" i="14"/>
  <c r="BK103" i="13"/>
  <c r="BK89" i="11"/>
  <c r="J122" i="8"/>
  <c r="J115" i="8"/>
  <c r="J147" i="6"/>
  <c r="J115" i="6"/>
  <c r="BK149" i="4"/>
  <c r="J208" i="2"/>
  <c r="BK115" i="2"/>
  <c r="J92" i="17"/>
  <c r="J118" i="16"/>
  <c r="J140" i="15"/>
  <c r="J104" i="15"/>
  <c r="J89" i="11"/>
  <c r="J132" i="6"/>
  <c r="BK134" i="4"/>
  <c r="BK206" i="2"/>
  <c r="J147" i="2"/>
  <c r="BK147" i="16"/>
  <c r="BK113" i="16"/>
  <c r="J138" i="14"/>
  <c r="J87" i="14"/>
  <c r="J92" i="13"/>
  <c r="BK144" i="10"/>
  <c r="BK126" i="10"/>
  <c r="J102" i="10"/>
  <c r="J89" i="8"/>
  <c r="BK91" i="4"/>
  <c r="BK225" i="2"/>
  <c r="J204" i="2"/>
  <c r="BK172" i="2"/>
  <c r="BK94" i="2"/>
  <c r="BK98" i="16"/>
  <c r="J106" i="14"/>
  <c r="BK94" i="12"/>
  <c r="BK138" i="6"/>
  <c r="J112" i="6"/>
  <c r="BK91" i="6"/>
  <c r="J130" i="4"/>
  <c r="J191" i="2"/>
  <c r="BK131" i="2"/>
  <c r="J87" i="17"/>
  <c r="J110" i="15"/>
  <c r="BK83" i="15"/>
  <c r="J123" i="13"/>
  <c r="BK102" i="12"/>
  <c r="J91" i="10"/>
  <c r="BK100" i="4"/>
  <c r="J139" i="2"/>
  <c r="BK103" i="2"/>
  <c r="BK104" i="16"/>
  <c r="J98" i="16"/>
  <c r="BK143" i="15"/>
  <c r="J129" i="14"/>
  <c r="BK123" i="13"/>
  <c r="BK109" i="12"/>
  <c r="J140" i="8"/>
  <c r="BK122" i="4"/>
  <c r="BK272" i="2"/>
  <c r="J233" i="2"/>
  <c r="BK197" i="2"/>
  <c r="BK96" i="2"/>
  <c r="BK82" i="17"/>
  <c r="J120" i="14"/>
  <c r="J140" i="13"/>
  <c r="J96" i="13"/>
  <c r="J150" i="10"/>
  <c r="BK128" i="8"/>
  <c r="BK132" i="6"/>
  <c r="BK89" i="5"/>
  <c r="J117" i="4"/>
  <c r="BK216" i="2"/>
  <c r="BK89" i="17"/>
  <c r="BK109" i="13"/>
  <c r="J126" i="10"/>
  <c r="J167" i="8"/>
  <c r="J133" i="8"/>
  <c r="J144" i="6"/>
  <c r="J263" i="2"/>
  <c r="BK199" i="2"/>
  <c r="BK187" i="2"/>
  <c r="J124" i="2"/>
  <c r="J147" i="16"/>
  <c r="BK133" i="16"/>
  <c r="J104" i="16"/>
  <c r="J96" i="15"/>
  <c r="BK129" i="14"/>
  <c r="J121" i="13"/>
  <c r="J124" i="12"/>
  <c r="J129" i="10"/>
  <c r="J117" i="8"/>
  <c r="BK150" i="6"/>
  <c r="J107" i="6"/>
  <c r="J140" i="4"/>
  <c r="J231" i="2"/>
  <c r="BK174" i="2"/>
  <c r="BK115" i="16"/>
  <c r="BK122" i="15"/>
  <c r="J115" i="12"/>
  <c r="J86" i="9"/>
  <c r="BK146" i="4"/>
  <c r="BK176" i="2"/>
  <c r="BK118" i="2"/>
  <c r="J121" i="16"/>
  <c r="J93" i="16"/>
  <c r="BK104" i="15"/>
  <c r="J82" i="14"/>
  <c r="J141" i="10"/>
  <c r="J112" i="10"/>
  <c r="J164" i="8"/>
  <c r="J141" i="6"/>
  <c r="J149" i="4"/>
  <c r="BK239" i="2"/>
  <c r="J212" i="2"/>
  <c r="J86" i="17"/>
  <c r="J90" i="16"/>
  <c r="BK148" i="15"/>
  <c r="J117" i="14"/>
  <c r="J115" i="10"/>
  <c r="J126" i="8"/>
  <c r="J158" i="4"/>
  <c r="J251" i="2"/>
  <c r="J201" i="2"/>
  <c r="J137" i="2"/>
  <c r="J118" i="2"/>
  <c r="BK135" i="14"/>
  <c r="BK131" i="13"/>
  <c r="BK98" i="13"/>
  <c r="BK115" i="12"/>
  <c r="BK102" i="10"/>
  <c r="J89" i="7"/>
  <c r="BK89" i="3"/>
  <c r="BK100" i="16"/>
  <c r="J104" i="14"/>
  <c r="BK115" i="10"/>
  <c r="J86" i="7"/>
  <c r="J269" i="2"/>
  <c r="BK92" i="17"/>
  <c r="J112" i="12"/>
  <c r="J102" i="8"/>
  <c r="BK236" i="2"/>
  <c r="J135" i="2"/>
  <c r="J90" i="14"/>
  <c r="J120" i="4"/>
  <c r="J222" i="2"/>
  <c r="J144" i="16"/>
  <c r="J133" i="16"/>
  <c r="J100" i="16"/>
  <c r="BK140" i="15"/>
  <c r="BK85" i="14"/>
  <c r="BK93" i="13"/>
  <c r="BK107" i="10"/>
  <c r="BK122" i="8"/>
  <c r="BK115" i="8"/>
  <c r="J111" i="8"/>
  <c r="BK97" i="6"/>
  <c r="BK94" i="4"/>
  <c r="J214" i="2"/>
  <c r="BK152" i="2"/>
  <c r="J121" i="2"/>
  <c r="BK84" i="17"/>
  <c r="BK134" i="15"/>
  <c r="BK97" i="12"/>
  <c r="J117" i="10"/>
  <c r="BK143" i="4"/>
  <c r="J97" i="4"/>
  <c r="BK208" i="2"/>
  <c r="J111" i="2"/>
  <c r="J110" i="16"/>
  <c r="BK125" i="15"/>
  <c r="BK109" i="14"/>
  <c r="BK129" i="13"/>
  <c r="J107" i="10"/>
  <c r="J109" i="8"/>
  <c r="J102" i="6"/>
  <c r="J134" i="4"/>
  <c r="J248" i="2"/>
  <c r="J210" i="2"/>
  <c r="BK124" i="16"/>
  <c r="BK151" i="15"/>
  <c r="BK96" i="15"/>
  <c r="J95" i="14"/>
  <c r="J100" i="12"/>
  <c r="J130" i="8"/>
  <c r="BK107" i="6"/>
  <c r="BK152" i="4"/>
  <c r="BK108" i="4"/>
  <c r="J199" i="2"/>
  <c r="J152" i="2"/>
  <c r="J151" i="15"/>
  <c r="BK98" i="14"/>
  <c r="BK102" i="13"/>
  <c r="J85" i="13"/>
  <c r="BK132" i="10"/>
  <c r="J146" i="8"/>
  <c r="BK117" i="4"/>
  <c r="J166" i="2"/>
  <c r="P165" i="2" l="1"/>
  <c r="P164" i="2" s="1"/>
  <c r="T85" i="3"/>
  <c r="T101" i="6"/>
  <c r="T100" i="6"/>
  <c r="P85" i="7"/>
  <c r="AU63" i="1"/>
  <c r="BK136" i="8"/>
  <c r="J136" i="8" s="1"/>
  <c r="J66" i="8" s="1"/>
  <c r="P122" i="10"/>
  <c r="T85" i="11"/>
  <c r="R123" i="12"/>
  <c r="T120" i="13"/>
  <c r="P142" i="14"/>
  <c r="P141" i="14" s="1"/>
  <c r="P81" i="14" s="1"/>
  <c r="AU73" i="1" s="1"/>
  <c r="T147" i="15"/>
  <c r="T146" i="15"/>
  <c r="T82" i="15"/>
  <c r="R81" i="17"/>
  <c r="R80" i="17"/>
  <c r="R224" i="2"/>
  <c r="BK104" i="4"/>
  <c r="J104" i="4" s="1"/>
  <c r="J65" i="4" s="1"/>
  <c r="R133" i="4"/>
  <c r="T85" i="5"/>
  <c r="P101" i="6"/>
  <c r="P100" i="6"/>
  <c r="BK85" i="7"/>
  <c r="J85" i="7" s="1"/>
  <c r="J32" i="7" s="1"/>
  <c r="AG63" i="1" s="1"/>
  <c r="R136" i="8"/>
  <c r="R122" i="10"/>
  <c r="R93" i="12"/>
  <c r="R92" i="12"/>
  <c r="R88" i="12" s="1"/>
  <c r="R120" i="13"/>
  <c r="T224" i="2"/>
  <c r="BK133" i="4"/>
  <c r="J133" i="4" s="1"/>
  <c r="J66" i="4" s="1"/>
  <c r="BK85" i="5"/>
  <c r="J85" i="5" s="1"/>
  <c r="J32" i="5" s="1"/>
  <c r="AG60" i="1" s="1"/>
  <c r="T122" i="6"/>
  <c r="T85" i="7"/>
  <c r="P136" i="8"/>
  <c r="P85" i="9"/>
  <c r="AU66" i="1" s="1"/>
  <c r="T122" i="10"/>
  <c r="P85" i="11"/>
  <c r="AU69" i="1"/>
  <c r="P93" i="12"/>
  <c r="P92" i="12"/>
  <c r="BK120" i="13"/>
  <c r="J120" i="13" s="1"/>
  <c r="J63" i="13" s="1"/>
  <c r="R142" i="14"/>
  <c r="R141" i="14"/>
  <c r="R81" i="14"/>
  <c r="P140" i="16"/>
  <c r="P139" i="16"/>
  <c r="P82" i="16" s="1"/>
  <c r="AU75" i="1" s="1"/>
  <c r="T165" i="2"/>
  <c r="T164" i="2"/>
  <c r="T88" i="2"/>
  <c r="T104" i="4"/>
  <c r="T103" i="4" s="1"/>
  <c r="R85" i="5"/>
  <c r="T108" i="8"/>
  <c r="T107" i="8" s="1"/>
  <c r="BK122" i="10"/>
  <c r="J122" i="10" s="1"/>
  <c r="J66" i="10" s="1"/>
  <c r="R85" i="11"/>
  <c r="BK123" i="12"/>
  <c r="J123" i="12"/>
  <c r="J66" i="12" s="1"/>
  <c r="P88" i="13"/>
  <c r="R108" i="13"/>
  <c r="BK147" i="15"/>
  <c r="BK165" i="2"/>
  <c r="BK164" i="2" s="1"/>
  <c r="R85" i="3"/>
  <c r="P133" i="4"/>
  <c r="R101" i="6"/>
  <c r="R100" i="6" s="1"/>
  <c r="R108" i="8"/>
  <c r="R107" i="8" s="1"/>
  <c r="R88" i="8" s="1"/>
  <c r="R101" i="10"/>
  <c r="R100" i="10" s="1"/>
  <c r="R88" i="10" s="1"/>
  <c r="BK93" i="12"/>
  <c r="BK92" i="12" s="1"/>
  <c r="P123" i="12"/>
  <c r="T88" i="13"/>
  <c r="T108" i="13"/>
  <c r="T142" i="14"/>
  <c r="T141" i="14" s="1"/>
  <c r="T81" i="14" s="1"/>
  <c r="R147" i="15"/>
  <c r="R146" i="15" s="1"/>
  <c r="R82" i="15" s="1"/>
  <c r="BK81" i="17"/>
  <c r="BK80" i="17" s="1"/>
  <c r="J80" i="17" s="1"/>
  <c r="J59" i="17" s="1"/>
  <c r="R165" i="2"/>
  <c r="R164" i="2"/>
  <c r="R88" i="2"/>
  <c r="BK85" i="3"/>
  <c r="J85" i="3" s="1"/>
  <c r="J63" i="3" s="1"/>
  <c r="P104" i="4"/>
  <c r="P103" i="4" s="1"/>
  <c r="P88" i="4" s="1"/>
  <c r="AU59" i="1" s="1"/>
  <c r="P85" i="5"/>
  <c r="AU60" i="1" s="1"/>
  <c r="BK122" i="6"/>
  <c r="BK88" i="6" s="1"/>
  <c r="J88" i="6" s="1"/>
  <c r="J32" i="6" s="1"/>
  <c r="AG62" i="1" s="1"/>
  <c r="R85" i="7"/>
  <c r="T136" i="8"/>
  <c r="BK85" i="9"/>
  <c r="J85" i="9" s="1"/>
  <c r="J32" i="9" s="1"/>
  <c r="AG66" i="1" s="1"/>
  <c r="T101" i="10"/>
  <c r="T100" i="10"/>
  <c r="T88" i="10" s="1"/>
  <c r="BK88" i="13"/>
  <c r="J88" i="13" s="1"/>
  <c r="J61" i="13" s="1"/>
  <c r="P120" i="13"/>
  <c r="BK140" i="16"/>
  <c r="J140" i="16" s="1"/>
  <c r="J61" i="16" s="1"/>
  <c r="R140" i="16"/>
  <c r="R139" i="16" s="1"/>
  <c r="R82" i="16" s="1"/>
  <c r="T140" i="16"/>
  <c r="T139" i="16"/>
  <c r="T82" i="16"/>
  <c r="P81" i="17"/>
  <c r="P80" i="17"/>
  <c r="AU76" i="1" s="1"/>
  <c r="P224" i="2"/>
  <c r="T133" i="4"/>
  <c r="BK101" i="6"/>
  <c r="BK100" i="6"/>
  <c r="J100" i="6"/>
  <c r="J64" i="6" s="1"/>
  <c r="P122" i="6"/>
  <c r="P108" i="8"/>
  <c r="P107" i="8" s="1"/>
  <c r="P88" i="8" s="1"/>
  <c r="AU65" i="1" s="1"/>
  <c r="R85" i="9"/>
  <c r="BK101" i="10"/>
  <c r="J101" i="10" s="1"/>
  <c r="J65" i="10" s="1"/>
  <c r="BK85" i="11"/>
  <c r="J85" i="11" s="1"/>
  <c r="J63" i="11" s="1"/>
  <c r="T93" i="12"/>
  <c r="T92" i="12"/>
  <c r="R88" i="13"/>
  <c r="R87" i="13" s="1"/>
  <c r="R84" i="13" s="1"/>
  <c r="P108" i="13"/>
  <c r="BK224" i="2"/>
  <c r="J224" i="2" s="1"/>
  <c r="J66" i="2" s="1"/>
  <c r="P85" i="3"/>
  <c r="AU57" i="1"/>
  <c r="R104" i="4"/>
  <c r="R103" i="4"/>
  <c r="R88" i="4" s="1"/>
  <c r="R122" i="6"/>
  <c r="BK108" i="8"/>
  <c r="J108" i="8" s="1"/>
  <c r="J65" i="8" s="1"/>
  <c r="T85" i="9"/>
  <c r="P101" i="10"/>
  <c r="P100" i="10"/>
  <c r="P88" i="10" s="1"/>
  <c r="AU68" i="1" s="1"/>
  <c r="T123" i="12"/>
  <c r="BK108" i="13"/>
  <c r="J108" i="13"/>
  <c r="J62" i="13"/>
  <c r="BK142" i="14"/>
  <c r="BK141" i="14"/>
  <c r="BK81" i="14" s="1"/>
  <c r="J81" i="14" s="1"/>
  <c r="J59" i="14" s="1"/>
  <c r="P147" i="15"/>
  <c r="P146" i="15" s="1"/>
  <c r="P82" i="15" s="1"/>
  <c r="AU74" i="1" s="1"/>
  <c r="T81" i="17"/>
  <c r="T80" i="17"/>
  <c r="E76" i="2"/>
  <c r="BE113" i="2"/>
  <c r="BE124" i="2"/>
  <c r="BE155" i="2"/>
  <c r="BE158" i="2"/>
  <c r="BE170" i="2"/>
  <c r="BE172" i="2"/>
  <c r="BE187" i="2"/>
  <c r="J56" i="3"/>
  <c r="J81" i="3"/>
  <c r="J84" i="4"/>
  <c r="BE89" i="4"/>
  <c r="BE91" i="4"/>
  <c r="BE105" i="4"/>
  <c r="BE134" i="4"/>
  <c r="BE137" i="4"/>
  <c r="BE140" i="4"/>
  <c r="E50" i="7"/>
  <c r="F82" i="7"/>
  <c r="F59" i="8"/>
  <c r="BE158" i="8"/>
  <c r="J84" i="10"/>
  <c r="BE117" i="10"/>
  <c r="E50" i="11"/>
  <c r="J56" i="12"/>
  <c r="BE117" i="12"/>
  <c r="BE96" i="13"/>
  <c r="BE104" i="13"/>
  <c r="BE111" i="13"/>
  <c r="BE113" i="13"/>
  <c r="BE127" i="13"/>
  <c r="F55" i="14"/>
  <c r="BE87" i="14"/>
  <c r="BE92" i="14"/>
  <c r="BE120" i="14"/>
  <c r="BE138" i="14"/>
  <c r="BE90" i="15"/>
  <c r="BE96" i="15"/>
  <c r="BE104" i="15"/>
  <c r="BE107" i="15"/>
  <c r="BE128" i="15"/>
  <c r="BE134" i="15"/>
  <c r="J54" i="16"/>
  <c r="J55" i="16"/>
  <c r="BE86" i="17"/>
  <c r="F59" i="2"/>
  <c r="BE98" i="2"/>
  <c r="BE121" i="2"/>
  <c r="BE195" i="2"/>
  <c r="BE197" i="2"/>
  <c r="BE248" i="2"/>
  <c r="J56" i="4"/>
  <c r="BE94" i="4"/>
  <c r="BE112" i="4"/>
  <c r="J56" i="5"/>
  <c r="F59" i="5"/>
  <c r="J82" i="6"/>
  <c r="F85" i="6"/>
  <c r="BE105" i="6"/>
  <c r="BE126" i="6"/>
  <c r="BE132" i="6"/>
  <c r="BE89" i="8"/>
  <c r="BE146" i="8"/>
  <c r="BE161" i="8"/>
  <c r="BE164" i="8"/>
  <c r="J58" i="9"/>
  <c r="J79" i="9"/>
  <c r="BE86" i="9"/>
  <c r="J82" i="10"/>
  <c r="BE97" i="10"/>
  <c r="BE105" i="10"/>
  <c r="BE107" i="10"/>
  <c r="BE120" i="10"/>
  <c r="BE135" i="10"/>
  <c r="J58" i="11"/>
  <c r="E50" i="12"/>
  <c r="F59" i="12"/>
  <c r="BE112" i="12"/>
  <c r="BE115" i="12"/>
  <c r="J54" i="13"/>
  <c r="BE85" i="13"/>
  <c r="BE90" i="13"/>
  <c r="BE117" i="13"/>
  <c r="BE133" i="13"/>
  <c r="BE82" i="14"/>
  <c r="BE90" i="14"/>
  <c r="BE100" i="14"/>
  <c r="BE132" i="14"/>
  <c r="E48" i="15"/>
  <c r="J54" i="15"/>
  <c r="J76" i="15"/>
  <c r="F79" i="15"/>
  <c r="BE93" i="15"/>
  <c r="BE113" i="15"/>
  <c r="BE125" i="15"/>
  <c r="BE154" i="15"/>
  <c r="BK153" i="15"/>
  <c r="J153" i="15" s="1"/>
  <c r="J62" i="15" s="1"/>
  <c r="E48" i="16"/>
  <c r="J76" i="16"/>
  <c r="BE88" i="16"/>
  <c r="BE96" i="16"/>
  <c r="BE100" i="16"/>
  <c r="BE104" i="16"/>
  <c r="BE121" i="16"/>
  <c r="BE85" i="17"/>
  <c r="J56" i="2"/>
  <c r="BE89" i="2"/>
  <c r="BE101" i="2"/>
  <c r="BE118" i="2"/>
  <c r="BE127" i="2"/>
  <c r="BE133" i="2"/>
  <c r="BE139" i="2"/>
  <c r="BE143" i="2"/>
  <c r="BE145" i="2"/>
  <c r="BE147" i="2"/>
  <c r="BE168" i="2"/>
  <c r="BE220" i="2"/>
  <c r="BE222" i="2"/>
  <c r="BE257" i="2"/>
  <c r="E50" i="3"/>
  <c r="BE92" i="3"/>
  <c r="E76" i="4"/>
  <c r="BE120" i="4"/>
  <c r="BE143" i="4"/>
  <c r="BE86" i="5"/>
  <c r="E76" i="6"/>
  <c r="BE112" i="6"/>
  <c r="BE144" i="6"/>
  <c r="J79" i="7"/>
  <c r="J56" i="8"/>
  <c r="BE91" i="8"/>
  <c r="BE99" i="8"/>
  <c r="BE104" i="8"/>
  <c r="BE126" i="8"/>
  <c r="BE128" i="8"/>
  <c r="BE130" i="8"/>
  <c r="BE155" i="8"/>
  <c r="E73" i="9"/>
  <c r="BE94" i="10"/>
  <c r="BE110" i="10"/>
  <c r="BE147" i="10"/>
  <c r="BE89" i="11"/>
  <c r="BE97" i="12"/>
  <c r="J81" i="13"/>
  <c r="BE121" i="13"/>
  <c r="BE104" i="14"/>
  <c r="BE115" i="14"/>
  <c r="BE117" i="14"/>
  <c r="BE146" i="14"/>
  <c r="BE131" i="15"/>
  <c r="BE143" i="15"/>
  <c r="F79" i="16"/>
  <c r="BE115" i="16"/>
  <c r="BE127" i="16"/>
  <c r="BE144" i="16"/>
  <c r="BE147" i="16"/>
  <c r="BK146" i="16"/>
  <c r="J146" i="16"/>
  <c r="J62" i="16" s="1"/>
  <c r="BE87" i="17"/>
  <c r="BE94" i="17"/>
  <c r="BE106" i="2"/>
  <c r="BE135" i="2"/>
  <c r="BE152" i="2"/>
  <c r="BE178" i="2"/>
  <c r="BE218" i="2"/>
  <c r="BE231" i="2"/>
  <c r="BE233" i="2"/>
  <c r="BE236" i="2"/>
  <c r="BE251" i="2"/>
  <c r="BE254" i="2"/>
  <c r="BE110" i="4"/>
  <c r="BE117" i="4"/>
  <c r="BE158" i="4"/>
  <c r="BE89" i="5"/>
  <c r="BE89" i="6"/>
  <c r="BE94" i="6"/>
  <c r="BE102" i="6"/>
  <c r="BE120" i="6"/>
  <c r="BE94" i="8"/>
  <c r="BE137" i="8"/>
  <c r="BE149" i="8"/>
  <c r="BE152" i="8"/>
  <c r="E76" i="10"/>
  <c r="BE123" i="10"/>
  <c r="BE126" i="10"/>
  <c r="BE109" i="12"/>
  <c r="BE120" i="12"/>
  <c r="BE124" i="12"/>
  <c r="BE126" i="12"/>
  <c r="J78" i="13"/>
  <c r="BE102" i="13"/>
  <c r="BE105" i="13"/>
  <c r="BE123" i="14"/>
  <c r="BE129" i="14"/>
  <c r="BE83" i="15"/>
  <c r="BE86" i="15"/>
  <c r="BE88" i="15"/>
  <c r="BE102" i="15"/>
  <c r="BE137" i="15"/>
  <c r="BE83" i="16"/>
  <c r="BE86" i="16"/>
  <c r="BE98" i="16"/>
  <c r="BE110" i="16"/>
  <c r="BE130" i="16"/>
  <c r="BE82" i="17"/>
  <c r="BE96" i="2"/>
  <c r="BE108" i="2"/>
  <c r="BE111" i="2"/>
  <c r="BE137" i="2"/>
  <c r="BE189" i="2"/>
  <c r="BE191" i="2"/>
  <c r="BE193" i="2"/>
  <c r="BE212" i="2"/>
  <c r="BE229" i="2"/>
  <c r="BE86" i="3"/>
  <c r="BE89" i="3"/>
  <c r="J58" i="5"/>
  <c r="BE110" i="6"/>
  <c r="BE129" i="6"/>
  <c r="BE138" i="6"/>
  <c r="J58" i="8"/>
  <c r="BE96" i="8"/>
  <c r="BE111" i="8"/>
  <c r="BE113" i="8"/>
  <c r="BE115" i="8"/>
  <c r="BE117" i="8"/>
  <c r="BE120" i="8"/>
  <c r="BE122" i="8"/>
  <c r="BE133" i="8"/>
  <c r="F85" i="10"/>
  <c r="BE89" i="10"/>
  <c r="BE91" i="10"/>
  <c r="BE115" i="10"/>
  <c r="J79" i="11"/>
  <c r="BE86" i="11"/>
  <c r="BE100" i="12"/>
  <c r="BE102" i="12"/>
  <c r="BE104" i="12"/>
  <c r="E48" i="13"/>
  <c r="F81" i="13"/>
  <c r="BE92" i="13"/>
  <c r="BE123" i="13"/>
  <c r="BE125" i="13"/>
  <c r="BE131" i="13"/>
  <c r="BK139" i="13"/>
  <c r="J139" i="13"/>
  <c r="J64" i="13" s="1"/>
  <c r="J54" i="14"/>
  <c r="J78" i="14"/>
  <c r="BE95" i="14"/>
  <c r="BE98" i="14"/>
  <c r="BE126" i="14"/>
  <c r="BE135" i="14"/>
  <c r="BE119" i="15"/>
  <c r="BE151" i="15"/>
  <c r="BE90" i="16"/>
  <c r="BE102" i="16"/>
  <c r="BE118" i="16"/>
  <c r="BE124" i="16"/>
  <c r="BE133" i="16"/>
  <c r="BE136" i="16"/>
  <c r="BE141" i="16"/>
  <c r="J52" i="17"/>
  <c r="J54" i="17"/>
  <c r="E70" i="17"/>
  <c r="BE89" i="17"/>
  <c r="BE90" i="17"/>
  <c r="J58" i="2"/>
  <c r="BE91" i="2"/>
  <c r="BE94" i="2"/>
  <c r="BE129" i="2"/>
  <c r="BE131" i="2"/>
  <c r="BE149" i="2"/>
  <c r="BE161" i="2"/>
  <c r="BE176" i="2"/>
  <c r="BE210" i="2"/>
  <c r="BE216" i="2"/>
  <c r="BE227" i="2"/>
  <c r="BE146" i="4"/>
  <c r="BE149" i="4"/>
  <c r="BE152" i="4"/>
  <c r="BE161" i="4"/>
  <c r="E73" i="5"/>
  <c r="J58" i="6"/>
  <c r="J81" i="7"/>
  <c r="BE89" i="7"/>
  <c r="E50" i="8"/>
  <c r="BE140" i="8"/>
  <c r="BE167" i="8"/>
  <c r="BE132" i="10"/>
  <c r="F59" i="11"/>
  <c r="J58" i="12"/>
  <c r="BE94" i="12"/>
  <c r="BE98" i="13"/>
  <c r="BE114" i="13"/>
  <c r="BE129" i="13"/>
  <c r="J52" i="14"/>
  <c r="BE102" i="14"/>
  <c r="BE106" i="14"/>
  <c r="BE109" i="14"/>
  <c r="F55" i="17"/>
  <c r="BE103" i="2"/>
  <c r="BE115" i="2"/>
  <c r="BE166" i="2"/>
  <c r="BE214" i="2"/>
  <c r="BE225" i="2"/>
  <c r="BE239" i="2"/>
  <c r="BE242" i="2"/>
  <c r="BE245" i="2"/>
  <c r="F59" i="4"/>
  <c r="BE97" i="4"/>
  <c r="BE100" i="4"/>
  <c r="BE108" i="4"/>
  <c r="BE115" i="4"/>
  <c r="BE122" i="4"/>
  <c r="BE125" i="4"/>
  <c r="BE97" i="6"/>
  <c r="BE115" i="6"/>
  <c r="BE117" i="6"/>
  <c r="BE135" i="6"/>
  <c r="BE141" i="6"/>
  <c r="BE147" i="6"/>
  <c r="BE150" i="6"/>
  <c r="BE86" i="7"/>
  <c r="BE109" i="8"/>
  <c r="BE124" i="8"/>
  <c r="BE143" i="8"/>
  <c r="BE89" i="9"/>
  <c r="BE102" i="10"/>
  <c r="BE141" i="10"/>
  <c r="BE89" i="12"/>
  <c r="BE89" i="13"/>
  <c r="BE106" i="13"/>
  <c r="BE109" i="13"/>
  <c r="BE140" i="13"/>
  <c r="BE112" i="14"/>
  <c r="BE84" i="17"/>
  <c r="BE92" i="17"/>
  <c r="BE141" i="2"/>
  <c r="BE174" i="2"/>
  <c r="BE180" i="2"/>
  <c r="BE182" i="2"/>
  <c r="BE184" i="2"/>
  <c r="BE199" i="2"/>
  <c r="BE201" i="2"/>
  <c r="BE204" i="2"/>
  <c r="BE206" i="2"/>
  <c r="BE208" i="2"/>
  <c r="BE260" i="2"/>
  <c r="BE263" i="2"/>
  <c r="BE266" i="2"/>
  <c r="BE269" i="2"/>
  <c r="BE272" i="2"/>
  <c r="BE274" i="2"/>
  <c r="F59" i="3"/>
  <c r="BE127" i="4"/>
  <c r="BE130" i="4"/>
  <c r="BE155" i="4"/>
  <c r="BE91" i="6"/>
  <c r="BE107" i="6"/>
  <c r="BE123" i="6"/>
  <c r="BE102" i="8"/>
  <c r="F59" i="9"/>
  <c r="BE112" i="10"/>
  <c r="BE129" i="10"/>
  <c r="BE138" i="10"/>
  <c r="BE144" i="10"/>
  <c r="BE150" i="10"/>
  <c r="BE107" i="12"/>
  <c r="BE93" i="13"/>
  <c r="BE99" i="13"/>
  <c r="BE103" i="13"/>
  <c r="BE136" i="13"/>
  <c r="E48" i="14"/>
  <c r="BE85" i="14"/>
  <c r="BE143" i="14"/>
  <c r="J55" i="15"/>
  <c r="BE98" i="15"/>
  <c r="BE100" i="15"/>
  <c r="BE110" i="15"/>
  <c r="BE116" i="15"/>
  <c r="BE122" i="15"/>
  <c r="BE140" i="15"/>
  <c r="BE148" i="15"/>
  <c r="BE93" i="16"/>
  <c r="BE107" i="16"/>
  <c r="BE113" i="16"/>
  <c r="J36" i="7"/>
  <c r="AW63" i="1" s="1"/>
  <c r="J34" i="15"/>
  <c r="AW74" i="1" s="1"/>
  <c r="F36" i="5"/>
  <c r="BA60" i="1" s="1"/>
  <c r="F39" i="3"/>
  <c r="BD57" i="1" s="1"/>
  <c r="F36" i="7"/>
  <c r="BA63" i="1" s="1"/>
  <c r="F37" i="16"/>
  <c r="BD75" i="1" s="1"/>
  <c r="F39" i="12"/>
  <c r="BD71" i="1"/>
  <c r="BD70" i="1" s="1"/>
  <c r="J36" i="2"/>
  <c r="AW56" i="1"/>
  <c r="J36" i="6"/>
  <c r="AW62" i="1" s="1"/>
  <c r="F36" i="9"/>
  <c r="BA66" i="1" s="1"/>
  <c r="F36" i="16"/>
  <c r="BC75" i="1"/>
  <c r="F37" i="2"/>
  <c r="BB56" i="1"/>
  <c r="F38" i="9"/>
  <c r="BC66" i="1" s="1"/>
  <c r="F35" i="15"/>
  <c r="BB74" i="1" s="1"/>
  <c r="F36" i="4"/>
  <c r="BA59" i="1"/>
  <c r="J36" i="10"/>
  <c r="AW68" i="1"/>
  <c r="F36" i="15"/>
  <c r="BC74" i="1" s="1"/>
  <c r="F39" i="4"/>
  <c r="BD59" i="1" s="1"/>
  <c r="J34" i="17"/>
  <c r="AW76" i="1"/>
  <c r="F34" i="15"/>
  <c r="BA74" i="1"/>
  <c r="F37" i="10"/>
  <c r="BB68" i="1" s="1"/>
  <c r="F37" i="15"/>
  <c r="BD74" i="1" s="1"/>
  <c r="F37" i="7"/>
  <c r="BB63" i="1" s="1"/>
  <c r="F37" i="3"/>
  <c r="BB57" i="1" s="1"/>
  <c r="F38" i="8"/>
  <c r="BC65" i="1" s="1"/>
  <c r="J36" i="12"/>
  <c r="AW71" i="1" s="1"/>
  <c r="F37" i="6"/>
  <c r="BB62" i="1"/>
  <c r="J36" i="11"/>
  <c r="AW69" i="1" s="1"/>
  <c r="F36" i="13"/>
  <c r="BC72" i="1" s="1"/>
  <c r="F37" i="17"/>
  <c r="BD76" i="1" s="1"/>
  <c r="F36" i="12"/>
  <c r="BA71" i="1"/>
  <c r="BA70" i="1" s="1"/>
  <c r="AW70" i="1" s="1"/>
  <c r="F36" i="2"/>
  <c r="BA56" i="1" s="1"/>
  <c r="F34" i="17"/>
  <c r="BA76" i="1" s="1"/>
  <c r="F39" i="9"/>
  <c r="BD66" i="1" s="1"/>
  <c r="F36" i="8"/>
  <c r="BA65" i="1"/>
  <c r="F38" i="7"/>
  <c r="BC63" i="1" s="1"/>
  <c r="F39" i="2"/>
  <c r="BD56" i="1" s="1"/>
  <c r="F39" i="8"/>
  <c r="BD65" i="1"/>
  <c r="F35" i="14"/>
  <c r="BB73" i="1"/>
  <c r="J34" i="13"/>
  <c r="AW72" i="1" s="1"/>
  <c r="F38" i="2"/>
  <c r="BC56" i="1" s="1"/>
  <c r="F36" i="10"/>
  <c r="BA68" i="1"/>
  <c r="BA67" i="1"/>
  <c r="AW67" i="1" s="1"/>
  <c r="F36" i="6"/>
  <c r="BA62" i="1" s="1"/>
  <c r="F38" i="12"/>
  <c r="BC71" i="1" s="1"/>
  <c r="BC70" i="1" s="1"/>
  <c r="AY70" i="1" s="1"/>
  <c r="F39" i="5"/>
  <c r="BD60" i="1" s="1"/>
  <c r="F37" i="11"/>
  <c r="BB69" i="1" s="1"/>
  <c r="F39" i="7"/>
  <c r="BD63" i="1" s="1"/>
  <c r="F35" i="16"/>
  <c r="BB75" i="1"/>
  <c r="J36" i="3"/>
  <c r="AW57" i="1" s="1"/>
  <c r="F36" i="14"/>
  <c r="BC73" i="1" s="1"/>
  <c r="F34" i="14"/>
  <c r="BA73" i="1" s="1"/>
  <c r="J36" i="4"/>
  <c r="AW59" i="1" s="1"/>
  <c r="J34" i="16"/>
  <c r="AW75" i="1" s="1"/>
  <c r="F38" i="4"/>
  <c r="BC59" i="1" s="1"/>
  <c r="F38" i="10"/>
  <c r="BC68" i="1" s="1"/>
  <c r="BC67" i="1" s="1"/>
  <c r="AY67" i="1" s="1"/>
  <c r="F34" i="16"/>
  <c r="BA75" i="1" s="1"/>
  <c r="F34" i="13"/>
  <c r="BA72" i="1" s="1"/>
  <c r="F37" i="4"/>
  <c r="BB59" i="1" s="1"/>
  <c r="BB58" i="1" s="1"/>
  <c r="AX58" i="1" s="1"/>
  <c r="F36" i="17"/>
  <c r="BC76" i="1" s="1"/>
  <c r="F37" i="12"/>
  <c r="BB71" i="1"/>
  <c r="BB70" i="1"/>
  <c r="AX70" i="1"/>
  <c r="F39" i="10"/>
  <c r="BD68" i="1" s="1"/>
  <c r="F37" i="9"/>
  <c r="BB66" i="1" s="1"/>
  <c r="J36" i="5"/>
  <c r="AW60" i="1" s="1"/>
  <c r="F35" i="17"/>
  <c r="BB76" i="1"/>
  <c r="F39" i="11"/>
  <c r="BD69" i="1" s="1"/>
  <c r="F37" i="8"/>
  <c r="BB65" i="1" s="1"/>
  <c r="J36" i="8"/>
  <c r="AW65" i="1"/>
  <c r="F37" i="13"/>
  <c r="BD72" i="1" s="1"/>
  <c r="F36" i="3"/>
  <c r="BA57" i="1" s="1"/>
  <c r="F38" i="6"/>
  <c r="BC62" i="1" s="1"/>
  <c r="F38" i="5"/>
  <c r="BC60" i="1" s="1"/>
  <c r="J34" i="14"/>
  <c r="AW73" i="1" s="1"/>
  <c r="F39" i="6"/>
  <c r="BD62" i="1" s="1"/>
  <c r="J36" i="9"/>
  <c r="AW66" i="1" s="1"/>
  <c r="F37" i="14"/>
  <c r="BD73" i="1"/>
  <c r="F35" i="13"/>
  <c r="BB72" i="1" s="1"/>
  <c r="F38" i="3"/>
  <c r="BC57" i="1" s="1"/>
  <c r="AS54" i="1"/>
  <c r="BK88" i="2" l="1"/>
  <c r="J88" i="2" s="1"/>
  <c r="J63" i="2" s="1"/>
  <c r="J164" i="2"/>
  <c r="J64" i="2" s="1"/>
  <c r="J92" i="12"/>
  <c r="J64" i="12" s="1"/>
  <c r="BK88" i="12"/>
  <c r="J88" i="12" s="1"/>
  <c r="J32" i="12" s="1"/>
  <c r="AG71" i="1" s="1"/>
  <c r="J141" i="14"/>
  <c r="J60" i="14" s="1"/>
  <c r="J122" i="6"/>
  <c r="J66" i="6" s="1"/>
  <c r="T88" i="12"/>
  <c r="T88" i="8"/>
  <c r="R88" i="6"/>
  <c r="T88" i="4"/>
  <c r="T88" i="6"/>
  <c r="P88" i="6"/>
  <c r="AU62" i="1" s="1"/>
  <c r="AU61" i="1" s="1"/>
  <c r="P88" i="12"/>
  <c r="AU71" i="1"/>
  <c r="P88" i="2"/>
  <c r="AU56" i="1" s="1"/>
  <c r="AU55" i="1" s="1"/>
  <c r="BK146" i="15"/>
  <c r="J146" i="15" s="1"/>
  <c r="J60" i="15" s="1"/>
  <c r="T87" i="13"/>
  <c r="T84" i="13"/>
  <c r="P87" i="13"/>
  <c r="P84" i="13"/>
  <c r="AU72" i="1" s="1"/>
  <c r="J63" i="6"/>
  <c r="J63" i="9"/>
  <c r="J93" i="12"/>
  <c r="J65" i="12" s="1"/>
  <c r="J63" i="5"/>
  <c r="J101" i="6"/>
  <c r="J65" i="6"/>
  <c r="J142" i="14"/>
  <c r="J61" i="14"/>
  <c r="J81" i="17"/>
  <c r="J60" i="17"/>
  <c r="J63" i="7"/>
  <c r="BK100" i="10"/>
  <c r="J100" i="10"/>
  <c r="J64" i="10"/>
  <c r="BK87" i="13"/>
  <c r="J87" i="13"/>
  <c r="J60" i="13" s="1"/>
  <c r="J147" i="15"/>
  <c r="J61" i="15" s="1"/>
  <c r="BK139" i="16"/>
  <c r="J139" i="16"/>
  <c r="J60" i="16"/>
  <c r="BK107" i="8"/>
  <c r="J107" i="8"/>
  <c r="J64" i="8" s="1"/>
  <c r="J63" i="12"/>
  <c r="J165" i="2"/>
  <c r="J65" i="2"/>
  <c r="BK103" i="4"/>
  <c r="J103" i="4"/>
  <c r="J64" i="4" s="1"/>
  <c r="J35" i="11"/>
  <c r="AV69" i="1" s="1"/>
  <c r="AT69" i="1" s="1"/>
  <c r="F33" i="14"/>
  <c r="AZ73" i="1" s="1"/>
  <c r="F33" i="16"/>
  <c r="AZ75" i="1"/>
  <c r="F35" i="8"/>
  <c r="AZ65" i="1"/>
  <c r="J35" i="12"/>
  <c r="AV71" i="1"/>
  <c r="AT71" i="1" s="1"/>
  <c r="BD58" i="1"/>
  <c r="J35" i="7"/>
  <c r="AV63" i="1" s="1"/>
  <c r="AT63" i="1" s="1"/>
  <c r="BC61" i="1"/>
  <c r="AY61" i="1" s="1"/>
  <c r="BD61" i="1"/>
  <c r="BC64" i="1"/>
  <c r="AY64" i="1" s="1"/>
  <c r="F35" i="11"/>
  <c r="AZ69" i="1" s="1"/>
  <c r="J35" i="2"/>
  <c r="AV56" i="1" s="1"/>
  <c r="AT56" i="1" s="1"/>
  <c r="AU58" i="1"/>
  <c r="F35" i="6"/>
  <c r="AZ62" i="1" s="1"/>
  <c r="BA61" i="1"/>
  <c r="AW61" i="1" s="1"/>
  <c r="F33" i="13"/>
  <c r="AZ72" i="1" s="1"/>
  <c r="J32" i="2"/>
  <c r="AG56" i="1"/>
  <c r="BA64" i="1"/>
  <c r="AW64" i="1" s="1"/>
  <c r="J32" i="11"/>
  <c r="AG69" i="1"/>
  <c r="F35" i="5"/>
  <c r="AZ60" i="1" s="1"/>
  <c r="BD67" i="1"/>
  <c r="AU64" i="1"/>
  <c r="J35" i="3"/>
  <c r="AV57" i="1" s="1"/>
  <c r="AT57" i="1" s="1"/>
  <c r="J35" i="9"/>
  <c r="AV66" i="1" s="1"/>
  <c r="AT66" i="1" s="1"/>
  <c r="BB67" i="1"/>
  <c r="AX67" i="1" s="1"/>
  <c r="BA55" i="1"/>
  <c r="AW55" i="1" s="1"/>
  <c r="J35" i="5"/>
  <c r="AV60" i="1" s="1"/>
  <c r="AT60" i="1" s="1"/>
  <c r="AU67" i="1"/>
  <c r="J35" i="8"/>
  <c r="AV65" i="1" s="1"/>
  <c r="AT65" i="1" s="1"/>
  <c r="J33" i="15"/>
  <c r="AV74" i="1"/>
  <c r="AT74" i="1" s="1"/>
  <c r="AU70" i="1"/>
  <c r="BD64" i="1"/>
  <c r="F35" i="10"/>
  <c r="AZ68" i="1" s="1"/>
  <c r="J32" i="3"/>
  <c r="AG57" i="1" s="1"/>
  <c r="BA58" i="1"/>
  <c r="AW58" i="1" s="1"/>
  <c r="F35" i="2"/>
  <c r="AZ56" i="1" s="1"/>
  <c r="BB64" i="1"/>
  <c r="AX64" i="1"/>
  <c r="F33" i="15"/>
  <c r="AZ74" i="1" s="1"/>
  <c r="J30" i="17"/>
  <c r="AG76" i="1" s="1"/>
  <c r="BB61" i="1"/>
  <c r="AX61" i="1" s="1"/>
  <c r="F35" i="7"/>
  <c r="AZ63" i="1" s="1"/>
  <c r="J30" i="14"/>
  <c r="AG73" i="1" s="1"/>
  <c r="F35" i="12"/>
  <c r="AZ71" i="1" s="1"/>
  <c r="AZ70" i="1" s="1"/>
  <c r="AV70" i="1" s="1"/>
  <c r="AT70" i="1" s="1"/>
  <c r="F35" i="3"/>
  <c r="AZ57" i="1" s="1"/>
  <c r="J35" i="6"/>
  <c r="AV62" i="1" s="1"/>
  <c r="AT62" i="1" s="1"/>
  <c r="F35" i="9"/>
  <c r="AZ66" i="1" s="1"/>
  <c r="J35" i="4"/>
  <c r="AV59" i="1"/>
  <c r="AT59" i="1"/>
  <c r="AG70" i="1"/>
  <c r="BC58" i="1"/>
  <c r="AY58" i="1" s="1"/>
  <c r="J33" i="16"/>
  <c r="AV75" i="1" s="1"/>
  <c r="AT75" i="1" s="1"/>
  <c r="J33" i="14"/>
  <c r="AV73" i="1" s="1"/>
  <c r="AT73" i="1" s="1"/>
  <c r="AG61" i="1"/>
  <c r="F35" i="4"/>
  <c r="AZ59" i="1" s="1"/>
  <c r="BC55" i="1"/>
  <c r="AY55" i="1" s="1"/>
  <c r="J35" i="10"/>
  <c r="AV68" i="1" s="1"/>
  <c r="AT68" i="1" s="1"/>
  <c r="F33" i="17"/>
  <c r="AZ76" i="1"/>
  <c r="BB55" i="1"/>
  <c r="AX55" i="1" s="1"/>
  <c r="J33" i="17"/>
  <c r="AV76" i="1"/>
  <c r="AT76" i="1"/>
  <c r="BD55" i="1"/>
  <c r="J33" i="13"/>
  <c r="AV72" i="1"/>
  <c r="AT72" i="1" s="1"/>
  <c r="AN57" i="1" l="1"/>
  <c r="AN69" i="1"/>
  <c r="J41" i="11"/>
  <c r="J39" i="14"/>
  <c r="J39" i="17"/>
  <c r="J41" i="2"/>
  <c r="J41" i="3"/>
  <c r="J41" i="7"/>
  <c r="BK82" i="16"/>
  <c r="J82" i="16" s="1"/>
  <c r="J59" i="16" s="1"/>
  <c r="BK88" i="8"/>
  <c r="J88" i="8"/>
  <c r="J41" i="9"/>
  <c r="BK82" i="15"/>
  <c r="J82" i="15" s="1"/>
  <c r="J59" i="15" s="1"/>
  <c r="J41" i="12"/>
  <c r="BK88" i="10"/>
  <c r="J88" i="10" s="1"/>
  <c r="J32" i="10" s="1"/>
  <c r="AG68" i="1" s="1"/>
  <c r="AN68" i="1" s="1"/>
  <c r="BK84" i="13"/>
  <c r="J84" i="13"/>
  <c r="J59" i="13"/>
  <c r="BK88" i="4"/>
  <c r="J88" i="4"/>
  <c r="J32" i="4" s="1"/>
  <c r="AG59" i="1" s="1"/>
  <c r="AN59" i="1" s="1"/>
  <c r="J41" i="5"/>
  <c r="J41" i="6"/>
  <c r="AN66" i="1"/>
  <c r="AN62" i="1"/>
  <c r="AN71" i="1"/>
  <c r="AN63" i="1"/>
  <c r="AN60" i="1"/>
  <c r="AN56" i="1"/>
  <c r="AN76" i="1"/>
  <c r="AN70" i="1"/>
  <c r="AN73" i="1"/>
  <c r="AU54" i="1"/>
  <c r="AZ61" i="1"/>
  <c r="AV61" i="1"/>
  <c r="AT61" i="1"/>
  <c r="BA54" i="1"/>
  <c r="W30" i="1" s="1"/>
  <c r="BD54" i="1"/>
  <c r="W33" i="1" s="1"/>
  <c r="AZ67" i="1"/>
  <c r="AV67" i="1" s="1"/>
  <c r="AT67" i="1" s="1"/>
  <c r="BB54" i="1"/>
  <c r="W31" i="1" s="1"/>
  <c r="AZ58" i="1"/>
  <c r="AV58" i="1" s="1"/>
  <c r="AT58" i="1" s="1"/>
  <c r="AZ55" i="1"/>
  <c r="AV55" i="1" s="1"/>
  <c r="AT55" i="1" s="1"/>
  <c r="AZ64" i="1"/>
  <c r="AV64" i="1" s="1"/>
  <c r="AT64" i="1" s="1"/>
  <c r="BC54" i="1"/>
  <c r="AY54" i="1" s="1"/>
  <c r="AG55" i="1"/>
  <c r="AN55" i="1" s="1"/>
  <c r="J32" i="8"/>
  <c r="AG65" i="1"/>
  <c r="AN65" i="1" s="1"/>
  <c r="J63" i="4" l="1"/>
  <c r="J41" i="4"/>
  <c r="J63" i="10"/>
  <c r="J63" i="8"/>
  <c r="J41" i="10"/>
  <c r="J41" i="8"/>
  <c r="AN61" i="1"/>
  <c r="AW54" i="1"/>
  <c r="AK30" i="1" s="1"/>
  <c r="AG64" i="1"/>
  <c r="AN64" i="1" s="1"/>
  <c r="AG58" i="1"/>
  <c r="AN58" i="1"/>
  <c r="AX54" i="1"/>
  <c r="J30" i="15"/>
  <c r="AG74" i="1"/>
  <c r="AN74" i="1" s="1"/>
  <c r="AG67" i="1"/>
  <c r="AN67" i="1"/>
  <c r="J30" i="13"/>
  <c r="AG72" i="1"/>
  <c r="AN72" i="1"/>
  <c r="W32" i="1"/>
  <c r="AZ54" i="1"/>
  <c r="W29" i="1" s="1"/>
  <c r="J30" i="16"/>
  <c r="AG75" i="1" s="1"/>
  <c r="AN75" i="1" s="1"/>
  <c r="J39" i="15" l="1"/>
  <c r="J39" i="13"/>
  <c r="J39" i="16"/>
  <c r="AV54" i="1"/>
  <c r="AK29" i="1" s="1"/>
  <c r="AG54" i="1"/>
  <c r="AK26" i="1" s="1"/>
  <c r="AK35" i="1" l="1"/>
  <c r="AT54" i="1"/>
  <c r="AN54" i="1" l="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5.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<sst xmlns="http://schemas.openxmlformats.org/spreadsheetml/2006/main" count="10593" uniqueCount="1268">
  <si>
    <t>Export Komplet</t>
  </si>
  <si>
    <t>VZ</t>
  </si>
  <si>
    <t>2.0</t>
  </si>
  <si>
    <t>ZAMOK</t>
  </si>
  <si>
    <t>False</t>
  </si>
  <si>
    <t>{1ba11b6e-8b5e-4107-88be-8f68336946e4}</t>
  </si>
  <si>
    <t>0,01</t>
  </si>
  <si>
    <t>21</t>
  </si>
  <si>
    <t>15</t>
  </si>
  <si>
    <t>REKAPITULACE STAVBY</t>
  </si>
  <si>
    <t>v ---  níže se nacházejí doplnkové a pomocné údaje k sestavám  --- v</t>
  </si>
  <si>
    <t>Návod na vyplnění</t>
  </si>
  <si>
    <t>0,001</t>
  </si>
  <si>
    <t>Kód:</t>
  </si>
  <si>
    <t>65421030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</si>
  <si>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</si>
  <si>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</si>
  <si>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KR_Oprava trati v úseku Číčenice - Vodňany_bez_mat_zadavatele</t>
  </si>
  <si>
    <t>KSO:</t>
  </si>
  <si>
    <t>824</t>
  </si>
  <si>
    <t>CC-CZ:</t>
  </si>
  <si>
    <t>212</t>
  </si>
  <si>
    <t>Místo:</t>
  </si>
  <si>
    <t>trať 197 dle JŘ, TÚ Číčenice - Vodňany</t>
  </si>
  <si>
    <t>Datum:</t>
  </si>
  <si>
    <t>1. 4. 2021</t>
  </si>
  <si>
    <t>Zadavatel:</t>
  </si>
  <si>
    <t>IČ:</t>
  </si>
  <si>
    <t>70994234</t>
  </si>
  <si>
    <t>Správa železnic, státní organizace, OŘ Plzeň</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</si>
  <si>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</si>
  <si>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</si>
  <si>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</si>
  <si>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</si>
  <si>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</si>
  <si>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</si>
  <si>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</si>
  <si>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</si>
  <si>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</si>
  <si>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</si>
  <si>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</si>
  <si>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</si>
  <si>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</si>
  <si>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</si>
  <si>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</si>
  <si>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</si>
  <si>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</si>
  <si>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</si>
  <si>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</si>
  <si>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</si>
  <si>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</si>
  <si>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</si>
  <si>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</si>
  <si>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</si>
  <si>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</si>
  <si>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</si>
  <si>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</si>
  <si>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</si>
  <si>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</si>
  <si>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</si>
  <si>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</si>
  <si>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</si>
  <si>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</si>
  <si>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</si>
  <si>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</si>
  <si>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</si>
  <si>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</si>
  <si>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</si>
  <si>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</si>
  <si>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</si>
  <si>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</si>
  <si>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</si>
  <si>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</si>
  <si>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</si>
  <si>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</si>
  <si>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</si>
  <si>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</si>
  <si>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</si>
  <si>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</si>
  <si>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</si>
  <si>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</si>
  <si>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SVP, SVK od km 0,455 do 4,205 </t>
  </si>
  <si>
    <t>STA</t>
  </si>
  <si>
    <t>1</t>
  </si>
  <si>
    <t>{c7eced9d-465a-452e-b0c8-09dc03938866}</t>
  </si>
  <si>
    <t>2</t>
  </si>
  <si>
    <t>/</t>
  </si>
  <si>
    <t>SO 01.1</t>
  </si>
  <si>
    <t>Železniční svršek</t>
  </si>
  <si>
    <t>Soupis</t>
  </si>
  <si>
    <t>{12bb93d6-4de5-4b81-b2ca-f497bc83296e}</t>
  </si>
  <si>
    <t>SO 01.2</t>
  </si>
  <si>
    <t>Materíál dodávaný zadavatelem - NEOCEŇOVAT!</t>
  </si>
  <si>
    <t>{0d3b1027-551a-4cf2-9013-6f517f78f808}</t>
  </si>
  <si>
    <t>SO 02</t>
  </si>
  <si>
    <t>TSO přejezdu P1412 v km 0,721</t>
  </si>
  <si>
    <t>{0db11546-e5aa-4443-b9c9-f516c1090f09}</t>
  </si>
  <si>
    <t>SO 02.1</t>
  </si>
  <si>
    <t>{17e3c13e-43ab-4049-b536-aec2a440dafb}</t>
  </si>
  <si>
    <t>SO 02.2</t>
  </si>
  <si>
    <t>{2338b2d5-b9e1-4af5-888d-d6639820ce9e}</t>
  </si>
  <si>
    <t>SO 03</t>
  </si>
  <si>
    <t>TSO přejezdu P1413 v km 1,206</t>
  </si>
  <si>
    <t>{3a8fd846-1a08-4856-b3f6-36c552883bbd}</t>
  </si>
  <si>
    <t>SO 03.1</t>
  </si>
  <si>
    <t>{ff52eb06-19a8-4b54-8721-67357cb05ac3}</t>
  </si>
  <si>
    <t>SO 03.2</t>
  </si>
  <si>
    <t>{ef8ffd60-fc72-4d5b-998e-86a710b46244}</t>
  </si>
  <si>
    <t>SO 04</t>
  </si>
  <si>
    <t>TSO přejezdu P1414 v km 1,552</t>
  </si>
  <si>
    <t>{df3eb2f4-cf54-436a-955e-4d399ee32e03}</t>
  </si>
  <si>
    <t>SO 04.1</t>
  </si>
  <si>
    <t>{8d000f2b-e8fc-434e-a3d9-3bef0a6c352a}</t>
  </si>
  <si>
    <t>SO 04.2</t>
  </si>
  <si>
    <t>{10c86209-fe8d-4c1c-a267-7af611129069}</t>
  </si>
  <si>
    <t>SO 05</t>
  </si>
  <si>
    <t>TSO přejezdu P1415 v km 2,932</t>
  </si>
  <si>
    <t>{632014d7-406a-4ea2-a253-a4027039cd47}</t>
  </si>
  <si>
    <t>SO 05.1</t>
  </si>
  <si>
    <t>{35e15032-7d14-41b6-8c68-59d67147fba0}</t>
  </si>
  <si>
    <t>SO 05.2</t>
  </si>
  <si>
    <t>{561a14ad-2202-41b1-94ee-f1ecbbf8db92}</t>
  </si>
  <si>
    <t>SO 06</t>
  </si>
  <si>
    <t>NÁSLEDNÁ úprava GPK od km 0,455 do 4,205</t>
  </si>
  <si>
    <t>{6fa40ecf-91cd-4fb7-b956-a3795ec1f6c3}</t>
  </si>
  <si>
    <t>SO 06.1</t>
  </si>
  <si>
    <t>Železniční svršek - následná úprava GPK</t>
  </si>
  <si>
    <t>{33aaef2a-b068-43ee-8bfa-dcbe68a768f4}</t>
  </si>
  <si>
    <t>SO 07</t>
  </si>
  <si>
    <t>Oprava propustku v km 1,882</t>
  </si>
  <si>
    <t>{67086df7-b030-4afa-8523-bff0f40270a1}</t>
  </si>
  <si>
    <t>SO 08</t>
  </si>
  <si>
    <t>Oprava propustku v km 2,854</t>
  </si>
  <si>
    <t>{c8d498c1-ad51-48b8-8f12-0a024493bd20}</t>
  </si>
  <si>
    <t>SO 09</t>
  </si>
  <si>
    <t>Oprava propustku v km 3,592</t>
  </si>
  <si>
    <t>{c2efea81-0a59-4494-b751-a5f84f494ef4}</t>
  </si>
  <si>
    <t>SO 10</t>
  </si>
  <si>
    <t>Oprava propustku v km 3,671</t>
  </si>
  <si>
    <t>{a32b1bc9-c192-4a0c-9326-acaf0405f396}</t>
  </si>
  <si>
    <t>VON</t>
  </si>
  <si>
    <t>Vedlejší a ostatní náklady</t>
  </si>
  <si>
    <t>{3f667157-5e87-4099-89eb-37e584af5f05}</t>
  </si>
  <si>
    <t>KRYCÍ LIST SOUPISU PRACÍ</t>
  </si>
  <si>
    <t>Objekt:</t>
  </si>
  <si>
    <t xml:space="preserve">SO 01 - SVP, SVK od km 0,455 do 4,205 </t>
  </si>
  <si>
    <t>Soupis:</t>
  </si>
  <si>
    <t>SO 01.1 - Železniční svršek</t>
  </si>
  <si>
    <t xml:space="preserve">Správa železnic, s. o., OŘ Plzeň </t>
  </si>
  <si>
    <t>CZ70994234</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</si>
  <si>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</si>
  <si>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</si>
  <si>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</si>
  <si>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</si>
  <si>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</si>
  <si>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</si>
  <si>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</si>
  <si>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</si>
  <si>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</si>
  <si>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</si>
  <si>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</si>
  <si>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</si>
  <si>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</si>
  <si>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</si>
  <si>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</si>
  <si>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</si>
  <si>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</si>
  <si>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</si>
  <si>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</si>
  <si>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</si>
  <si>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</si>
  <si>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5960101005</t>
  </si>
  <si>
    <t>Pražcové kotvy TDHB pro pražec betonový SB 8</t>
  </si>
  <si>
    <t>kus</t>
  </si>
  <si>
    <t>Sborník UOŽI 01 2021</t>
  </si>
  <si>
    <t>8</t>
  </si>
  <si>
    <t>ROZPOCET</t>
  </si>
  <si>
    <t>4</t>
  </si>
  <si>
    <t>-1441811370</t>
  </si>
  <si>
    <t>VV</t>
  </si>
  <si>
    <t>171*1</t>
  </si>
  <si>
    <t>5957116005</t>
  </si>
  <si>
    <t>Lepený izolovaný styk tv. UIC60 délky 3,50 m</t>
  </si>
  <si>
    <t>-629667233</t>
  </si>
  <si>
    <t>P</t>
  </si>
  <si>
    <t>Poznámka k položce:_x000D_
6-ti děrový</t>
  </si>
  <si>
    <t>8*1</t>
  </si>
  <si>
    <t>3</t>
  </si>
  <si>
    <t>5956101005</t>
  </si>
  <si>
    <t>Pražec dřevěný příčný nevystrojený dub 2600x260x150 mm</t>
  </si>
  <si>
    <t>128</t>
  </si>
  <si>
    <t>-990230554</t>
  </si>
  <si>
    <t>77*1</t>
  </si>
  <si>
    <t>5958140000</t>
  </si>
  <si>
    <t>Podkladnice žebrová tv. S4</t>
  </si>
  <si>
    <t>-1947107322</t>
  </si>
  <si>
    <t>14*1</t>
  </si>
  <si>
    <t>5</t>
  </si>
  <si>
    <t>5958140005</t>
  </si>
  <si>
    <t>Podkladnice žebrová tv. S4pl</t>
  </si>
  <si>
    <t>995702223</t>
  </si>
  <si>
    <t>Poznámka k položce:_x000D_
SB 8</t>
  </si>
  <si>
    <t>2*15</t>
  </si>
  <si>
    <t>6</t>
  </si>
  <si>
    <t>5958140015</t>
  </si>
  <si>
    <t>Podkladnice žebrová tv. R4</t>
  </si>
  <si>
    <t>-969973487</t>
  </si>
  <si>
    <t>20+80</t>
  </si>
  <si>
    <t>7</t>
  </si>
  <si>
    <t>5958158070</t>
  </si>
  <si>
    <t>Podložka polyetylenová pod podkladnici 380/160/2 (S4, R4)</t>
  </si>
  <si>
    <t>-1673622818</t>
  </si>
  <si>
    <t>Poznámka k položce:_x000D_
pro S4 + R4</t>
  </si>
  <si>
    <t>14+30+100+100</t>
  </si>
  <si>
    <t>5958158005</t>
  </si>
  <si>
    <t>Podložka pryžová pod patu kolejnice S49  183/126/6</t>
  </si>
  <si>
    <t>-945987645</t>
  </si>
  <si>
    <t>14+30</t>
  </si>
  <si>
    <t>9</t>
  </si>
  <si>
    <t>5958158020</t>
  </si>
  <si>
    <t>Podložka pryžová pod patu kolejnice R65 183/151/6</t>
  </si>
  <si>
    <t>686277534</t>
  </si>
  <si>
    <t>Poznámka k položce:_x000D_
pro 60 E2</t>
  </si>
  <si>
    <t>11158*1</t>
  </si>
  <si>
    <t>10</t>
  </si>
  <si>
    <t>5958128005</t>
  </si>
  <si>
    <t>Komplety Skl 24 (šroub RS 0, matice M 22, podložka Uls 6)</t>
  </si>
  <si>
    <t>-1128639885</t>
  </si>
  <si>
    <t>22316*1</t>
  </si>
  <si>
    <t>11</t>
  </si>
  <si>
    <t>5956131000</t>
  </si>
  <si>
    <t>Vystrojení pražce dřevěného kolíčky do dřevěných pražců</t>
  </si>
  <si>
    <t>1261596241</t>
  </si>
  <si>
    <t>240*1</t>
  </si>
  <si>
    <t>12</t>
  </si>
  <si>
    <t>5964104005</t>
  </si>
  <si>
    <t>Kanalizační díly plastové trubka hladká DN 200</t>
  </si>
  <si>
    <t>m</t>
  </si>
  <si>
    <t>1550860488</t>
  </si>
  <si>
    <t xml:space="preserve">Poznámka k položce:_x000D_
pro 74 ks ZAJIŠŤOVACÍCH ZNAČEK (0,5 m pro 1 ks ZZ) </t>
  </si>
  <si>
    <t>(74*0,51351)</t>
  </si>
  <si>
    <t>13</t>
  </si>
  <si>
    <t>13021017</t>
  </si>
  <si>
    <t>tyč ocelová žebírková jakost BSt 500S (10 505) výztuž do betonu D 20mm</t>
  </si>
  <si>
    <t>t</t>
  </si>
  <si>
    <t>CS ÚRS 2021 01</t>
  </si>
  <si>
    <t>-657414739</t>
  </si>
  <si>
    <t>Poznámka k položce:_x000D_
pro 74 ks ZAJIŠŤOVACÍCH ZNAČEK (1,5 m pro 1 kus ZZ)_x000D_
hmotnost 2,46 kg / 1 m</t>
  </si>
  <si>
    <t>74*1,5*0,00246</t>
  </si>
  <si>
    <t>14</t>
  </si>
  <si>
    <t>5962119020</t>
  </si>
  <si>
    <t>Zajištění PPK štítek konzolové a hřebové značky</t>
  </si>
  <si>
    <t>-1358291995</t>
  </si>
  <si>
    <t>Poznámka k položce:_x000D_
pro 74 ks ZAJIŠŤOVACÍCH ZNAČEK</t>
  </si>
  <si>
    <t>74*1</t>
  </si>
  <si>
    <t>5964161015</t>
  </si>
  <si>
    <t>Beton lehce zhutnitelný C 20/25;XC2 vyhovuje i XC1 F5 2 365 2 862</t>
  </si>
  <si>
    <t>m3</t>
  </si>
  <si>
    <t>1093943489</t>
  </si>
  <si>
    <t xml:space="preserve">Poznámka k položce:_x000D_
pro 74 ks ZAJIŠŤOVACÍCH ZNAČEK (0,03 m3 pro 1 m hloubku - pro 1 kus ZZ)_x000D_
</t>
  </si>
  <si>
    <t>74*0,03</t>
  </si>
  <si>
    <t>16</t>
  </si>
  <si>
    <t>5962113000</t>
  </si>
  <si>
    <t>Sloupek ocelový pozinkovaný 70 mm</t>
  </si>
  <si>
    <t>149241256</t>
  </si>
  <si>
    <t>1+1+1+1+8+1+1+3+2+2</t>
  </si>
  <si>
    <t>17</t>
  </si>
  <si>
    <t>5962114015</t>
  </si>
  <si>
    <t>Výstroj sloupku víčko plast 70 mm</t>
  </si>
  <si>
    <t>-1379098236</t>
  </si>
  <si>
    <t>21*1</t>
  </si>
  <si>
    <t>18</t>
  </si>
  <si>
    <t>5964165000</t>
  </si>
  <si>
    <t>Betonová patka sloupku malá prefabrikát</t>
  </si>
  <si>
    <t>-2058380836</t>
  </si>
  <si>
    <t>19</t>
  </si>
  <si>
    <t>5962114025</t>
  </si>
  <si>
    <t>Výstroj sloupku patka hliníková kompletní (4 otvory)</t>
  </si>
  <si>
    <t>-2032116635</t>
  </si>
  <si>
    <t>20</t>
  </si>
  <si>
    <t>5962114000</t>
  </si>
  <si>
    <t>Výstroj sloupku objímka 50 až 100 mm kompletní</t>
  </si>
  <si>
    <t>517305919</t>
  </si>
  <si>
    <t>(8*4)+(13*2)</t>
  </si>
  <si>
    <t>7592701090</t>
  </si>
  <si>
    <t>Upozorňovadla, značky Návěsti označující místo na trati Návěst Stanoviště sam.před vč.nosiče (HM0404129990568)</t>
  </si>
  <si>
    <t>-1604339840</t>
  </si>
  <si>
    <t>1*1</t>
  </si>
  <si>
    <t>22</t>
  </si>
  <si>
    <t>7592701100</t>
  </si>
  <si>
    <t>Upozorňovadla, značky Návěsti označující místo na trati Návěst Vlak se blíží sam.p 1šikmý pruh (HM0404129990570)</t>
  </si>
  <si>
    <t>-1503510311</t>
  </si>
  <si>
    <t>23</t>
  </si>
  <si>
    <t>7592701105</t>
  </si>
  <si>
    <t>Upozorňovadla, značky Návěsti označující místo na trati Návěst Vlak se blíží sam.p 2šikmé pruhy (HM0404129990571)</t>
  </si>
  <si>
    <t>1166772881</t>
  </si>
  <si>
    <t>24</t>
  </si>
  <si>
    <t>7592701110</t>
  </si>
  <si>
    <t>Upozorňovadla, značky Návěsti označující místo na trati Návěst Vlak se blíží sam.p 3šikmé pruhy (HM0404129990572)</t>
  </si>
  <si>
    <t>-877356193</t>
  </si>
  <si>
    <t>25</t>
  </si>
  <si>
    <t>5962104005</t>
  </si>
  <si>
    <t>Hranice námezník betonový vč. Nátěru</t>
  </si>
  <si>
    <t>1835103769</t>
  </si>
  <si>
    <t>26</t>
  </si>
  <si>
    <t>5962101090</t>
  </si>
  <si>
    <t>Návěstidlo sloupek s návěstí pískejte</t>
  </si>
  <si>
    <t>-1493856327</t>
  </si>
  <si>
    <t>27</t>
  </si>
  <si>
    <t>5962101010</t>
  </si>
  <si>
    <t>Návěstidlo rychlostník - obdélník</t>
  </si>
  <si>
    <t>-868662569</t>
  </si>
  <si>
    <t>Poznámka k položce:_x000D_
60</t>
  </si>
  <si>
    <t>1+1+3</t>
  </si>
  <si>
    <t>28</t>
  </si>
  <si>
    <t>5962101030</t>
  </si>
  <si>
    <t>Návěstidlo tabulka dodatková lokomotiva</t>
  </si>
  <si>
    <t>-2026472447</t>
  </si>
  <si>
    <t>Poznámka k položce:_x000D_
k 60</t>
  </si>
  <si>
    <t>29</t>
  </si>
  <si>
    <t>5962101035</t>
  </si>
  <si>
    <t>Návěstidlo reflexní posun zakázán</t>
  </si>
  <si>
    <t>-1828399370</t>
  </si>
  <si>
    <t>Poznámka k položce:_x000D_
km 0,650 a 4,170</t>
  </si>
  <si>
    <t>1+1</t>
  </si>
  <si>
    <t>30</t>
  </si>
  <si>
    <t>7592701470</t>
  </si>
  <si>
    <t>Upozorňovadla, značky Návěsti označující místo na trati Upozorňov. vzdálenost. bez č. vlak se blíží k přejezdníku (HM0404129990703)</t>
  </si>
  <si>
    <t>-324402701</t>
  </si>
  <si>
    <t>Poznámka k položce:_x000D_
km 3,608 a 4,030</t>
  </si>
  <si>
    <t>31</t>
  </si>
  <si>
    <t>5955101000</t>
  </si>
  <si>
    <t>Kamenivo drcené štěrk frakce 31,5/63 třídy BI</t>
  </si>
  <si>
    <t>1338908001</t>
  </si>
  <si>
    <t>Poznámka k položce:_x000D_
23+2 SA vozy ... 900 m3_x000D_
(2 vozy určeny pro TSO 4 přejezdů)</t>
  </si>
  <si>
    <t>(23+2)*36*1,5</t>
  </si>
  <si>
    <t>HSV</t>
  </si>
  <si>
    <t>Práce a dodávky HSV</t>
  </si>
  <si>
    <t>Komunikace pozemní</t>
  </si>
  <si>
    <t>32</t>
  </si>
  <si>
    <t>K</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</si>
  <si>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</si>
  <si>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</si>
  <si>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-1842569744</t>
  </si>
  <si>
    <t>(23+2)*36</t>
  </si>
  <si>
    <t>33</t>
  </si>
  <si>
    <t>5905110010</t>
  </si>
  <si>
    <t>Snížení KL pod patou kolejnice v koleji. Poznámka: 1. V cenách jsou započteny náklady na snížení KL pod patou kolejnice ručně vidlemi. 2. V cenách nejsou obsaženy náklady na doplnění a dodávku kameniva.</t>
  </si>
  <si>
    <t>km</t>
  </si>
  <si>
    <t>1854753709</t>
  </si>
  <si>
    <t>3,750*1</t>
  </si>
  <si>
    <t>34</t>
  </si>
  <si>
    <t>5906015010</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</si>
  <si>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</si>
  <si>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-1673472299</t>
  </si>
  <si>
    <t>7+20+50</t>
  </si>
  <si>
    <t>35</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</si>
  <si>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</si>
  <si>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</si>
  <si>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-1843264520</t>
  </si>
  <si>
    <t>5579*1</t>
  </si>
  <si>
    <t>36</t>
  </si>
  <si>
    <t>5907025455</t>
  </si>
  <si>
    <t>Výměna kolejnicových pásů současně s výměnou pryžové podložky tv. UIC60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</si>
  <si>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864673436</t>
  </si>
  <si>
    <t>6950*1</t>
  </si>
  <si>
    <t>37</t>
  </si>
  <si>
    <t>5907010010</t>
  </si>
  <si>
    <t>Výměna LISŮ tv. UIC60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</si>
  <si>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164945503</t>
  </si>
  <si>
    <t>(2*4)*3,5</t>
  </si>
  <si>
    <t>38</t>
  </si>
  <si>
    <t>5907050120</t>
  </si>
  <si>
    <t>Dělení kolejnic kyslíkem soustavy S49 nebo T. Poznámka: 1. V cenách jsou započteny náklady na manipulaci, podložení, označení a provedení řezu kolejnice.</t>
  </si>
  <si>
    <t>-617518489</t>
  </si>
  <si>
    <t>56*1</t>
  </si>
  <si>
    <t>39</t>
  </si>
  <si>
    <t>5908005130</t>
  </si>
  <si>
    <t>Oprava kolejnicového styku demontáž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</si>
  <si>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779882710</t>
  </si>
  <si>
    <t>84*1</t>
  </si>
  <si>
    <t>40</t>
  </si>
  <si>
    <t>5908045025</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</si>
  <si>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</si>
  <si>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1756611936</t>
  </si>
  <si>
    <t>60+40</t>
  </si>
  <si>
    <t>41</t>
  </si>
  <si>
    <t>5908045030</t>
  </si>
  <si>
    <t>Výměna podkladnice čtyři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</si>
  <si>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-1239578768</t>
  </si>
  <si>
    <t>Poznámka k položce:_x000D_
SB8 z R na S49</t>
  </si>
  <si>
    <t>15*2</t>
  </si>
  <si>
    <t>42</t>
  </si>
  <si>
    <t>5908063010</t>
  </si>
  <si>
    <t>Oprava rozchodu koleje otočením podkladnice. Poznámka: 1. V cenách jsou započteny náklady na demontáž upevňovadel, opravu rozchodu, montáž upevňovadel a ošetření součástí mazivem. 2. V cenách nejsou obsaženy náklady na dodávku materiálu.</t>
  </si>
  <si>
    <t>úl.pl.</t>
  </si>
  <si>
    <t>-836245145</t>
  </si>
  <si>
    <t>510*1</t>
  </si>
  <si>
    <t>43</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</si>
  <si>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</si>
  <si>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</si>
  <si>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</si>
  <si>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-432644384</t>
  </si>
  <si>
    <t>44</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</si>
  <si>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</si>
  <si>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</si>
  <si>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-2039083002</t>
  </si>
  <si>
    <t>28*1</t>
  </si>
  <si>
    <t>45</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</si>
  <si>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</si>
  <si>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</si>
  <si>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-2059185586</t>
  </si>
  <si>
    <t>2+2</t>
  </si>
  <si>
    <t>46</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</si>
  <si>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</si>
  <si>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</si>
  <si>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-643115659</t>
  </si>
  <si>
    <t>6976*1</t>
  </si>
  <si>
    <t>47</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</si>
  <si>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</si>
  <si>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</si>
  <si>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-2022839754</t>
  </si>
  <si>
    <t>48</t>
  </si>
  <si>
    <t>5910136010</t>
  </si>
  <si>
    <t>Montáž pražcové kotvy v koleji. Poznámka: 1. V cenách jsou započteny náklady na odstranění kameniva, montáž, ošetření součásti mazivem a úpravu kameniva. 2. V cenách nejsou obsaženy náklady na dodávku materiálu.</t>
  </si>
  <si>
    <t>679836696</t>
  </si>
  <si>
    <t>49</t>
  </si>
  <si>
    <t>5906075010</t>
  </si>
  <si>
    <t>Regenerace úložné plochy komplety. Poznámka: 1. V cenách jsou započteny náklady na zakolíčkování otvorů, úpravu teslováním nebo frézováním, impregnaci úložné plochy a potřebnou manipulaci. 2. V cenách nejsou obsaženy náklady na demontáž nebo montáž kolejiva a dodávku materiálu.</t>
  </si>
  <si>
    <t>-57580072</t>
  </si>
  <si>
    <t>Poznámka k položce:_x000D_
zakolíčkování otvorů</t>
  </si>
  <si>
    <t>240/4</t>
  </si>
  <si>
    <t>50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</si>
  <si>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</si>
  <si>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</si>
  <si>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-1370017098</t>
  </si>
  <si>
    <t>2*3,75</t>
  </si>
  <si>
    <t>51</t>
  </si>
  <si>
    <t>5912007010</t>
  </si>
  <si>
    <t>Výměna návěstidla námezníku. Poznámka: 1. V cenách jsou započteny náklady na demontáž, výměnu a montáž návěstidel umístěných ve stezce včetně úpravy místa uložení. 2. V cenách nejsou obsaženy náklady na dodávku materiálu.</t>
  </si>
  <si>
    <t>-806396500</t>
  </si>
  <si>
    <t>52</t>
  </si>
  <si>
    <t>5906105010</t>
  </si>
  <si>
    <t>Demontáž pražce dřevěný. Poznámka: 1. V cenách jsou započteny náklady na manipulaci, demontáž, odstrojení do součástí a uložení pražců.</t>
  </si>
  <si>
    <t>-432009301</t>
  </si>
  <si>
    <t>1359*1</t>
  </si>
  <si>
    <t>53</t>
  </si>
  <si>
    <t>5912015080</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</si>
  <si>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</si>
  <si>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649957709</t>
  </si>
  <si>
    <t>54</t>
  </si>
  <si>
    <t>5912015030</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</si>
  <si>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</si>
  <si>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588188961</t>
  </si>
  <si>
    <t>4*1</t>
  </si>
  <si>
    <t>55</t>
  </si>
  <si>
    <t>5912015040</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</si>
  <si>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</si>
  <si>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-395759423</t>
  </si>
  <si>
    <t>56</t>
  </si>
  <si>
    <t>5912045020</t>
  </si>
  <si>
    <t>Montáž návěstidla včetně sloupku a patky označníku. Poznámka: 1. V cenách jsou započteny náklady na zemní práce, montáž patky, sloupku a návěstidla, úpravu a rozprostření zeminy na terén. 2. V cenách nejsou obsaženy náklady na dodávku materiálu.</t>
  </si>
  <si>
    <t>-76493041</t>
  </si>
  <si>
    <t>57</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</si>
  <si>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</si>
  <si>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t>
  </si>
  <si>
    <t>-1730991297</t>
  </si>
  <si>
    <t>58</t>
  </si>
  <si>
    <t>5912060210</t>
  </si>
  <si>
    <t>Demontáž zajišťovací značky včetně sloupku a základu konzolové. Poznámka: 1. V cenách jsou započteny náklady na demontáž součástí značky, úpravu a urovnání terénu.</t>
  </si>
  <si>
    <t>-1159076708</t>
  </si>
  <si>
    <t>59</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</si>
  <si>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</si>
  <si>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t>
  </si>
  <si>
    <t>1859636177</t>
  </si>
  <si>
    <t>OST</t>
  </si>
  <si>
    <t>Ostatní</t>
  </si>
  <si>
    <t>60</t>
  </si>
  <si>
    <t>7594105010</t>
  </si>
  <si>
    <t>Odpojení a zpětné připojení lan propojovacích jednoho stykového transformátoru - včetně odpojení a připevnění lanového propojení na pražce nebo montážní trámky</t>
  </si>
  <si>
    <t>512</t>
  </si>
  <si>
    <t>-153116565</t>
  </si>
  <si>
    <t>8+8+8+8</t>
  </si>
  <si>
    <t>61</t>
  </si>
  <si>
    <t>7592007050</t>
  </si>
  <si>
    <t>Demontáž počítacího bodu (senzoru) RSR 180</t>
  </si>
  <si>
    <t>1685733897</t>
  </si>
  <si>
    <t>62</t>
  </si>
  <si>
    <t>7592005050</t>
  </si>
  <si>
    <t>Montáž počítacího bodu (senzoru) RSR 180 - uložení a připevnění na určené místo, seřízení polohy, přezkoušení</t>
  </si>
  <si>
    <t>2058947592</t>
  </si>
  <si>
    <t>63</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</si>
  <si>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</si>
  <si>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</si>
  <si>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-950761357</t>
  </si>
  <si>
    <t>6*1</t>
  </si>
  <si>
    <t>64</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</si>
  <si>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</si>
  <si>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</si>
  <si>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2009988423</t>
  </si>
  <si>
    <t>Poznámka k položce:_x000D_
Nový štěrk do žkm stavby</t>
  </si>
  <si>
    <t>65</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</si>
  <si>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</si>
  <si>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</si>
  <si>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233059513</t>
  </si>
  <si>
    <t>Poznámka k položce:_x000D_
Nové dřevěné pražce do žkm stavby</t>
  </si>
  <si>
    <t>7,469*1</t>
  </si>
  <si>
    <t>66</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</si>
  <si>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</si>
  <si>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</si>
  <si>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-1938197694</t>
  </si>
  <si>
    <t>Poznámka k položce:_x000D_
Manipulace s novými dřevěnými pražci na deponii</t>
  </si>
  <si>
    <t>9,588*1</t>
  </si>
  <si>
    <t>67</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</si>
  <si>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</si>
  <si>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</si>
  <si>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-2099709599</t>
  </si>
  <si>
    <t>Poznámka k položce:_x000D_
DHM (upevňovadla, kotvy, návěstidla, LISy atd) do žkm stavby</t>
  </si>
  <si>
    <t>32,724+2,200</t>
  </si>
  <si>
    <t>68</t>
  </si>
  <si>
    <t>9902900400</t>
  </si>
  <si>
    <t>Složení objemnějšího kusového materiálu, vybouraných hmot Poznámka: 1. Ceny jsou určeny pro skládání materiálu z vlastních zásob objednatele.</t>
  </si>
  <si>
    <t>-656942872</t>
  </si>
  <si>
    <t>Poznámka k položce:_x000D_
Manipulace s novými kolejnicemi při dopravě do žkm stavby z Číčenic (kolejnice dodány zadavatelem stavby na vozech do Číčenic)</t>
  </si>
  <si>
    <t>414,426*1</t>
  </si>
  <si>
    <t>69</t>
  </si>
  <si>
    <t>1073267808</t>
  </si>
  <si>
    <t>Poznámka k položce:_x000D_
3000 ks - Užité vystrojené bet. pražce SB8 z Veselí nad Lužnicí do žkm stavby_x000D_
2579 ks - Užité vystrojené bet. pražce SB8 z Nemanic do žkm stavby</t>
  </si>
  <si>
    <t>(3000+2579)*0,292</t>
  </si>
  <si>
    <t>70</t>
  </si>
  <si>
    <t>9902200400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</si>
  <si>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</si>
  <si>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517795863</t>
  </si>
  <si>
    <t>Poznámka k položce:_x000D_
Užité bet. pražce SB8 do žkm stavby_x000D_
2579 ks - Užité vystrojené bet. pražce SB8 z Nemanic do žkm stavby</t>
  </si>
  <si>
    <t>2579*0,292</t>
  </si>
  <si>
    <t>71</t>
  </si>
  <si>
    <t>-516742023</t>
  </si>
  <si>
    <t>Poznámka k položce:_x000D_
Užité bet. pražce SB8 do žkm stavby_x000D_
3000 ks - Užité vystrojené bet. pražce SB8 z Veselí n/L. do žkm stavby</t>
  </si>
  <si>
    <t>3000*0,292</t>
  </si>
  <si>
    <t>72</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</si>
  <si>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</si>
  <si>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</si>
  <si>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-1789990776</t>
  </si>
  <si>
    <t xml:space="preserve">Poznámka k položce:_x000D_
UŽITÉ pražce (dřev.+ SB8 + ocelové) + UŽITÉ kolejnice ze žkm stavby na deponii (Číčenice příp. Vodňany)_x000D_
</t>
  </si>
  <si>
    <t>112,16+289,83+263+(414,426*0,95)</t>
  </si>
  <si>
    <t>73</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</si>
  <si>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</si>
  <si>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</si>
  <si>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-257836775</t>
  </si>
  <si>
    <t>Poznámka k položce:_x000D_
Užitá upevňovadla před převozem z deponie do Prachatic</t>
  </si>
  <si>
    <t>(1359*0,027)+(1014*4*0,00123)+(3206*4*0,001)</t>
  </si>
  <si>
    <t>74</t>
  </si>
  <si>
    <t>483626969</t>
  </si>
  <si>
    <t>Poznámka k položce:_x000D_
Užitá upevňovadla z deponie do Prachatic</t>
  </si>
  <si>
    <t>75</t>
  </si>
  <si>
    <t>-1259570131</t>
  </si>
  <si>
    <t>Poznámka k položce:_x000D_
Užité dřev pražce + plasty před převozem na skládku</t>
  </si>
  <si>
    <t>112,160+2,275</t>
  </si>
  <si>
    <t>76</t>
  </si>
  <si>
    <t>537423866</t>
  </si>
  <si>
    <t>77</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</si>
  <si>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</si>
  <si>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</si>
  <si>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509374591</t>
  </si>
  <si>
    <t>112,16*1</t>
  </si>
  <si>
    <t>78</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</si>
  <si>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</si>
  <si>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</si>
  <si>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1678150977</t>
  </si>
  <si>
    <t>(5579*0,000364)+(1359*0,00018)</t>
  </si>
  <si>
    <t>SO 01.2 - Materíál dodávaný zadavatelem - NEOCEŇOVAT!</t>
  </si>
  <si>
    <t>5957104005</t>
  </si>
  <si>
    <t>Kolejnicové pásy třídy R260 tv. 60 E2 délky 75 metrů</t>
  </si>
  <si>
    <t>-1214948366</t>
  </si>
  <si>
    <t>Poznámka k položce:_x000D_
Dodá zadavatel SŽ, s. o., OŘ Plzeň! _x000D_
_x000D_
N E O C E Ň O V A T !_x000D_
_x000D_
Dopravu z Číčenic do žkm stavby zajišťuje zhotovitel.</t>
  </si>
  <si>
    <t>92*1</t>
  </si>
  <si>
    <t>5957113025R1</t>
  </si>
  <si>
    <t xml:space="preserve">Kolejnice přechodové tv. 60E2/49E1 </t>
  </si>
  <si>
    <t>1453940520</t>
  </si>
  <si>
    <t>5956213065</t>
  </si>
  <si>
    <t>Pražec betonový příčný vystrojený  užitý tv. SB 8 P</t>
  </si>
  <si>
    <t>696854239</t>
  </si>
  <si>
    <t>Poznámka k položce:_x000D_
Dodá zadavatel SŽ, s. o., OŘ Plzeň! _x000D_
_x000D_
N E O C E Ň O V A T !_x000D_
_x000D_
3 000 ks Nakládku + dopravu z Veselí n/L. do žkm stavby zajišťuje zhotovitel._x000D_
2 579 ks Nakládku + dopravu z Nemanic do žkm stavby zajišťuje zhotovitel.</t>
  </si>
  <si>
    <t>5069+510</t>
  </si>
  <si>
    <t>SO 02 - TSO přejezdu P1412 v km 0,721</t>
  </si>
  <si>
    <t>SO 02.1 - Železniční svršek</t>
  </si>
  <si>
    <t>5958125005</t>
  </si>
  <si>
    <t>Komplety s antikorozní úpravou Skl 24 (svěrka Skl24, šroub RS0, matice M22, podložka Uls6)</t>
  </si>
  <si>
    <t>-665250923</t>
  </si>
  <si>
    <t>4*13</t>
  </si>
  <si>
    <t>13*2</t>
  </si>
  <si>
    <t>59600001R2</t>
  </si>
  <si>
    <t>Odvodňovací žlab kovový - rozměry š 110 x h 110 x d 6 000 mm tloušťka plechu 4 mm</t>
  </si>
  <si>
    <t>-1918335664</t>
  </si>
  <si>
    <t>Poznámka k položce:_x000D_
Ocelová svodnice vody délky 6 000 mm (např. Kovona systém a. s.)_x000D_
Hmotnost 1 ks 6 m ... 73,3 kg</t>
  </si>
  <si>
    <t>5964133010</t>
  </si>
  <si>
    <t>Geotextilie ochranné</t>
  </si>
  <si>
    <t>m2</t>
  </si>
  <si>
    <t>213108936</t>
  </si>
  <si>
    <t>Poznámka k položce:_x000D_
Pod dosyp na obou stranách přejezdu</t>
  </si>
  <si>
    <t>2*(8*4)</t>
  </si>
  <si>
    <t>5955101020</t>
  </si>
  <si>
    <t>Kamenivo drcené štěrkodrť frakce 0/32</t>
  </si>
  <si>
    <t>-1115578472</t>
  </si>
  <si>
    <t>Poznámka k položce:_x000D_
Dosyp obou stran přejezdu - 2,5 m3</t>
  </si>
  <si>
    <t>2,5*2</t>
  </si>
  <si>
    <t>5913060020</t>
  </si>
  <si>
    <t>Demontáž dílů betonové přejezdové konstrukce vnitřního panelu. Poznámka: 1. V cenách jsou započteny náklady na demontáž konstrukce a naložení na dopravní prostředek.</t>
  </si>
  <si>
    <t>2092289147</t>
  </si>
  <si>
    <t>Poznámka k položce:_x000D_
budiou VYZÍSKÁNY</t>
  </si>
  <si>
    <t>1+1+1</t>
  </si>
  <si>
    <t>5913190030</t>
  </si>
  <si>
    <t>Demontáž dřevěných dílů přejezdu trámec vnější části. Poznámka: 1. V cenách jsou započteny náklady na demontáž a naložení na dopravní prostředek.</t>
  </si>
  <si>
    <t>-267081132</t>
  </si>
  <si>
    <t>2*7,8</t>
  </si>
  <si>
    <t>5913060030</t>
  </si>
  <si>
    <t>Demontáž dílů betonové přejezdové konstrukce náběhového klínu. Poznámka: 1. V cenách jsou započteny náklady na demontáž konstrukce a naložení na dopravní prostředek.</t>
  </si>
  <si>
    <t>-599355970</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</si>
  <si>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</si>
  <si>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</si>
  <si>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852532493</t>
  </si>
  <si>
    <t>Poznámka k položce:_x000D_
Štěrk + doplnění obsaženo v SO 01</t>
  </si>
  <si>
    <t>20*1</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</si>
  <si>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</si>
  <si>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</si>
  <si>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-229666550</t>
  </si>
  <si>
    <t>13*1</t>
  </si>
  <si>
    <t>5913040220</t>
  </si>
  <si>
    <t>Montáž celopryžové přejezdové konstrukce silně zatížené v koleji část vnitřní. Poznámka: 1. V cenách jsou započteny náklady na montáž konstrukce. 2. V cenách nejsou obsaženy náklady na dodávku materiálu.</t>
  </si>
  <si>
    <t>486438174</t>
  </si>
  <si>
    <t>Poznámka k položce:_x000D_
Rozdělená pražců v přejezdu musí být "u" s roztečí 600 mm</t>
  </si>
  <si>
    <t>7,2*1</t>
  </si>
  <si>
    <t>5913030030</t>
  </si>
  <si>
    <t>Montáž dílů přejezdu celopryžového v koleji náběhový klín. Poznámka: 1. V cenách jsou započteny náklady na montáž dílů. 2. V cenách nejsou obsaženy náklady na dodávku materiálu.</t>
  </si>
  <si>
    <t>655926172</t>
  </si>
  <si>
    <t>5915007020</t>
  </si>
  <si>
    <t>Zásyp jam nebo rýh sypaninou na železničním spodku se zhutněním. Poznámka: 1. Ceny zásypu jam a rýh se zhutněním jsou určeny pro jakoukoliv míru zhutnění.</t>
  </si>
  <si>
    <t>-823407316</t>
  </si>
  <si>
    <t>2,5*1</t>
  </si>
  <si>
    <t>12*1</t>
  </si>
  <si>
    <t>5915005020</t>
  </si>
  <si>
    <t>Hloubení rýh nebo jam ručně na železničním spodku v hornině třídy těžitelnosti I skupiny 2. Poznámka: 1. V cenách jsou započteny náklady na hloubení a uložení výzisku na terén nebo naložení na dopravní prostředek a uložení na úložišti.</t>
  </si>
  <si>
    <t>1815009370</t>
  </si>
  <si>
    <t>Poznámka k položce:_x000D_
Pro odvodňovací svodnici</t>
  </si>
  <si>
    <t>14*0,3*0,3</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</si>
  <si>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</si>
  <si>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</si>
  <si>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-1545377893</t>
  </si>
  <si>
    <t>Poznámka k položce:_x000D_
Montáž odvodňovací svodnice</t>
  </si>
  <si>
    <t>2*6</t>
  </si>
  <si>
    <t>Poznámka k položce:_x000D_
Nový štěrk 0/32 do žkm stavby</t>
  </si>
  <si>
    <t>Poznámka k položce:_x000D_
DHM (upevňovadla,svodnice atd) do žkm stavby</t>
  </si>
  <si>
    <t>0,063+(2*0,0733)</t>
  </si>
  <si>
    <t>Poznámka k položce:_x000D_
13 ks - Užité vystrojené bet. pražce SB8 z Nemanic do žkm stavby</t>
  </si>
  <si>
    <t>13*0,292</t>
  </si>
  <si>
    <t>Poznámka k položce:_x000D_
Užité bet. pražce SB8 do žkm stavby_x000D_
13 ks - Užité vystrojené bet. pražce SB8 z Nemanic do žkm stavby</t>
  </si>
  <si>
    <t>1,530+0,006</t>
  </si>
  <si>
    <t>1,53+0,006</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</si>
  <si>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</si>
  <si>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</si>
  <si>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-980325246</t>
  </si>
  <si>
    <t>Poznámka k položce:_x000D_
Štěrk z KL na skládku</t>
  </si>
  <si>
    <t>20*1,8</t>
  </si>
  <si>
    <t>9909000110</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</si>
  <si>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</si>
  <si>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-1721605115</t>
  </si>
  <si>
    <t>Poznámka k položce:_x000D_
20 m3</t>
  </si>
  <si>
    <t>Poznámka k položce:_x000D_
včetně výdřev 6 ks</t>
  </si>
  <si>
    <t>(12+(3*2))*0,085</t>
  </si>
  <si>
    <t>(12*(0,541/1000))</t>
  </si>
  <si>
    <t>SO 02.2 - Materíál dodávaný zadavatelem - NEOCEŇOVAT!</t>
  </si>
  <si>
    <t>Poznámka k položce:_x000D_
Dodá zadavatel SŽ, s. o., OŘ Plzeň! _x000D_
_x000D_
N E O C E Ň O V A T !_x000D_
_x000D_
13 ks Nakládku + dopravu z Nemanic do žkm stavby zajišťuje zhotovitel.</t>
  </si>
  <si>
    <t>5963101000R2</t>
  </si>
  <si>
    <t>Přejezd celopryžový pro zatížené komunikace - vnitřní panely</t>
  </si>
  <si>
    <t>-273404003</t>
  </si>
  <si>
    <t xml:space="preserve">Poznámka k položce:_x000D_
P1412 v km 0,721_x000D_
_x000D_
Dodá zadavatel SŽ, s. o., OŘ Plzeň! _x000D_
_x000D_
N E O C E Ň O V A T !_x000D_
_x000D_
Rosehill Rail - Baseplated - pouze VNITŘNÍ panely_x000D_
_x000D_
Přímá, délka 7,2 m, SB8, 60E2_x000D_
_x000D_
Včetně dopravy do žkm stavby_x000D_
</t>
  </si>
  <si>
    <t>SO 03 - TSO přejezdu P1413 v km 1,206</t>
  </si>
  <si>
    <t>SO 03.1 - Železniční svršek</t>
  </si>
  <si>
    <t>4*10</t>
  </si>
  <si>
    <t>10*2</t>
  </si>
  <si>
    <t>1619206058</t>
  </si>
  <si>
    <t>2*(6*4)</t>
  </si>
  <si>
    <t>Poznámka k položce:_x000D_
Dosyp obou stran přejezdu - 1,75 m3</t>
  </si>
  <si>
    <t>1,75*2</t>
  </si>
  <si>
    <t>16*1</t>
  </si>
  <si>
    <t>10*1</t>
  </si>
  <si>
    <t>5,4*1</t>
  </si>
  <si>
    <t>151854820</t>
  </si>
  <si>
    <t>1,75*1</t>
  </si>
  <si>
    <t>9*1</t>
  </si>
  <si>
    <t>Poznámka k položce:_x000D_
DHM (upevňovadla atd) do žkm stavby</t>
  </si>
  <si>
    <t>0,049</t>
  </si>
  <si>
    <t>Poznámka k položce:_x000D_
10 ks - Užité vystrojené bet. pražce SB8 z Nemanic do žkm stavby</t>
  </si>
  <si>
    <t>10*0,292</t>
  </si>
  <si>
    <t>Poznámka k položce:_x000D_
Užité bet. pražce SB8 do žkm stavby_x000D_
10 ks - Užité vystrojené bet. pražce SB8 z Nemanic do žkm stavby</t>
  </si>
  <si>
    <t>0,765+0,005</t>
  </si>
  <si>
    <t>16*1,8</t>
  </si>
  <si>
    <t>Poznámka k položce:_x000D_
16 m3</t>
  </si>
  <si>
    <t>9*0,085</t>
  </si>
  <si>
    <t>(9*(0,541/1000))</t>
  </si>
  <si>
    <t>SO 03.2 - Materíál dodávaný zadavatelem - NEOCEŇOVAT!</t>
  </si>
  <si>
    <t>Poznámka k položce:_x000D_
Dodá zadavatel SŽ, s. o., OŘ Plzeň! _x000D_
_x000D_
N E O C E Ň O V A T !_x000D_
_x000D_
10 ks Nakládku + dopravu z Nemanic do žkm stavby zajišťuje zhotovitel.</t>
  </si>
  <si>
    <t xml:space="preserve">Poznámka k položce:_x000D_
P1413 v km 1,206_x000D_
_x000D_
Dodá zadavatel SŽ, s. o., OŘ Plzeň! _x000D_
_x000D_
N E O C E Ň O V A T !_x000D_
_x000D_
Rosehill Rail - Baseplated - pouze VNITŘNÍ panely_x000D_
_x000D_
Přímá, délka 5,4 m, SB8, 60E2_x000D_
_x000D_
Včetně dopravy do žkm stavby_x000D_
</t>
  </si>
  <si>
    <t>SO 04 - TSO přejezdu P1414 v km 1,552</t>
  </si>
  <si>
    <t>SO 04.1 - Železniční svršek</t>
  </si>
  <si>
    <t>4*15</t>
  </si>
  <si>
    <t>-1549004515</t>
  </si>
  <si>
    <t>1,5*1</t>
  </si>
  <si>
    <t>5963146025</t>
  </si>
  <si>
    <t>Asfaltový beton ACP 22S 50/70 hrubozrnný podkladní vrstva</t>
  </si>
  <si>
    <t>-2057244788</t>
  </si>
  <si>
    <t>Poznámka k položce:_x000D_
17,5 m2 ... tzn.1,05 m3</t>
  </si>
  <si>
    <t>17,5*0,06*2,2</t>
  </si>
  <si>
    <t>5963146000</t>
  </si>
  <si>
    <t>Asfaltový beton ACO 11S 50/70 střednězrnný-obrusná vrstva</t>
  </si>
  <si>
    <t>-1729665968</t>
  </si>
  <si>
    <t>Poznámka k položce:_x000D_
17,5 m2 ... tzn.0,875 m3</t>
  </si>
  <si>
    <t>17,5*0,05*2,2</t>
  </si>
  <si>
    <t>5963152000</t>
  </si>
  <si>
    <t>Asfaltová zálivka pro trhliny a spáry</t>
  </si>
  <si>
    <t>kg</t>
  </si>
  <si>
    <t>120256228</t>
  </si>
  <si>
    <t>7593501040</t>
  </si>
  <si>
    <t>Trasy kabelového vedení Tuhá dvouplášťová korugovaná chránička KD 09200 průměr 200/175 mm</t>
  </si>
  <si>
    <t>-1979902922</t>
  </si>
  <si>
    <t>Poznámka k položce:_x000D_
1,5 kg / m</t>
  </si>
  <si>
    <t>5913235010</t>
  </si>
  <si>
    <t>Dělení AB komunikace řezáním hloubky do 10 cm. Poznámka: 1. V cenách jsou započteny náklady na provedení úkolu.</t>
  </si>
  <si>
    <t>1146852902</t>
  </si>
  <si>
    <t>9,4*1</t>
  </si>
  <si>
    <t>5913240010</t>
  </si>
  <si>
    <t>Odstranění AB komunikace odtěžením nebo frézováním hloubky do 10 cm. Poznámka: 1. V cenách jsou započteny náklady na odtěžení nebo frézování a naložení výzisku na dopravní prostředek.</t>
  </si>
  <si>
    <t>-424706288</t>
  </si>
  <si>
    <t>32,5*1</t>
  </si>
  <si>
    <t>5913215020</t>
  </si>
  <si>
    <t>Demontáž kolejnicových dílů přejezdu ochranná kolejnice. Poznámka: 1. V cenách jsou započteny náklady na demontáž a naložení na dopravní prostředek.</t>
  </si>
  <si>
    <t>977458413</t>
  </si>
  <si>
    <t>2*7</t>
  </si>
  <si>
    <t>5913215040</t>
  </si>
  <si>
    <t>Demontáž kolejnicových dílů přejezdu náběhový klín. Poznámka: 1. V cenách jsou započteny náklady na demontáž a naložení na dopravní prostředek.</t>
  </si>
  <si>
    <t>-2105240219</t>
  </si>
  <si>
    <t>15*1</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</si>
  <si>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</si>
  <si>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</si>
  <si>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1573270489</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</si>
  <si>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</si>
  <si>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</si>
  <si>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-1241324587</t>
  </si>
  <si>
    <t>(5,1*2,8)+(4,3*0,7)+0,21</t>
  </si>
  <si>
    <t>5914055010</t>
  </si>
  <si>
    <t>Zřízení krytých zařízení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</si>
  <si>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-66689946</t>
  </si>
  <si>
    <t>Poznámka k položce:_x000D_
Pro tuhou dvouplášťovou korugovanou chráničku KD</t>
  </si>
  <si>
    <t>11*0,5*0,5</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</si>
  <si>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</si>
  <si>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</si>
  <si>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444319397</t>
  </si>
  <si>
    <t>Poznámka k položce:_x000D_
NOVÝ asfalt + beton do žkm stavby</t>
  </si>
  <si>
    <t>7,879</t>
  </si>
  <si>
    <t>Poznámka k položce:_x000D_
DHM (upevňovadla,potrubí atd) do žkm stavby</t>
  </si>
  <si>
    <t>0,073+((10*1,45)/1000)</t>
  </si>
  <si>
    <t>Poznámka k položce:_x000D_
15 ks - Užité vystrojené bet. pražce SB8 z Nemanic do žkm stavby</t>
  </si>
  <si>
    <t>15*0,292</t>
  </si>
  <si>
    <t>Poznámka k položce:_x000D_
Užité bet. pražce SB8 do žkm stavby_x000D_
15 ks - Užité vystrojené bet. pražce SB8 z Nemanic do žkm stavby</t>
  </si>
  <si>
    <t>Poznámka k položce:_x000D_
Užité dřev pražce před převozem na skládku</t>
  </si>
  <si>
    <t>1,105</t>
  </si>
  <si>
    <t>1,105*1</t>
  </si>
  <si>
    <t>Poznámka k položce:_x000D_
Štěrk z KL + asfalt + plasty na skládku</t>
  </si>
  <si>
    <t>0,007+7,865+36</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</si>
  <si>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</si>
  <si>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</si>
  <si>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1647664745</t>
  </si>
  <si>
    <t>Poznámka k položce:_x000D_
Asfalt</t>
  </si>
  <si>
    <t>32,5*0,11*2,2</t>
  </si>
  <si>
    <t>13*0,085</t>
  </si>
  <si>
    <t>(13*(0,541/1000))</t>
  </si>
  <si>
    <t>SO 04.2 - Materíál dodávaný zadavatelem - NEOCEŇOVAT!</t>
  </si>
  <si>
    <t>Poznámka k položce:_x000D_
Dodá zadavatel SŽ, s. o., OŘ Plzeň! _x000D_
_x000D_
N E O C E Ň O V A T !_x000D_
_x000D_
15 ks Nakládku + dopravu z Nemanic do žkm stavby zajišťuje zhotovitel.</t>
  </si>
  <si>
    <t>5963101003R3</t>
  </si>
  <si>
    <t>Přejezd celopryžový pro zatížené komunikace se závěrnou zídkou tv. T</t>
  </si>
  <si>
    <t>489500718</t>
  </si>
  <si>
    <t>Poznámka k položce:_x000D_
P1414 v km 1,552_x000D_
_x000D_
Dodá zadavatel SŽ, s. o., OŘ Plzeň! _x000D_
_x000D_
N E O C E Ň O V A T !_x000D_
_x000D_
Rosehill Rail - Baseplated - vnitřní, vnější panely včetně závěrných zídek_x000D_
_x000D_
Přímá, délka 7,2 m, SB8, 60E2_x000D_
_x000D_
Včetně dopravy do žkm stavby</t>
  </si>
  <si>
    <t>SO 05 - TSO přejezdu P1415 v km 2,932</t>
  </si>
  <si>
    <t>SO 05.1 - Železniční svršek</t>
  </si>
  <si>
    <t>1384739200</t>
  </si>
  <si>
    <t>759521095</t>
  </si>
  <si>
    <t>SO 05.2 - Materíál dodávaný zadavatelem - NEOCEŇOVAT!</t>
  </si>
  <si>
    <t xml:space="preserve">Poznámka k položce:_x000D_
P1415 v km 2,932_x000D_
_x000D_
Dodá zadavatel SŽ, s. o., OŘ Plzeň! _x000D_
_x000D_
N E O C E Ň O V A T !_x000D_
_x000D_
Rosehill Rail - Baseplated - pouze VNITŘNÍ panely_x000D_
_x000D_
Přímá, délka 5,4 m, SB8, 60E2_x000D_
_x000D_
Včetně dopravy do žkm stavby_x000D_
</t>
  </si>
  <si>
    <t>SO 06 - NÁSLEDNÁ úprava GPK od km 0,455 do 4,205</t>
  </si>
  <si>
    <t>SO 06.1 - Železniční svršek - následná úprava GPK</t>
  </si>
  <si>
    <t>Poznámka k položce:_x000D_
8 SA vozy ... 288 m3</t>
  </si>
  <si>
    <t>8*36*1,5</t>
  </si>
  <si>
    <t>5913035020</t>
  </si>
  <si>
    <t>Demontáž celopryžové přejezdové konstrukce málo zatížené v koleji část vnitřní. Poznámka: 1. V cenách jsou započteny náklady na demontáž konstrukce, naložení na dopravní prostředek.</t>
  </si>
  <si>
    <t>-70678796</t>
  </si>
  <si>
    <t xml:space="preserve">Poznámka k položce:_x000D_
P1412 + P1413 + P1415_x000D_
</t>
  </si>
  <si>
    <t>7,2+5,4+5,4</t>
  </si>
  <si>
    <t>5913035010</t>
  </si>
  <si>
    <t>Demontáž celopryžové přejezdové konstrukce málo zatížené v koleji část vnější a vnitřní bez závěrných zídek. Poznámka: 1. V cenách jsou započteny náklady na demontáž konstrukce, naložení na dopravní prostředek.</t>
  </si>
  <si>
    <t>1266089143</t>
  </si>
  <si>
    <t>Poznámka k položce:_x000D_
P1414</t>
  </si>
  <si>
    <t>7,2</t>
  </si>
  <si>
    <t>5913025030</t>
  </si>
  <si>
    <t>Demontáž dílů přejezdu celopryžového v koleji náběhový klín. Poznámka: 1. V cenách jsou započteny náklady na demontáž a naložení dílů na dopravní prostředek.</t>
  </si>
  <si>
    <t>-861883334</t>
  </si>
  <si>
    <t>2*4</t>
  </si>
  <si>
    <t>8*36</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</si>
  <si>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</si>
  <si>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</si>
  <si>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1407766009</t>
  </si>
  <si>
    <t>Poznámka k položce:_x000D_
Kilometr koleje=km</t>
  </si>
  <si>
    <t>3,75*1</t>
  </si>
  <si>
    <t>5913040020</t>
  </si>
  <si>
    <t>Montáž celopryžové přejezdové konstrukce málo zatížené v koleji část vnitřní. Poznámka: 1. V cenách jsou započteny náklady na montáž konstrukce. 2. V cenách nejsou obsaženy náklady na dodávku materiálu.</t>
  </si>
  <si>
    <t>375996991</t>
  </si>
  <si>
    <t>Poznámka k položce:_x000D_
P1412 + P1413 + P1415</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</si>
  <si>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</si>
  <si>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</si>
  <si>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-215684071</t>
  </si>
  <si>
    <t>-1740181694</t>
  </si>
  <si>
    <t>4*2</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</si>
  <si>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</si>
  <si>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</si>
  <si>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-213983266</t>
  </si>
  <si>
    <t>Poznámka k položce:_x000D_
Odstranění štěrku z obou stran přejezdů P1412 + P1413 + P1415</t>
  </si>
  <si>
    <t>2,5+1,75+1,75</t>
  </si>
  <si>
    <t>-2145011701</t>
  </si>
  <si>
    <t>Poznámka k položce:_x000D_
Zpětný dosyp štěrku z obou stran přejezdů P1412 + P1413 + P1415</t>
  </si>
  <si>
    <t>SO 07 - Oprava propustku v km 1,882</t>
  </si>
  <si>
    <t>Správa železnic, s. o., OŘ Plzeň</t>
  </si>
  <si>
    <t xml:space="preserve">    1 - Zemní práce</t>
  </si>
  <si>
    <t xml:space="preserve">    3 - Svislé a kompletní konstrukce</t>
  </si>
  <si>
    <t xml:space="preserve">    9 - Ostatní konstrukce a práce, bourání</t>
  </si>
  <si>
    <t xml:space="preserve">    998 - Přesun hmot</t>
  </si>
  <si>
    <t>58344197</t>
  </si>
  <si>
    <t>štěrkodrť frakce 0/63</t>
  </si>
  <si>
    <t>-1830599308</t>
  </si>
  <si>
    <t>Poznámka k položce:_x000D_
Zásyp za čelní zdí = 3,2m3 x 1,7T/m3 = 5,44T</t>
  </si>
  <si>
    <t>Zemní práce</t>
  </si>
  <si>
    <t>115001105</t>
  </si>
  <si>
    <t>Převedení vody potrubím průměru DN přes 300 do 600</t>
  </si>
  <si>
    <t>985862981</t>
  </si>
  <si>
    <t>115101201</t>
  </si>
  <si>
    <t>Čerpání vody na dopravní výšku do 10 m s uvažovaným průměrným přítokem do 500 l/min</t>
  </si>
  <si>
    <t>hod</t>
  </si>
  <si>
    <t>685941</t>
  </si>
  <si>
    <t>3*8</t>
  </si>
  <si>
    <t>119001422</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</si>
  <si>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</si>
  <si>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-496987611</t>
  </si>
  <si>
    <t>132112631</t>
  </si>
  <si>
    <t>Hloubení rýh vedle kolejí šířky přes 800 do 2 000 mm ručně zapažených i nezapažených objemu přes 2 m3 v hornině třídy těžitelnosti I skupiny 1 a 2</t>
  </si>
  <si>
    <t>-305916413</t>
  </si>
  <si>
    <t>Poznámka k položce:_x000D_
Rýha za římsou = 8m x 0,5m x 0,4m x 2 strany = 3,2m3</t>
  </si>
  <si>
    <t>3,2*1</t>
  </si>
  <si>
    <t>151102101</t>
  </si>
  <si>
    <t>Zřízení pažení a rozepření stěn rýh při překopech inženýrských sítí plochy do 20 m2 pro jakoukoliv mezerovitost příložné, hloubky do 2 m</t>
  </si>
  <si>
    <t>30200387</t>
  </si>
  <si>
    <t>Poznámka k položce:_x000D_
Zapažení lože = 8m x 0,5m x 2 strany = 8m2</t>
  </si>
  <si>
    <t>151102111</t>
  </si>
  <si>
    <t>Odstranění pažení a rozepření stěn rýh při překopech inženýrských sítí plochy do 20 m2 s uložením materiálu na vzdálenost do 3 m od kraje výkopu příložné, hloubky do 2 m</t>
  </si>
  <si>
    <t>481149643</t>
  </si>
  <si>
    <t>162211201</t>
  </si>
  <si>
    <t>Vodorovné přemístění výkopku nebo sypaniny nošením s vyprázdněním nádoby na hromady nebo do dopravního prostředku na vzdálenost do 10 m z horniny třídy těžitelnosti I, skupiny 1 až 3</t>
  </si>
  <si>
    <t>375462701</t>
  </si>
  <si>
    <t>Poznámka k položce:_x000D_
Výkopek rýha = 3,2m3 otvor = 1,7m3 vtok a výtok = 4,0m3 římsa = 1,75m3 Celkem = 10,65m3</t>
  </si>
  <si>
    <t>10,65*1</t>
  </si>
  <si>
    <t>162211209</t>
  </si>
  <si>
    <t>Vodorovné přemístění výkopku nebo sypaniny nošením s vyprázdněním nádoby na hromady nebo do dopravního prostředku na vzdálenost do 10 m Příplatek za každých dalších 10 m k ceně -1201</t>
  </si>
  <si>
    <t>-1607657817</t>
  </si>
  <si>
    <t>167111101</t>
  </si>
  <si>
    <t>Nakládání, skládání a překládání neulehlého výkopku nebo sypaniny ručně nakládání, z hornin třídy těžitelnosti I, skupiny 1 až 3</t>
  </si>
  <si>
    <t>941511860</t>
  </si>
  <si>
    <t>167111121</t>
  </si>
  <si>
    <t>Nakládání, skládání a překládání neulehlého výkopku nebo sypaniny ručně skládání nebo překládání, z hornin třídy těžitelnosti I, skupiny 1 až 3</t>
  </si>
  <si>
    <t>766163974</t>
  </si>
  <si>
    <t>171112221</t>
  </si>
  <si>
    <t>Uložení sypaniny do násypů pro spodní stavbu železnic ručně s rozprostřením sypaniny ve vrstvách, s hrubým urovnáním a ručním hutněním objemu přes 3 m3, z hornin nesoudržných sypkých</t>
  </si>
  <si>
    <t>-304728289</t>
  </si>
  <si>
    <t>181111132</t>
  </si>
  <si>
    <t>Plošná úprava terénu v zemině skupiny 1 až 4 s urovnáním povrchu bez doplnění ornice souvislé plochy do 500 m2 při nerovnostech terénu přes 150 do 200 mm na svahu přes 1:5 do 1:2</t>
  </si>
  <si>
    <t>-758972296</t>
  </si>
  <si>
    <t>Poznámka k položce:_x000D_
Vtok = 10m x 3m = 30m2 Výtok = 10m x 3m = 30m2 Celkem = 60m2</t>
  </si>
  <si>
    <t>Svislé a kompletní konstrukce</t>
  </si>
  <si>
    <t>317321118</t>
  </si>
  <si>
    <t>Římsy ze železového betonu C 30/37</t>
  </si>
  <si>
    <t>-500445115</t>
  </si>
  <si>
    <t>Poznámka k položce:_x000D_
Vtok + výtok = 7m x 0,5m x 0,25m x 2 strany = 1,75m3 7m x 0,5m x 0,45m x 2strany = 3,15m3 Celkem = 4,9m3</t>
  </si>
  <si>
    <t>317353121</t>
  </si>
  <si>
    <t>Bednění mostní římsy zřízení všech tvarů</t>
  </si>
  <si>
    <t>-656615237</t>
  </si>
  <si>
    <t>Poznámka k položce:_x000D_
7m x 0,7m x 4strany = 19,6m2 0,5m x 0,7m x 4 strany = 1,4m2 7m x 0,1m x 2 strany = 1,4m2 Celkem = 22,4m2</t>
  </si>
  <si>
    <t>317353221</t>
  </si>
  <si>
    <t>Bednění mostní římsy odstranění všech tvarů</t>
  </si>
  <si>
    <t>-1020187262</t>
  </si>
  <si>
    <t>317361116</t>
  </si>
  <si>
    <t>Výztuž mostních železobetonových říms z betonářské oceli 10 505 (R) nebo BSt 500</t>
  </si>
  <si>
    <t>-98144718</t>
  </si>
  <si>
    <t>Poznámka k položce:_x000D_
Roxor 16mm = 6,9m x 15ks x 2 strany = 207m 0,6m x 42ks x 2 strany = 50,4m 0,4m x 70ks x 2 strany = 56m Celkem = 313,4m x 1,58kg/m = 495,2kg = 0,4952T</t>
  </si>
  <si>
    <t>0,4952*1</t>
  </si>
  <si>
    <t>317361411</t>
  </si>
  <si>
    <t>Výztuž mostních železobetonových říms ze svařovaných sítí do 6 kg/m2</t>
  </si>
  <si>
    <t>-1079236422</t>
  </si>
  <si>
    <t>Poznámka k položce:_x000D_
6,9m x 1m x 2 strany = 13,8m2 x 6kg/m2 = 82,8kg = 0,0828T</t>
  </si>
  <si>
    <t>0,0828*1</t>
  </si>
  <si>
    <t>Ostatní konstrukce a práce, bourání</t>
  </si>
  <si>
    <t>938902206</t>
  </si>
  <si>
    <t>Čištění příkopů komunikací s odstraněním travnatého porostu nebo nánosu s naložením na dopravní prostředek nebo s přemístěním na hromady na vzdálenost do 20 m ručně při šířce dna přes 400 mm a objemu nánosu přes 0,30 do 0,50 m3/m</t>
  </si>
  <si>
    <t>-1862073244</t>
  </si>
  <si>
    <t>Poznámka k položce:_x000D_
Vtok = 10m Výtok = 5m Celkem = 15m</t>
  </si>
  <si>
    <t>952904121</t>
  </si>
  <si>
    <t>Čištění mostních objektů odstranění nánosů z otvorů ručně, světlé výšky otvoru do 1,5 m</t>
  </si>
  <si>
    <t>-339413775</t>
  </si>
  <si>
    <t>Poznámka k položce:_x000D_
Otvor = 5m x 1,13m2 = 5,65m3 a z toho 30% = 1,7m3</t>
  </si>
  <si>
    <t>952904152</t>
  </si>
  <si>
    <t>Čištění mostních objektů pročištění vtoků a výtoků ručně</t>
  </si>
  <si>
    <t>1275774623</t>
  </si>
  <si>
    <t>Poznámka k položce:_x000D_
2m x 2m x 0,5m x 2 strany = 4m3</t>
  </si>
  <si>
    <t>962052211</t>
  </si>
  <si>
    <t>Bourání zdiva železobetonového nadzákladového, objemu přes 1 m3</t>
  </si>
  <si>
    <t>1319392496</t>
  </si>
  <si>
    <t>Poznámka k položce:_x000D_
Římsa 7m x 0,25m x 0,5m x 2 strany = 1,75m3</t>
  </si>
  <si>
    <t>985112121</t>
  </si>
  <si>
    <t>Odsekání degradovaného betonu líce kleneb a podhledů, tloušťky do 10 mm</t>
  </si>
  <si>
    <t>-1845363252</t>
  </si>
  <si>
    <t>Poznámka k položce:_x000D_
Vtok + výtok = 7m x 1m x 2 strany = 14m2</t>
  </si>
  <si>
    <t>985131111</t>
  </si>
  <si>
    <t>Očištění ploch stěn, rubu kleneb a podlah tlakovou vodou</t>
  </si>
  <si>
    <t>-82164377</t>
  </si>
  <si>
    <t>985311111</t>
  </si>
  <si>
    <t>Reprofilace betonu sanačními maltami na cementové bázi ručně stěn, tloušťky do 10 mm</t>
  </si>
  <si>
    <t>1267296059</t>
  </si>
  <si>
    <t>Poznámka k položce:_x000D_
 Vtok + výtok = 0,7m x 7m x 2 strany = 9,8m2  0,7m x 0,5m x 4 strany = 1,4m2 0,5m x 7m x 2 strany = 7m2 0,1m x 7m x 2 strany = 1,4m2 7m x 1m x 2 strany = 14m2 Celkem = 33,6m2</t>
  </si>
  <si>
    <t>33,6*1</t>
  </si>
  <si>
    <t>985331115</t>
  </si>
  <si>
    <t>Dodatečné vlepování betonářské výztuže včetně vyvrtání a vyčištění otvoru cementovou aktivovanou maltou průměr výztuže 16 mm</t>
  </si>
  <si>
    <t>-1163194091</t>
  </si>
  <si>
    <t>Poznámka k položce:_x000D_
Spřahovací trny = 0,4m x 20ks x 2 strany = 16m</t>
  </si>
  <si>
    <t>998</t>
  </si>
  <si>
    <t>Přesun hmot</t>
  </si>
  <si>
    <t>998212111</t>
  </si>
  <si>
    <t>Přesun hmot pro mosty zděné, betonové monolitické, spřažené ocelobetonové nebo kovové vodorovná dopravní vzdálenost do 100 m výška mostu do 20 m</t>
  </si>
  <si>
    <t>1790102409</t>
  </si>
  <si>
    <t>Poznámka k položce:_x000D_
 Přesun štěrku = 5,44T</t>
  </si>
  <si>
    <t>5,44*1</t>
  </si>
  <si>
    <t>SO 08 - Oprava propustku v km 2,854</t>
  </si>
  <si>
    <t>583441990</t>
  </si>
  <si>
    <t>Poznámka k položce:_x000D_
Zásyp za římsou = 1,2m3 x 1,7T/m3 = 2,04T</t>
  </si>
  <si>
    <t>2,04*1</t>
  </si>
  <si>
    <t>115001103</t>
  </si>
  <si>
    <t>Převedení vody potrubím průměru DN přes 150 do 250</t>
  </si>
  <si>
    <t>Poznámka k položce:_x000D_
2 x 8hod = 16hod</t>
  </si>
  <si>
    <t>2*8</t>
  </si>
  <si>
    <t>3*1</t>
  </si>
  <si>
    <t>132112621</t>
  </si>
  <si>
    <t>Hloubení rýh vedle kolejí šířky přes 800 do 2 000 mm ručně zapažených i nezapažených objemu do 2 m3 v hornině třídy těžitelnosti I skupiny 1 a 2</t>
  </si>
  <si>
    <t>Poznámka k položce:_x000D_
3m x 0,5m x 0,4m x 2 strany = 1,2m3</t>
  </si>
  <si>
    <t>1,2*1</t>
  </si>
  <si>
    <t>Poznámka k položce:_x000D_
3,0m x 0,5m x 2 strany = 3m2</t>
  </si>
  <si>
    <t>4,65</t>
  </si>
  <si>
    <t>4,65*1</t>
  </si>
  <si>
    <t>Poznámka k položce:_x000D_
 Vtok + výto = 10m x 3m x 2 strany = 60m2</t>
  </si>
  <si>
    <t>60*1</t>
  </si>
  <si>
    <t>Poznámka k položce:_x000D_
Vtok + výtok = 2,6m x 0,5m x 0,25m x 2 strany = 0,65m3</t>
  </si>
  <si>
    <t>0,65*1</t>
  </si>
  <si>
    <t>Poznámka k položce:_x000D_
2,6m x 0,25m x 4 strany = 2,6m2 0,5m x 0,25m x 4 strany = 0,5m2 2,6m x 0,1m x 2 strany = 0,52m2 Celkem = 3,62m2</t>
  </si>
  <si>
    <t>3,62*1</t>
  </si>
  <si>
    <t>Poznámka k položce:_x000D_
Roxor 16mm = 2,5m x 6ks x 2 strany = 30m 0,4m x 12ks x 2 strany = 9,6m 0,15m x 18ks x 2 strany = 5,4m Celkem = 45m x 1,58kg/m = 71,1kg = 0,0711T</t>
  </si>
  <si>
    <t>0,0711*1</t>
  </si>
  <si>
    <t>Poznámka k položce:_x000D_
2,5m x 1m x 2 strany = 5m2 x 6kg/m2 = 30kg = 0,03T</t>
  </si>
  <si>
    <t>0,03*1</t>
  </si>
  <si>
    <t>Poznámka k položce:_x000D_
Vtok = 3m Výtok = 2m Celkem = 5m</t>
  </si>
  <si>
    <t>5*1</t>
  </si>
  <si>
    <t>Poznámka k položce:_x000D_
Otvor = 5m x 0,2m2 = 1,0m3 a z toho 80% = 0,8m3</t>
  </si>
  <si>
    <t>0,8*1</t>
  </si>
  <si>
    <t>Poznámka k položce:_x000D_
2m x 1m x 0,5m x 2 strany = 2m3</t>
  </si>
  <si>
    <t>2*1</t>
  </si>
  <si>
    <t>Poznámka k položce:_x000D_
Římsa 2,6m x 0,25m x 0,5m x 2 strany = 0,65m3</t>
  </si>
  <si>
    <t>Poznámka k položce:_x000D_
Spřahovací trny = 0,4m x 10ks x 2 strany = 8m</t>
  </si>
  <si>
    <t>Poznámka k položce:_x000D_
Přesun štěrku 2,04 T</t>
  </si>
  <si>
    <t>-327692346</t>
  </si>
  <si>
    <t>Poznámka k položce:_x000D_
Rýha = 1,2m3 Otvor = 0,8m3 Vtok a výtok = 2,0m3 Římsa = 0,65m3 Celkem = 4,65m3</t>
  </si>
  <si>
    <t>-6705481</t>
  </si>
  <si>
    <t>SO 09 - Oprava propustku v km 3,592</t>
  </si>
  <si>
    <t>Poznámka k položce:_x000D_
Zásyp za čelní zdí = 2,0m3 x 1,7T/m3 = 3,4T</t>
  </si>
  <si>
    <t>3,4*1</t>
  </si>
  <si>
    <t>Poznámka k položce:_x000D_
Rýha za římsou = 5m x 0,5m x 0,4m x 2 strany = 2m3</t>
  </si>
  <si>
    <t>Poznámka k položce:_x000D_
Zapažení lože = 5m x 0,5m x 2 strany = 5m2</t>
  </si>
  <si>
    <t>8,32*1</t>
  </si>
  <si>
    <t>Poznámka k položce:_x000D_
Vtok = 10m x 4m = 40m2 Výtok = 10m x 4m = 40m2 Celkem = 80m2</t>
  </si>
  <si>
    <t>80*1</t>
  </si>
  <si>
    <t>Poznámka k položce:_x000D_
Vtok + výtok = 4m x 0,5m x 0,25m x 2 strany = 1,0m3</t>
  </si>
  <si>
    <t>Poznámka k položce:_x000D_
4,0m x 0,25m x 4 strany = 4,0m2 0,5m x 0,25m x 4 strany = 0,5m2 4,0m x 0,1m x 2 strany = 0,8m2 Celkem = 5,3m2</t>
  </si>
  <si>
    <t>5,3*1</t>
  </si>
  <si>
    <t>Poznámka k položce:_x000D_
Roxor 16mm = 3,9m x 6ks x 2 strany = 46,8m 0,4m x 16ks x 2 strany = 12,8m 0,15m x 24ks x 2 strany = 7,2m Celkem = 66,8m x 1,58kg/m = 105,54kg = 0,1055T</t>
  </si>
  <si>
    <t>Poznámka k položce:_x000D_
3,9m x 1m x 2 strany = 7,8m2 x 6kg/m2 = 46,8kg = 0,047T</t>
  </si>
  <si>
    <t>0,047*1</t>
  </si>
  <si>
    <t>334213211</t>
  </si>
  <si>
    <t>Zdivo pilířů, opěr a křídel mostů z lomového kamene štípaného nebo ručně vybíraného na maltu z pravidelných kamenů (na vazbu) objemu 1 kusu kamene do 0,02 m3</t>
  </si>
  <si>
    <t>Poznámka k položce:_x000D_
4m x 0,45m x 0,5m x 2 strany = 1,8m3</t>
  </si>
  <si>
    <t>1,8*1</t>
  </si>
  <si>
    <t>Poznámka k položce:_x000D_
Otvor = 5,5m x 0,6m x 0,4m = 1,32m3</t>
  </si>
  <si>
    <t>1,32*1</t>
  </si>
  <si>
    <t>Poznámka k položce:_x000D_
Římsa 4m x 0,25m x 0,5m x 2 strany = 1,0m3</t>
  </si>
  <si>
    <t>Poznámka k položce:_x000D_
Vtok + výtok = 4m x 0,3m x 2 strany = 2,4m2 1,5m x 1,5m x 2 strany = 4,5m2 Otvor = 5,5m x 1,3m x 2 strany = 14,3m2 Celkem = 21,2m2</t>
  </si>
  <si>
    <t>21,2*1</t>
  </si>
  <si>
    <t>985142212</t>
  </si>
  <si>
    <t>Vysekání spojovací hmoty ze spár zdiva včetně vyčištění hloubky spáry přes 40 mm délky spáry na 1 m2 upravované plochy přes 6 do 12 m</t>
  </si>
  <si>
    <t>Poznámka k položce:_x000D_
Vtok + výtok = 4m x 0,3m x 2 strany = 2,4m2 1,5m x 1,5m x 2 strany = 4,5m2 Celkem = 6,9m2</t>
  </si>
  <si>
    <t>6,9*1</t>
  </si>
  <si>
    <t>985232112</t>
  </si>
  <si>
    <t>Hloubkové spárování zdiva hloubky přes 40 do 80 mm aktivovanou maltou délky spáry na 1 m2 upravované plochy přes 6 do 12 m</t>
  </si>
  <si>
    <t>Poznámka k položce:_x000D_
OCENĚNÝ VÝKAZ VÝMĚR_x000D_
Vtok + výtok = 4m x 0,3m x 2 strany = 2,4m2 1,5m x 1,5m x 2 strany = 4,5m2 4m x 0,45m x 2 strany = 3,6m2 Celkem = 10,5m2</t>
  </si>
  <si>
    <t>10,5*1</t>
  </si>
  <si>
    <t>Poznámka k položce:_x000D_
Spřahovací trny = 0,4m x 12ks x 2 strany = 9,6m</t>
  </si>
  <si>
    <t>9,6*1</t>
  </si>
  <si>
    <t>Poznámka k položce:_x000D_
Přesun štěrku = 3,4T</t>
  </si>
  <si>
    <t>-1762397645</t>
  </si>
  <si>
    <t>Poznámka k položce:_x000D_
Výkopek rýha = 2,0m3 otvor = 1,32m3 vtok a výtok = 4,0m3 římsa = 1,0m3 Celkem = 8,32m3</t>
  </si>
  <si>
    <t>1300934310</t>
  </si>
  <si>
    <t>-22791521</t>
  </si>
  <si>
    <t>Poznámka k položce:_x000D_
Roxor 16mm = 3,9m x 6ks x 2 strany = 46,8m_x000D_
0,4m x 16ks x 2 strany = 12,8m_x000D_
0,15m x 24ks x 2 strany = 7,2m_x000D_
Celkem = 66,8m x 1,58kg/m = 105,54kg = 0,1055T</t>
  </si>
  <si>
    <t>0,1055*1</t>
  </si>
  <si>
    <t>SO 10 - Oprava propustku v km 3,671</t>
  </si>
  <si>
    <t>6,625*1</t>
  </si>
  <si>
    <t>6,625</t>
  </si>
  <si>
    <t>Poznámka k položce:_x000D_
Vtok = 8m x 4m = 36m2 Výtok = 8m x 4m = 36m2 Celkem = 72m2</t>
  </si>
  <si>
    <t>72*1</t>
  </si>
  <si>
    <t xml:space="preserve">Poznámka k položce:_x000D_
Vtok + výtok = 4,5m x 0,5m x 0,25m x 2 strany = 1,125m3_x000D_
</t>
  </si>
  <si>
    <t>1,125*1</t>
  </si>
  <si>
    <t>Poznámka k položce:_x000D_
4,5m x 0,25m x 4 strany = 4,5m2 0,5m x 0,25m x 4 strany = 0,5m2 4,0m x 0,1m x 2 strany = 0,9m2 Celkem = 5,9m2</t>
  </si>
  <si>
    <t>5,9*1</t>
  </si>
  <si>
    <t>Poznámka k položce:_x000D_
4,4m x 1m x 2 strany = 8,8m2 x 6kg/m2 = 52,8kg = 0,053T</t>
  </si>
  <si>
    <t>0,053*1</t>
  </si>
  <si>
    <t>Poznámka k položce:_x000D_
4,5m x 0,4m x 0,5m x 2 strany = 1,8m3</t>
  </si>
  <si>
    <t>Poznámka k položce:_x000D_
Otvor = 5,5m x 0,5m2 = 2,75m3 a z toho 40% = 1,1m3</t>
  </si>
  <si>
    <t>1,1*1</t>
  </si>
  <si>
    <t>Poznámka k položce:_x000D_
2m x 2m x 0,3m x 2 strany = 2,4m3</t>
  </si>
  <si>
    <t>2,4*1</t>
  </si>
  <si>
    <t>Poznámka k položce:_x000D_
Římsa 4,5m x 0,25m x 0,5m x 2 strany = 1,125m3</t>
  </si>
  <si>
    <t>Poznámka k položce:_x000D_
Vtok + výtok = 4,5m x 0,4m x 2 strany = 3,6m2</t>
  </si>
  <si>
    <t>3,6*1</t>
  </si>
  <si>
    <t>Poznámka k položce:_x000D_
Spřahovací trny = 0,4m x 16ks x 2 strany = 12,8m</t>
  </si>
  <si>
    <t>12,8*1</t>
  </si>
  <si>
    <t>Poznámka k položce:_x000D_
 Přesun štěrku = 3,4T</t>
  </si>
  <si>
    <t>978675219</t>
  </si>
  <si>
    <t>Poznámka k položce:_x000D_
 Výkopek rýha = 2,0m3 otvor = 1,1m3 vtok a výtok = 2,4m3 římsa = 1,125m3 Celkem = 6,625m3</t>
  </si>
  <si>
    <t>132364943</t>
  </si>
  <si>
    <t>1320648358</t>
  </si>
  <si>
    <t>Poznámka k položce:_x000D_
Roxor 16mm = 4,4m x 6ks x 2 strany = 52,8m 0,4m x 18ks x 2 strany = 14,4m 0,15m x 27ks x 2 strany = 8,1m Celkem = 75,3m x 1,58kg/m = 118,97kg = 0,119T</t>
  </si>
  <si>
    <t>0,119*1</t>
  </si>
  <si>
    <t>VON - Vedlejší a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</si>
  <si>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</si>
  <si>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</si>
  <si>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</si>
  <si>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</si>
  <si>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</si>
  <si>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</si>
  <si>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-1970676761</t>
  </si>
  <si>
    <t>Poznámka k položce:_x000D_
ČD Telematika a. s.</t>
  </si>
  <si>
    <t>022101001</t>
  </si>
  <si>
    <t>Geodetické práce Geodetické práce před opravou</t>
  </si>
  <si>
    <t>1024</t>
  </si>
  <si>
    <t>1864750913</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</si>
  <si>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</si>
  <si>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</si>
  <si>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-454623540</t>
  </si>
  <si>
    <t>022101011</t>
  </si>
  <si>
    <t>Geodetické práce Geodetické práce v průběhu opravy</t>
  </si>
  <si>
    <t>-917568696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</si>
  <si>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</si>
  <si>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</si>
  <si>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1318626458</t>
  </si>
  <si>
    <t>3750</t>
  </si>
  <si>
    <t>022101021</t>
  </si>
  <si>
    <t>Geodetické práce Geodetické práce po ukončení opravy</t>
  </si>
  <si>
    <t>-335915599</t>
  </si>
  <si>
    <t>024101301</t>
  </si>
  <si>
    <t>Inženýrská činnost posudky (např. statické aj.) a dozory</t>
  </si>
  <si>
    <t>-83894581</t>
  </si>
  <si>
    <t>Poznámka k položce:_x000D_
SMT - propustky</t>
  </si>
  <si>
    <t>032103001</t>
  </si>
  <si>
    <t>Územní vlivy ztížené dopravní podmínky</t>
  </si>
  <si>
    <t>1943075214</t>
  </si>
  <si>
    <t>029101001</t>
  </si>
  <si>
    <t>Ostatní náklady Náklady na informační cedule, desky, publikační náklady, aj.</t>
  </si>
  <si>
    <t>1571829740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</si>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</sst>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5"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23" fillId="0" borderId="0" xfId="0" applyFont="1" applyAlignment="1" applyProtection="1">
      <alignment horizontal="left" vertical="center" wrapText="1"/>
    </xf>
    <xf numFmtId="0" fontId="27" fillId="0" borderId="0" xfId="0" applyFont="1" applyAlignment="1" applyProtection="1">
      <alignment horizontal="left" vertical="center" wrapText="1"/>
    </xf>
    <xf numFmtId="0" fontId="19" fillId="4" borderId="8"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xf numFmtId="4" fontId="47" fillId="5" borderId="3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8"/>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49"/>
      <c r="AS2" s="349"/>
      <c r="AT2" s="349"/>
      <c r="AU2" s="349"/>
      <c r="AV2" s="349"/>
      <c r="AW2" s="349"/>
      <c r="AX2" s="349"/>
      <c r="AY2" s="349"/>
      <c r="AZ2" s="349"/>
      <c r="BA2" s="349"/>
      <c r="BB2" s="349"/>
      <c r="BC2" s="349"/>
      <c r="BD2" s="349"/>
      <c r="BE2" s="349"/>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333" t="s">
        <v>14</v>
      </c>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21"/>
      <c r="AQ5" s="21"/>
      <c r="AR5" s="19"/>
      <c r="BE5" s="330" t="s">
        <v>15</v>
      </c>
      <c r="BS5" s="16" t="s">
        <v>6</v>
      </c>
    </row>
    <row r="6" spans="1:74" s="1" customFormat="1" ht="36.950000000000003" customHeight="1">
      <c r="B6" s="20"/>
      <c r="C6" s="21"/>
      <c r="D6" s="27" t="s">
        <v>16</v>
      </c>
      <c r="E6" s="21"/>
      <c r="F6" s="21"/>
      <c r="G6" s="21"/>
      <c r="H6" s="21"/>
      <c r="I6" s="21"/>
      <c r="J6" s="21"/>
      <c r="K6" s="335" t="s">
        <v>17</v>
      </c>
      <c r="L6" s="334"/>
      <c r="M6" s="334"/>
      <c r="N6" s="334"/>
      <c r="O6" s="334"/>
      <c r="P6" s="334"/>
      <c r="Q6" s="334"/>
      <c r="R6" s="334"/>
      <c r="S6" s="334"/>
      <c r="T6" s="334"/>
      <c r="U6" s="334"/>
      <c r="V6" s="334"/>
      <c r="W6" s="334"/>
      <c r="X6" s="334"/>
      <c r="Y6" s="334"/>
      <c r="Z6" s="334"/>
      <c r="AA6" s="334"/>
      <c r="AB6" s="334"/>
      <c r="AC6" s="334"/>
      <c r="AD6" s="334"/>
      <c r="AE6" s="334"/>
      <c r="AF6" s="334"/>
      <c r="AG6" s="334"/>
      <c r="AH6" s="334"/>
      <c r="AI6" s="334"/>
      <c r="AJ6" s="334"/>
      <c r="AK6" s="334"/>
      <c r="AL6" s="334"/>
      <c r="AM6" s="334"/>
      <c r="AN6" s="334"/>
      <c r="AO6" s="334"/>
      <c r="AP6" s="21"/>
      <c r="AQ6" s="21"/>
      <c r="AR6" s="19"/>
      <c r="BE6" s="331"/>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331"/>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331"/>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31"/>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28</v>
      </c>
      <c r="AO10" s="21"/>
      <c r="AP10" s="21"/>
      <c r="AQ10" s="21"/>
      <c r="AR10" s="19"/>
      <c r="BE10" s="331"/>
      <c r="BS10" s="16" t="s">
        <v>6</v>
      </c>
    </row>
    <row r="11" spans="1:74" s="1" customFormat="1" ht="18.399999999999999" customHeight="1">
      <c r="B11" s="20"/>
      <c r="C11" s="21"/>
      <c r="D11" s="21"/>
      <c r="E11" s="26" t="s">
        <v>29</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30</v>
      </c>
      <c r="AL11" s="21"/>
      <c r="AM11" s="21"/>
      <c r="AN11" s="26" t="s">
        <v>31</v>
      </c>
      <c r="AO11" s="21"/>
      <c r="AP11" s="21"/>
      <c r="AQ11" s="21"/>
      <c r="AR11" s="19"/>
      <c r="BE11" s="331"/>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31"/>
      <c r="BS12" s="16" t="s">
        <v>6</v>
      </c>
    </row>
    <row r="13" spans="1:74" s="1" customFormat="1" ht="12" customHeight="1">
      <c r="B13" s="20"/>
      <c r="C13" s="21"/>
      <c r="D13" s="28" t="s">
        <v>32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33</v>
      </c>
      <c r="AO13" s="21"/>
      <c r="AP13" s="21"/>
      <c r="AQ13" s="21"/>
      <c r="AR13" s="19"/>
      <c r="BE13" s="331"/>
      <c r="BS13" s="16" t="s">
        <v>6</v>
      </c>
    </row>
    <row r="14" spans="1:74">
      <c r="B14" s="20"/>
      <c r="C14" s="21"/>
      <c r="D14" s="21"/>
      <c r="E14" s="336" t="s">
        <v>33</v>
      </c>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28" t="s">
        <v>30</v>
      </c>
      <c r="AL14" s="21"/>
      <c r="AM14" s="21"/>
      <c r="AN14" s="30" t="s">
        <v>33</v>
      </c>
      <c r="AO14" s="21"/>
      <c r="AP14" s="21"/>
      <c r="AQ14" s="21"/>
      <c r="AR14" s="19"/>
      <c r="BE14" s="33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31"/>
      <c r="BS15" s="16" t="s">
        <v>4</v>
      </c>
    </row>
    <row r="16" spans="1:74" s="1" customFormat="1" ht="12" customHeight="1">
      <c r="B16" s="20"/>
      <c r="C16" s="21"/>
      <c r="D16" s="28" t="s">
        <v>34</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35</v>
      </c>
      <c r="AO16" s="21"/>
      <c r="AP16" s="21"/>
      <c r="AQ16" s="21"/>
      <c r="AR16" s="19"/>
      <c r="BE16" s="331"/>
      <c r="BS16" s="16" t="s">
        <v>4</v>
      </c>
    </row>
    <row r="17" spans="1:71" s="1" customFormat="1" ht="18.399999999999999" customHeight="1">
      <c r="B17" s="20"/>
      <c r="C17" s="21"/>
      <c r="D17" s="21"/>
      <c r="E17" s="26"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30</v>
      </c>
      <c r="AL17" s="21"/>
      <c r="AM17" s="21"/>
      <c r="AN17" s="26" t="s">
        <v>35</v>
      </c>
      <c r="AO17" s="21"/>
      <c r="AP17" s="21"/>
      <c r="AQ17" s="21"/>
      <c r="AR17" s="19"/>
      <c r="BE17" s="331"/>
      <c r="BS17" s="16" t="s">
        <v>37</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31"/>
      <c r="BS18" s="16" t="s">
        <v>6</v>
      </c>
    </row>
    <row r="19" spans="1:71" s="1" customFormat="1" ht="12" customHeight="1">
      <c r="B19" s="20"/>
      <c r="C19" s="21"/>
      <c r="D19" s="28"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35</v>
      </c>
      <c r="AO19" s="21"/>
      <c r="AP19" s="21"/>
      <c r="AQ19" s="21"/>
      <c r="AR19" s="19"/>
      <c r="BE19" s="331"/>
      <c r="BS19" s="16" t="s">
        <v>6</v>
      </c>
    </row>
    <row r="20" spans="1:71" s="1" customFormat="1" ht="18.399999999999999"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30</v>
      </c>
      <c r="AL20" s="21"/>
      <c r="AM20" s="21"/>
      <c r="AN20" s="26" t="s">
        <v>35</v>
      </c>
      <c r="AO20" s="21"/>
      <c r="AP20" s="21"/>
      <c r="AQ20" s="21"/>
      <c r="AR20" s="19"/>
      <c r="BE20" s="331"/>
      <c r="BS20" s="16" t="s">
        <v>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31"/>
    </row>
    <row r="22" spans="1:71" s="1" customFormat="1" ht="12" customHeight="1">
      <c r="B22" s="20"/>
      <c r="C22" s="21"/>
      <c r="D22" s="28"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31"/>
    </row>
    <row r="23" spans="1:71" s="1" customFormat="1" ht="59.25" customHeight="1">
      <c r="B23" s="20"/>
      <c r="C23" s="21"/>
      <c r="D23" s="21"/>
      <c r="E23" s="338" t="s">
        <v>41</v>
      </c>
      <c r="F23" s="338"/>
      <c r="G23" s="338"/>
      <c r="H23" s="338"/>
      <c r="I23" s="338"/>
      <c r="J23" s="338"/>
      <c r="K23" s="338"/>
      <c r="L23" s="338"/>
      <c r="M23" s="338"/>
      <c r="N23" s="338"/>
      <c r="O23" s="338"/>
      <c r="P23" s="338"/>
      <c r="Q23" s="338"/>
      <c r="R23" s="338"/>
      <c r="S23" s="338"/>
      <c r="T23" s="338"/>
      <c r="U23" s="338"/>
      <c r="V23" s="338"/>
      <c r="W23" s="338"/>
      <c r="X23" s="338"/>
      <c r="Y23" s="338"/>
      <c r="Z23" s="338"/>
      <c r="AA23" s="338"/>
      <c r="AB23" s="338"/>
      <c r="AC23" s="338"/>
      <c r="AD23" s="338"/>
      <c r="AE23" s="338"/>
      <c r="AF23" s="338"/>
      <c r="AG23" s="338"/>
      <c r="AH23" s="338"/>
      <c r="AI23" s="338"/>
      <c r="AJ23" s="338"/>
      <c r="AK23" s="338"/>
      <c r="AL23" s="338"/>
      <c r="AM23" s="338"/>
      <c r="AN23" s="338"/>
      <c r="AO23" s="21"/>
      <c r="AP23" s="21"/>
      <c r="AQ23" s="21"/>
      <c r="AR23" s="19"/>
      <c r="BE23" s="331"/>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31"/>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31"/>
    </row>
    <row r="26" spans="1:71" s="2" customFormat="1" ht="25.9" customHeight="1">
      <c r="A26" s="33"/>
      <c r="B26" s="34"/>
      <c r="C26" s="35"/>
      <c r="D26" s="36" t="s">
        <v>42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39">
        <f>ROUND(AG54,2)</f>
        <v>0</v>
      </c>
      <c r="AL26" s="340"/>
      <c r="AM26" s="340"/>
      <c r="AN26" s="340"/>
      <c r="AO26" s="340"/>
      <c r="AP26" s="35"/>
      <c r="AQ26" s="35"/>
      <c r="AR26" s="38"/>
      <c r="BE26" s="331"/>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331"/>
    </row>
    <row r="28" spans="1:71" s="2" customFormat="1">
      <c r="A28" s="33"/>
      <c r="B28" s="34"/>
      <c r="C28" s="35"/>
      <c r="D28" s="35"/>
      <c r="E28" s="35"/>
      <c r="F28" s="35"/>
      <c r="G28" s="35"/>
      <c r="H28" s="35"/>
      <c r="I28" s="35"/>
      <c r="J28" s="35"/>
      <c r="K28" s="35"/>
      <c r="L28" s="341" t="s">
        <v>43</v>
      </c>
      <c r="M28" s="341"/>
      <c r="N28" s="341"/>
      <c r="O28" s="341"/>
      <c r="P28" s="341"/>
      <c r="Q28" s="35"/>
      <c r="R28" s="35"/>
      <c r="S28" s="35"/>
      <c r="T28" s="35"/>
      <c r="U28" s="35"/>
      <c r="V28" s="35"/>
      <c r="W28" s="341" t="s">
        <v>44</v>
      </c>
      <c r="X28" s="341"/>
      <c r="Y28" s="341"/>
      <c r="Z28" s="341"/>
      <c r="AA28" s="341"/>
      <c r="AB28" s="341"/>
      <c r="AC28" s="341"/>
      <c r="AD28" s="341"/>
      <c r="AE28" s="341"/>
      <c r="AF28" s="35"/>
      <c r="AG28" s="35"/>
      <c r="AH28" s="35"/>
      <c r="AI28" s="35"/>
      <c r="AJ28" s="35"/>
      <c r="AK28" s="341" t="s">
        <v>45</v>
      </c>
      <c r="AL28" s="341"/>
      <c r="AM28" s="341"/>
      <c r="AN28" s="341"/>
      <c r="AO28" s="341"/>
      <c r="AP28" s="35"/>
      <c r="AQ28" s="35"/>
      <c r="AR28" s="38"/>
      <c r="BE28" s="331"/>
    </row>
    <row r="29" spans="1:71" s="3" customFormat="1" ht="14.45" customHeight="1">
      <c r="B29" s="39"/>
      <c r="C29" s="40"/>
      <c r="D29" s="28" t="s">
        <v>46</v>
      </c>
      <c r="E29" s="40"/>
      <c r="F29" s="28" t="s">
        <v>47</v>
      </c>
      <c r="G29" s="40"/>
      <c r="H29" s="40"/>
      <c r="I29" s="40"/>
      <c r="J29" s="40"/>
      <c r="K29" s="40"/>
      <c r="L29" s="344">
        <v>0.21</v>
      </c>
      <c r="M29" s="343"/>
      <c r="N29" s="343"/>
      <c r="O29" s="343"/>
      <c r="P29" s="343"/>
      <c r="Q29" s="40"/>
      <c r="R29" s="40"/>
      <c r="S29" s="40"/>
      <c r="T29" s="40"/>
      <c r="U29" s="40"/>
      <c r="V29" s="40"/>
      <c r="W29" s="342">
        <f>ROUND(AZ54, 2)</f>
        <v>0</v>
      </c>
      <c r="X29" s="343"/>
      <c r="Y29" s="343"/>
      <c r="Z29" s="343"/>
      <c r="AA29" s="343"/>
      <c r="AB29" s="343"/>
      <c r="AC29" s="343"/>
      <c r="AD29" s="343"/>
      <c r="AE29" s="343"/>
      <c r="AF29" s="40"/>
      <c r="AG29" s="40"/>
      <c r="AH29" s="40"/>
      <c r="AI29" s="40"/>
      <c r="AJ29" s="40"/>
      <c r="AK29" s="342">
        <f>ROUND(AV54, 2)</f>
        <v>0</v>
      </c>
      <c r="AL29" s="343"/>
      <c r="AM29" s="343"/>
      <c r="AN29" s="343"/>
      <c r="AO29" s="343"/>
      <c r="AP29" s="40"/>
      <c r="AQ29" s="40"/>
      <c r="AR29" s="41"/>
      <c r="BE29" s="332"/>
    </row>
    <row r="30" spans="1:71" s="3" customFormat="1" ht="14.45" customHeight="1">
      <c r="B30" s="39"/>
      <c r="C30" s="40"/>
      <c r="D30" s="40"/>
      <c r="E30" s="40"/>
      <c r="F30" s="28" t="s">
        <v>48</v>
      </c>
      <c r="G30" s="40"/>
      <c r="H30" s="40"/>
      <c r="I30" s="40"/>
      <c r="J30" s="40"/>
      <c r="K30" s="40"/>
      <c r="L30" s="344">
        <v>0.15</v>
      </c>
      <c r="M30" s="343"/>
      <c r="N30" s="343"/>
      <c r="O30" s="343"/>
      <c r="P30" s="343"/>
      <c r="Q30" s="40"/>
      <c r="R30" s="40"/>
      <c r="S30" s="40"/>
      <c r="T30" s="40"/>
      <c r="U30" s="40"/>
      <c r="V30" s="40"/>
      <c r="W30" s="342">
        <f>ROUND(BA54, 2)</f>
        <v>0</v>
      </c>
      <c r="X30" s="343"/>
      <c r="Y30" s="343"/>
      <c r="Z30" s="343"/>
      <c r="AA30" s="343"/>
      <c r="AB30" s="343"/>
      <c r="AC30" s="343"/>
      <c r="AD30" s="343"/>
      <c r="AE30" s="343"/>
      <c r="AF30" s="40"/>
      <c r="AG30" s="40"/>
      <c r="AH30" s="40"/>
      <c r="AI30" s="40"/>
      <c r="AJ30" s="40"/>
      <c r="AK30" s="342">
        <f>ROUND(AW54, 2)</f>
        <v>0</v>
      </c>
      <c r="AL30" s="343"/>
      <c r="AM30" s="343"/>
      <c r="AN30" s="343"/>
      <c r="AO30" s="343"/>
      <c r="AP30" s="40"/>
      <c r="AQ30" s="40"/>
      <c r="AR30" s="41"/>
      <c r="BE30" s="332"/>
    </row>
    <row r="31" spans="1:71" s="3" customFormat="1" ht="14.45" hidden="1" customHeight="1">
      <c r="B31" s="39"/>
      <c r="C31" s="40"/>
      <c r="D31" s="40"/>
      <c r="E31" s="40"/>
      <c r="F31" s="28" t="s">
        <v>49</v>
      </c>
      <c r="G31" s="40"/>
      <c r="H31" s="40"/>
      <c r="I31" s="40"/>
      <c r="J31" s="40"/>
      <c r="K31" s="40"/>
      <c r="L31" s="344">
        <v>0.21</v>
      </c>
      <c r="M31" s="343"/>
      <c r="N31" s="343"/>
      <c r="O31" s="343"/>
      <c r="P31" s="343"/>
      <c r="Q31" s="40"/>
      <c r="R31" s="40"/>
      <c r="S31" s="40"/>
      <c r="T31" s="40"/>
      <c r="U31" s="40"/>
      <c r="V31" s="40"/>
      <c r="W31" s="342">
        <f>ROUND(BB54, 2)</f>
        <v>0</v>
      </c>
      <c r="X31" s="343"/>
      <c r="Y31" s="343"/>
      <c r="Z31" s="343"/>
      <c r="AA31" s="343"/>
      <c r="AB31" s="343"/>
      <c r="AC31" s="343"/>
      <c r="AD31" s="343"/>
      <c r="AE31" s="343"/>
      <c r="AF31" s="40"/>
      <c r="AG31" s="40"/>
      <c r="AH31" s="40"/>
      <c r="AI31" s="40"/>
      <c r="AJ31" s="40"/>
      <c r="AK31" s="342">
        <v>0</v>
      </c>
      <c r="AL31" s="343"/>
      <c r="AM31" s="343"/>
      <c r="AN31" s="343"/>
      <c r="AO31" s="343"/>
      <c r="AP31" s="40"/>
      <c r="AQ31" s="40"/>
      <c r="AR31" s="41"/>
      <c r="BE31" s="332"/>
    </row>
    <row r="32" spans="1:71" s="3" customFormat="1" ht="14.45" hidden="1" customHeight="1">
      <c r="B32" s="39"/>
      <c r="C32" s="40"/>
      <c r="D32" s="40"/>
      <c r="E32" s="40"/>
      <c r="F32" s="28" t="s">
        <v>50</v>
      </c>
      <c r="G32" s="40"/>
      <c r="H32" s="40"/>
      <c r="I32" s="40"/>
      <c r="J32" s="40"/>
      <c r="K32" s="40"/>
      <c r="L32" s="344">
        <v>0.15</v>
      </c>
      <c r="M32" s="343"/>
      <c r="N32" s="343"/>
      <c r="O32" s="343"/>
      <c r="P32" s="343"/>
      <c r="Q32" s="40"/>
      <c r="R32" s="40"/>
      <c r="S32" s="40"/>
      <c r="T32" s="40"/>
      <c r="U32" s="40"/>
      <c r="V32" s="40"/>
      <c r="W32" s="342">
        <f>ROUND(BC54, 2)</f>
        <v>0</v>
      </c>
      <c r="X32" s="343"/>
      <c r="Y32" s="343"/>
      <c r="Z32" s="343"/>
      <c r="AA32" s="343"/>
      <c r="AB32" s="343"/>
      <c r="AC32" s="343"/>
      <c r="AD32" s="343"/>
      <c r="AE32" s="343"/>
      <c r="AF32" s="40"/>
      <c r="AG32" s="40"/>
      <c r="AH32" s="40"/>
      <c r="AI32" s="40"/>
      <c r="AJ32" s="40"/>
      <c r="AK32" s="342">
        <v>0</v>
      </c>
      <c r="AL32" s="343"/>
      <c r="AM32" s="343"/>
      <c r="AN32" s="343"/>
      <c r="AO32" s="343"/>
      <c r="AP32" s="40"/>
      <c r="AQ32" s="40"/>
      <c r="AR32" s="41"/>
      <c r="BE32" s="332"/>
    </row>
    <row r="33" spans="1:57" s="3" customFormat="1" ht="14.45" hidden="1" customHeight="1">
      <c r="B33" s="39"/>
      <c r="C33" s="40"/>
      <c r="D33" s="40"/>
      <c r="E33" s="40"/>
      <c r="F33" s="28" t="s">
        <v>51</v>
      </c>
      <c r="G33" s="40"/>
      <c r="H33" s="40"/>
      <c r="I33" s="40"/>
      <c r="J33" s="40"/>
      <c r="K33" s="40"/>
      <c r="L33" s="344">
        <v>0</v>
      </c>
      <c r="M33" s="343"/>
      <c r="N33" s="343"/>
      <c r="O33" s="343"/>
      <c r="P33" s="343"/>
      <c r="Q33" s="40"/>
      <c r="R33" s="40"/>
      <c r="S33" s="40"/>
      <c r="T33" s="40"/>
      <c r="U33" s="40"/>
      <c r="V33" s="40"/>
      <c r="W33" s="342">
        <f>ROUND(BD54, 2)</f>
        <v>0</v>
      </c>
      <c r="X33" s="343"/>
      <c r="Y33" s="343"/>
      <c r="Z33" s="343"/>
      <c r="AA33" s="343"/>
      <c r="AB33" s="343"/>
      <c r="AC33" s="343"/>
      <c r="AD33" s="343"/>
      <c r="AE33" s="343"/>
      <c r="AF33" s="40"/>
      <c r="AG33" s="40"/>
      <c r="AH33" s="40"/>
      <c r="AI33" s="40"/>
      <c r="AJ33" s="40"/>
      <c r="AK33" s="342">
        <v>0</v>
      </c>
      <c r="AL33" s="343"/>
      <c r="AM33" s="343"/>
      <c r="AN33" s="343"/>
      <c r="AO33" s="343"/>
      <c r="AP33" s="40"/>
      <c r="AQ33" s="40"/>
      <c r="AR33" s="41"/>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 customHeight="1">
      <c r="A35" s="33"/>
      <c r="B35" s="34"/>
      <c r="C35" s="42"/>
      <c r="D35" s="43" t="s">
        <v>52</v>
      </c>
      <c r="E35" s="44"/>
      <c r="F35" s="44"/>
      <c r="G35" s="44"/>
      <c r="H35" s="44"/>
      <c r="I35" s="44"/>
      <c r="J35" s="44"/>
      <c r="K35" s="44"/>
      <c r="L35" s="44"/>
      <c r="M35" s="44"/>
      <c r="N35" s="44"/>
      <c r="O35" s="44"/>
      <c r="P35" s="44"/>
      <c r="Q35" s="44"/>
      <c r="R35" s="44"/>
      <c r="S35" s="44"/>
      <c r="T35" s="45" t="s">
        <v>53</v>
      </c>
      <c r="U35" s="44"/>
      <c r="V35" s="44"/>
      <c r="W35" s="44"/>
      <c r="X35" s="348" t="s">
        <v>54</v>
      </c>
      <c r="Y35" s="346"/>
      <c r="Z35" s="346"/>
      <c r="AA35" s="346"/>
      <c r="AB35" s="346"/>
      <c r="AC35" s="44"/>
      <c r="AD35" s="44"/>
      <c r="AE35" s="44"/>
      <c r="AF35" s="44"/>
      <c r="AG35" s="44"/>
      <c r="AH35" s="44"/>
      <c r="AI35" s="44"/>
      <c r="AJ35" s="44"/>
      <c r="AK35" s="345">
        <f>SUM(AK26:AK33)</f>
        <v>0</v>
      </c>
      <c r="AL35" s="346"/>
      <c r="AM35" s="346"/>
      <c r="AN35" s="346"/>
      <c r="AO35" s="347"/>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5"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5"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5" customHeight="1">
      <c r="A42" s="33"/>
      <c r="B42" s="34"/>
      <c r="C42" s="22" t="s">
        <v>55</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5"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c r="B44" s="50"/>
      <c r="C44" s="28" t="s">
        <v>13</v>
      </c>
      <c r="D44" s="51"/>
      <c r="E44" s="51"/>
      <c r="F44" s="51"/>
      <c r="G44" s="51"/>
      <c r="H44" s="51"/>
      <c r="I44" s="51"/>
      <c r="J44" s="51"/>
      <c r="K44" s="51"/>
      <c r="L44" s="51" t="str">
        <f>K5</f>
        <v>65421030</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50000000000003" customHeight="1">
      <c r="B45" s="53"/>
      <c r="C45" s="54" t="s">
        <v>16</v>
      </c>
      <c r="D45" s="55"/>
      <c r="E45" s="55"/>
      <c r="F45" s="55"/>
      <c r="G45" s="55"/>
      <c r="H45" s="55"/>
      <c r="I45" s="55"/>
      <c r="J45" s="55"/>
      <c r="K45" s="55"/>
      <c r="L45" s="306" t="str">
        <f>K6</f>
        <v>KR_Oprava trati v úseku Číčenice - Vodňany_bez_mat_zadavatele</v>
      </c>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7"/>
      <c r="AL45" s="307"/>
      <c r="AM45" s="307"/>
      <c r="AN45" s="307"/>
      <c r="AO45" s="307"/>
      <c r="AP45" s="55"/>
      <c r="AQ45" s="55"/>
      <c r="AR45" s="56"/>
    </row>
    <row r="46" spans="1:57" s="2" customFormat="1" ht="6.95"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c r="A47" s="33"/>
      <c r="B47" s="34"/>
      <c r="C47" s="28" t="s">
        <v>22</v>
      </c>
      <c r="D47" s="35"/>
      <c r="E47" s="35"/>
      <c r="F47" s="35"/>
      <c r="G47" s="35"/>
      <c r="H47" s="35"/>
      <c r="I47" s="35"/>
      <c r="J47" s="35"/>
      <c r="K47" s="35"/>
      <c r="L47" s="57" t="str">
        <f>IF(K8="","",K8)</f>
        <v>trať 197 dle JŘ, TÚ Číčenice - Vodňany</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308" t="str">
        <f>IF(AN8= "","",AN8)</f>
        <v>1. 4. 2021</v>
      </c>
      <c r="AN47" s="308"/>
      <c r="AO47" s="35"/>
      <c r="AP47" s="35"/>
      <c r="AQ47" s="35"/>
      <c r="AR47" s="38"/>
      <c r="BE47" s="33"/>
    </row>
    <row r="48" spans="1:57" s="2" customFormat="1" ht="6.95"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15.2" customHeight="1">
      <c r="A49" s="33"/>
      <c r="B49" s="34"/>
      <c r="C49" s="28" t="s">
        <v>26</v>
      </c>
      <c r="D49" s="35"/>
      <c r="E49" s="35"/>
      <c r="F49" s="35"/>
      <c r="G49" s="35"/>
      <c r="H49" s="35"/>
      <c r="I49" s="35"/>
      <c r="J49" s="35"/>
      <c r="K49" s="35"/>
      <c r="L49" s="51" t="str">
        <f>IF(E11= "","",E11)</f>
        <v>Správa železnic, státní organizace, OŘ Plzeň</v>
      </c>
      <c r="M49" s="35"/>
      <c r="N49" s="35"/>
      <c r="O49" s="35"/>
      <c r="P49" s="35"/>
      <c r="Q49" s="35"/>
      <c r="R49" s="35"/>
      <c r="S49" s="35"/>
      <c r="T49" s="35"/>
      <c r="U49" s="35"/>
      <c r="V49" s="35"/>
      <c r="W49" s="35"/>
      <c r="X49" s="35"/>
      <c r="Y49" s="35"/>
      <c r="Z49" s="35"/>
      <c r="AA49" s="35"/>
      <c r="AB49" s="35"/>
      <c r="AC49" s="35"/>
      <c r="AD49" s="35"/>
      <c r="AE49" s="35"/>
      <c r="AF49" s="35"/>
      <c r="AG49" s="35"/>
      <c r="AH49" s="35"/>
      <c r="AI49" s="28" t="s">
        <v>34</v>
      </c>
      <c r="AJ49" s="35"/>
      <c r="AK49" s="35"/>
      <c r="AL49" s="35"/>
      <c r="AM49" s="315" t="str">
        <f>IF(E17="","",E17)</f>
        <v xml:space="preserve"> </v>
      </c>
      <c r="AN49" s="316"/>
      <c r="AO49" s="316"/>
      <c r="AP49" s="316"/>
      <c r="AQ49" s="35"/>
      <c r="AR49" s="38"/>
      <c r="AS49" s="309" t="s">
        <v>56</v>
      </c>
      <c r="AT49" s="310"/>
      <c r="AU49" s="59"/>
      <c r="AV49" s="59"/>
      <c r="AW49" s="59"/>
      <c r="AX49" s="59"/>
      <c r="AY49" s="59"/>
      <c r="AZ49" s="59"/>
      <c r="BA49" s="59"/>
      <c r="BB49" s="59"/>
      <c r="BC49" s="59"/>
      <c r="BD49" s="60"/>
      <c r="BE49" s="33"/>
    </row>
    <row r="50" spans="1:91" s="2" customFormat="1" ht="15.2" customHeight="1">
      <c r="A50" s="33"/>
      <c r="B50" s="34"/>
      <c r="C50" s="28" t="s">
        <v>32</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38</v>
      </c>
      <c r="AJ50" s="35"/>
      <c r="AK50" s="35"/>
      <c r="AL50" s="35"/>
      <c r="AM50" s="315" t="str">
        <f>IF(E20="","",E20)</f>
        <v>Libor Brabenec</v>
      </c>
      <c r="AN50" s="316"/>
      <c r="AO50" s="316"/>
      <c r="AP50" s="316"/>
      <c r="AQ50" s="35"/>
      <c r="AR50" s="38"/>
      <c r="AS50" s="311"/>
      <c r="AT50" s="312"/>
      <c r="AU50" s="61"/>
      <c r="AV50" s="61"/>
      <c r="AW50" s="61"/>
      <c r="AX50" s="61"/>
      <c r="AY50" s="61"/>
      <c r="AZ50" s="61"/>
      <c r="BA50" s="61"/>
      <c r="BB50" s="61"/>
      <c r="BC50" s="61"/>
      <c r="BD50" s="62"/>
      <c r="BE50" s="33"/>
    </row>
    <row r="51" spans="1:91" s="2" customFormat="1" ht="10.9"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313"/>
      <c r="AT51" s="314"/>
      <c r="AU51" s="63"/>
      <c r="AV51" s="63"/>
      <c r="AW51" s="63"/>
      <c r="AX51" s="63"/>
      <c r="AY51" s="63"/>
      <c r="AZ51" s="63"/>
      <c r="BA51" s="63"/>
      <c r="BB51" s="63"/>
      <c r="BC51" s="63"/>
      <c r="BD51" s="64"/>
      <c r="BE51" s="33"/>
    </row>
    <row r="52" spans="1:91" s="2" customFormat="1" ht="29.25" customHeight="1">
      <c r="A52" s="33"/>
      <c r="B52" s="34"/>
      <c r="C52" s="319" t="s">
        <v>57</v>
      </c>
      <c r="D52" s="318"/>
      <c r="E52" s="318"/>
      <c r="F52" s="318"/>
      <c r="G52" s="318"/>
      <c r="H52" s="65"/>
      <c r="I52" s="317" t="s">
        <v>58</v>
      </c>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22" t="s">
        <v>59</v>
      </c>
      <c r="AH52" s="318"/>
      <c r="AI52" s="318"/>
      <c r="AJ52" s="318"/>
      <c r="AK52" s="318"/>
      <c r="AL52" s="318"/>
      <c r="AM52" s="318"/>
      <c r="AN52" s="317" t="s">
        <v>60</v>
      </c>
      <c r="AO52" s="318"/>
      <c r="AP52" s="318"/>
      <c r="AQ52" s="66" t="s">
        <v>61</v>
      </c>
      <c r="AR52" s="38"/>
      <c r="AS52" s="67" t="s">
        <v>62</v>
      </c>
      <c r="AT52" s="68" t="s">
        <v>63</v>
      </c>
      <c r="AU52" s="68" t="s">
        <v>64</v>
      </c>
      <c r="AV52" s="68" t="s">
        <v>65</v>
      </c>
      <c r="AW52" s="68" t="s">
        <v>66</v>
      </c>
      <c r="AX52" s="68" t="s">
        <v>67</v>
      </c>
      <c r="AY52" s="68" t="s">
        <v>68</v>
      </c>
      <c r="AZ52" s="68" t="s">
        <v>69</v>
      </c>
      <c r="BA52" s="68" t="s">
        <v>70</v>
      </c>
      <c r="BB52" s="68" t="s">
        <v>71</v>
      </c>
      <c r="BC52" s="68" t="s">
        <v>72</v>
      </c>
      <c r="BD52" s="69" t="s">
        <v>73</v>
      </c>
      <c r="BE52" s="33"/>
    </row>
    <row r="53" spans="1:91" s="2" customFormat="1" ht="10.9"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50000000000003" customHeight="1">
      <c r="B54" s="73"/>
      <c r="C54" s="74" t="s">
        <v>74</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328">
        <f>ROUND(AG55+AG58+AG61+AG64+AG67+AG70+SUM(AG72:AG76),2)</f>
        <v>0</v>
      </c>
      <c r="AH54" s="328"/>
      <c r="AI54" s="328"/>
      <c r="AJ54" s="328"/>
      <c r="AK54" s="328"/>
      <c r="AL54" s="328"/>
      <c r="AM54" s="328"/>
      <c r="AN54" s="329">
        <f t="shared" ref="AN54:AN76" si="0">SUM(AG54,AT54)</f>
        <v>0</v>
      </c>
      <c r="AO54" s="329"/>
      <c r="AP54" s="329"/>
      <c r="AQ54" s="77" t="s">
        <v>35</v>
      </c>
      <c r="AR54" s="78"/>
      <c r="AS54" s="79">
        <f>ROUND(AS55+AS58+AS61+AS64+AS67+AS70+SUM(AS72:AS76),2)</f>
        <v>0</v>
      </c>
      <c r="AT54" s="80">
        <f t="shared" ref="AT54:AT76" si="1">ROUND(SUM(AV54:AW54),2)</f>
        <v>0</v>
      </c>
      <c r="AU54" s="81">
        <f>ROUND(AU55+AU58+AU61+AU64+AU67+AU70+SUM(AU72:AU76),5)</f>
        <v>0</v>
      </c>
      <c r="AV54" s="80">
        <f>ROUND(AZ54*L29,2)</f>
        <v>0</v>
      </c>
      <c r="AW54" s="80">
        <f>ROUND(BA54*L30,2)</f>
        <v>0</v>
      </c>
      <c r="AX54" s="80">
        <f>ROUND(BB54*L29,2)</f>
        <v>0</v>
      </c>
      <c r="AY54" s="80">
        <f>ROUND(BC54*L30,2)</f>
        <v>0</v>
      </c>
      <c r="AZ54" s="80">
        <f>ROUND(AZ55+AZ58+AZ61+AZ64+AZ67+AZ70+SUM(AZ72:AZ76),2)</f>
        <v>0</v>
      </c>
      <c r="BA54" s="80">
        <f>ROUND(BA55+BA58+BA61+BA64+BA67+BA70+SUM(BA72:BA76),2)</f>
        <v>0</v>
      </c>
      <c r="BB54" s="80">
        <f>ROUND(BB55+BB58+BB61+BB64+BB67+BB70+SUM(BB72:BB76),2)</f>
        <v>0</v>
      </c>
      <c r="BC54" s="80">
        <f>ROUND(BC55+BC58+BC61+BC64+BC67+BC70+SUM(BC72:BC76),2)</f>
        <v>0</v>
      </c>
      <c r="BD54" s="82">
        <f>ROUND(BD55+BD58+BD61+BD64+BD67+BD70+SUM(BD72:BD76),2)</f>
        <v>0</v>
      </c>
      <c r="BS54" s="83" t="s">
        <v>75</v>
      </c>
      <c r="BT54" s="83" t="s">
        <v>76</v>
      </c>
      <c r="BU54" s="84" t="s">
        <v>77</v>
      </c>
      <c r="BV54" s="83" t="s">
        <v>78</v>
      </c>
      <c r="BW54" s="83" t="s">
        <v>5</v>
      </c>
      <c r="BX54" s="83" t="s">
        <v>79</v>
      </c>
      <c r="CL54" s="83" t="s">
        <v>19</v>
      </c>
    </row>
    <row r="55" spans="1:91" s="7" customFormat="1" ht="16.5" customHeight="1">
      <c r="B55" s="85"/>
      <c r="C55" s="86"/>
      <c r="D55" s="320" t="s">
        <v>80</v>
      </c>
      <c r="E55" s="320"/>
      <c r="F55" s="320"/>
      <c r="G55" s="320"/>
      <c r="H55" s="320"/>
      <c r="I55" s="87"/>
      <c r="J55" s="320" t="s">
        <v>81</v>
      </c>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5">
        <f>ROUND(SUM(AG56:AG57),2)</f>
        <v>0</v>
      </c>
      <c r="AH55" s="324"/>
      <c r="AI55" s="324"/>
      <c r="AJ55" s="324"/>
      <c r="AK55" s="324"/>
      <c r="AL55" s="324"/>
      <c r="AM55" s="324"/>
      <c r="AN55" s="323">
        <f t="shared" si="0"/>
        <v>0</v>
      </c>
      <c r="AO55" s="324"/>
      <c r="AP55" s="324"/>
      <c r="AQ55" s="88" t="s">
        <v>82</v>
      </c>
      <c r="AR55" s="89"/>
      <c r="AS55" s="90">
        <f>ROUND(SUM(AS56:AS57),2)</f>
        <v>0</v>
      </c>
      <c r="AT55" s="91">
        <f t="shared" si="1"/>
        <v>0</v>
      </c>
      <c r="AU55" s="92">
        <f>ROUND(SUM(AU56:AU57),5)</f>
        <v>0</v>
      </c>
      <c r="AV55" s="91">
        <f>ROUND(AZ55*L29,2)</f>
        <v>0</v>
      </c>
      <c r="AW55" s="91">
        <f>ROUND(BA55*L30,2)</f>
        <v>0</v>
      </c>
      <c r="AX55" s="91">
        <f>ROUND(BB55*L29,2)</f>
        <v>0</v>
      </c>
      <c r="AY55" s="91">
        <f>ROUND(BC55*L30,2)</f>
        <v>0</v>
      </c>
      <c r="AZ55" s="91">
        <f>ROUND(SUM(AZ56:AZ57),2)</f>
        <v>0</v>
      </c>
      <c r="BA55" s="91">
        <f>ROUND(SUM(BA56:BA57),2)</f>
        <v>0</v>
      </c>
      <c r="BB55" s="91">
        <f>ROUND(SUM(BB56:BB57),2)</f>
        <v>0</v>
      </c>
      <c r="BC55" s="91">
        <f>ROUND(SUM(BC56:BC57),2)</f>
        <v>0</v>
      </c>
      <c r="BD55" s="93">
        <f>ROUND(SUM(BD56:BD57),2)</f>
        <v>0</v>
      </c>
      <c r="BS55" s="94" t="s">
        <v>75</v>
      </c>
      <c r="BT55" s="94" t="s">
        <v>83</v>
      </c>
      <c r="BU55" s="94" t="s">
        <v>77</v>
      </c>
      <c r="BV55" s="94" t="s">
        <v>78</v>
      </c>
      <c r="BW55" s="94" t="s">
        <v>84</v>
      </c>
      <c r="BX55" s="94" t="s">
        <v>5</v>
      </c>
      <c r="CL55" s="94" t="s">
        <v>19</v>
      </c>
      <c r="CM55" s="94" t="s">
        <v>85</v>
      </c>
    </row>
    <row r="56" spans="1:91" s="4" customFormat="1" ht="16.5" customHeight="1">
      <c r="A56" s="95" t="s">
        <v>86</v>
      </c>
      <c r="B56" s="50"/>
      <c r="C56" s="96"/>
      <c r="D56" s="96"/>
      <c r="E56" s="321" t="s">
        <v>87</v>
      </c>
      <c r="F56" s="321"/>
      <c r="G56" s="321"/>
      <c r="H56" s="321"/>
      <c r="I56" s="321"/>
      <c r="J56" s="96"/>
      <c r="K56" s="321" t="s">
        <v>88</v>
      </c>
      <c r="L56" s="321"/>
      <c r="M56" s="321"/>
      <c r="N56" s="321"/>
      <c r="O56" s="321"/>
      <c r="P56" s="321"/>
      <c r="Q56" s="321"/>
      <c r="R56" s="321"/>
      <c r="S56" s="321"/>
      <c r="T56" s="321"/>
      <c r="U56" s="321"/>
      <c r="V56" s="321"/>
      <c r="W56" s="321"/>
      <c r="X56" s="321"/>
      <c r="Y56" s="321"/>
      <c r="Z56" s="321"/>
      <c r="AA56" s="321"/>
      <c r="AB56" s="321"/>
      <c r="AC56" s="321"/>
      <c r="AD56" s="321"/>
      <c r="AE56" s="321"/>
      <c r="AF56" s="321"/>
      <c r="AG56" s="326">
        <f>'SO 01.1 - Železniční svršek'!J32</f>
        <v>0</v>
      </c>
      <c r="AH56" s="327"/>
      <c r="AI56" s="327"/>
      <c r="AJ56" s="327"/>
      <c r="AK56" s="327"/>
      <c r="AL56" s="327"/>
      <c r="AM56" s="327"/>
      <c r="AN56" s="326">
        <f t="shared" si="0"/>
        <v>0</v>
      </c>
      <c r="AO56" s="327"/>
      <c r="AP56" s="327"/>
      <c r="AQ56" s="97" t="s">
        <v>89</v>
      </c>
      <c r="AR56" s="52"/>
      <c r="AS56" s="98">
        <v>0</v>
      </c>
      <c r="AT56" s="99">
        <f t="shared" si="1"/>
        <v>0</v>
      </c>
      <c r="AU56" s="100">
        <f>'SO 01.1 - Železniční svršek'!P88</f>
        <v>0</v>
      </c>
      <c r="AV56" s="99">
        <f>'SO 01.1 - Železniční svršek'!J35</f>
        <v>0</v>
      </c>
      <c r="AW56" s="99">
        <f>'SO 01.1 - Železniční svršek'!J36</f>
        <v>0</v>
      </c>
      <c r="AX56" s="99">
        <f>'SO 01.1 - Železniční svršek'!J37</f>
        <v>0</v>
      </c>
      <c r="AY56" s="99">
        <f>'SO 01.1 - Železniční svršek'!J38</f>
        <v>0</v>
      </c>
      <c r="AZ56" s="99">
        <f>'SO 01.1 - Železniční svršek'!F35</f>
        <v>0</v>
      </c>
      <c r="BA56" s="99">
        <f>'SO 01.1 - Železniční svršek'!F36</f>
        <v>0</v>
      </c>
      <c r="BB56" s="99">
        <f>'SO 01.1 - Železniční svršek'!F37</f>
        <v>0</v>
      </c>
      <c r="BC56" s="99">
        <f>'SO 01.1 - Železniční svršek'!F38</f>
        <v>0</v>
      </c>
      <c r="BD56" s="101">
        <f>'SO 01.1 - Železniční svršek'!F39</f>
        <v>0</v>
      </c>
      <c r="BT56" s="102" t="s">
        <v>85</v>
      </c>
      <c r="BV56" s="102" t="s">
        <v>78</v>
      </c>
      <c r="BW56" s="102" t="s">
        <v>90</v>
      </c>
      <c r="BX56" s="102" t="s">
        <v>84</v>
      </c>
      <c r="CL56" s="102" t="s">
        <v>19</v>
      </c>
    </row>
    <row r="57" spans="1:91" s="4" customFormat="1" ht="23.25" customHeight="1">
      <c r="A57" s="95" t="s">
        <v>86</v>
      </c>
      <c r="B57" s="50"/>
      <c r="C57" s="96"/>
      <c r="D57" s="96"/>
      <c r="E57" s="321" t="s">
        <v>91</v>
      </c>
      <c r="F57" s="321"/>
      <c r="G57" s="321"/>
      <c r="H57" s="321"/>
      <c r="I57" s="321"/>
      <c r="J57" s="96"/>
      <c r="K57" s="321" t="s">
        <v>92</v>
      </c>
      <c r="L57" s="321"/>
      <c r="M57" s="321"/>
      <c r="N57" s="321"/>
      <c r="O57" s="321"/>
      <c r="P57" s="321"/>
      <c r="Q57" s="321"/>
      <c r="R57" s="321"/>
      <c r="S57" s="321"/>
      <c r="T57" s="321"/>
      <c r="U57" s="321"/>
      <c r="V57" s="321"/>
      <c r="W57" s="321"/>
      <c r="X57" s="321"/>
      <c r="Y57" s="321"/>
      <c r="Z57" s="321"/>
      <c r="AA57" s="321"/>
      <c r="AB57" s="321"/>
      <c r="AC57" s="321"/>
      <c r="AD57" s="321"/>
      <c r="AE57" s="321"/>
      <c r="AF57" s="321"/>
      <c r="AG57" s="326">
        <f>'SO 01.2 - Materíál dodáva...'!J32</f>
        <v>0</v>
      </c>
      <c r="AH57" s="327"/>
      <c r="AI57" s="327"/>
      <c r="AJ57" s="327"/>
      <c r="AK57" s="327"/>
      <c r="AL57" s="327"/>
      <c r="AM57" s="327"/>
      <c r="AN57" s="326">
        <f t="shared" si="0"/>
        <v>0</v>
      </c>
      <c r="AO57" s="327"/>
      <c r="AP57" s="327"/>
      <c r="AQ57" s="97" t="s">
        <v>89</v>
      </c>
      <c r="AR57" s="52"/>
      <c r="AS57" s="98">
        <v>0</v>
      </c>
      <c r="AT57" s="99">
        <f t="shared" si="1"/>
        <v>0</v>
      </c>
      <c r="AU57" s="100">
        <f>'SO 01.2 - Materíál dodáva...'!P85</f>
        <v>0</v>
      </c>
      <c r="AV57" s="99">
        <f>'SO 01.2 - Materíál dodáva...'!J35</f>
        <v>0</v>
      </c>
      <c r="AW57" s="99">
        <f>'SO 01.2 - Materíál dodáva...'!J36</f>
        <v>0</v>
      </c>
      <c r="AX57" s="99">
        <f>'SO 01.2 - Materíál dodáva...'!J37</f>
        <v>0</v>
      </c>
      <c r="AY57" s="99">
        <f>'SO 01.2 - Materíál dodáva...'!J38</f>
        <v>0</v>
      </c>
      <c r="AZ57" s="99">
        <f>'SO 01.2 - Materíál dodáva...'!F35</f>
        <v>0</v>
      </c>
      <c r="BA57" s="99">
        <f>'SO 01.2 - Materíál dodáva...'!F36</f>
        <v>0</v>
      </c>
      <c r="BB57" s="99">
        <f>'SO 01.2 - Materíál dodáva...'!F37</f>
        <v>0</v>
      </c>
      <c r="BC57" s="99">
        <f>'SO 01.2 - Materíál dodáva...'!F38</f>
        <v>0</v>
      </c>
      <c r="BD57" s="101">
        <f>'SO 01.2 - Materíál dodáva...'!F39</f>
        <v>0</v>
      </c>
      <c r="BT57" s="102" t="s">
        <v>85</v>
      </c>
      <c r="BV57" s="102" t="s">
        <v>78</v>
      </c>
      <c r="BW57" s="102" t="s">
        <v>93</v>
      </c>
      <c r="BX57" s="102" t="s">
        <v>84</v>
      </c>
      <c r="CL57" s="102" t="s">
        <v>19</v>
      </c>
    </row>
    <row r="58" spans="1:91" s="7" customFormat="1" ht="16.5" customHeight="1">
      <c r="B58" s="85"/>
      <c r="C58" s="86"/>
      <c r="D58" s="320" t="s">
        <v>94</v>
      </c>
      <c r="E58" s="320"/>
      <c r="F58" s="320"/>
      <c r="G58" s="320"/>
      <c r="H58" s="320"/>
      <c r="I58" s="87"/>
      <c r="J58" s="320" t="s">
        <v>95</v>
      </c>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5">
        <f>ROUND(SUM(AG59:AG60),2)</f>
        <v>0</v>
      </c>
      <c r="AH58" s="324"/>
      <c r="AI58" s="324"/>
      <c r="AJ58" s="324"/>
      <c r="AK58" s="324"/>
      <c r="AL58" s="324"/>
      <c r="AM58" s="324"/>
      <c r="AN58" s="323">
        <f t="shared" si="0"/>
        <v>0</v>
      </c>
      <c r="AO58" s="324"/>
      <c r="AP58" s="324"/>
      <c r="AQ58" s="88" t="s">
        <v>82</v>
      </c>
      <c r="AR58" s="89"/>
      <c r="AS58" s="90">
        <f>ROUND(SUM(AS59:AS60),2)</f>
        <v>0</v>
      </c>
      <c r="AT58" s="91">
        <f t="shared" si="1"/>
        <v>0</v>
      </c>
      <c r="AU58" s="92">
        <f>ROUND(SUM(AU59:AU60),5)</f>
        <v>0</v>
      </c>
      <c r="AV58" s="91">
        <f>ROUND(AZ58*L29,2)</f>
        <v>0</v>
      </c>
      <c r="AW58" s="91">
        <f>ROUND(BA58*L30,2)</f>
        <v>0</v>
      </c>
      <c r="AX58" s="91">
        <f>ROUND(BB58*L29,2)</f>
        <v>0</v>
      </c>
      <c r="AY58" s="91">
        <f>ROUND(BC58*L30,2)</f>
        <v>0</v>
      </c>
      <c r="AZ58" s="91">
        <f>ROUND(SUM(AZ59:AZ60),2)</f>
        <v>0</v>
      </c>
      <c r="BA58" s="91">
        <f>ROUND(SUM(BA59:BA60),2)</f>
        <v>0</v>
      </c>
      <c r="BB58" s="91">
        <f>ROUND(SUM(BB59:BB60),2)</f>
        <v>0</v>
      </c>
      <c r="BC58" s="91">
        <f>ROUND(SUM(BC59:BC60),2)</f>
        <v>0</v>
      </c>
      <c r="BD58" s="93">
        <f>ROUND(SUM(BD59:BD60),2)</f>
        <v>0</v>
      </c>
      <c r="BS58" s="94" t="s">
        <v>75</v>
      </c>
      <c r="BT58" s="94" t="s">
        <v>83</v>
      </c>
      <c r="BU58" s="94" t="s">
        <v>77</v>
      </c>
      <c r="BV58" s="94" t="s">
        <v>78</v>
      </c>
      <c r="BW58" s="94" t="s">
        <v>96</v>
      </c>
      <c r="BX58" s="94" t="s">
        <v>5</v>
      </c>
      <c r="CL58" s="94" t="s">
        <v>19</v>
      </c>
      <c r="CM58" s="94" t="s">
        <v>85</v>
      </c>
    </row>
    <row r="59" spans="1:91" s="4" customFormat="1" ht="16.5" customHeight="1">
      <c r="A59" s="95" t="s">
        <v>86</v>
      </c>
      <c r="B59" s="50"/>
      <c r="C59" s="96"/>
      <c r="D59" s="96"/>
      <c r="E59" s="321" t="s">
        <v>97</v>
      </c>
      <c r="F59" s="321"/>
      <c r="G59" s="321"/>
      <c r="H59" s="321"/>
      <c r="I59" s="321"/>
      <c r="J59" s="96"/>
      <c r="K59" s="321" t="s">
        <v>88</v>
      </c>
      <c r="L59" s="321"/>
      <c r="M59" s="321"/>
      <c r="N59" s="321"/>
      <c r="O59" s="321"/>
      <c r="P59" s="321"/>
      <c r="Q59" s="321"/>
      <c r="R59" s="321"/>
      <c r="S59" s="321"/>
      <c r="T59" s="321"/>
      <c r="U59" s="321"/>
      <c r="V59" s="321"/>
      <c r="W59" s="321"/>
      <c r="X59" s="321"/>
      <c r="Y59" s="321"/>
      <c r="Z59" s="321"/>
      <c r="AA59" s="321"/>
      <c r="AB59" s="321"/>
      <c r="AC59" s="321"/>
      <c r="AD59" s="321"/>
      <c r="AE59" s="321"/>
      <c r="AF59" s="321"/>
      <c r="AG59" s="326">
        <f>'SO 02.1 - Železniční svršek'!J32</f>
        <v>0</v>
      </c>
      <c r="AH59" s="327"/>
      <c r="AI59" s="327"/>
      <c r="AJ59" s="327"/>
      <c r="AK59" s="327"/>
      <c r="AL59" s="327"/>
      <c r="AM59" s="327"/>
      <c r="AN59" s="326">
        <f t="shared" si="0"/>
        <v>0</v>
      </c>
      <c r="AO59" s="327"/>
      <c r="AP59" s="327"/>
      <c r="AQ59" s="97" t="s">
        <v>89</v>
      </c>
      <c r="AR59" s="52"/>
      <c r="AS59" s="98">
        <v>0</v>
      </c>
      <c r="AT59" s="99">
        <f t="shared" si="1"/>
        <v>0</v>
      </c>
      <c r="AU59" s="100">
        <f>'SO 02.1 - Železniční svršek'!P88</f>
        <v>0</v>
      </c>
      <c r="AV59" s="99">
        <f>'SO 02.1 - Železniční svršek'!J35</f>
        <v>0</v>
      </c>
      <c r="AW59" s="99">
        <f>'SO 02.1 - Železniční svršek'!J36</f>
        <v>0</v>
      </c>
      <c r="AX59" s="99">
        <f>'SO 02.1 - Železniční svršek'!J37</f>
        <v>0</v>
      </c>
      <c r="AY59" s="99">
        <f>'SO 02.1 - Železniční svršek'!J38</f>
        <v>0</v>
      </c>
      <c r="AZ59" s="99">
        <f>'SO 02.1 - Železniční svršek'!F35</f>
        <v>0</v>
      </c>
      <c r="BA59" s="99">
        <f>'SO 02.1 - Železniční svršek'!F36</f>
        <v>0</v>
      </c>
      <c r="BB59" s="99">
        <f>'SO 02.1 - Železniční svršek'!F37</f>
        <v>0</v>
      </c>
      <c r="BC59" s="99">
        <f>'SO 02.1 - Železniční svršek'!F38</f>
        <v>0</v>
      </c>
      <c r="BD59" s="101">
        <f>'SO 02.1 - Železniční svršek'!F39</f>
        <v>0</v>
      </c>
      <c r="BT59" s="102" t="s">
        <v>85</v>
      </c>
      <c r="BV59" s="102" t="s">
        <v>78</v>
      </c>
      <c r="BW59" s="102" t="s">
        <v>98</v>
      </c>
      <c r="BX59" s="102" t="s">
        <v>96</v>
      </c>
      <c r="CL59" s="102" t="s">
        <v>19</v>
      </c>
    </row>
    <row r="60" spans="1:91" s="4" customFormat="1" ht="23.25" customHeight="1">
      <c r="A60" s="95" t="s">
        <v>86</v>
      </c>
      <c r="B60" s="50"/>
      <c r="C60" s="96"/>
      <c r="D60" s="96"/>
      <c r="E60" s="321" t="s">
        <v>99</v>
      </c>
      <c r="F60" s="321"/>
      <c r="G60" s="321"/>
      <c r="H60" s="321"/>
      <c r="I60" s="321"/>
      <c r="J60" s="96"/>
      <c r="K60" s="321" t="s">
        <v>92</v>
      </c>
      <c r="L60" s="321"/>
      <c r="M60" s="321"/>
      <c r="N60" s="321"/>
      <c r="O60" s="321"/>
      <c r="P60" s="321"/>
      <c r="Q60" s="321"/>
      <c r="R60" s="321"/>
      <c r="S60" s="321"/>
      <c r="T60" s="321"/>
      <c r="U60" s="321"/>
      <c r="V60" s="321"/>
      <c r="W60" s="321"/>
      <c r="X60" s="321"/>
      <c r="Y60" s="321"/>
      <c r="Z60" s="321"/>
      <c r="AA60" s="321"/>
      <c r="AB60" s="321"/>
      <c r="AC60" s="321"/>
      <c r="AD60" s="321"/>
      <c r="AE60" s="321"/>
      <c r="AF60" s="321"/>
      <c r="AG60" s="326">
        <f>'SO 02.2 - Materíál dodáva...'!J32</f>
        <v>0</v>
      </c>
      <c r="AH60" s="327"/>
      <c r="AI60" s="327"/>
      <c r="AJ60" s="327"/>
      <c r="AK60" s="327"/>
      <c r="AL60" s="327"/>
      <c r="AM60" s="327"/>
      <c r="AN60" s="326">
        <f t="shared" si="0"/>
        <v>0</v>
      </c>
      <c r="AO60" s="327"/>
      <c r="AP60" s="327"/>
      <c r="AQ60" s="97" t="s">
        <v>89</v>
      </c>
      <c r="AR60" s="52"/>
      <c r="AS60" s="98">
        <v>0</v>
      </c>
      <c r="AT60" s="99">
        <f t="shared" si="1"/>
        <v>0</v>
      </c>
      <c r="AU60" s="100">
        <f>'SO 02.2 - Materíál dodáva...'!P85</f>
        <v>0</v>
      </c>
      <c r="AV60" s="99">
        <f>'SO 02.2 - Materíál dodáva...'!J35</f>
        <v>0</v>
      </c>
      <c r="AW60" s="99">
        <f>'SO 02.2 - Materíál dodáva...'!J36</f>
        <v>0</v>
      </c>
      <c r="AX60" s="99">
        <f>'SO 02.2 - Materíál dodáva...'!J37</f>
        <v>0</v>
      </c>
      <c r="AY60" s="99">
        <f>'SO 02.2 - Materíál dodáva...'!J38</f>
        <v>0</v>
      </c>
      <c r="AZ60" s="99">
        <f>'SO 02.2 - Materíál dodáva...'!F35</f>
        <v>0</v>
      </c>
      <c r="BA60" s="99">
        <f>'SO 02.2 - Materíál dodáva...'!F36</f>
        <v>0</v>
      </c>
      <c r="BB60" s="99">
        <f>'SO 02.2 - Materíál dodáva...'!F37</f>
        <v>0</v>
      </c>
      <c r="BC60" s="99">
        <f>'SO 02.2 - Materíál dodáva...'!F38</f>
        <v>0</v>
      </c>
      <c r="BD60" s="101">
        <f>'SO 02.2 - Materíál dodáva...'!F39</f>
        <v>0</v>
      </c>
      <c r="BT60" s="102" t="s">
        <v>85</v>
      </c>
      <c r="BV60" s="102" t="s">
        <v>78</v>
      </c>
      <c r="BW60" s="102" t="s">
        <v>100</v>
      </c>
      <c r="BX60" s="102" t="s">
        <v>96</v>
      </c>
      <c r="CL60" s="102" t="s">
        <v>19</v>
      </c>
    </row>
    <row r="61" spans="1:91" s="7" customFormat="1" ht="16.5" customHeight="1">
      <c r="B61" s="85"/>
      <c r="C61" s="86"/>
      <c r="D61" s="320" t="s">
        <v>101</v>
      </c>
      <c r="E61" s="320"/>
      <c r="F61" s="320"/>
      <c r="G61" s="320"/>
      <c r="H61" s="320"/>
      <c r="I61" s="87"/>
      <c r="J61" s="320" t="s">
        <v>102</v>
      </c>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5">
        <f>ROUND(SUM(AG62:AG63),2)</f>
        <v>0</v>
      </c>
      <c r="AH61" s="324"/>
      <c r="AI61" s="324"/>
      <c r="AJ61" s="324"/>
      <c r="AK61" s="324"/>
      <c r="AL61" s="324"/>
      <c r="AM61" s="324"/>
      <c r="AN61" s="323">
        <f t="shared" si="0"/>
        <v>0</v>
      </c>
      <c r="AO61" s="324"/>
      <c r="AP61" s="324"/>
      <c r="AQ61" s="88" t="s">
        <v>82</v>
      </c>
      <c r="AR61" s="89"/>
      <c r="AS61" s="90">
        <f>ROUND(SUM(AS62:AS63),2)</f>
        <v>0</v>
      </c>
      <c r="AT61" s="91">
        <f t="shared" si="1"/>
        <v>0</v>
      </c>
      <c r="AU61" s="92">
        <f>ROUND(SUM(AU62:AU63),5)</f>
        <v>0</v>
      </c>
      <c r="AV61" s="91">
        <f>ROUND(AZ61*L29,2)</f>
        <v>0</v>
      </c>
      <c r="AW61" s="91">
        <f>ROUND(BA61*L30,2)</f>
        <v>0</v>
      </c>
      <c r="AX61" s="91">
        <f>ROUND(BB61*L29,2)</f>
        <v>0</v>
      </c>
      <c r="AY61" s="91">
        <f>ROUND(BC61*L30,2)</f>
        <v>0</v>
      </c>
      <c r="AZ61" s="91">
        <f>ROUND(SUM(AZ62:AZ63),2)</f>
        <v>0</v>
      </c>
      <c r="BA61" s="91">
        <f>ROUND(SUM(BA62:BA63),2)</f>
        <v>0</v>
      </c>
      <c r="BB61" s="91">
        <f>ROUND(SUM(BB62:BB63),2)</f>
        <v>0</v>
      </c>
      <c r="BC61" s="91">
        <f>ROUND(SUM(BC62:BC63),2)</f>
        <v>0</v>
      </c>
      <c r="BD61" s="93">
        <f>ROUND(SUM(BD62:BD63),2)</f>
        <v>0</v>
      </c>
      <c r="BS61" s="94" t="s">
        <v>75</v>
      </c>
      <c r="BT61" s="94" t="s">
        <v>83</v>
      </c>
      <c r="BU61" s="94" t="s">
        <v>77</v>
      </c>
      <c r="BV61" s="94" t="s">
        <v>78</v>
      </c>
      <c r="BW61" s="94" t="s">
        <v>103</v>
      </c>
      <c r="BX61" s="94" t="s">
        <v>5</v>
      </c>
      <c r="CL61" s="94" t="s">
        <v>19</v>
      </c>
      <c r="CM61" s="94" t="s">
        <v>85</v>
      </c>
    </row>
    <row r="62" spans="1:91" s="4" customFormat="1" ht="16.5" customHeight="1">
      <c r="A62" s="95" t="s">
        <v>86</v>
      </c>
      <c r="B62" s="50"/>
      <c r="C62" s="96"/>
      <c r="D62" s="96"/>
      <c r="E62" s="321" t="s">
        <v>104</v>
      </c>
      <c r="F62" s="321"/>
      <c r="G62" s="321"/>
      <c r="H62" s="321"/>
      <c r="I62" s="321"/>
      <c r="J62" s="96"/>
      <c r="K62" s="321" t="s">
        <v>88</v>
      </c>
      <c r="L62" s="321"/>
      <c r="M62" s="321"/>
      <c r="N62" s="321"/>
      <c r="O62" s="321"/>
      <c r="P62" s="321"/>
      <c r="Q62" s="321"/>
      <c r="R62" s="321"/>
      <c r="S62" s="321"/>
      <c r="T62" s="321"/>
      <c r="U62" s="321"/>
      <c r="V62" s="321"/>
      <c r="W62" s="321"/>
      <c r="X62" s="321"/>
      <c r="Y62" s="321"/>
      <c r="Z62" s="321"/>
      <c r="AA62" s="321"/>
      <c r="AB62" s="321"/>
      <c r="AC62" s="321"/>
      <c r="AD62" s="321"/>
      <c r="AE62" s="321"/>
      <c r="AF62" s="321"/>
      <c r="AG62" s="326">
        <f>'SO 03.1 - Železniční svršek'!J32</f>
        <v>0</v>
      </c>
      <c r="AH62" s="327"/>
      <c r="AI62" s="327"/>
      <c r="AJ62" s="327"/>
      <c r="AK62" s="327"/>
      <c r="AL62" s="327"/>
      <c r="AM62" s="327"/>
      <c r="AN62" s="326">
        <f t="shared" si="0"/>
        <v>0</v>
      </c>
      <c r="AO62" s="327"/>
      <c r="AP62" s="327"/>
      <c r="AQ62" s="97" t="s">
        <v>89</v>
      </c>
      <c r="AR62" s="52"/>
      <c r="AS62" s="98">
        <v>0</v>
      </c>
      <c r="AT62" s="99">
        <f t="shared" si="1"/>
        <v>0</v>
      </c>
      <c r="AU62" s="100">
        <f>'SO 03.1 - Železniční svršek'!P88</f>
        <v>0</v>
      </c>
      <c r="AV62" s="99">
        <f>'SO 03.1 - Železniční svršek'!J35</f>
        <v>0</v>
      </c>
      <c r="AW62" s="99">
        <f>'SO 03.1 - Železniční svršek'!J36</f>
        <v>0</v>
      </c>
      <c r="AX62" s="99">
        <f>'SO 03.1 - Železniční svršek'!J37</f>
        <v>0</v>
      </c>
      <c r="AY62" s="99">
        <f>'SO 03.1 - Železniční svršek'!J38</f>
        <v>0</v>
      </c>
      <c r="AZ62" s="99">
        <f>'SO 03.1 - Železniční svršek'!F35</f>
        <v>0</v>
      </c>
      <c r="BA62" s="99">
        <f>'SO 03.1 - Železniční svršek'!F36</f>
        <v>0</v>
      </c>
      <c r="BB62" s="99">
        <f>'SO 03.1 - Železniční svršek'!F37</f>
        <v>0</v>
      </c>
      <c r="BC62" s="99">
        <f>'SO 03.1 - Železniční svršek'!F38</f>
        <v>0</v>
      </c>
      <c r="BD62" s="101">
        <f>'SO 03.1 - Železniční svršek'!F39</f>
        <v>0</v>
      </c>
      <c r="BT62" s="102" t="s">
        <v>85</v>
      </c>
      <c r="BV62" s="102" t="s">
        <v>78</v>
      </c>
      <c r="BW62" s="102" t="s">
        <v>105</v>
      </c>
      <c r="BX62" s="102" t="s">
        <v>103</v>
      </c>
      <c r="CL62" s="102" t="s">
        <v>19</v>
      </c>
    </row>
    <row r="63" spans="1:91" s="4" customFormat="1" ht="23.25" customHeight="1">
      <c r="A63" s="95" t="s">
        <v>86</v>
      </c>
      <c r="B63" s="50"/>
      <c r="C63" s="96"/>
      <c r="D63" s="96"/>
      <c r="E63" s="321" t="s">
        <v>106</v>
      </c>
      <c r="F63" s="321"/>
      <c r="G63" s="321"/>
      <c r="H63" s="321"/>
      <c r="I63" s="321"/>
      <c r="J63" s="96"/>
      <c r="K63" s="321" t="s">
        <v>92</v>
      </c>
      <c r="L63" s="321"/>
      <c r="M63" s="321"/>
      <c r="N63" s="321"/>
      <c r="O63" s="321"/>
      <c r="P63" s="321"/>
      <c r="Q63" s="321"/>
      <c r="R63" s="321"/>
      <c r="S63" s="321"/>
      <c r="T63" s="321"/>
      <c r="U63" s="321"/>
      <c r="V63" s="321"/>
      <c r="W63" s="321"/>
      <c r="X63" s="321"/>
      <c r="Y63" s="321"/>
      <c r="Z63" s="321"/>
      <c r="AA63" s="321"/>
      <c r="AB63" s="321"/>
      <c r="AC63" s="321"/>
      <c r="AD63" s="321"/>
      <c r="AE63" s="321"/>
      <c r="AF63" s="321"/>
      <c r="AG63" s="326">
        <f>'SO 03.2 - Materíál dodáva...'!J32</f>
        <v>0</v>
      </c>
      <c r="AH63" s="327"/>
      <c r="AI63" s="327"/>
      <c r="AJ63" s="327"/>
      <c r="AK63" s="327"/>
      <c r="AL63" s="327"/>
      <c r="AM63" s="327"/>
      <c r="AN63" s="326">
        <f t="shared" si="0"/>
        <v>0</v>
      </c>
      <c r="AO63" s="327"/>
      <c r="AP63" s="327"/>
      <c r="AQ63" s="97" t="s">
        <v>89</v>
      </c>
      <c r="AR63" s="52"/>
      <c r="AS63" s="98">
        <v>0</v>
      </c>
      <c r="AT63" s="99">
        <f t="shared" si="1"/>
        <v>0</v>
      </c>
      <c r="AU63" s="100">
        <f>'SO 03.2 - Materíál dodáva...'!P85</f>
        <v>0</v>
      </c>
      <c r="AV63" s="99">
        <f>'SO 03.2 - Materíál dodáva...'!J35</f>
        <v>0</v>
      </c>
      <c r="AW63" s="99">
        <f>'SO 03.2 - Materíál dodáva...'!J36</f>
        <v>0</v>
      </c>
      <c r="AX63" s="99">
        <f>'SO 03.2 - Materíál dodáva...'!J37</f>
        <v>0</v>
      </c>
      <c r="AY63" s="99">
        <f>'SO 03.2 - Materíál dodáva...'!J38</f>
        <v>0</v>
      </c>
      <c r="AZ63" s="99">
        <f>'SO 03.2 - Materíál dodáva...'!F35</f>
        <v>0</v>
      </c>
      <c r="BA63" s="99">
        <f>'SO 03.2 - Materíál dodáva...'!F36</f>
        <v>0</v>
      </c>
      <c r="BB63" s="99">
        <f>'SO 03.2 - Materíál dodáva...'!F37</f>
        <v>0</v>
      </c>
      <c r="BC63" s="99">
        <f>'SO 03.2 - Materíál dodáva...'!F38</f>
        <v>0</v>
      </c>
      <c r="BD63" s="101">
        <f>'SO 03.2 - Materíál dodáva...'!F39</f>
        <v>0</v>
      </c>
      <c r="BT63" s="102" t="s">
        <v>85</v>
      </c>
      <c r="BV63" s="102" t="s">
        <v>78</v>
      </c>
      <c r="BW63" s="102" t="s">
        <v>107</v>
      </c>
      <c r="BX63" s="102" t="s">
        <v>103</v>
      </c>
      <c r="CL63" s="102" t="s">
        <v>19</v>
      </c>
    </row>
    <row r="64" spans="1:91" s="7" customFormat="1" ht="16.5" customHeight="1">
      <c r="B64" s="85"/>
      <c r="C64" s="86"/>
      <c r="D64" s="320" t="s">
        <v>108</v>
      </c>
      <c r="E64" s="320"/>
      <c r="F64" s="320"/>
      <c r="G64" s="320"/>
      <c r="H64" s="320"/>
      <c r="I64" s="87"/>
      <c r="J64" s="320" t="s">
        <v>109</v>
      </c>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5">
        <f>ROUND(SUM(AG65:AG66),2)</f>
        <v>0</v>
      </c>
      <c r="AH64" s="324"/>
      <c r="AI64" s="324"/>
      <c r="AJ64" s="324"/>
      <c r="AK64" s="324"/>
      <c r="AL64" s="324"/>
      <c r="AM64" s="324"/>
      <c r="AN64" s="323">
        <f t="shared" si="0"/>
        <v>0</v>
      </c>
      <c r="AO64" s="324"/>
      <c r="AP64" s="324"/>
      <c r="AQ64" s="88" t="s">
        <v>82</v>
      </c>
      <c r="AR64" s="89"/>
      <c r="AS64" s="90">
        <f>ROUND(SUM(AS65:AS66),2)</f>
        <v>0</v>
      </c>
      <c r="AT64" s="91">
        <f t="shared" si="1"/>
        <v>0</v>
      </c>
      <c r="AU64" s="92">
        <f>ROUND(SUM(AU65:AU66),5)</f>
        <v>0</v>
      </c>
      <c r="AV64" s="91">
        <f>ROUND(AZ64*L29,2)</f>
        <v>0</v>
      </c>
      <c r="AW64" s="91">
        <f>ROUND(BA64*L30,2)</f>
        <v>0</v>
      </c>
      <c r="AX64" s="91">
        <f>ROUND(BB64*L29,2)</f>
        <v>0</v>
      </c>
      <c r="AY64" s="91">
        <f>ROUND(BC64*L30,2)</f>
        <v>0</v>
      </c>
      <c r="AZ64" s="91">
        <f>ROUND(SUM(AZ65:AZ66),2)</f>
        <v>0</v>
      </c>
      <c r="BA64" s="91">
        <f>ROUND(SUM(BA65:BA66),2)</f>
        <v>0</v>
      </c>
      <c r="BB64" s="91">
        <f>ROUND(SUM(BB65:BB66),2)</f>
        <v>0</v>
      </c>
      <c r="BC64" s="91">
        <f>ROUND(SUM(BC65:BC66),2)</f>
        <v>0</v>
      </c>
      <c r="BD64" s="93">
        <f>ROUND(SUM(BD65:BD66),2)</f>
        <v>0</v>
      </c>
      <c r="BS64" s="94" t="s">
        <v>75</v>
      </c>
      <c r="BT64" s="94" t="s">
        <v>83</v>
      </c>
      <c r="BU64" s="94" t="s">
        <v>77</v>
      </c>
      <c r="BV64" s="94" t="s">
        <v>78</v>
      </c>
      <c r="BW64" s="94" t="s">
        <v>110</v>
      </c>
      <c r="BX64" s="94" t="s">
        <v>5</v>
      </c>
      <c r="CL64" s="94" t="s">
        <v>19</v>
      </c>
      <c r="CM64" s="94" t="s">
        <v>85</v>
      </c>
    </row>
    <row r="65" spans="1:91" s="4" customFormat="1" ht="16.5" customHeight="1">
      <c r="A65" s="95" t="s">
        <v>86</v>
      </c>
      <c r="B65" s="50"/>
      <c r="C65" s="96"/>
      <c r="D65" s="96"/>
      <c r="E65" s="321" t="s">
        <v>111</v>
      </c>
      <c r="F65" s="321"/>
      <c r="G65" s="321"/>
      <c r="H65" s="321"/>
      <c r="I65" s="321"/>
      <c r="J65" s="96"/>
      <c r="K65" s="321" t="s">
        <v>88</v>
      </c>
      <c r="L65" s="321"/>
      <c r="M65" s="321"/>
      <c r="N65" s="321"/>
      <c r="O65" s="321"/>
      <c r="P65" s="321"/>
      <c r="Q65" s="321"/>
      <c r="R65" s="321"/>
      <c r="S65" s="321"/>
      <c r="T65" s="321"/>
      <c r="U65" s="321"/>
      <c r="V65" s="321"/>
      <c r="W65" s="321"/>
      <c r="X65" s="321"/>
      <c r="Y65" s="321"/>
      <c r="Z65" s="321"/>
      <c r="AA65" s="321"/>
      <c r="AB65" s="321"/>
      <c r="AC65" s="321"/>
      <c r="AD65" s="321"/>
      <c r="AE65" s="321"/>
      <c r="AF65" s="321"/>
      <c r="AG65" s="326">
        <f>'SO 04.1 - Železniční svršek'!J32</f>
        <v>0</v>
      </c>
      <c r="AH65" s="327"/>
      <c r="AI65" s="327"/>
      <c r="AJ65" s="327"/>
      <c r="AK65" s="327"/>
      <c r="AL65" s="327"/>
      <c r="AM65" s="327"/>
      <c r="AN65" s="326">
        <f t="shared" si="0"/>
        <v>0</v>
      </c>
      <c r="AO65" s="327"/>
      <c r="AP65" s="327"/>
      <c r="AQ65" s="97" t="s">
        <v>89</v>
      </c>
      <c r="AR65" s="52"/>
      <c r="AS65" s="98">
        <v>0</v>
      </c>
      <c r="AT65" s="99">
        <f t="shared" si="1"/>
        <v>0</v>
      </c>
      <c r="AU65" s="100">
        <f>'SO 04.1 - Železniční svršek'!P88</f>
        <v>0</v>
      </c>
      <c r="AV65" s="99">
        <f>'SO 04.1 - Železniční svršek'!J35</f>
        <v>0</v>
      </c>
      <c r="AW65" s="99">
        <f>'SO 04.1 - Železniční svršek'!J36</f>
        <v>0</v>
      </c>
      <c r="AX65" s="99">
        <f>'SO 04.1 - Železniční svršek'!J37</f>
        <v>0</v>
      </c>
      <c r="AY65" s="99">
        <f>'SO 04.1 - Železniční svršek'!J38</f>
        <v>0</v>
      </c>
      <c r="AZ65" s="99">
        <f>'SO 04.1 - Železniční svršek'!F35</f>
        <v>0</v>
      </c>
      <c r="BA65" s="99">
        <f>'SO 04.1 - Železniční svršek'!F36</f>
        <v>0</v>
      </c>
      <c r="BB65" s="99">
        <f>'SO 04.1 - Železniční svršek'!F37</f>
        <v>0</v>
      </c>
      <c r="BC65" s="99">
        <f>'SO 04.1 - Železniční svršek'!F38</f>
        <v>0</v>
      </c>
      <c r="BD65" s="101">
        <f>'SO 04.1 - Železniční svršek'!F39</f>
        <v>0</v>
      </c>
      <c r="BT65" s="102" t="s">
        <v>85</v>
      </c>
      <c r="BV65" s="102" t="s">
        <v>78</v>
      </c>
      <c r="BW65" s="102" t="s">
        <v>112</v>
      </c>
      <c r="BX65" s="102" t="s">
        <v>110</v>
      </c>
      <c r="CL65" s="102" t="s">
        <v>19</v>
      </c>
    </row>
    <row r="66" spans="1:91" s="4" customFormat="1" ht="23.25" customHeight="1">
      <c r="A66" s="95" t="s">
        <v>86</v>
      </c>
      <c r="B66" s="50"/>
      <c r="C66" s="96"/>
      <c r="D66" s="96"/>
      <c r="E66" s="321" t="s">
        <v>113</v>
      </c>
      <c r="F66" s="321"/>
      <c r="G66" s="321"/>
      <c r="H66" s="321"/>
      <c r="I66" s="321"/>
      <c r="J66" s="96"/>
      <c r="K66" s="321" t="s">
        <v>92</v>
      </c>
      <c r="L66" s="321"/>
      <c r="M66" s="321"/>
      <c r="N66" s="321"/>
      <c r="O66" s="321"/>
      <c r="P66" s="321"/>
      <c r="Q66" s="321"/>
      <c r="R66" s="321"/>
      <c r="S66" s="321"/>
      <c r="T66" s="321"/>
      <c r="U66" s="321"/>
      <c r="V66" s="321"/>
      <c r="W66" s="321"/>
      <c r="X66" s="321"/>
      <c r="Y66" s="321"/>
      <c r="Z66" s="321"/>
      <c r="AA66" s="321"/>
      <c r="AB66" s="321"/>
      <c r="AC66" s="321"/>
      <c r="AD66" s="321"/>
      <c r="AE66" s="321"/>
      <c r="AF66" s="321"/>
      <c r="AG66" s="326">
        <f>'SO 04.2 - Materíál dodáva...'!J32</f>
        <v>0</v>
      </c>
      <c r="AH66" s="327"/>
      <c r="AI66" s="327"/>
      <c r="AJ66" s="327"/>
      <c r="AK66" s="327"/>
      <c r="AL66" s="327"/>
      <c r="AM66" s="327"/>
      <c r="AN66" s="326">
        <f t="shared" si="0"/>
        <v>0</v>
      </c>
      <c r="AO66" s="327"/>
      <c r="AP66" s="327"/>
      <c r="AQ66" s="97" t="s">
        <v>89</v>
      </c>
      <c r="AR66" s="52"/>
      <c r="AS66" s="98">
        <v>0</v>
      </c>
      <c r="AT66" s="99">
        <f t="shared" si="1"/>
        <v>0</v>
      </c>
      <c r="AU66" s="100">
        <f>'SO 04.2 - Materíál dodáva...'!P85</f>
        <v>0</v>
      </c>
      <c r="AV66" s="99">
        <f>'SO 04.2 - Materíál dodáva...'!J35</f>
        <v>0</v>
      </c>
      <c r="AW66" s="99">
        <f>'SO 04.2 - Materíál dodáva...'!J36</f>
        <v>0</v>
      </c>
      <c r="AX66" s="99">
        <f>'SO 04.2 - Materíál dodáva...'!J37</f>
        <v>0</v>
      </c>
      <c r="AY66" s="99">
        <f>'SO 04.2 - Materíál dodáva...'!J38</f>
        <v>0</v>
      </c>
      <c r="AZ66" s="99">
        <f>'SO 04.2 - Materíál dodáva...'!F35</f>
        <v>0</v>
      </c>
      <c r="BA66" s="99">
        <f>'SO 04.2 - Materíál dodáva...'!F36</f>
        <v>0</v>
      </c>
      <c r="BB66" s="99">
        <f>'SO 04.2 - Materíál dodáva...'!F37</f>
        <v>0</v>
      </c>
      <c r="BC66" s="99">
        <f>'SO 04.2 - Materíál dodáva...'!F38</f>
        <v>0</v>
      </c>
      <c r="BD66" s="101">
        <f>'SO 04.2 - Materíál dodáva...'!F39</f>
        <v>0</v>
      </c>
      <c r="BT66" s="102" t="s">
        <v>85</v>
      </c>
      <c r="BV66" s="102" t="s">
        <v>78</v>
      </c>
      <c r="BW66" s="102" t="s">
        <v>114</v>
      </c>
      <c r="BX66" s="102" t="s">
        <v>110</v>
      </c>
      <c r="CL66" s="102" t="s">
        <v>19</v>
      </c>
    </row>
    <row r="67" spans="1:91" s="7" customFormat="1" ht="16.5" customHeight="1">
      <c r="B67" s="85"/>
      <c r="C67" s="86"/>
      <c r="D67" s="320" t="s">
        <v>115</v>
      </c>
      <c r="E67" s="320"/>
      <c r="F67" s="320"/>
      <c r="G67" s="320"/>
      <c r="H67" s="320"/>
      <c r="I67" s="87"/>
      <c r="J67" s="320" t="s">
        <v>116</v>
      </c>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5">
        <f>ROUND(SUM(AG68:AG69),2)</f>
        <v>0</v>
      </c>
      <c r="AH67" s="324"/>
      <c r="AI67" s="324"/>
      <c r="AJ67" s="324"/>
      <c r="AK67" s="324"/>
      <c r="AL67" s="324"/>
      <c r="AM67" s="324"/>
      <c r="AN67" s="323">
        <f t="shared" si="0"/>
        <v>0</v>
      </c>
      <c r="AO67" s="324"/>
      <c r="AP67" s="324"/>
      <c r="AQ67" s="88" t="s">
        <v>82</v>
      </c>
      <c r="AR67" s="89"/>
      <c r="AS67" s="90">
        <f>ROUND(SUM(AS68:AS69),2)</f>
        <v>0</v>
      </c>
      <c r="AT67" s="91">
        <f t="shared" si="1"/>
        <v>0</v>
      </c>
      <c r="AU67" s="92">
        <f>ROUND(SUM(AU68:AU69),5)</f>
        <v>0</v>
      </c>
      <c r="AV67" s="91">
        <f>ROUND(AZ67*L29,2)</f>
        <v>0</v>
      </c>
      <c r="AW67" s="91">
        <f>ROUND(BA67*L30,2)</f>
        <v>0</v>
      </c>
      <c r="AX67" s="91">
        <f>ROUND(BB67*L29,2)</f>
        <v>0</v>
      </c>
      <c r="AY67" s="91">
        <f>ROUND(BC67*L30,2)</f>
        <v>0</v>
      </c>
      <c r="AZ67" s="91">
        <f>ROUND(SUM(AZ68:AZ69),2)</f>
        <v>0</v>
      </c>
      <c r="BA67" s="91">
        <f>ROUND(SUM(BA68:BA69),2)</f>
        <v>0</v>
      </c>
      <c r="BB67" s="91">
        <f>ROUND(SUM(BB68:BB69),2)</f>
        <v>0</v>
      </c>
      <c r="BC67" s="91">
        <f>ROUND(SUM(BC68:BC69),2)</f>
        <v>0</v>
      </c>
      <c r="BD67" s="93">
        <f>ROUND(SUM(BD68:BD69),2)</f>
        <v>0</v>
      </c>
      <c r="BS67" s="94" t="s">
        <v>75</v>
      </c>
      <c r="BT67" s="94" t="s">
        <v>83</v>
      </c>
      <c r="BU67" s="94" t="s">
        <v>77</v>
      </c>
      <c r="BV67" s="94" t="s">
        <v>78</v>
      </c>
      <c r="BW67" s="94" t="s">
        <v>117</v>
      </c>
      <c r="BX67" s="94" t="s">
        <v>5</v>
      </c>
      <c r="CL67" s="94" t="s">
        <v>19</v>
      </c>
      <c r="CM67" s="94" t="s">
        <v>85</v>
      </c>
    </row>
    <row r="68" spans="1:91" s="4" customFormat="1" ht="16.5" customHeight="1">
      <c r="A68" s="95" t="s">
        <v>86</v>
      </c>
      <c r="B68" s="50"/>
      <c r="C68" s="96"/>
      <c r="D68" s="96"/>
      <c r="E68" s="321" t="s">
        <v>118</v>
      </c>
      <c r="F68" s="321"/>
      <c r="G68" s="321"/>
      <c r="H68" s="321"/>
      <c r="I68" s="321"/>
      <c r="J68" s="96"/>
      <c r="K68" s="321" t="s">
        <v>88</v>
      </c>
      <c r="L68" s="321"/>
      <c r="M68" s="321"/>
      <c r="N68" s="321"/>
      <c r="O68" s="321"/>
      <c r="P68" s="321"/>
      <c r="Q68" s="321"/>
      <c r="R68" s="321"/>
      <c r="S68" s="321"/>
      <c r="T68" s="321"/>
      <c r="U68" s="321"/>
      <c r="V68" s="321"/>
      <c r="W68" s="321"/>
      <c r="X68" s="321"/>
      <c r="Y68" s="321"/>
      <c r="Z68" s="321"/>
      <c r="AA68" s="321"/>
      <c r="AB68" s="321"/>
      <c r="AC68" s="321"/>
      <c r="AD68" s="321"/>
      <c r="AE68" s="321"/>
      <c r="AF68" s="321"/>
      <c r="AG68" s="326">
        <f>'SO 05.1 - Železniční svršek'!J32</f>
        <v>0</v>
      </c>
      <c r="AH68" s="327"/>
      <c r="AI68" s="327"/>
      <c r="AJ68" s="327"/>
      <c r="AK68" s="327"/>
      <c r="AL68" s="327"/>
      <c r="AM68" s="327"/>
      <c r="AN68" s="326">
        <f t="shared" si="0"/>
        <v>0</v>
      </c>
      <c r="AO68" s="327"/>
      <c r="AP68" s="327"/>
      <c r="AQ68" s="97" t="s">
        <v>89</v>
      </c>
      <c r="AR68" s="52"/>
      <c r="AS68" s="98">
        <v>0</v>
      </c>
      <c r="AT68" s="99">
        <f t="shared" si="1"/>
        <v>0</v>
      </c>
      <c r="AU68" s="100">
        <f>'SO 05.1 - Železniční svršek'!P88</f>
        <v>0</v>
      </c>
      <c r="AV68" s="99">
        <f>'SO 05.1 - Železniční svršek'!J35</f>
        <v>0</v>
      </c>
      <c r="AW68" s="99">
        <f>'SO 05.1 - Železniční svršek'!J36</f>
        <v>0</v>
      </c>
      <c r="AX68" s="99">
        <f>'SO 05.1 - Železniční svršek'!J37</f>
        <v>0</v>
      </c>
      <c r="AY68" s="99">
        <f>'SO 05.1 - Železniční svršek'!J38</f>
        <v>0</v>
      </c>
      <c r="AZ68" s="99">
        <f>'SO 05.1 - Železniční svršek'!F35</f>
        <v>0</v>
      </c>
      <c r="BA68" s="99">
        <f>'SO 05.1 - Železniční svršek'!F36</f>
        <v>0</v>
      </c>
      <c r="BB68" s="99">
        <f>'SO 05.1 - Železniční svršek'!F37</f>
        <v>0</v>
      </c>
      <c r="BC68" s="99">
        <f>'SO 05.1 - Železniční svršek'!F38</f>
        <v>0</v>
      </c>
      <c r="BD68" s="101">
        <f>'SO 05.1 - Železniční svršek'!F39</f>
        <v>0</v>
      </c>
      <c r="BT68" s="102" t="s">
        <v>85</v>
      </c>
      <c r="BV68" s="102" t="s">
        <v>78</v>
      </c>
      <c r="BW68" s="102" t="s">
        <v>119</v>
      </c>
      <c r="BX68" s="102" t="s">
        <v>117</v>
      </c>
      <c r="CL68" s="102" t="s">
        <v>19</v>
      </c>
    </row>
    <row r="69" spans="1:91" s="4" customFormat="1" ht="23.25" customHeight="1">
      <c r="A69" s="95" t="s">
        <v>86</v>
      </c>
      <c r="B69" s="50"/>
      <c r="C69" s="96"/>
      <c r="D69" s="96"/>
      <c r="E69" s="321" t="s">
        <v>120</v>
      </c>
      <c r="F69" s="321"/>
      <c r="G69" s="321"/>
      <c r="H69" s="321"/>
      <c r="I69" s="321"/>
      <c r="J69" s="96"/>
      <c r="K69" s="321" t="s">
        <v>92</v>
      </c>
      <c r="L69" s="321"/>
      <c r="M69" s="321"/>
      <c r="N69" s="321"/>
      <c r="O69" s="321"/>
      <c r="P69" s="321"/>
      <c r="Q69" s="321"/>
      <c r="R69" s="321"/>
      <c r="S69" s="321"/>
      <c r="T69" s="321"/>
      <c r="U69" s="321"/>
      <c r="V69" s="321"/>
      <c r="W69" s="321"/>
      <c r="X69" s="321"/>
      <c r="Y69" s="321"/>
      <c r="Z69" s="321"/>
      <c r="AA69" s="321"/>
      <c r="AB69" s="321"/>
      <c r="AC69" s="321"/>
      <c r="AD69" s="321"/>
      <c r="AE69" s="321"/>
      <c r="AF69" s="321"/>
      <c r="AG69" s="326">
        <f>'SO 05.2 - Materíál dodáva...'!J32</f>
        <v>0</v>
      </c>
      <c r="AH69" s="327"/>
      <c r="AI69" s="327"/>
      <c r="AJ69" s="327"/>
      <c r="AK69" s="327"/>
      <c r="AL69" s="327"/>
      <c r="AM69" s="327"/>
      <c r="AN69" s="326">
        <f t="shared" si="0"/>
        <v>0</v>
      </c>
      <c r="AO69" s="327"/>
      <c r="AP69" s="327"/>
      <c r="AQ69" s="97" t="s">
        <v>89</v>
      </c>
      <c r="AR69" s="52"/>
      <c r="AS69" s="98">
        <v>0</v>
      </c>
      <c r="AT69" s="99">
        <f t="shared" si="1"/>
        <v>0</v>
      </c>
      <c r="AU69" s="100">
        <f>'SO 05.2 - Materíál dodáva...'!P85</f>
        <v>0</v>
      </c>
      <c r="AV69" s="99">
        <f>'SO 05.2 - Materíál dodáva...'!J35</f>
        <v>0</v>
      </c>
      <c r="AW69" s="99">
        <f>'SO 05.2 - Materíál dodáva...'!J36</f>
        <v>0</v>
      </c>
      <c r="AX69" s="99">
        <f>'SO 05.2 - Materíál dodáva...'!J37</f>
        <v>0</v>
      </c>
      <c r="AY69" s="99">
        <f>'SO 05.2 - Materíál dodáva...'!J38</f>
        <v>0</v>
      </c>
      <c r="AZ69" s="99">
        <f>'SO 05.2 - Materíál dodáva...'!F35</f>
        <v>0</v>
      </c>
      <c r="BA69" s="99">
        <f>'SO 05.2 - Materíál dodáva...'!F36</f>
        <v>0</v>
      </c>
      <c r="BB69" s="99">
        <f>'SO 05.2 - Materíál dodáva...'!F37</f>
        <v>0</v>
      </c>
      <c r="BC69" s="99">
        <f>'SO 05.2 - Materíál dodáva...'!F38</f>
        <v>0</v>
      </c>
      <c r="BD69" s="101">
        <f>'SO 05.2 - Materíál dodáva...'!F39</f>
        <v>0</v>
      </c>
      <c r="BT69" s="102" t="s">
        <v>85</v>
      </c>
      <c r="BV69" s="102" t="s">
        <v>78</v>
      </c>
      <c r="BW69" s="102" t="s">
        <v>121</v>
      </c>
      <c r="BX69" s="102" t="s">
        <v>117</v>
      </c>
      <c r="CL69" s="102" t="s">
        <v>19</v>
      </c>
    </row>
    <row r="70" spans="1:91" s="7" customFormat="1" ht="24.75" customHeight="1">
      <c r="B70" s="85"/>
      <c r="C70" s="86"/>
      <c r="D70" s="320" t="s">
        <v>122</v>
      </c>
      <c r="E70" s="320"/>
      <c r="F70" s="320"/>
      <c r="G70" s="320"/>
      <c r="H70" s="320"/>
      <c r="I70" s="87"/>
      <c r="J70" s="320" t="s">
        <v>123</v>
      </c>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5">
        <f>ROUND(AG71,2)</f>
        <v>0</v>
      </c>
      <c r="AH70" s="324"/>
      <c r="AI70" s="324"/>
      <c r="AJ70" s="324"/>
      <c r="AK70" s="324"/>
      <c r="AL70" s="324"/>
      <c r="AM70" s="324"/>
      <c r="AN70" s="323">
        <f t="shared" si="0"/>
        <v>0</v>
      </c>
      <c r="AO70" s="324"/>
      <c r="AP70" s="324"/>
      <c r="AQ70" s="88" t="s">
        <v>82</v>
      </c>
      <c r="AR70" s="89"/>
      <c r="AS70" s="90">
        <f>ROUND(AS71,2)</f>
        <v>0</v>
      </c>
      <c r="AT70" s="91">
        <f t="shared" si="1"/>
        <v>0</v>
      </c>
      <c r="AU70" s="92">
        <f>ROUND(AU71,5)</f>
        <v>0</v>
      </c>
      <c r="AV70" s="91">
        <f>ROUND(AZ70*L29,2)</f>
        <v>0</v>
      </c>
      <c r="AW70" s="91">
        <f>ROUND(BA70*L30,2)</f>
        <v>0</v>
      </c>
      <c r="AX70" s="91">
        <f>ROUND(BB70*L29,2)</f>
        <v>0</v>
      </c>
      <c r="AY70" s="91">
        <f>ROUND(BC70*L30,2)</f>
        <v>0</v>
      </c>
      <c r="AZ70" s="91">
        <f>ROUND(AZ71,2)</f>
        <v>0</v>
      </c>
      <c r="BA70" s="91">
        <f>ROUND(BA71,2)</f>
        <v>0</v>
      </c>
      <c r="BB70" s="91">
        <f>ROUND(BB71,2)</f>
        <v>0</v>
      </c>
      <c r="BC70" s="91">
        <f>ROUND(BC71,2)</f>
        <v>0</v>
      </c>
      <c r="BD70" s="93">
        <f>ROUND(BD71,2)</f>
        <v>0</v>
      </c>
      <c r="BS70" s="94" t="s">
        <v>75</v>
      </c>
      <c r="BT70" s="94" t="s">
        <v>83</v>
      </c>
      <c r="BU70" s="94" t="s">
        <v>77</v>
      </c>
      <c r="BV70" s="94" t="s">
        <v>78</v>
      </c>
      <c r="BW70" s="94" t="s">
        <v>124</v>
      </c>
      <c r="BX70" s="94" t="s">
        <v>5</v>
      </c>
      <c r="CL70" s="94" t="s">
        <v>19</v>
      </c>
      <c r="CM70" s="94" t="s">
        <v>85</v>
      </c>
    </row>
    <row r="71" spans="1:91" s="4" customFormat="1" ht="16.5" customHeight="1">
      <c r="A71" s="95" t="s">
        <v>86</v>
      </c>
      <c r="B71" s="50"/>
      <c r="C71" s="96"/>
      <c r="D71" s="96"/>
      <c r="E71" s="321" t="s">
        <v>125</v>
      </c>
      <c r="F71" s="321"/>
      <c r="G71" s="321"/>
      <c r="H71" s="321"/>
      <c r="I71" s="321"/>
      <c r="J71" s="96"/>
      <c r="K71" s="321" t="s">
        <v>126</v>
      </c>
      <c r="L71" s="321"/>
      <c r="M71" s="321"/>
      <c r="N71" s="321"/>
      <c r="O71" s="321"/>
      <c r="P71" s="321"/>
      <c r="Q71" s="321"/>
      <c r="R71" s="321"/>
      <c r="S71" s="321"/>
      <c r="T71" s="321"/>
      <c r="U71" s="321"/>
      <c r="V71" s="321"/>
      <c r="W71" s="321"/>
      <c r="X71" s="321"/>
      <c r="Y71" s="321"/>
      <c r="Z71" s="321"/>
      <c r="AA71" s="321"/>
      <c r="AB71" s="321"/>
      <c r="AC71" s="321"/>
      <c r="AD71" s="321"/>
      <c r="AE71" s="321"/>
      <c r="AF71" s="321"/>
      <c r="AG71" s="326">
        <f>'SO 06.1 - Železniční svrš...'!J32</f>
        <v>0</v>
      </c>
      <c r="AH71" s="327"/>
      <c r="AI71" s="327"/>
      <c r="AJ71" s="327"/>
      <c r="AK71" s="327"/>
      <c r="AL71" s="327"/>
      <c r="AM71" s="327"/>
      <c r="AN71" s="326">
        <f t="shared" si="0"/>
        <v>0</v>
      </c>
      <c r="AO71" s="327"/>
      <c r="AP71" s="327"/>
      <c r="AQ71" s="97" t="s">
        <v>89</v>
      </c>
      <c r="AR71" s="52"/>
      <c r="AS71" s="98">
        <v>0</v>
      </c>
      <c r="AT71" s="99">
        <f t="shared" si="1"/>
        <v>0</v>
      </c>
      <c r="AU71" s="100">
        <f>'SO 06.1 - Železniční svrš...'!P88</f>
        <v>0</v>
      </c>
      <c r="AV71" s="99">
        <f>'SO 06.1 - Železniční svrš...'!J35</f>
        <v>0</v>
      </c>
      <c r="AW71" s="99">
        <f>'SO 06.1 - Železniční svrš...'!J36</f>
        <v>0</v>
      </c>
      <c r="AX71" s="99">
        <f>'SO 06.1 - Železniční svrš...'!J37</f>
        <v>0</v>
      </c>
      <c r="AY71" s="99">
        <f>'SO 06.1 - Železniční svrš...'!J38</f>
        <v>0</v>
      </c>
      <c r="AZ71" s="99">
        <f>'SO 06.1 - Železniční svrš...'!F35</f>
        <v>0</v>
      </c>
      <c r="BA71" s="99">
        <f>'SO 06.1 - Železniční svrš...'!F36</f>
        <v>0</v>
      </c>
      <c r="BB71" s="99">
        <f>'SO 06.1 - Železniční svrš...'!F37</f>
        <v>0</v>
      </c>
      <c r="BC71" s="99">
        <f>'SO 06.1 - Železniční svrš...'!F38</f>
        <v>0</v>
      </c>
      <c r="BD71" s="101">
        <f>'SO 06.1 - Železniční svrš...'!F39</f>
        <v>0</v>
      </c>
      <c r="BT71" s="102" t="s">
        <v>85</v>
      </c>
      <c r="BV71" s="102" t="s">
        <v>78</v>
      </c>
      <c r="BW71" s="102" t="s">
        <v>127</v>
      </c>
      <c r="BX71" s="102" t="s">
        <v>124</v>
      </c>
      <c r="CL71" s="102" t="s">
        <v>19</v>
      </c>
    </row>
    <row r="72" spans="1:91" s="7" customFormat="1" ht="16.5" customHeight="1">
      <c r="A72" s="95" t="s">
        <v>86</v>
      </c>
      <c r="B72" s="85"/>
      <c r="C72" s="86"/>
      <c r="D72" s="320" t="s">
        <v>128</v>
      </c>
      <c r="E72" s="320"/>
      <c r="F72" s="320"/>
      <c r="G72" s="320"/>
      <c r="H72" s="320"/>
      <c r="I72" s="87"/>
      <c r="J72" s="320" t="s">
        <v>129</v>
      </c>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3">
        <f>'SO 07 - Oprava propustku ...'!J30</f>
        <v>0</v>
      </c>
      <c r="AH72" s="324"/>
      <c r="AI72" s="324"/>
      <c r="AJ72" s="324"/>
      <c r="AK72" s="324"/>
      <c r="AL72" s="324"/>
      <c r="AM72" s="324"/>
      <c r="AN72" s="323">
        <f t="shared" si="0"/>
        <v>0</v>
      </c>
      <c r="AO72" s="324"/>
      <c r="AP72" s="324"/>
      <c r="AQ72" s="88" t="s">
        <v>82</v>
      </c>
      <c r="AR72" s="89"/>
      <c r="AS72" s="90">
        <v>0</v>
      </c>
      <c r="AT72" s="91">
        <f t="shared" si="1"/>
        <v>0</v>
      </c>
      <c r="AU72" s="92">
        <f>'SO 07 - Oprava propustku ...'!P84</f>
        <v>0</v>
      </c>
      <c r="AV72" s="91">
        <f>'SO 07 - Oprava propustku ...'!J33</f>
        <v>0</v>
      </c>
      <c r="AW72" s="91">
        <f>'SO 07 - Oprava propustku ...'!J34</f>
        <v>0</v>
      </c>
      <c r="AX72" s="91">
        <f>'SO 07 - Oprava propustku ...'!J35</f>
        <v>0</v>
      </c>
      <c r="AY72" s="91">
        <f>'SO 07 - Oprava propustku ...'!J36</f>
        <v>0</v>
      </c>
      <c r="AZ72" s="91">
        <f>'SO 07 - Oprava propustku ...'!F33</f>
        <v>0</v>
      </c>
      <c r="BA72" s="91">
        <f>'SO 07 - Oprava propustku ...'!F34</f>
        <v>0</v>
      </c>
      <c r="BB72" s="91">
        <f>'SO 07 - Oprava propustku ...'!F35</f>
        <v>0</v>
      </c>
      <c r="BC72" s="91">
        <f>'SO 07 - Oprava propustku ...'!F36</f>
        <v>0</v>
      </c>
      <c r="BD72" s="93">
        <f>'SO 07 - Oprava propustku ...'!F37</f>
        <v>0</v>
      </c>
      <c r="BT72" s="94" t="s">
        <v>83</v>
      </c>
      <c r="BV72" s="94" t="s">
        <v>78</v>
      </c>
      <c r="BW72" s="94" t="s">
        <v>130</v>
      </c>
      <c r="BX72" s="94" t="s">
        <v>5</v>
      </c>
      <c r="CL72" s="94" t="s">
        <v>19</v>
      </c>
      <c r="CM72" s="94" t="s">
        <v>85</v>
      </c>
    </row>
    <row r="73" spans="1:91" s="7" customFormat="1" ht="16.5" customHeight="1">
      <c r="A73" s="95" t="s">
        <v>86</v>
      </c>
      <c r="B73" s="85"/>
      <c r="C73" s="86"/>
      <c r="D73" s="320" t="s">
        <v>131</v>
      </c>
      <c r="E73" s="320"/>
      <c r="F73" s="320"/>
      <c r="G73" s="320"/>
      <c r="H73" s="320"/>
      <c r="I73" s="87"/>
      <c r="J73" s="320" t="s">
        <v>132</v>
      </c>
      <c r="K73" s="320"/>
      <c r="L73" s="320"/>
      <c r="M73" s="320"/>
      <c r="N73" s="320"/>
      <c r="O73" s="320"/>
      <c r="P73" s="320"/>
      <c r="Q73" s="320"/>
      <c r="R73" s="320"/>
      <c r="S73" s="320"/>
      <c r="T73" s="320"/>
      <c r="U73" s="320"/>
      <c r="V73" s="320"/>
      <c r="W73" s="320"/>
      <c r="X73" s="320"/>
      <c r="Y73" s="320"/>
      <c r="Z73" s="320"/>
      <c r="AA73" s="320"/>
      <c r="AB73" s="320"/>
      <c r="AC73" s="320"/>
      <c r="AD73" s="320"/>
      <c r="AE73" s="320"/>
      <c r="AF73" s="320"/>
      <c r="AG73" s="323">
        <f>'SO 08 - Oprava propustku ...'!J30</f>
        <v>0</v>
      </c>
      <c r="AH73" s="324"/>
      <c r="AI73" s="324"/>
      <c r="AJ73" s="324"/>
      <c r="AK73" s="324"/>
      <c r="AL73" s="324"/>
      <c r="AM73" s="324"/>
      <c r="AN73" s="323">
        <f t="shared" si="0"/>
        <v>0</v>
      </c>
      <c r="AO73" s="324"/>
      <c r="AP73" s="324"/>
      <c r="AQ73" s="88" t="s">
        <v>82</v>
      </c>
      <c r="AR73" s="89"/>
      <c r="AS73" s="90">
        <v>0</v>
      </c>
      <c r="AT73" s="91">
        <f t="shared" si="1"/>
        <v>0</v>
      </c>
      <c r="AU73" s="92">
        <f>'SO 08 - Oprava propustku ...'!P81</f>
        <v>0</v>
      </c>
      <c r="AV73" s="91">
        <f>'SO 08 - Oprava propustku ...'!J33</f>
        <v>0</v>
      </c>
      <c r="AW73" s="91">
        <f>'SO 08 - Oprava propustku ...'!J34</f>
        <v>0</v>
      </c>
      <c r="AX73" s="91">
        <f>'SO 08 - Oprava propustku ...'!J35</f>
        <v>0</v>
      </c>
      <c r="AY73" s="91">
        <f>'SO 08 - Oprava propustku ...'!J36</f>
        <v>0</v>
      </c>
      <c r="AZ73" s="91">
        <f>'SO 08 - Oprava propustku ...'!F33</f>
        <v>0</v>
      </c>
      <c r="BA73" s="91">
        <f>'SO 08 - Oprava propustku ...'!F34</f>
        <v>0</v>
      </c>
      <c r="BB73" s="91">
        <f>'SO 08 - Oprava propustku ...'!F35</f>
        <v>0</v>
      </c>
      <c r="BC73" s="91">
        <f>'SO 08 - Oprava propustku ...'!F36</f>
        <v>0</v>
      </c>
      <c r="BD73" s="93">
        <f>'SO 08 - Oprava propustku ...'!F37</f>
        <v>0</v>
      </c>
      <c r="BT73" s="94" t="s">
        <v>83</v>
      </c>
      <c r="BV73" s="94" t="s">
        <v>78</v>
      </c>
      <c r="BW73" s="94" t="s">
        <v>133</v>
      </c>
      <c r="BX73" s="94" t="s">
        <v>5</v>
      </c>
      <c r="CL73" s="94" t="s">
        <v>19</v>
      </c>
      <c r="CM73" s="94" t="s">
        <v>85</v>
      </c>
    </row>
    <row r="74" spans="1:91" s="7" customFormat="1" ht="16.5" customHeight="1">
      <c r="A74" s="95" t="s">
        <v>86</v>
      </c>
      <c r="B74" s="85"/>
      <c r="C74" s="86"/>
      <c r="D74" s="320" t="s">
        <v>134</v>
      </c>
      <c r="E74" s="320"/>
      <c r="F74" s="320"/>
      <c r="G74" s="320"/>
      <c r="H74" s="320"/>
      <c r="I74" s="87"/>
      <c r="J74" s="320" t="s">
        <v>135</v>
      </c>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3">
        <f>'SO 09 - Oprava propustku ...'!J30</f>
        <v>0</v>
      </c>
      <c r="AH74" s="324"/>
      <c r="AI74" s="324"/>
      <c r="AJ74" s="324"/>
      <c r="AK74" s="324"/>
      <c r="AL74" s="324"/>
      <c r="AM74" s="324"/>
      <c r="AN74" s="323">
        <f t="shared" si="0"/>
        <v>0</v>
      </c>
      <c r="AO74" s="324"/>
      <c r="AP74" s="324"/>
      <c r="AQ74" s="88" t="s">
        <v>82</v>
      </c>
      <c r="AR74" s="89"/>
      <c r="AS74" s="90">
        <v>0</v>
      </c>
      <c r="AT74" s="91">
        <f t="shared" si="1"/>
        <v>0</v>
      </c>
      <c r="AU74" s="92">
        <f>'SO 09 - Oprava propustku ...'!P82</f>
        <v>0</v>
      </c>
      <c r="AV74" s="91">
        <f>'SO 09 - Oprava propustku ...'!J33</f>
        <v>0</v>
      </c>
      <c r="AW74" s="91">
        <f>'SO 09 - Oprava propustku ...'!J34</f>
        <v>0</v>
      </c>
      <c r="AX74" s="91">
        <f>'SO 09 - Oprava propustku ...'!J35</f>
        <v>0</v>
      </c>
      <c r="AY74" s="91">
        <f>'SO 09 - Oprava propustku ...'!J36</f>
        <v>0</v>
      </c>
      <c r="AZ74" s="91">
        <f>'SO 09 - Oprava propustku ...'!F33</f>
        <v>0</v>
      </c>
      <c r="BA74" s="91">
        <f>'SO 09 - Oprava propustku ...'!F34</f>
        <v>0</v>
      </c>
      <c r="BB74" s="91">
        <f>'SO 09 - Oprava propustku ...'!F35</f>
        <v>0</v>
      </c>
      <c r="BC74" s="91">
        <f>'SO 09 - Oprava propustku ...'!F36</f>
        <v>0</v>
      </c>
      <c r="BD74" s="93">
        <f>'SO 09 - Oprava propustku ...'!F37</f>
        <v>0</v>
      </c>
      <c r="BT74" s="94" t="s">
        <v>83</v>
      </c>
      <c r="BV74" s="94" t="s">
        <v>78</v>
      </c>
      <c r="BW74" s="94" t="s">
        <v>136</v>
      </c>
      <c r="BX74" s="94" t="s">
        <v>5</v>
      </c>
      <c r="CL74" s="94" t="s">
        <v>19</v>
      </c>
      <c r="CM74" s="94" t="s">
        <v>85</v>
      </c>
    </row>
    <row r="75" spans="1:91" s="7" customFormat="1" ht="16.5" customHeight="1">
      <c r="A75" s="95" t="s">
        <v>86</v>
      </c>
      <c r="B75" s="85"/>
      <c r="C75" s="86"/>
      <c r="D75" s="320" t="s">
        <v>137</v>
      </c>
      <c r="E75" s="320"/>
      <c r="F75" s="320"/>
      <c r="G75" s="320"/>
      <c r="H75" s="320"/>
      <c r="I75" s="87"/>
      <c r="J75" s="320" t="s">
        <v>138</v>
      </c>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3">
        <f>'SO 10 - Oprava propustku ...'!J30</f>
        <v>0</v>
      </c>
      <c r="AH75" s="324"/>
      <c r="AI75" s="324"/>
      <c r="AJ75" s="324"/>
      <c r="AK75" s="324"/>
      <c r="AL75" s="324"/>
      <c r="AM75" s="324"/>
      <c r="AN75" s="323">
        <f t="shared" si="0"/>
        <v>0</v>
      </c>
      <c r="AO75" s="324"/>
      <c r="AP75" s="324"/>
      <c r="AQ75" s="88" t="s">
        <v>82</v>
      </c>
      <c r="AR75" s="89"/>
      <c r="AS75" s="90">
        <v>0</v>
      </c>
      <c r="AT75" s="91">
        <f t="shared" si="1"/>
        <v>0</v>
      </c>
      <c r="AU75" s="92">
        <f>'SO 10 - Oprava propustku ...'!P82</f>
        <v>0</v>
      </c>
      <c r="AV75" s="91">
        <f>'SO 10 - Oprava propustku ...'!J33</f>
        <v>0</v>
      </c>
      <c r="AW75" s="91">
        <f>'SO 10 - Oprava propustku ...'!J34</f>
        <v>0</v>
      </c>
      <c r="AX75" s="91">
        <f>'SO 10 - Oprava propustku ...'!J35</f>
        <v>0</v>
      </c>
      <c r="AY75" s="91">
        <f>'SO 10 - Oprava propustku ...'!J36</f>
        <v>0</v>
      </c>
      <c r="AZ75" s="91">
        <f>'SO 10 - Oprava propustku ...'!F33</f>
        <v>0</v>
      </c>
      <c r="BA75" s="91">
        <f>'SO 10 - Oprava propustku ...'!F34</f>
        <v>0</v>
      </c>
      <c r="BB75" s="91">
        <f>'SO 10 - Oprava propustku ...'!F35</f>
        <v>0</v>
      </c>
      <c r="BC75" s="91">
        <f>'SO 10 - Oprava propustku ...'!F36</f>
        <v>0</v>
      </c>
      <c r="BD75" s="93">
        <f>'SO 10 - Oprava propustku ...'!F37</f>
        <v>0</v>
      </c>
      <c r="BT75" s="94" t="s">
        <v>83</v>
      </c>
      <c r="BV75" s="94" t="s">
        <v>78</v>
      </c>
      <c r="BW75" s="94" t="s">
        <v>139</v>
      </c>
      <c r="BX75" s="94" t="s">
        <v>5</v>
      </c>
      <c r="CL75" s="94" t="s">
        <v>19</v>
      </c>
      <c r="CM75" s="94" t="s">
        <v>85</v>
      </c>
    </row>
    <row r="76" spans="1:91" s="7" customFormat="1" ht="16.5" customHeight="1">
      <c r="A76" s="95" t="s">
        <v>86</v>
      </c>
      <c r="B76" s="85"/>
      <c r="C76" s="86"/>
      <c r="D76" s="320" t="s">
        <v>140</v>
      </c>
      <c r="E76" s="320"/>
      <c r="F76" s="320"/>
      <c r="G76" s="320"/>
      <c r="H76" s="320"/>
      <c r="I76" s="87"/>
      <c r="J76" s="320" t="s">
        <v>141</v>
      </c>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3">
        <f>'VON - Vedlejší a ostatní ...'!J30</f>
        <v>0</v>
      </c>
      <c r="AH76" s="324"/>
      <c r="AI76" s="324"/>
      <c r="AJ76" s="324"/>
      <c r="AK76" s="324"/>
      <c r="AL76" s="324"/>
      <c r="AM76" s="324"/>
      <c r="AN76" s="323">
        <f t="shared" si="0"/>
        <v>0</v>
      </c>
      <c r="AO76" s="324"/>
      <c r="AP76" s="324"/>
      <c r="AQ76" s="88" t="s">
        <v>82</v>
      </c>
      <c r="AR76" s="89"/>
      <c r="AS76" s="103">
        <v>0</v>
      </c>
      <c r="AT76" s="104">
        <f t="shared" si="1"/>
        <v>0</v>
      </c>
      <c r="AU76" s="105">
        <f>'VON - Vedlejší a ostatní ...'!P80</f>
        <v>0</v>
      </c>
      <c r="AV76" s="104">
        <f>'VON - Vedlejší a ostatní ...'!J33</f>
        <v>0</v>
      </c>
      <c r="AW76" s="104">
        <f>'VON - Vedlejší a ostatní ...'!J34</f>
        <v>0</v>
      </c>
      <c r="AX76" s="104">
        <f>'VON - Vedlejší a ostatní ...'!J35</f>
        <v>0</v>
      </c>
      <c r="AY76" s="104">
        <f>'VON - Vedlejší a ostatní ...'!J36</f>
        <v>0</v>
      </c>
      <c r="AZ76" s="104">
        <f>'VON - Vedlejší a ostatní ...'!F33</f>
        <v>0</v>
      </c>
      <c r="BA76" s="104">
        <f>'VON - Vedlejší a ostatní ...'!F34</f>
        <v>0</v>
      </c>
      <c r="BB76" s="104">
        <f>'VON - Vedlejší a ostatní ...'!F35</f>
        <v>0</v>
      </c>
      <c r="BC76" s="104">
        <f>'VON - Vedlejší a ostatní ...'!F36</f>
        <v>0</v>
      </c>
      <c r="BD76" s="106">
        <f>'VON - Vedlejší a ostatní ...'!F37</f>
        <v>0</v>
      </c>
      <c r="BT76" s="94" t="s">
        <v>83</v>
      </c>
      <c r="BV76" s="94" t="s">
        <v>78</v>
      </c>
      <c r="BW76" s="94" t="s">
        <v>142</v>
      </c>
      <c r="BX76" s="94" t="s">
        <v>5</v>
      </c>
      <c r="CL76" s="94" t="s">
        <v>19</v>
      </c>
      <c r="CM76" s="94" t="s">
        <v>85</v>
      </c>
    </row>
    <row r="77" spans="1:91" s="2" customFormat="1" ht="30" customHeight="1">
      <c r="A77" s="33"/>
      <c r="B77" s="34"/>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8"/>
      <c r="AS77" s="33"/>
      <c r="AT77" s="33"/>
      <c r="AU77" s="33"/>
      <c r="AV77" s="33"/>
      <c r="AW77" s="33"/>
      <c r="AX77" s="33"/>
      <c r="AY77" s="33"/>
      <c r="AZ77" s="33"/>
      <c r="BA77" s="33"/>
      <c r="BB77" s="33"/>
      <c r="BC77" s="33"/>
      <c r="BD77" s="33"/>
      <c r="BE77" s="33"/>
    </row>
    <row r="78" spans="1:91" s="2" customFormat="1" ht="6.95" customHeight="1">
      <c r="A78" s="33"/>
      <c r="B78" s="46"/>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38"/>
      <c r="AS78" s="33"/>
      <c r="AT78" s="33"/>
      <c r="AU78" s="33"/>
      <c r="AV78" s="33"/>
      <c r="AW78" s="33"/>
      <c r="AX78" s="33"/>
      <c r="AY78" s="33"/>
      <c r="AZ78" s="33"/>
      <c r="BA78" s="33"/>
      <c r="BB78" s="33"/>
      <c r="BC78" s="33"/>
      <c r="BD78" s="33"/>
      <c r="BE78" s="33"/>
    </row>
  </sheetData>
  <sheetProtection algorithmName="SHA-512" hashValue="hu2titpE8lQX9YTwyxbjPQLmmIUEm2fB6rNYCOfjXylDIFKxSMAKWV7rOnoP4nr4TwbqrFJCkJP30AZFmLGZTA==" saltValue="Q+baYXZL0zvqGj8bU08x/4Bqez9s8PwBYKCPPxg35C1aEWSuqvCWGOOG5ZnHXc+rsm3oFWIZtvcPjcNVAStKpg==" spinCount="100000" sheet="1" objects="1" scenarios="1" formatColumns="0" formatRows="0"/>
  <mergeCells count="126">
    <mergeCell ref="J75:AF75"/>
    <mergeCell ref="D75:H75"/>
    <mergeCell ref="J76:AF76"/>
    <mergeCell ref="D76:H76"/>
    <mergeCell ref="D70:H70"/>
    <mergeCell ref="J70:AF70"/>
    <mergeCell ref="K71:AF71"/>
    <mergeCell ref="E71:I71"/>
    <mergeCell ref="J72:AF72"/>
    <mergeCell ref="D72:H72"/>
    <mergeCell ref="D73:H73"/>
    <mergeCell ref="J73:AF73"/>
    <mergeCell ref="J74:AF74"/>
    <mergeCell ref="D74:H74"/>
    <mergeCell ref="AG73:AM73"/>
    <mergeCell ref="AN73:AP73"/>
    <mergeCell ref="AN74:AP74"/>
    <mergeCell ref="AG74:AM74"/>
    <mergeCell ref="AG75:AM75"/>
    <mergeCell ref="AN75:AP75"/>
    <mergeCell ref="AN76:AP76"/>
    <mergeCell ref="AG76:AM76"/>
    <mergeCell ref="E62:I62"/>
    <mergeCell ref="K62:AF62"/>
    <mergeCell ref="K63:AF63"/>
    <mergeCell ref="E63:I63"/>
    <mergeCell ref="D64:H64"/>
    <mergeCell ref="J64:AF64"/>
    <mergeCell ref="E65:I65"/>
    <mergeCell ref="K65:AF65"/>
    <mergeCell ref="K66:AF66"/>
    <mergeCell ref="E66:I66"/>
    <mergeCell ref="J67:AF67"/>
    <mergeCell ref="D67:H67"/>
    <mergeCell ref="K68:AF68"/>
    <mergeCell ref="E68:I68"/>
    <mergeCell ref="E69:I69"/>
    <mergeCell ref="K69:AF69"/>
    <mergeCell ref="AN68:AP68"/>
    <mergeCell ref="AG68:AM68"/>
    <mergeCell ref="AN69:AP69"/>
    <mergeCell ref="AG69:AM69"/>
    <mergeCell ref="AG70:AM70"/>
    <mergeCell ref="AN70:AP70"/>
    <mergeCell ref="AG71:AM71"/>
    <mergeCell ref="AN71:AP71"/>
    <mergeCell ref="AG72:AM72"/>
    <mergeCell ref="AN72:AP72"/>
    <mergeCell ref="AG63:AM63"/>
    <mergeCell ref="AN63:AP63"/>
    <mergeCell ref="AG64:AM64"/>
    <mergeCell ref="AN64:AP64"/>
    <mergeCell ref="AN65:AP65"/>
    <mergeCell ref="AG65:AM65"/>
    <mergeCell ref="AN66:AP66"/>
    <mergeCell ref="AG66:AM66"/>
    <mergeCell ref="AG67:AM67"/>
    <mergeCell ref="AN67:AP67"/>
    <mergeCell ref="L33:P33"/>
    <mergeCell ref="AK33:AO33"/>
    <mergeCell ref="W33:AE33"/>
    <mergeCell ref="AK35:AO35"/>
    <mergeCell ref="X35:AB35"/>
    <mergeCell ref="AR2:BE2"/>
    <mergeCell ref="AN61:AP61"/>
    <mergeCell ref="AG61:AM61"/>
    <mergeCell ref="AN62:AP62"/>
    <mergeCell ref="AG62:AM6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J61:AF61"/>
    <mergeCell ref="D61:H61"/>
    <mergeCell ref="AN52:AP52"/>
    <mergeCell ref="AG52:AM52"/>
    <mergeCell ref="AN55:AP55"/>
    <mergeCell ref="AG55:AM55"/>
    <mergeCell ref="AN56:AP56"/>
    <mergeCell ref="AG56:AM56"/>
    <mergeCell ref="AN57:AP57"/>
    <mergeCell ref="AG57:AM57"/>
    <mergeCell ref="AG58:AM58"/>
    <mergeCell ref="AN58:AP58"/>
    <mergeCell ref="AN59:AP59"/>
    <mergeCell ref="AG59:AM59"/>
    <mergeCell ref="AN60:AP60"/>
    <mergeCell ref="AG60:AM60"/>
    <mergeCell ref="AG54:AM54"/>
    <mergeCell ref="AN54:AP54"/>
    <mergeCell ref="E56:I56"/>
    <mergeCell ref="K56:AF56"/>
    <mergeCell ref="K57:AF57"/>
    <mergeCell ref="E57:I57"/>
    <mergeCell ref="J58:AF58"/>
    <mergeCell ref="D58:H58"/>
    <mergeCell ref="E59:I59"/>
    <mergeCell ref="K59:AF59"/>
    <mergeCell ref="E60:I60"/>
    <mergeCell ref="K60:AF60"/>
    <mergeCell ref="L45:AO45"/>
    <mergeCell ref="AM47:AN47"/>
    <mergeCell ref="AS49:AT51"/>
    <mergeCell ref="AM49:AP49"/>
    <mergeCell ref="AM50:AP50"/>
    <mergeCell ref="I52:AF52"/>
    <mergeCell ref="C52:G52"/>
    <mergeCell ref="D55:H55"/>
    <mergeCell ref="J55:AF55"/>
  </mergeCells>
  <hyperlinks>
    <hyperlink ref="A56" location="'SO 01.1 - Železniční svršek'!C2" display="/"/>
    <hyperlink ref="A57" location="'SO 01.2 - Materíál dodáva...'!C2" display="/"/>
    <hyperlink ref="A59" location="'SO 02.1 - Železniční svršek'!C2" display="/"/>
    <hyperlink ref="A60" location="'SO 02.2 - Materíál dodáva...'!C2" display="/"/>
    <hyperlink ref="A62" location="'SO 03.1 - Železniční svršek'!C2" display="/"/>
    <hyperlink ref="A63" location="'SO 03.2 - Materíál dodáva...'!C2" display="/"/>
    <hyperlink ref="A65" location="'SO 04.1 - Železniční svršek'!C2" display="/"/>
    <hyperlink ref="A66" location="'SO 04.2 - Materíál dodáva...'!C2" display="/"/>
    <hyperlink ref="A68" location="'SO 05.1 - Železniční svršek'!C2" display="/"/>
    <hyperlink ref="A69" location="'SO 05.2 - Materíál dodáva...'!C2" display="/"/>
    <hyperlink ref="A71" location="'SO 06.1 - Železniční svrš...'!C2" display="/"/>
    <hyperlink ref="A72" location="'SO 07 - Oprava propustku ...'!C2" display="/"/>
    <hyperlink ref="A73" location="'SO 08 - Oprava propustku ...'!C2" display="/"/>
    <hyperlink ref="A74" location="'SO 09 - Oprava propustku ...'!C2" display="/"/>
    <hyperlink ref="A75" location="'SO 10 - Oprava propustku ...'!C2" display="/"/>
    <hyperlink ref="A76"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topLeftCell="A52"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119</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782</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783</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ROUND((SUM(BE88:BE151)),  2)</f>
        <v>0</v>
      </c>
      <c r="G35" s="33"/>
      <c r="H35" s="33"/>
      <c r="I35" s="123">
        <v>0.21</v>
      </c>
      <c r="J35" s="122">
        <f>ROUND(((SUM(BE88:BE151))*I35),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ROUND((SUM(BF88:BF151)),  2)</f>
        <v>0</v>
      </c>
      <c r="G36" s="33"/>
      <c r="H36" s="33"/>
      <c r="I36" s="123">
        <v>0.15</v>
      </c>
      <c r="J36" s="122">
        <f>ROUND(((SUM(BF88:BF151))*I36),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ROUND((SUM(BG88:BG151)),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ROUND((SUM(BH88:BH151)),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ROUND((SUM(BI88:BI151)),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782</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05.1 - Železniční svršek</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153</v>
      </c>
    </row>
    <row r="64" spans="1:47" s="9" customFormat="1" ht="24.95" customHeight="1">
      <c r="B64" s="139"/>
      <c r="C64" s="140"/>
      <c r="D64" s="141" t="s">
        <v>154</v>
      </c>
      <c r="E64" s="142"/>
      <c r="F64" s="142"/>
      <c r="G64" s="142"/>
      <c r="H64" s="142"/>
      <c r="I64" s="142"/>
      <c r="J64" s="143">
        <f>J100</f>
        <v>0</v>
      </c>
      <c r="K64" s="140"/>
      <c r="L64" s="144"/>
    </row>
    <row r="65" spans="1:31" s="10" customFormat="1" ht="19.899999999999999" customHeight="1">
      <c r="B65" s="145"/>
      <c r="C65" s="96"/>
      <c r="D65" s="146" t="s">
        <v>155</v>
      </c>
      <c r="E65" s="147"/>
      <c r="F65" s="147"/>
      <c r="G65" s="147"/>
      <c r="H65" s="147"/>
      <c r="I65" s="147"/>
      <c r="J65" s="148">
        <f>J101</f>
        <v>0</v>
      </c>
      <c r="K65" s="96"/>
      <c r="L65" s="149"/>
    </row>
    <row r="66" spans="1:31" s="9" customFormat="1" ht="24.95" customHeight="1">
      <c r="B66" s="139"/>
      <c r="C66" s="140"/>
      <c r="D66" s="141" t="s">
        <v>156</v>
      </c>
      <c r="E66" s="142"/>
      <c r="F66" s="142"/>
      <c r="G66" s="142"/>
      <c r="H66" s="142"/>
      <c r="I66" s="142"/>
      <c r="J66" s="143">
        <f>J122</f>
        <v>0</v>
      </c>
      <c r="K66" s="140"/>
      <c r="L66" s="144"/>
    </row>
    <row r="67" spans="1:31" s="2" customFormat="1" ht="21.75"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157</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57" t="str">
        <f>E7</f>
        <v>KR_Oprava trati v úseku Číčenice - Vodňany_bez_mat_zadavatele</v>
      </c>
      <c r="F76" s="358"/>
      <c r="G76" s="358"/>
      <c r="H76" s="358"/>
      <c r="I76" s="35"/>
      <c r="J76" s="35"/>
      <c r="K76" s="35"/>
      <c r="L76" s="112"/>
      <c r="S76" s="33"/>
      <c r="T76" s="33"/>
      <c r="U76" s="33"/>
      <c r="V76" s="33"/>
      <c r="W76" s="33"/>
      <c r="X76" s="33"/>
      <c r="Y76" s="33"/>
      <c r="Z76" s="33"/>
      <c r="AA76" s="33"/>
      <c r="AB76" s="33"/>
      <c r="AC76" s="33"/>
      <c r="AD76" s="33"/>
      <c r="AE76" s="33"/>
    </row>
    <row r="77" spans="1:31" s="1" customFormat="1" ht="12" customHeight="1">
      <c r="B77" s="20"/>
      <c r="C77" s="28" t="s">
        <v>144</v>
      </c>
      <c r="D77" s="21"/>
      <c r="E77" s="21"/>
      <c r="F77" s="21"/>
      <c r="G77" s="21"/>
      <c r="H77" s="21"/>
      <c r="I77" s="21"/>
      <c r="J77" s="21"/>
      <c r="K77" s="21"/>
      <c r="L77" s="19"/>
    </row>
    <row r="78" spans="1:31" s="2" customFormat="1" ht="16.5" customHeight="1">
      <c r="A78" s="33"/>
      <c r="B78" s="34"/>
      <c r="C78" s="35"/>
      <c r="D78" s="35"/>
      <c r="E78" s="357" t="s">
        <v>782</v>
      </c>
      <c r="F78" s="359"/>
      <c r="G78" s="359"/>
      <c r="H78" s="359"/>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146</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306" t="str">
        <f>E11</f>
        <v>SO 05.1 - Železniční svršek</v>
      </c>
      <c r="F80" s="359"/>
      <c r="G80" s="359"/>
      <c r="H80" s="359"/>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197 dle JŘ, TÚ Číčenice - Vodňany</v>
      </c>
      <c r="G82" s="35"/>
      <c r="H82" s="35"/>
      <c r="I82" s="28" t="s">
        <v>24</v>
      </c>
      <c r="J82" s="58" t="str">
        <f>IF(J14="","",J14)</f>
        <v>1. 4. 2021</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158</v>
      </c>
      <c r="D87" s="153" t="s">
        <v>61</v>
      </c>
      <c r="E87" s="153" t="s">
        <v>57</v>
      </c>
      <c r="F87" s="153" t="s">
        <v>58</v>
      </c>
      <c r="G87" s="153" t="s">
        <v>159</v>
      </c>
      <c r="H87" s="153" t="s">
        <v>160</v>
      </c>
      <c r="I87" s="153" t="s">
        <v>161</v>
      </c>
      <c r="J87" s="153" t="s">
        <v>152</v>
      </c>
      <c r="K87" s="154" t="s">
        <v>162</v>
      </c>
      <c r="L87" s="155"/>
      <c r="M87" s="67" t="s">
        <v>35</v>
      </c>
      <c r="N87" s="68" t="s">
        <v>46</v>
      </c>
      <c r="O87" s="68" t="s">
        <v>163</v>
      </c>
      <c r="P87" s="68" t="s">
        <v>164</v>
      </c>
      <c r="Q87" s="68" t="s">
        <v>165</v>
      </c>
      <c r="R87" s="68" t="s">
        <v>166</v>
      </c>
      <c r="S87" s="68" t="s">
        <v>167</v>
      </c>
      <c r="T87" s="69" t="s">
        <v>168</v>
      </c>
      <c r="U87" s="150"/>
      <c r="V87" s="150"/>
      <c r="W87" s="150"/>
      <c r="X87" s="150"/>
      <c r="Y87" s="150"/>
      <c r="Z87" s="150"/>
      <c r="AA87" s="150"/>
      <c r="AB87" s="150"/>
      <c r="AC87" s="150"/>
      <c r="AD87" s="150"/>
      <c r="AE87" s="150"/>
    </row>
    <row r="88" spans="1:65" s="2" customFormat="1" ht="22.9" customHeight="1">
      <c r="A88" s="33"/>
      <c r="B88" s="34"/>
      <c r="C88" s="74" t="s">
        <v>169</v>
      </c>
      <c r="D88" s="35"/>
      <c r="E88" s="35"/>
      <c r="F88" s="35"/>
      <c r="G88" s="35"/>
      <c r="H88" s="35"/>
      <c r="I88" s="35"/>
      <c r="J88" s="156">
        <f>BK88</f>
        <v>0</v>
      </c>
      <c r="K88" s="35"/>
      <c r="L88" s="38"/>
      <c r="M88" s="70"/>
      <c r="N88" s="157"/>
      <c r="O88" s="71"/>
      <c r="P88" s="158">
        <f>P89+SUM(P90:P100)+P122</f>
        <v>0</v>
      </c>
      <c r="Q88" s="71"/>
      <c r="R88" s="158">
        <f>R89+SUM(R90:R100)+R122</f>
        <v>3.5486</v>
      </c>
      <c r="S88" s="71"/>
      <c r="T88" s="159">
        <f>T89+SUM(T90:T100)+T122</f>
        <v>0</v>
      </c>
      <c r="U88" s="33"/>
      <c r="V88" s="33"/>
      <c r="W88" s="33"/>
      <c r="X88" s="33"/>
      <c r="Y88" s="33"/>
      <c r="Z88" s="33"/>
      <c r="AA88" s="33"/>
      <c r="AB88" s="33"/>
      <c r="AC88" s="33"/>
      <c r="AD88" s="33"/>
      <c r="AE88" s="33"/>
      <c r="AT88" s="16" t="s">
        <v>75</v>
      </c>
      <c r="AU88" s="16" t="s">
        <v>153</v>
      </c>
      <c r="BK88" s="160">
        <f>BK89+SUM(BK90:BK100)+BK122</f>
        <v>0</v>
      </c>
    </row>
    <row r="89" spans="1:65" s="2" customFormat="1" ht="16.5" customHeight="1">
      <c r="A89" s="33"/>
      <c r="B89" s="34"/>
      <c r="C89" s="161" t="s">
        <v>83</v>
      </c>
      <c r="D89" s="161" t="s">
        <v>170</v>
      </c>
      <c r="E89" s="162" t="s">
        <v>586</v>
      </c>
      <c r="F89" s="163" t="s">
        <v>587</v>
      </c>
      <c r="G89" s="164" t="s">
        <v>173</v>
      </c>
      <c r="H89" s="165">
        <v>40</v>
      </c>
      <c r="I89" s="166"/>
      <c r="J89" s="167">
        <f>ROUND(I89*H89,2)</f>
        <v>0</v>
      </c>
      <c r="K89" s="163" t="s">
        <v>174</v>
      </c>
      <c r="L89" s="168"/>
      <c r="M89" s="169" t="s">
        <v>35</v>
      </c>
      <c r="N89" s="170" t="s">
        <v>47</v>
      </c>
      <c r="O89" s="63"/>
      <c r="P89" s="171">
        <f>O89*H89</f>
        <v>0</v>
      </c>
      <c r="Q89" s="171">
        <v>1.1100000000000001E-3</v>
      </c>
      <c r="R89" s="171">
        <f>Q89*H89</f>
        <v>4.4400000000000002E-2</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588</v>
      </c>
    </row>
    <row r="90" spans="1:65" s="12" customFormat="1" ht="11.25">
      <c r="B90" s="175"/>
      <c r="C90" s="176"/>
      <c r="D90" s="177" t="s">
        <v>179</v>
      </c>
      <c r="E90" s="178" t="s">
        <v>35</v>
      </c>
      <c r="F90" s="179" t="s">
        <v>678</v>
      </c>
      <c r="G90" s="176"/>
      <c r="H90" s="180">
        <v>40</v>
      </c>
      <c r="I90" s="181"/>
      <c r="J90" s="176"/>
      <c r="K90" s="176"/>
      <c r="L90" s="182"/>
      <c r="M90" s="183"/>
      <c r="N90" s="184"/>
      <c r="O90" s="184"/>
      <c r="P90" s="184"/>
      <c r="Q90" s="184"/>
      <c r="R90" s="184"/>
      <c r="S90" s="184"/>
      <c r="T90" s="185"/>
      <c r="AT90" s="186" t="s">
        <v>179</v>
      </c>
      <c r="AU90" s="186" t="s">
        <v>76</v>
      </c>
      <c r="AV90" s="12" t="s">
        <v>85</v>
      </c>
      <c r="AW90" s="12" t="s">
        <v>37</v>
      </c>
      <c r="AX90" s="12" t="s">
        <v>83</v>
      </c>
      <c r="AY90" s="186" t="s">
        <v>176</v>
      </c>
    </row>
    <row r="91" spans="1:65" s="2" customFormat="1" ht="16.5" customHeight="1">
      <c r="A91" s="33"/>
      <c r="B91" s="34"/>
      <c r="C91" s="161" t="s">
        <v>85</v>
      </c>
      <c r="D91" s="161" t="s">
        <v>170</v>
      </c>
      <c r="E91" s="162" t="s">
        <v>219</v>
      </c>
      <c r="F91" s="163" t="s">
        <v>220</v>
      </c>
      <c r="G91" s="164" t="s">
        <v>173</v>
      </c>
      <c r="H91" s="165">
        <v>20</v>
      </c>
      <c r="I91" s="166"/>
      <c r="J91" s="167">
        <f>ROUND(I91*H91,2)</f>
        <v>0</v>
      </c>
      <c r="K91" s="163" t="s">
        <v>174</v>
      </c>
      <c r="L91" s="168"/>
      <c r="M91" s="169" t="s">
        <v>35</v>
      </c>
      <c r="N91" s="170" t="s">
        <v>47</v>
      </c>
      <c r="O91" s="63"/>
      <c r="P91" s="171">
        <f>O91*H91</f>
        <v>0</v>
      </c>
      <c r="Q91" s="171">
        <v>2.1000000000000001E-4</v>
      </c>
      <c r="R91" s="171">
        <f>Q91*H91</f>
        <v>4.2000000000000006E-3</v>
      </c>
      <c r="S91" s="171">
        <v>0</v>
      </c>
      <c r="T91" s="172">
        <f>S91*H91</f>
        <v>0</v>
      </c>
      <c r="U91" s="33"/>
      <c r="V91" s="33"/>
      <c r="W91" s="33"/>
      <c r="X91" s="33"/>
      <c r="Y91" s="33"/>
      <c r="Z91" s="33"/>
      <c r="AA91" s="33"/>
      <c r="AB91" s="33"/>
      <c r="AC91" s="33"/>
      <c r="AD91" s="33"/>
      <c r="AE91" s="33"/>
      <c r="AR91" s="173" t="s">
        <v>175</v>
      </c>
      <c r="AT91" s="173" t="s">
        <v>170</v>
      </c>
      <c r="AU91" s="173" t="s">
        <v>76</v>
      </c>
      <c r="AY91" s="16" t="s">
        <v>176</v>
      </c>
      <c r="BE91" s="174">
        <f>IF(N91="základní",J91,0)</f>
        <v>0</v>
      </c>
      <c r="BF91" s="174">
        <f>IF(N91="snížená",J91,0)</f>
        <v>0</v>
      </c>
      <c r="BG91" s="174">
        <f>IF(N91="zákl. přenesená",J91,0)</f>
        <v>0</v>
      </c>
      <c r="BH91" s="174">
        <f>IF(N91="sníž. přenesená",J91,0)</f>
        <v>0</v>
      </c>
      <c r="BI91" s="174">
        <f>IF(N91="nulová",J91,0)</f>
        <v>0</v>
      </c>
      <c r="BJ91" s="16" t="s">
        <v>83</v>
      </c>
      <c r="BK91" s="174">
        <f>ROUND(I91*H91,2)</f>
        <v>0</v>
      </c>
      <c r="BL91" s="16" t="s">
        <v>177</v>
      </c>
      <c r="BM91" s="173" t="s">
        <v>221</v>
      </c>
    </row>
    <row r="92" spans="1:65" s="2" customFormat="1" ht="19.5">
      <c r="A92" s="33"/>
      <c r="B92" s="34"/>
      <c r="C92" s="35"/>
      <c r="D92" s="177" t="s">
        <v>184</v>
      </c>
      <c r="E92" s="35"/>
      <c r="F92" s="187" t="s">
        <v>222</v>
      </c>
      <c r="G92" s="35"/>
      <c r="H92" s="35"/>
      <c r="I92" s="188"/>
      <c r="J92" s="35"/>
      <c r="K92" s="35"/>
      <c r="L92" s="38"/>
      <c r="M92" s="189"/>
      <c r="N92" s="190"/>
      <c r="O92" s="63"/>
      <c r="P92" s="63"/>
      <c r="Q92" s="63"/>
      <c r="R92" s="63"/>
      <c r="S92" s="63"/>
      <c r="T92" s="64"/>
      <c r="U92" s="33"/>
      <c r="V92" s="33"/>
      <c r="W92" s="33"/>
      <c r="X92" s="33"/>
      <c r="Y92" s="33"/>
      <c r="Z92" s="33"/>
      <c r="AA92" s="33"/>
      <c r="AB92" s="33"/>
      <c r="AC92" s="33"/>
      <c r="AD92" s="33"/>
      <c r="AE92" s="33"/>
      <c r="AT92" s="16" t="s">
        <v>184</v>
      </c>
      <c r="AU92" s="16" t="s">
        <v>76</v>
      </c>
    </row>
    <row r="93" spans="1:65" s="12" customFormat="1" ht="11.25">
      <c r="B93" s="175"/>
      <c r="C93" s="176"/>
      <c r="D93" s="177" t="s">
        <v>179</v>
      </c>
      <c r="E93" s="178" t="s">
        <v>35</v>
      </c>
      <c r="F93" s="179" t="s">
        <v>679</v>
      </c>
      <c r="G93" s="176"/>
      <c r="H93" s="180">
        <v>20</v>
      </c>
      <c r="I93" s="181"/>
      <c r="J93" s="176"/>
      <c r="K93" s="176"/>
      <c r="L93" s="182"/>
      <c r="M93" s="183"/>
      <c r="N93" s="184"/>
      <c r="O93" s="184"/>
      <c r="P93" s="184"/>
      <c r="Q93" s="184"/>
      <c r="R93" s="184"/>
      <c r="S93" s="184"/>
      <c r="T93" s="185"/>
      <c r="AT93" s="186" t="s">
        <v>179</v>
      </c>
      <c r="AU93" s="186" t="s">
        <v>76</v>
      </c>
      <c r="AV93" s="12" t="s">
        <v>85</v>
      </c>
      <c r="AW93" s="12" t="s">
        <v>37</v>
      </c>
      <c r="AX93" s="12" t="s">
        <v>83</v>
      </c>
      <c r="AY93" s="186" t="s">
        <v>176</v>
      </c>
    </row>
    <row r="94" spans="1:65" s="2" customFormat="1" ht="16.5" customHeight="1">
      <c r="A94" s="33"/>
      <c r="B94" s="34"/>
      <c r="C94" s="161" t="s">
        <v>187</v>
      </c>
      <c r="D94" s="161" t="s">
        <v>170</v>
      </c>
      <c r="E94" s="162" t="s">
        <v>595</v>
      </c>
      <c r="F94" s="163" t="s">
        <v>596</v>
      </c>
      <c r="G94" s="164" t="s">
        <v>597</v>
      </c>
      <c r="H94" s="165">
        <v>48</v>
      </c>
      <c r="I94" s="166"/>
      <c r="J94" s="167">
        <f>ROUND(I94*H94,2)</f>
        <v>0</v>
      </c>
      <c r="K94" s="163" t="s">
        <v>174</v>
      </c>
      <c r="L94" s="168"/>
      <c r="M94" s="169" t="s">
        <v>35</v>
      </c>
      <c r="N94" s="170" t="s">
        <v>47</v>
      </c>
      <c r="O94" s="63"/>
      <c r="P94" s="171">
        <f>O94*H94</f>
        <v>0</v>
      </c>
      <c r="Q94" s="171">
        <v>0</v>
      </c>
      <c r="R94" s="171">
        <f>Q94*H94</f>
        <v>0</v>
      </c>
      <c r="S94" s="171">
        <v>0</v>
      </c>
      <c r="T94" s="172">
        <f>S94*H94</f>
        <v>0</v>
      </c>
      <c r="U94" s="33"/>
      <c r="V94" s="33"/>
      <c r="W94" s="33"/>
      <c r="X94" s="33"/>
      <c r="Y94" s="33"/>
      <c r="Z94" s="33"/>
      <c r="AA94" s="33"/>
      <c r="AB94" s="33"/>
      <c r="AC94" s="33"/>
      <c r="AD94" s="33"/>
      <c r="AE94" s="33"/>
      <c r="AR94" s="173" t="s">
        <v>175</v>
      </c>
      <c r="AT94" s="173" t="s">
        <v>170</v>
      </c>
      <c r="AU94" s="173" t="s">
        <v>76</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177</v>
      </c>
      <c r="BM94" s="173" t="s">
        <v>784</v>
      </c>
    </row>
    <row r="95" spans="1:65" s="2" customFormat="1" ht="19.5">
      <c r="A95" s="33"/>
      <c r="B95" s="34"/>
      <c r="C95" s="35"/>
      <c r="D95" s="177" t="s">
        <v>184</v>
      </c>
      <c r="E95" s="35"/>
      <c r="F95" s="187" t="s">
        <v>599</v>
      </c>
      <c r="G95" s="35"/>
      <c r="H95" s="35"/>
      <c r="I95" s="188"/>
      <c r="J95" s="35"/>
      <c r="K95" s="35"/>
      <c r="L95" s="38"/>
      <c r="M95" s="189"/>
      <c r="N95" s="190"/>
      <c r="O95" s="63"/>
      <c r="P95" s="63"/>
      <c r="Q95" s="63"/>
      <c r="R95" s="63"/>
      <c r="S95" s="63"/>
      <c r="T95" s="64"/>
      <c r="U95" s="33"/>
      <c r="V95" s="33"/>
      <c r="W95" s="33"/>
      <c r="X95" s="33"/>
      <c r="Y95" s="33"/>
      <c r="Z95" s="33"/>
      <c r="AA95" s="33"/>
      <c r="AB95" s="33"/>
      <c r="AC95" s="33"/>
      <c r="AD95" s="33"/>
      <c r="AE95" s="33"/>
      <c r="AT95" s="16" t="s">
        <v>184</v>
      </c>
      <c r="AU95" s="16" t="s">
        <v>76</v>
      </c>
    </row>
    <row r="96" spans="1:65" s="12" customFormat="1" ht="11.25">
      <c r="B96" s="175"/>
      <c r="C96" s="176"/>
      <c r="D96" s="177" t="s">
        <v>179</v>
      </c>
      <c r="E96" s="178" t="s">
        <v>35</v>
      </c>
      <c r="F96" s="179" t="s">
        <v>681</v>
      </c>
      <c r="G96" s="176"/>
      <c r="H96" s="180">
        <v>48</v>
      </c>
      <c r="I96" s="181"/>
      <c r="J96" s="176"/>
      <c r="K96" s="176"/>
      <c r="L96" s="182"/>
      <c r="M96" s="183"/>
      <c r="N96" s="184"/>
      <c r="O96" s="184"/>
      <c r="P96" s="184"/>
      <c r="Q96" s="184"/>
      <c r="R96" s="184"/>
      <c r="S96" s="184"/>
      <c r="T96" s="185"/>
      <c r="AT96" s="186" t="s">
        <v>179</v>
      </c>
      <c r="AU96" s="186" t="s">
        <v>76</v>
      </c>
      <c r="AV96" s="12" t="s">
        <v>85</v>
      </c>
      <c r="AW96" s="12" t="s">
        <v>37</v>
      </c>
      <c r="AX96" s="12" t="s">
        <v>83</v>
      </c>
      <c r="AY96" s="186" t="s">
        <v>176</v>
      </c>
    </row>
    <row r="97" spans="1:65" s="2" customFormat="1" ht="16.5" customHeight="1">
      <c r="A97" s="33"/>
      <c r="B97" s="34"/>
      <c r="C97" s="161" t="s">
        <v>177</v>
      </c>
      <c r="D97" s="161" t="s">
        <v>170</v>
      </c>
      <c r="E97" s="162" t="s">
        <v>601</v>
      </c>
      <c r="F97" s="163" t="s">
        <v>602</v>
      </c>
      <c r="G97" s="164" t="s">
        <v>244</v>
      </c>
      <c r="H97" s="165">
        <v>3.5</v>
      </c>
      <c r="I97" s="166"/>
      <c r="J97" s="167">
        <f>ROUND(I97*H97,2)</f>
        <v>0</v>
      </c>
      <c r="K97" s="163" t="s">
        <v>174</v>
      </c>
      <c r="L97" s="168"/>
      <c r="M97" s="169" t="s">
        <v>35</v>
      </c>
      <c r="N97" s="170" t="s">
        <v>47</v>
      </c>
      <c r="O97" s="63"/>
      <c r="P97" s="171">
        <f>O97*H97</f>
        <v>0</v>
      </c>
      <c r="Q97" s="171">
        <v>1</v>
      </c>
      <c r="R97" s="171">
        <f>Q97*H97</f>
        <v>3.5</v>
      </c>
      <c r="S97" s="171">
        <v>0</v>
      </c>
      <c r="T97" s="172">
        <f>S97*H97</f>
        <v>0</v>
      </c>
      <c r="U97" s="33"/>
      <c r="V97" s="33"/>
      <c r="W97" s="33"/>
      <c r="X97" s="33"/>
      <c r="Y97" s="33"/>
      <c r="Z97" s="33"/>
      <c r="AA97" s="33"/>
      <c r="AB97" s="33"/>
      <c r="AC97" s="33"/>
      <c r="AD97" s="33"/>
      <c r="AE97" s="33"/>
      <c r="AR97" s="173" t="s">
        <v>175</v>
      </c>
      <c r="AT97" s="173" t="s">
        <v>170</v>
      </c>
      <c r="AU97" s="173" t="s">
        <v>76</v>
      </c>
      <c r="AY97" s="16" t="s">
        <v>176</v>
      </c>
      <c r="BE97" s="174">
        <f>IF(N97="základní",J97,0)</f>
        <v>0</v>
      </c>
      <c r="BF97" s="174">
        <f>IF(N97="snížená",J97,0)</f>
        <v>0</v>
      </c>
      <c r="BG97" s="174">
        <f>IF(N97="zákl. přenesená",J97,0)</f>
        <v>0</v>
      </c>
      <c r="BH97" s="174">
        <f>IF(N97="sníž. přenesená",J97,0)</f>
        <v>0</v>
      </c>
      <c r="BI97" s="174">
        <f>IF(N97="nulová",J97,0)</f>
        <v>0</v>
      </c>
      <c r="BJ97" s="16" t="s">
        <v>83</v>
      </c>
      <c r="BK97" s="174">
        <f>ROUND(I97*H97,2)</f>
        <v>0</v>
      </c>
      <c r="BL97" s="16" t="s">
        <v>177</v>
      </c>
      <c r="BM97" s="173" t="s">
        <v>603</v>
      </c>
    </row>
    <row r="98" spans="1:65" s="2" customFormat="1" ht="19.5">
      <c r="A98" s="33"/>
      <c r="B98" s="34"/>
      <c r="C98" s="35"/>
      <c r="D98" s="177" t="s">
        <v>184</v>
      </c>
      <c r="E98" s="35"/>
      <c r="F98" s="187" t="s">
        <v>682</v>
      </c>
      <c r="G98" s="35"/>
      <c r="H98" s="35"/>
      <c r="I98" s="188"/>
      <c r="J98" s="35"/>
      <c r="K98" s="35"/>
      <c r="L98" s="38"/>
      <c r="M98" s="189"/>
      <c r="N98" s="190"/>
      <c r="O98" s="63"/>
      <c r="P98" s="63"/>
      <c r="Q98" s="63"/>
      <c r="R98" s="63"/>
      <c r="S98" s="63"/>
      <c r="T98" s="64"/>
      <c r="U98" s="33"/>
      <c r="V98" s="33"/>
      <c r="W98" s="33"/>
      <c r="X98" s="33"/>
      <c r="Y98" s="33"/>
      <c r="Z98" s="33"/>
      <c r="AA98" s="33"/>
      <c r="AB98" s="33"/>
      <c r="AC98" s="33"/>
      <c r="AD98" s="33"/>
      <c r="AE98" s="33"/>
      <c r="AT98" s="16" t="s">
        <v>184</v>
      </c>
      <c r="AU98" s="16" t="s">
        <v>76</v>
      </c>
    </row>
    <row r="99" spans="1:65" s="12" customFormat="1" ht="11.25">
      <c r="B99" s="175"/>
      <c r="C99" s="176"/>
      <c r="D99" s="177" t="s">
        <v>179</v>
      </c>
      <c r="E99" s="178" t="s">
        <v>35</v>
      </c>
      <c r="F99" s="179" t="s">
        <v>683</v>
      </c>
      <c r="G99" s="176"/>
      <c r="H99" s="180">
        <v>3.5</v>
      </c>
      <c r="I99" s="181"/>
      <c r="J99" s="176"/>
      <c r="K99" s="176"/>
      <c r="L99" s="182"/>
      <c r="M99" s="183"/>
      <c r="N99" s="184"/>
      <c r="O99" s="184"/>
      <c r="P99" s="184"/>
      <c r="Q99" s="184"/>
      <c r="R99" s="184"/>
      <c r="S99" s="184"/>
      <c r="T99" s="185"/>
      <c r="AT99" s="186" t="s">
        <v>179</v>
      </c>
      <c r="AU99" s="186" t="s">
        <v>76</v>
      </c>
      <c r="AV99" s="12" t="s">
        <v>85</v>
      </c>
      <c r="AW99" s="12" t="s">
        <v>37</v>
      </c>
      <c r="AX99" s="12" t="s">
        <v>83</v>
      </c>
      <c r="AY99" s="186" t="s">
        <v>176</v>
      </c>
    </row>
    <row r="100" spans="1:65" s="13" customFormat="1" ht="25.9" customHeight="1">
      <c r="B100" s="191"/>
      <c r="C100" s="192"/>
      <c r="D100" s="193" t="s">
        <v>75</v>
      </c>
      <c r="E100" s="194" t="s">
        <v>336</v>
      </c>
      <c r="F100" s="194" t="s">
        <v>337</v>
      </c>
      <c r="G100" s="192"/>
      <c r="H100" s="192"/>
      <c r="I100" s="195"/>
      <c r="J100" s="196">
        <f>BK100</f>
        <v>0</v>
      </c>
      <c r="K100" s="192"/>
      <c r="L100" s="197"/>
      <c r="M100" s="198"/>
      <c r="N100" s="199"/>
      <c r="O100" s="199"/>
      <c r="P100" s="200">
        <f>P101</f>
        <v>0</v>
      </c>
      <c r="Q100" s="199"/>
      <c r="R100" s="200">
        <f>R101</f>
        <v>0</v>
      </c>
      <c r="S100" s="199"/>
      <c r="T100" s="201">
        <f>T101</f>
        <v>0</v>
      </c>
      <c r="AR100" s="202" t="s">
        <v>83</v>
      </c>
      <c r="AT100" s="203" t="s">
        <v>75</v>
      </c>
      <c r="AU100" s="203" t="s">
        <v>76</v>
      </c>
      <c r="AY100" s="202" t="s">
        <v>176</v>
      </c>
      <c r="BK100" s="204">
        <f>BK101</f>
        <v>0</v>
      </c>
    </row>
    <row r="101" spans="1:65" s="13" customFormat="1" ht="22.9" customHeight="1">
      <c r="B101" s="191"/>
      <c r="C101" s="192"/>
      <c r="D101" s="193" t="s">
        <v>75</v>
      </c>
      <c r="E101" s="205" t="s">
        <v>197</v>
      </c>
      <c r="F101" s="205" t="s">
        <v>338</v>
      </c>
      <c r="G101" s="192"/>
      <c r="H101" s="192"/>
      <c r="I101" s="195"/>
      <c r="J101" s="206">
        <f>BK101</f>
        <v>0</v>
      </c>
      <c r="K101" s="192"/>
      <c r="L101" s="197"/>
      <c r="M101" s="198"/>
      <c r="N101" s="199"/>
      <c r="O101" s="199"/>
      <c r="P101" s="200">
        <f>SUM(P102:P121)</f>
        <v>0</v>
      </c>
      <c r="Q101" s="199"/>
      <c r="R101" s="200">
        <f>SUM(R102:R121)</f>
        <v>0</v>
      </c>
      <c r="S101" s="199"/>
      <c r="T101" s="201">
        <f>SUM(T102:T121)</f>
        <v>0</v>
      </c>
      <c r="AR101" s="202" t="s">
        <v>83</v>
      </c>
      <c r="AT101" s="203" t="s">
        <v>75</v>
      </c>
      <c r="AU101" s="203" t="s">
        <v>83</v>
      </c>
      <c r="AY101" s="202" t="s">
        <v>176</v>
      </c>
      <c r="BK101" s="204">
        <f>SUM(BK102:BK121)</f>
        <v>0</v>
      </c>
    </row>
    <row r="102" spans="1:65" s="2" customFormat="1" ht="24">
      <c r="A102" s="33"/>
      <c r="B102" s="34"/>
      <c r="C102" s="207" t="s">
        <v>197</v>
      </c>
      <c r="D102" s="207" t="s">
        <v>340</v>
      </c>
      <c r="E102" s="208" t="s">
        <v>606</v>
      </c>
      <c r="F102" s="209" t="s">
        <v>607</v>
      </c>
      <c r="G102" s="210" t="s">
        <v>173</v>
      </c>
      <c r="H102" s="211">
        <v>2</v>
      </c>
      <c r="I102" s="212"/>
      <c r="J102" s="213">
        <f>ROUND(I102*H102,2)</f>
        <v>0</v>
      </c>
      <c r="K102" s="209" t="s">
        <v>174</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85</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608</v>
      </c>
    </row>
    <row r="103" spans="1:65" s="2" customFormat="1" ht="19.5">
      <c r="A103" s="33"/>
      <c r="B103" s="34"/>
      <c r="C103" s="35"/>
      <c r="D103" s="177" t="s">
        <v>184</v>
      </c>
      <c r="E103" s="35"/>
      <c r="F103" s="187" t="s">
        <v>609</v>
      </c>
      <c r="G103" s="35"/>
      <c r="H103" s="35"/>
      <c r="I103" s="188"/>
      <c r="J103" s="35"/>
      <c r="K103" s="35"/>
      <c r="L103" s="38"/>
      <c r="M103" s="189"/>
      <c r="N103" s="190"/>
      <c r="O103" s="63"/>
      <c r="P103" s="63"/>
      <c r="Q103" s="63"/>
      <c r="R103" s="63"/>
      <c r="S103" s="63"/>
      <c r="T103" s="64"/>
      <c r="U103" s="33"/>
      <c r="V103" s="33"/>
      <c r="W103" s="33"/>
      <c r="X103" s="33"/>
      <c r="Y103" s="33"/>
      <c r="Z103" s="33"/>
      <c r="AA103" s="33"/>
      <c r="AB103" s="33"/>
      <c r="AC103" s="33"/>
      <c r="AD103" s="33"/>
      <c r="AE103" s="33"/>
      <c r="AT103" s="16" t="s">
        <v>184</v>
      </c>
      <c r="AU103" s="16" t="s">
        <v>85</v>
      </c>
    </row>
    <row r="104" spans="1:65" s="12" customFormat="1" ht="11.25">
      <c r="B104" s="175"/>
      <c r="C104" s="176"/>
      <c r="D104" s="177" t="s">
        <v>179</v>
      </c>
      <c r="E104" s="178" t="s">
        <v>35</v>
      </c>
      <c r="F104" s="179" t="s">
        <v>324</v>
      </c>
      <c r="G104" s="176"/>
      <c r="H104" s="180">
        <v>2</v>
      </c>
      <c r="I104" s="181"/>
      <c r="J104" s="176"/>
      <c r="K104" s="176"/>
      <c r="L104" s="182"/>
      <c r="M104" s="183"/>
      <c r="N104" s="184"/>
      <c r="O104" s="184"/>
      <c r="P104" s="184"/>
      <c r="Q104" s="184"/>
      <c r="R104" s="184"/>
      <c r="S104" s="184"/>
      <c r="T104" s="185"/>
      <c r="AT104" s="186" t="s">
        <v>179</v>
      </c>
      <c r="AU104" s="186" t="s">
        <v>85</v>
      </c>
      <c r="AV104" s="12" t="s">
        <v>85</v>
      </c>
      <c r="AW104" s="12" t="s">
        <v>37</v>
      </c>
      <c r="AX104" s="12" t="s">
        <v>83</v>
      </c>
      <c r="AY104" s="186" t="s">
        <v>176</v>
      </c>
    </row>
    <row r="105" spans="1:65" s="2" customFormat="1" ht="24">
      <c r="A105" s="33"/>
      <c r="B105" s="34"/>
      <c r="C105" s="207" t="s">
        <v>203</v>
      </c>
      <c r="D105" s="207" t="s">
        <v>340</v>
      </c>
      <c r="E105" s="208" t="s">
        <v>615</v>
      </c>
      <c r="F105" s="209" t="s">
        <v>616</v>
      </c>
      <c r="G105" s="210" t="s">
        <v>173</v>
      </c>
      <c r="H105" s="211">
        <v>2</v>
      </c>
      <c r="I105" s="212"/>
      <c r="J105" s="213">
        <f>ROUND(I105*H105,2)</f>
        <v>0</v>
      </c>
      <c r="K105" s="209" t="s">
        <v>174</v>
      </c>
      <c r="L105" s="38"/>
      <c r="M105" s="214" t="s">
        <v>35</v>
      </c>
      <c r="N105" s="215" t="s">
        <v>47</v>
      </c>
      <c r="O105" s="63"/>
      <c r="P105" s="171">
        <f>O105*H105</f>
        <v>0</v>
      </c>
      <c r="Q105" s="171">
        <v>0</v>
      </c>
      <c r="R105" s="171">
        <f>Q105*H105</f>
        <v>0</v>
      </c>
      <c r="S105" s="171">
        <v>0</v>
      </c>
      <c r="T105" s="172">
        <f>S105*H105</f>
        <v>0</v>
      </c>
      <c r="U105" s="33"/>
      <c r="V105" s="33"/>
      <c r="W105" s="33"/>
      <c r="X105" s="33"/>
      <c r="Y105" s="33"/>
      <c r="Z105" s="33"/>
      <c r="AA105" s="33"/>
      <c r="AB105" s="33"/>
      <c r="AC105" s="33"/>
      <c r="AD105" s="33"/>
      <c r="AE105" s="33"/>
      <c r="AR105" s="173" t="s">
        <v>177</v>
      </c>
      <c r="AT105" s="173" t="s">
        <v>340</v>
      </c>
      <c r="AU105" s="173" t="s">
        <v>85</v>
      </c>
      <c r="AY105" s="16" t="s">
        <v>176</v>
      </c>
      <c r="BE105" s="174">
        <f>IF(N105="základní",J105,0)</f>
        <v>0</v>
      </c>
      <c r="BF105" s="174">
        <f>IF(N105="snížená",J105,0)</f>
        <v>0</v>
      </c>
      <c r="BG105" s="174">
        <f>IF(N105="zákl. přenesená",J105,0)</f>
        <v>0</v>
      </c>
      <c r="BH105" s="174">
        <f>IF(N105="sníž. přenesená",J105,0)</f>
        <v>0</v>
      </c>
      <c r="BI105" s="174">
        <f>IF(N105="nulová",J105,0)</f>
        <v>0</v>
      </c>
      <c r="BJ105" s="16" t="s">
        <v>83</v>
      </c>
      <c r="BK105" s="174">
        <f>ROUND(I105*H105,2)</f>
        <v>0</v>
      </c>
      <c r="BL105" s="16" t="s">
        <v>177</v>
      </c>
      <c r="BM105" s="173" t="s">
        <v>617</v>
      </c>
    </row>
    <row r="106" spans="1:65" s="12" customFormat="1" ht="11.25">
      <c r="B106" s="175"/>
      <c r="C106" s="176"/>
      <c r="D106" s="177" t="s">
        <v>179</v>
      </c>
      <c r="E106" s="178" t="s">
        <v>35</v>
      </c>
      <c r="F106" s="179" t="s">
        <v>324</v>
      </c>
      <c r="G106" s="176"/>
      <c r="H106" s="180">
        <v>2</v>
      </c>
      <c r="I106" s="181"/>
      <c r="J106" s="176"/>
      <c r="K106" s="176"/>
      <c r="L106" s="182"/>
      <c r="M106" s="183"/>
      <c r="N106" s="184"/>
      <c r="O106" s="184"/>
      <c r="P106" s="184"/>
      <c r="Q106" s="184"/>
      <c r="R106" s="184"/>
      <c r="S106" s="184"/>
      <c r="T106" s="185"/>
      <c r="AT106" s="186" t="s">
        <v>179</v>
      </c>
      <c r="AU106" s="186" t="s">
        <v>85</v>
      </c>
      <c r="AV106" s="12" t="s">
        <v>85</v>
      </c>
      <c r="AW106" s="12" t="s">
        <v>37</v>
      </c>
      <c r="AX106" s="12" t="s">
        <v>83</v>
      </c>
      <c r="AY106" s="186" t="s">
        <v>176</v>
      </c>
    </row>
    <row r="107" spans="1:65" s="2" customFormat="1" ht="66.75" customHeight="1">
      <c r="A107" s="33"/>
      <c r="B107" s="34"/>
      <c r="C107" s="207" t="s">
        <v>208</v>
      </c>
      <c r="D107" s="207" t="s">
        <v>340</v>
      </c>
      <c r="E107" s="208" t="s">
        <v>618</v>
      </c>
      <c r="F107" s="209" t="s">
        <v>619</v>
      </c>
      <c r="G107" s="210" t="s">
        <v>257</v>
      </c>
      <c r="H107" s="211">
        <v>16</v>
      </c>
      <c r="I107" s="212"/>
      <c r="J107" s="213">
        <f>ROUND(I107*H107,2)</f>
        <v>0</v>
      </c>
      <c r="K107" s="209" t="s">
        <v>174</v>
      </c>
      <c r="L107" s="38"/>
      <c r="M107" s="214" t="s">
        <v>35</v>
      </c>
      <c r="N107" s="215" t="s">
        <v>47</v>
      </c>
      <c r="O107" s="63"/>
      <c r="P107" s="171">
        <f>O107*H107</f>
        <v>0</v>
      </c>
      <c r="Q107" s="171">
        <v>0</v>
      </c>
      <c r="R107" s="171">
        <f>Q107*H107</f>
        <v>0</v>
      </c>
      <c r="S107" s="171">
        <v>0</v>
      </c>
      <c r="T107" s="172">
        <f>S107*H107</f>
        <v>0</v>
      </c>
      <c r="U107" s="33"/>
      <c r="V107" s="33"/>
      <c r="W107" s="33"/>
      <c r="X107" s="33"/>
      <c r="Y107" s="33"/>
      <c r="Z107" s="33"/>
      <c r="AA107" s="33"/>
      <c r="AB107" s="33"/>
      <c r="AC107" s="33"/>
      <c r="AD107" s="33"/>
      <c r="AE107" s="33"/>
      <c r="AR107" s="173" t="s">
        <v>177</v>
      </c>
      <c r="AT107" s="173" t="s">
        <v>340</v>
      </c>
      <c r="AU107" s="173" t="s">
        <v>85</v>
      </c>
      <c r="AY107" s="16" t="s">
        <v>176</v>
      </c>
      <c r="BE107" s="174">
        <f>IF(N107="základní",J107,0)</f>
        <v>0</v>
      </c>
      <c r="BF107" s="174">
        <f>IF(N107="snížená",J107,0)</f>
        <v>0</v>
      </c>
      <c r="BG107" s="174">
        <f>IF(N107="zákl. přenesená",J107,0)</f>
        <v>0</v>
      </c>
      <c r="BH107" s="174">
        <f>IF(N107="sníž. přenesená",J107,0)</f>
        <v>0</v>
      </c>
      <c r="BI107" s="174">
        <f>IF(N107="nulová",J107,0)</f>
        <v>0</v>
      </c>
      <c r="BJ107" s="16" t="s">
        <v>83</v>
      </c>
      <c r="BK107" s="174">
        <f>ROUND(I107*H107,2)</f>
        <v>0</v>
      </c>
      <c r="BL107" s="16" t="s">
        <v>177</v>
      </c>
      <c r="BM107" s="173" t="s">
        <v>620</v>
      </c>
    </row>
    <row r="108" spans="1:65" s="2" customFormat="1" ht="19.5">
      <c r="A108" s="33"/>
      <c r="B108" s="34"/>
      <c r="C108" s="35"/>
      <c r="D108" s="177" t="s">
        <v>184</v>
      </c>
      <c r="E108" s="35"/>
      <c r="F108" s="187" t="s">
        <v>621</v>
      </c>
      <c r="G108" s="35"/>
      <c r="H108" s="35"/>
      <c r="I108" s="188"/>
      <c r="J108" s="35"/>
      <c r="K108" s="35"/>
      <c r="L108" s="38"/>
      <c r="M108" s="189"/>
      <c r="N108" s="190"/>
      <c r="O108" s="63"/>
      <c r="P108" s="63"/>
      <c r="Q108" s="63"/>
      <c r="R108" s="63"/>
      <c r="S108" s="63"/>
      <c r="T108" s="64"/>
      <c r="U108" s="33"/>
      <c r="V108" s="33"/>
      <c r="W108" s="33"/>
      <c r="X108" s="33"/>
      <c r="Y108" s="33"/>
      <c r="Z108" s="33"/>
      <c r="AA108" s="33"/>
      <c r="AB108" s="33"/>
      <c r="AC108" s="33"/>
      <c r="AD108" s="33"/>
      <c r="AE108" s="33"/>
      <c r="AT108" s="16" t="s">
        <v>184</v>
      </c>
      <c r="AU108" s="16" t="s">
        <v>85</v>
      </c>
    </row>
    <row r="109" spans="1:65" s="12" customFormat="1" ht="11.25">
      <c r="B109" s="175"/>
      <c r="C109" s="176"/>
      <c r="D109" s="177" t="s">
        <v>179</v>
      </c>
      <c r="E109" s="178" t="s">
        <v>35</v>
      </c>
      <c r="F109" s="179" t="s">
        <v>684</v>
      </c>
      <c r="G109" s="176"/>
      <c r="H109" s="180">
        <v>16</v>
      </c>
      <c r="I109" s="181"/>
      <c r="J109" s="176"/>
      <c r="K109" s="176"/>
      <c r="L109" s="182"/>
      <c r="M109" s="183"/>
      <c r="N109" s="184"/>
      <c r="O109" s="184"/>
      <c r="P109" s="184"/>
      <c r="Q109" s="184"/>
      <c r="R109" s="184"/>
      <c r="S109" s="184"/>
      <c r="T109" s="185"/>
      <c r="AT109" s="186" t="s">
        <v>179</v>
      </c>
      <c r="AU109" s="186" t="s">
        <v>85</v>
      </c>
      <c r="AV109" s="12" t="s">
        <v>85</v>
      </c>
      <c r="AW109" s="12" t="s">
        <v>37</v>
      </c>
      <c r="AX109" s="12" t="s">
        <v>83</v>
      </c>
      <c r="AY109" s="186" t="s">
        <v>176</v>
      </c>
    </row>
    <row r="110" spans="1:65" s="2" customFormat="1" ht="66.75" customHeight="1">
      <c r="A110" s="33"/>
      <c r="B110" s="34"/>
      <c r="C110" s="207" t="s">
        <v>175</v>
      </c>
      <c r="D110" s="207" t="s">
        <v>340</v>
      </c>
      <c r="E110" s="208" t="s">
        <v>623</v>
      </c>
      <c r="F110" s="209" t="s">
        <v>624</v>
      </c>
      <c r="G110" s="210" t="s">
        <v>173</v>
      </c>
      <c r="H110" s="211">
        <v>10</v>
      </c>
      <c r="I110" s="212"/>
      <c r="J110" s="213">
        <f>ROUND(I110*H110,2)</f>
        <v>0</v>
      </c>
      <c r="K110" s="209" t="s">
        <v>174</v>
      </c>
      <c r="L110" s="38"/>
      <c r="M110" s="214" t="s">
        <v>35</v>
      </c>
      <c r="N110" s="215" t="s">
        <v>47</v>
      </c>
      <c r="O110" s="63"/>
      <c r="P110" s="171">
        <f>O110*H110</f>
        <v>0</v>
      </c>
      <c r="Q110" s="171">
        <v>0</v>
      </c>
      <c r="R110" s="171">
        <f>Q110*H110</f>
        <v>0</v>
      </c>
      <c r="S110" s="171">
        <v>0</v>
      </c>
      <c r="T110" s="172">
        <f>S110*H110</f>
        <v>0</v>
      </c>
      <c r="U110" s="33"/>
      <c r="V110" s="33"/>
      <c r="W110" s="33"/>
      <c r="X110" s="33"/>
      <c r="Y110" s="33"/>
      <c r="Z110" s="33"/>
      <c r="AA110" s="33"/>
      <c r="AB110" s="33"/>
      <c r="AC110" s="33"/>
      <c r="AD110" s="33"/>
      <c r="AE110" s="33"/>
      <c r="AR110" s="173" t="s">
        <v>177</v>
      </c>
      <c r="AT110" s="173" t="s">
        <v>340</v>
      </c>
      <c r="AU110" s="173" t="s">
        <v>85</v>
      </c>
      <c r="AY110" s="16" t="s">
        <v>176</v>
      </c>
      <c r="BE110" s="174">
        <f>IF(N110="základní",J110,0)</f>
        <v>0</v>
      </c>
      <c r="BF110" s="174">
        <f>IF(N110="snížená",J110,0)</f>
        <v>0</v>
      </c>
      <c r="BG110" s="174">
        <f>IF(N110="zákl. přenesená",J110,0)</f>
        <v>0</v>
      </c>
      <c r="BH110" s="174">
        <f>IF(N110="sníž. přenesená",J110,0)</f>
        <v>0</v>
      </c>
      <c r="BI110" s="174">
        <f>IF(N110="nulová",J110,0)</f>
        <v>0</v>
      </c>
      <c r="BJ110" s="16" t="s">
        <v>83</v>
      </c>
      <c r="BK110" s="174">
        <f>ROUND(I110*H110,2)</f>
        <v>0</v>
      </c>
      <c r="BL110" s="16" t="s">
        <v>177</v>
      </c>
      <c r="BM110" s="173" t="s">
        <v>625</v>
      </c>
    </row>
    <row r="111" spans="1:65" s="12" customFormat="1" ht="11.25">
      <c r="B111" s="175"/>
      <c r="C111" s="176"/>
      <c r="D111" s="177" t="s">
        <v>179</v>
      </c>
      <c r="E111" s="178" t="s">
        <v>35</v>
      </c>
      <c r="F111" s="179" t="s">
        <v>685</v>
      </c>
      <c r="G111" s="176"/>
      <c r="H111" s="180">
        <v>10</v>
      </c>
      <c r="I111" s="181"/>
      <c r="J111" s="176"/>
      <c r="K111" s="176"/>
      <c r="L111" s="182"/>
      <c r="M111" s="183"/>
      <c r="N111" s="184"/>
      <c r="O111" s="184"/>
      <c r="P111" s="184"/>
      <c r="Q111" s="184"/>
      <c r="R111" s="184"/>
      <c r="S111" s="184"/>
      <c r="T111" s="185"/>
      <c r="AT111" s="186" t="s">
        <v>179</v>
      </c>
      <c r="AU111" s="186" t="s">
        <v>85</v>
      </c>
      <c r="AV111" s="12" t="s">
        <v>85</v>
      </c>
      <c r="AW111" s="12" t="s">
        <v>37</v>
      </c>
      <c r="AX111" s="12" t="s">
        <v>83</v>
      </c>
      <c r="AY111" s="186" t="s">
        <v>176</v>
      </c>
    </row>
    <row r="112" spans="1:65" s="2" customFormat="1" ht="33" customHeight="1">
      <c r="A112" s="33"/>
      <c r="B112" s="34"/>
      <c r="C112" s="207" t="s">
        <v>218</v>
      </c>
      <c r="D112" s="207" t="s">
        <v>340</v>
      </c>
      <c r="E112" s="208" t="s">
        <v>627</v>
      </c>
      <c r="F112" s="209" t="s">
        <v>628</v>
      </c>
      <c r="G112" s="210" t="s">
        <v>237</v>
      </c>
      <c r="H112" s="211">
        <v>5.4</v>
      </c>
      <c r="I112" s="212"/>
      <c r="J112" s="213">
        <f>ROUND(I112*H112,2)</f>
        <v>0</v>
      </c>
      <c r="K112" s="209" t="s">
        <v>174</v>
      </c>
      <c r="L112" s="38"/>
      <c r="M112" s="214" t="s">
        <v>35</v>
      </c>
      <c r="N112" s="215" t="s">
        <v>47</v>
      </c>
      <c r="O112" s="63"/>
      <c r="P112" s="171">
        <f>O112*H112</f>
        <v>0</v>
      </c>
      <c r="Q112" s="171">
        <v>0</v>
      </c>
      <c r="R112" s="171">
        <f>Q112*H112</f>
        <v>0</v>
      </c>
      <c r="S112" s="171">
        <v>0</v>
      </c>
      <c r="T112" s="172">
        <f>S112*H112</f>
        <v>0</v>
      </c>
      <c r="U112" s="33"/>
      <c r="V112" s="33"/>
      <c r="W112" s="33"/>
      <c r="X112" s="33"/>
      <c r="Y112" s="33"/>
      <c r="Z112" s="33"/>
      <c r="AA112" s="33"/>
      <c r="AB112" s="33"/>
      <c r="AC112" s="33"/>
      <c r="AD112" s="33"/>
      <c r="AE112" s="33"/>
      <c r="AR112" s="173" t="s">
        <v>177</v>
      </c>
      <c r="AT112" s="173" t="s">
        <v>340</v>
      </c>
      <c r="AU112" s="173" t="s">
        <v>85</v>
      </c>
      <c r="AY112" s="16" t="s">
        <v>176</v>
      </c>
      <c r="BE112" s="174">
        <f>IF(N112="základní",J112,0)</f>
        <v>0</v>
      </c>
      <c r="BF112" s="174">
        <f>IF(N112="snížená",J112,0)</f>
        <v>0</v>
      </c>
      <c r="BG112" s="174">
        <f>IF(N112="zákl. přenesená",J112,0)</f>
        <v>0</v>
      </c>
      <c r="BH112" s="174">
        <f>IF(N112="sníž. přenesená",J112,0)</f>
        <v>0</v>
      </c>
      <c r="BI112" s="174">
        <f>IF(N112="nulová",J112,0)</f>
        <v>0</v>
      </c>
      <c r="BJ112" s="16" t="s">
        <v>83</v>
      </c>
      <c r="BK112" s="174">
        <f>ROUND(I112*H112,2)</f>
        <v>0</v>
      </c>
      <c r="BL112" s="16" t="s">
        <v>177</v>
      </c>
      <c r="BM112" s="173" t="s">
        <v>629</v>
      </c>
    </row>
    <row r="113" spans="1:65" s="2" customFormat="1" ht="19.5">
      <c r="A113" s="33"/>
      <c r="B113" s="34"/>
      <c r="C113" s="35"/>
      <c r="D113" s="177" t="s">
        <v>184</v>
      </c>
      <c r="E113" s="35"/>
      <c r="F113" s="187" t="s">
        <v>630</v>
      </c>
      <c r="G113" s="35"/>
      <c r="H113" s="35"/>
      <c r="I113" s="188"/>
      <c r="J113" s="35"/>
      <c r="K113" s="35"/>
      <c r="L113" s="38"/>
      <c r="M113" s="189"/>
      <c r="N113" s="190"/>
      <c r="O113" s="63"/>
      <c r="P113" s="63"/>
      <c r="Q113" s="63"/>
      <c r="R113" s="63"/>
      <c r="S113" s="63"/>
      <c r="T113" s="64"/>
      <c r="U113" s="33"/>
      <c r="V113" s="33"/>
      <c r="W113" s="33"/>
      <c r="X113" s="33"/>
      <c r="Y113" s="33"/>
      <c r="Z113" s="33"/>
      <c r="AA113" s="33"/>
      <c r="AB113" s="33"/>
      <c r="AC113" s="33"/>
      <c r="AD113" s="33"/>
      <c r="AE113" s="33"/>
      <c r="AT113" s="16" t="s">
        <v>184</v>
      </c>
      <c r="AU113" s="16" t="s">
        <v>85</v>
      </c>
    </row>
    <row r="114" spans="1:65" s="12" customFormat="1" ht="11.25">
      <c r="B114" s="175"/>
      <c r="C114" s="176"/>
      <c r="D114" s="177" t="s">
        <v>179</v>
      </c>
      <c r="E114" s="178" t="s">
        <v>35</v>
      </c>
      <c r="F114" s="179" t="s">
        <v>686</v>
      </c>
      <c r="G114" s="176"/>
      <c r="H114" s="180">
        <v>5.4</v>
      </c>
      <c r="I114" s="181"/>
      <c r="J114" s="176"/>
      <c r="K114" s="176"/>
      <c r="L114" s="182"/>
      <c r="M114" s="183"/>
      <c r="N114" s="184"/>
      <c r="O114" s="184"/>
      <c r="P114" s="184"/>
      <c r="Q114" s="184"/>
      <c r="R114" s="184"/>
      <c r="S114" s="184"/>
      <c r="T114" s="185"/>
      <c r="AT114" s="186" t="s">
        <v>179</v>
      </c>
      <c r="AU114" s="186" t="s">
        <v>85</v>
      </c>
      <c r="AV114" s="12" t="s">
        <v>85</v>
      </c>
      <c r="AW114" s="12" t="s">
        <v>37</v>
      </c>
      <c r="AX114" s="12" t="s">
        <v>83</v>
      </c>
      <c r="AY114" s="186" t="s">
        <v>176</v>
      </c>
    </row>
    <row r="115" spans="1:65" s="2" customFormat="1" ht="24">
      <c r="A115" s="33"/>
      <c r="B115" s="34"/>
      <c r="C115" s="207" t="s">
        <v>224</v>
      </c>
      <c r="D115" s="207" t="s">
        <v>340</v>
      </c>
      <c r="E115" s="208" t="s">
        <v>632</v>
      </c>
      <c r="F115" s="209" t="s">
        <v>633</v>
      </c>
      <c r="G115" s="210" t="s">
        <v>173</v>
      </c>
      <c r="H115" s="211">
        <v>2</v>
      </c>
      <c r="I115" s="212"/>
      <c r="J115" s="213">
        <f>ROUND(I115*H115,2)</f>
        <v>0</v>
      </c>
      <c r="K115" s="209" t="s">
        <v>174</v>
      </c>
      <c r="L115" s="38"/>
      <c r="M115" s="214" t="s">
        <v>35</v>
      </c>
      <c r="N115" s="215" t="s">
        <v>47</v>
      </c>
      <c r="O115" s="63"/>
      <c r="P115" s="171">
        <f>O115*H115</f>
        <v>0</v>
      </c>
      <c r="Q115" s="171">
        <v>0</v>
      </c>
      <c r="R115" s="171">
        <f>Q115*H115</f>
        <v>0</v>
      </c>
      <c r="S115" s="171">
        <v>0</v>
      </c>
      <c r="T115" s="172">
        <f>S115*H115</f>
        <v>0</v>
      </c>
      <c r="U115" s="33"/>
      <c r="V115" s="33"/>
      <c r="W115" s="33"/>
      <c r="X115" s="33"/>
      <c r="Y115" s="33"/>
      <c r="Z115" s="33"/>
      <c r="AA115" s="33"/>
      <c r="AB115" s="33"/>
      <c r="AC115" s="33"/>
      <c r="AD115" s="33"/>
      <c r="AE115" s="33"/>
      <c r="AR115" s="173" t="s">
        <v>177</v>
      </c>
      <c r="AT115" s="173" t="s">
        <v>340</v>
      </c>
      <c r="AU115" s="173" t="s">
        <v>85</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634</v>
      </c>
    </row>
    <row r="116" spans="1:65" s="12" customFormat="1" ht="11.25">
      <c r="B116" s="175"/>
      <c r="C116" s="176"/>
      <c r="D116" s="177" t="s">
        <v>179</v>
      </c>
      <c r="E116" s="178" t="s">
        <v>35</v>
      </c>
      <c r="F116" s="179" t="s">
        <v>324</v>
      </c>
      <c r="G116" s="176"/>
      <c r="H116" s="180">
        <v>2</v>
      </c>
      <c r="I116" s="181"/>
      <c r="J116" s="176"/>
      <c r="K116" s="176"/>
      <c r="L116" s="182"/>
      <c r="M116" s="183"/>
      <c r="N116" s="184"/>
      <c r="O116" s="184"/>
      <c r="P116" s="184"/>
      <c r="Q116" s="184"/>
      <c r="R116" s="184"/>
      <c r="S116" s="184"/>
      <c r="T116" s="185"/>
      <c r="AT116" s="186" t="s">
        <v>179</v>
      </c>
      <c r="AU116" s="186" t="s">
        <v>85</v>
      </c>
      <c r="AV116" s="12" t="s">
        <v>85</v>
      </c>
      <c r="AW116" s="12" t="s">
        <v>37</v>
      </c>
      <c r="AX116" s="12" t="s">
        <v>83</v>
      </c>
      <c r="AY116" s="186" t="s">
        <v>176</v>
      </c>
    </row>
    <row r="117" spans="1:65" s="2" customFormat="1" ht="24">
      <c r="A117" s="33"/>
      <c r="B117" s="34"/>
      <c r="C117" s="207" t="s">
        <v>229</v>
      </c>
      <c r="D117" s="207" t="s">
        <v>340</v>
      </c>
      <c r="E117" s="208" t="s">
        <v>635</v>
      </c>
      <c r="F117" s="209" t="s">
        <v>636</v>
      </c>
      <c r="G117" s="210" t="s">
        <v>257</v>
      </c>
      <c r="H117" s="211">
        <v>1.75</v>
      </c>
      <c r="I117" s="212"/>
      <c r="J117" s="213">
        <f>ROUND(I117*H117,2)</f>
        <v>0</v>
      </c>
      <c r="K117" s="209" t="s">
        <v>174</v>
      </c>
      <c r="L117" s="38"/>
      <c r="M117" s="214" t="s">
        <v>35</v>
      </c>
      <c r="N117" s="215" t="s">
        <v>47</v>
      </c>
      <c r="O117" s="63"/>
      <c r="P117" s="171">
        <f>O117*H117</f>
        <v>0</v>
      </c>
      <c r="Q117" s="171">
        <v>0</v>
      </c>
      <c r="R117" s="171">
        <f>Q117*H117</f>
        <v>0</v>
      </c>
      <c r="S117" s="171">
        <v>0</v>
      </c>
      <c r="T117" s="172">
        <f>S117*H117</f>
        <v>0</v>
      </c>
      <c r="U117" s="33"/>
      <c r="V117" s="33"/>
      <c r="W117" s="33"/>
      <c r="X117" s="33"/>
      <c r="Y117" s="33"/>
      <c r="Z117" s="33"/>
      <c r="AA117" s="33"/>
      <c r="AB117" s="33"/>
      <c r="AC117" s="33"/>
      <c r="AD117" s="33"/>
      <c r="AE117" s="33"/>
      <c r="AR117" s="173" t="s">
        <v>177</v>
      </c>
      <c r="AT117" s="173" t="s">
        <v>340</v>
      </c>
      <c r="AU117" s="173" t="s">
        <v>85</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785</v>
      </c>
    </row>
    <row r="118" spans="1:65" s="2" customFormat="1" ht="19.5">
      <c r="A118" s="33"/>
      <c r="B118" s="34"/>
      <c r="C118" s="35"/>
      <c r="D118" s="177" t="s">
        <v>184</v>
      </c>
      <c r="E118" s="35"/>
      <c r="F118" s="187" t="s">
        <v>682</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85</v>
      </c>
    </row>
    <row r="119" spans="1:65" s="12" customFormat="1" ht="11.25">
      <c r="B119" s="175"/>
      <c r="C119" s="176"/>
      <c r="D119" s="177" t="s">
        <v>179</v>
      </c>
      <c r="E119" s="178" t="s">
        <v>35</v>
      </c>
      <c r="F119" s="179" t="s">
        <v>688</v>
      </c>
      <c r="G119" s="176"/>
      <c r="H119" s="180">
        <v>1.75</v>
      </c>
      <c r="I119" s="181"/>
      <c r="J119" s="176"/>
      <c r="K119" s="176"/>
      <c r="L119" s="182"/>
      <c r="M119" s="183"/>
      <c r="N119" s="184"/>
      <c r="O119" s="184"/>
      <c r="P119" s="184"/>
      <c r="Q119" s="184"/>
      <c r="R119" s="184"/>
      <c r="S119" s="184"/>
      <c r="T119" s="185"/>
      <c r="AT119" s="186" t="s">
        <v>179</v>
      </c>
      <c r="AU119" s="186" t="s">
        <v>85</v>
      </c>
      <c r="AV119" s="12" t="s">
        <v>85</v>
      </c>
      <c r="AW119" s="12" t="s">
        <v>37</v>
      </c>
      <c r="AX119" s="12" t="s">
        <v>83</v>
      </c>
      <c r="AY119" s="186" t="s">
        <v>176</v>
      </c>
    </row>
    <row r="120" spans="1:65" s="2" customFormat="1" ht="24">
      <c r="A120" s="33"/>
      <c r="B120" s="34"/>
      <c r="C120" s="207" t="s">
        <v>234</v>
      </c>
      <c r="D120" s="207" t="s">
        <v>340</v>
      </c>
      <c r="E120" s="208" t="s">
        <v>442</v>
      </c>
      <c r="F120" s="209" t="s">
        <v>443</v>
      </c>
      <c r="G120" s="210" t="s">
        <v>173</v>
      </c>
      <c r="H120" s="211">
        <v>9</v>
      </c>
      <c r="I120" s="212"/>
      <c r="J120" s="213">
        <f>ROUND(I120*H120,2)</f>
        <v>0</v>
      </c>
      <c r="K120" s="209" t="s">
        <v>174</v>
      </c>
      <c r="L120" s="38"/>
      <c r="M120" s="214" t="s">
        <v>35</v>
      </c>
      <c r="N120" s="215" t="s">
        <v>47</v>
      </c>
      <c r="O120" s="63"/>
      <c r="P120" s="171">
        <f>O120*H120</f>
        <v>0</v>
      </c>
      <c r="Q120" s="171">
        <v>0</v>
      </c>
      <c r="R120" s="171">
        <f>Q120*H120</f>
        <v>0</v>
      </c>
      <c r="S120" s="171">
        <v>0</v>
      </c>
      <c r="T120" s="172">
        <f>S120*H120</f>
        <v>0</v>
      </c>
      <c r="U120" s="33"/>
      <c r="V120" s="33"/>
      <c r="W120" s="33"/>
      <c r="X120" s="33"/>
      <c r="Y120" s="33"/>
      <c r="Z120" s="33"/>
      <c r="AA120" s="33"/>
      <c r="AB120" s="33"/>
      <c r="AC120" s="33"/>
      <c r="AD120" s="33"/>
      <c r="AE120" s="33"/>
      <c r="AR120" s="173" t="s">
        <v>177</v>
      </c>
      <c r="AT120" s="173" t="s">
        <v>340</v>
      </c>
      <c r="AU120" s="173" t="s">
        <v>85</v>
      </c>
      <c r="AY120" s="16" t="s">
        <v>176</v>
      </c>
      <c r="BE120" s="174">
        <f>IF(N120="základní",J120,0)</f>
        <v>0</v>
      </c>
      <c r="BF120" s="174">
        <f>IF(N120="snížená",J120,0)</f>
        <v>0</v>
      </c>
      <c r="BG120" s="174">
        <f>IF(N120="zákl. přenesená",J120,0)</f>
        <v>0</v>
      </c>
      <c r="BH120" s="174">
        <f>IF(N120="sníž. přenesená",J120,0)</f>
        <v>0</v>
      </c>
      <c r="BI120" s="174">
        <f>IF(N120="nulová",J120,0)</f>
        <v>0</v>
      </c>
      <c r="BJ120" s="16" t="s">
        <v>83</v>
      </c>
      <c r="BK120" s="174">
        <f>ROUND(I120*H120,2)</f>
        <v>0</v>
      </c>
      <c r="BL120" s="16" t="s">
        <v>177</v>
      </c>
      <c r="BM120" s="173" t="s">
        <v>444</v>
      </c>
    </row>
    <row r="121" spans="1:65" s="12" customFormat="1" ht="11.25">
      <c r="B121" s="175"/>
      <c r="C121" s="176"/>
      <c r="D121" s="177" t="s">
        <v>179</v>
      </c>
      <c r="E121" s="178" t="s">
        <v>35</v>
      </c>
      <c r="F121" s="179" t="s">
        <v>689</v>
      </c>
      <c r="G121" s="176"/>
      <c r="H121" s="180">
        <v>9</v>
      </c>
      <c r="I121" s="181"/>
      <c r="J121" s="176"/>
      <c r="K121" s="176"/>
      <c r="L121" s="182"/>
      <c r="M121" s="183"/>
      <c r="N121" s="184"/>
      <c r="O121" s="184"/>
      <c r="P121" s="184"/>
      <c r="Q121" s="184"/>
      <c r="R121" s="184"/>
      <c r="S121" s="184"/>
      <c r="T121" s="185"/>
      <c r="AT121" s="186" t="s">
        <v>179</v>
      </c>
      <c r="AU121" s="186" t="s">
        <v>85</v>
      </c>
      <c r="AV121" s="12" t="s">
        <v>85</v>
      </c>
      <c r="AW121" s="12" t="s">
        <v>37</v>
      </c>
      <c r="AX121" s="12" t="s">
        <v>83</v>
      </c>
      <c r="AY121" s="186" t="s">
        <v>176</v>
      </c>
    </row>
    <row r="122" spans="1:65" s="13" customFormat="1" ht="25.9" customHeight="1">
      <c r="B122" s="191"/>
      <c r="C122" s="192"/>
      <c r="D122" s="193" t="s">
        <v>75</v>
      </c>
      <c r="E122" s="194" t="s">
        <v>475</v>
      </c>
      <c r="F122" s="194" t="s">
        <v>476</v>
      </c>
      <c r="G122" s="192"/>
      <c r="H122" s="192"/>
      <c r="I122" s="195"/>
      <c r="J122" s="196">
        <f>BK122</f>
        <v>0</v>
      </c>
      <c r="K122" s="192"/>
      <c r="L122" s="197"/>
      <c r="M122" s="198"/>
      <c r="N122" s="199"/>
      <c r="O122" s="199"/>
      <c r="P122" s="200">
        <f>SUM(P123:P151)</f>
        <v>0</v>
      </c>
      <c r="Q122" s="199"/>
      <c r="R122" s="200">
        <f>SUM(R123:R151)</f>
        <v>0</v>
      </c>
      <c r="S122" s="199"/>
      <c r="T122" s="201">
        <f>SUM(T123:T151)</f>
        <v>0</v>
      </c>
      <c r="AR122" s="202" t="s">
        <v>177</v>
      </c>
      <c r="AT122" s="203" t="s">
        <v>75</v>
      </c>
      <c r="AU122" s="203" t="s">
        <v>76</v>
      </c>
      <c r="AY122" s="202" t="s">
        <v>176</v>
      </c>
      <c r="BK122" s="204">
        <f>SUM(BK123:BK151)</f>
        <v>0</v>
      </c>
    </row>
    <row r="123" spans="1:65" s="2" customFormat="1" ht="60">
      <c r="A123" s="33"/>
      <c r="B123" s="34"/>
      <c r="C123" s="207" t="s">
        <v>241</v>
      </c>
      <c r="D123" s="207" t="s">
        <v>340</v>
      </c>
      <c r="E123" s="208" t="s">
        <v>497</v>
      </c>
      <c r="F123" s="209" t="s">
        <v>498</v>
      </c>
      <c r="G123" s="210" t="s">
        <v>244</v>
      </c>
      <c r="H123" s="211">
        <v>3.5</v>
      </c>
      <c r="I123" s="212"/>
      <c r="J123" s="213">
        <f>ROUND(I123*H123,2)</f>
        <v>0</v>
      </c>
      <c r="K123" s="209" t="s">
        <v>174</v>
      </c>
      <c r="L123" s="38"/>
      <c r="M123" s="214" t="s">
        <v>35</v>
      </c>
      <c r="N123" s="215" t="s">
        <v>47</v>
      </c>
      <c r="O123" s="63"/>
      <c r="P123" s="171">
        <f>O123*H123</f>
        <v>0</v>
      </c>
      <c r="Q123" s="171">
        <v>0</v>
      </c>
      <c r="R123" s="171">
        <f>Q123*H123</f>
        <v>0</v>
      </c>
      <c r="S123" s="171">
        <v>0</v>
      </c>
      <c r="T123" s="172">
        <f>S123*H123</f>
        <v>0</v>
      </c>
      <c r="U123" s="33"/>
      <c r="V123" s="33"/>
      <c r="W123" s="33"/>
      <c r="X123" s="33"/>
      <c r="Y123" s="33"/>
      <c r="Z123" s="33"/>
      <c r="AA123" s="33"/>
      <c r="AB123" s="33"/>
      <c r="AC123" s="33"/>
      <c r="AD123" s="33"/>
      <c r="AE123" s="33"/>
      <c r="AR123" s="173" t="s">
        <v>480</v>
      </c>
      <c r="AT123" s="173" t="s">
        <v>340</v>
      </c>
      <c r="AU123" s="173" t="s">
        <v>83</v>
      </c>
      <c r="AY123" s="16" t="s">
        <v>176</v>
      </c>
      <c r="BE123" s="174">
        <f>IF(N123="základní",J123,0)</f>
        <v>0</v>
      </c>
      <c r="BF123" s="174">
        <f>IF(N123="snížená",J123,0)</f>
        <v>0</v>
      </c>
      <c r="BG123" s="174">
        <f>IF(N123="zákl. přenesená",J123,0)</f>
        <v>0</v>
      </c>
      <c r="BH123" s="174">
        <f>IF(N123="sníž. přenesená",J123,0)</f>
        <v>0</v>
      </c>
      <c r="BI123" s="174">
        <f>IF(N123="nulová",J123,0)</f>
        <v>0</v>
      </c>
      <c r="BJ123" s="16" t="s">
        <v>83</v>
      </c>
      <c r="BK123" s="174">
        <f>ROUND(I123*H123,2)</f>
        <v>0</v>
      </c>
      <c r="BL123" s="16" t="s">
        <v>480</v>
      </c>
      <c r="BM123" s="173" t="s">
        <v>499</v>
      </c>
    </row>
    <row r="124" spans="1:65" s="2" customFormat="1" ht="19.5">
      <c r="A124" s="33"/>
      <c r="B124" s="34"/>
      <c r="C124" s="35"/>
      <c r="D124" s="177" t="s">
        <v>184</v>
      </c>
      <c r="E124" s="35"/>
      <c r="F124" s="187" t="s">
        <v>650</v>
      </c>
      <c r="G124" s="35"/>
      <c r="H124" s="35"/>
      <c r="I124" s="188"/>
      <c r="J124" s="35"/>
      <c r="K124" s="35"/>
      <c r="L124" s="38"/>
      <c r="M124" s="189"/>
      <c r="N124" s="190"/>
      <c r="O124" s="63"/>
      <c r="P124" s="63"/>
      <c r="Q124" s="63"/>
      <c r="R124" s="63"/>
      <c r="S124" s="63"/>
      <c r="T124" s="64"/>
      <c r="U124" s="33"/>
      <c r="V124" s="33"/>
      <c r="W124" s="33"/>
      <c r="X124" s="33"/>
      <c r="Y124" s="33"/>
      <c r="Z124" s="33"/>
      <c r="AA124" s="33"/>
      <c r="AB124" s="33"/>
      <c r="AC124" s="33"/>
      <c r="AD124" s="33"/>
      <c r="AE124" s="33"/>
      <c r="AT124" s="16" t="s">
        <v>184</v>
      </c>
      <c r="AU124" s="16" t="s">
        <v>83</v>
      </c>
    </row>
    <row r="125" spans="1:65" s="12" customFormat="1" ht="11.25">
      <c r="B125" s="175"/>
      <c r="C125" s="176"/>
      <c r="D125" s="177" t="s">
        <v>179</v>
      </c>
      <c r="E125" s="178" t="s">
        <v>35</v>
      </c>
      <c r="F125" s="179" t="s">
        <v>683</v>
      </c>
      <c r="G125" s="176"/>
      <c r="H125" s="180">
        <v>3.5</v>
      </c>
      <c r="I125" s="181"/>
      <c r="J125" s="176"/>
      <c r="K125" s="176"/>
      <c r="L125" s="182"/>
      <c r="M125" s="183"/>
      <c r="N125" s="184"/>
      <c r="O125" s="184"/>
      <c r="P125" s="184"/>
      <c r="Q125" s="184"/>
      <c r="R125" s="184"/>
      <c r="S125" s="184"/>
      <c r="T125" s="185"/>
      <c r="AT125" s="186" t="s">
        <v>179</v>
      </c>
      <c r="AU125" s="186" t="s">
        <v>83</v>
      </c>
      <c r="AV125" s="12" t="s">
        <v>85</v>
      </c>
      <c r="AW125" s="12" t="s">
        <v>37</v>
      </c>
      <c r="AX125" s="12" t="s">
        <v>83</v>
      </c>
      <c r="AY125" s="186" t="s">
        <v>176</v>
      </c>
    </row>
    <row r="126" spans="1:65" s="2" customFormat="1" ht="60">
      <c r="A126" s="33"/>
      <c r="B126" s="34"/>
      <c r="C126" s="207" t="s">
        <v>249</v>
      </c>
      <c r="D126" s="207" t="s">
        <v>340</v>
      </c>
      <c r="E126" s="208" t="s">
        <v>514</v>
      </c>
      <c r="F126" s="209" t="s">
        <v>515</v>
      </c>
      <c r="G126" s="210" t="s">
        <v>244</v>
      </c>
      <c r="H126" s="211">
        <v>4.9000000000000002E-2</v>
      </c>
      <c r="I126" s="212"/>
      <c r="J126" s="213">
        <f>ROUND(I126*H126,2)</f>
        <v>0</v>
      </c>
      <c r="K126" s="209" t="s">
        <v>174</v>
      </c>
      <c r="L126" s="38"/>
      <c r="M126" s="214" t="s">
        <v>35</v>
      </c>
      <c r="N126" s="215" t="s">
        <v>47</v>
      </c>
      <c r="O126" s="63"/>
      <c r="P126" s="171">
        <f>O126*H126</f>
        <v>0</v>
      </c>
      <c r="Q126" s="171">
        <v>0</v>
      </c>
      <c r="R126" s="171">
        <f>Q126*H126</f>
        <v>0</v>
      </c>
      <c r="S126" s="171">
        <v>0</v>
      </c>
      <c r="T126" s="172">
        <f>S126*H126</f>
        <v>0</v>
      </c>
      <c r="U126" s="33"/>
      <c r="V126" s="33"/>
      <c r="W126" s="33"/>
      <c r="X126" s="33"/>
      <c r="Y126" s="33"/>
      <c r="Z126" s="33"/>
      <c r="AA126" s="33"/>
      <c r="AB126" s="33"/>
      <c r="AC126" s="33"/>
      <c r="AD126" s="33"/>
      <c r="AE126" s="33"/>
      <c r="AR126" s="173" t="s">
        <v>480</v>
      </c>
      <c r="AT126" s="173" t="s">
        <v>340</v>
      </c>
      <c r="AU126" s="173" t="s">
        <v>83</v>
      </c>
      <c r="AY126" s="16" t="s">
        <v>176</v>
      </c>
      <c r="BE126" s="174">
        <f>IF(N126="základní",J126,0)</f>
        <v>0</v>
      </c>
      <c r="BF126" s="174">
        <f>IF(N126="snížená",J126,0)</f>
        <v>0</v>
      </c>
      <c r="BG126" s="174">
        <f>IF(N126="zákl. přenesená",J126,0)</f>
        <v>0</v>
      </c>
      <c r="BH126" s="174">
        <f>IF(N126="sníž. přenesená",J126,0)</f>
        <v>0</v>
      </c>
      <c r="BI126" s="174">
        <f>IF(N126="nulová",J126,0)</f>
        <v>0</v>
      </c>
      <c r="BJ126" s="16" t="s">
        <v>83</v>
      </c>
      <c r="BK126" s="174">
        <f>ROUND(I126*H126,2)</f>
        <v>0</v>
      </c>
      <c r="BL126" s="16" t="s">
        <v>480</v>
      </c>
      <c r="BM126" s="173" t="s">
        <v>516</v>
      </c>
    </row>
    <row r="127" spans="1:65" s="2" customFormat="1" ht="19.5">
      <c r="A127" s="33"/>
      <c r="B127" s="34"/>
      <c r="C127" s="35"/>
      <c r="D127" s="177" t="s">
        <v>184</v>
      </c>
      <c r="E127" s="35"/>
      <c r="F127" s="187" t="s">
        <v>690</v>
      </c>
      <c r="G127" s="35"/>
      <c r="H127" s="35"/>
      <c r="I127" s="188"/>
      <c r="J127" s="35"/>
      <c r="K127" s="35"/>
      <c r="L127" s="38"/>
      <c r="M127" s="189"/>
      <c r="N127" s="190"/>
      <c r="O127" s="63"/>
      <c r="P127" s="63"/>
      <c r="Q127" s="63"/>
      <c r="R127" s="63"/>
      <c r="S127" s="63"/>
      <c r="T127" s="64"/>
      <c r="U127" s="33"/>
      <c r="V127" s="33"/>
      <c r="W127" s="33"/>
      <c r="X127" s="33"/>
      <c r="Y127" s="33"/>
      <c r="Z127" s="33"/>
      <c r="AA127" s="33"/>
      <c r="AB127" s="33"/>
      <c r="AC127" s="33"/>
      <c r="AD127" s="33"/>
      <c r="AE127" s="33"/>
      <c r="AT127" s="16" t="s">
        <v>184</v>
      </c>
      <c r="AU127" s="16" t="s">
        <v>83</v>
      </c>
    </row>
    <row r="128" spans="1:65" s="12" customFormat="1" ht="11.25">
      <c r="B128" s="175"/>
      <c r="C128" s="176"/>
      <c r="D128" s="177" t="s">
        <v>179</v>
      </c>
      <c r="E128" s="178" t="s">
        <v>35</v>
      </c>
      <c r="F128" s="179" t="s">
        <v>691</v>
      </c>
      <c r="G128" s="176"/>
      <c r="H128" s="180">
        <v>4.9000000000000002E-2</v>
      </c>
      <c r="I128" s="181"/>
      <c r="J128" s="176"/>
      <c r="K128" s="176"/>
      <c r="L128" s="182"/>
      <c r="M128" s="183"/>
      <c r="N128" s="184"/>
      <c r="O128" s="184"/>
      <c r="P128" s="184"/>
      <c r="Q128" s="184"/>
      <c r="R128" s="184"/>
      <c r="S128" s="184"/>
      <c r="T128" s="185"/>
      <c r="AT128" s="186" t="s">
        <v>179</v>
      </c>
      <c r="AU128" s="186" t="s">
        <v>83</v>
      </c>
      <c r="AV128" s="12" t="s">
        <v>85</v>
      </c>
      <c r="AW128" s="12" t="s">
        <v>37</v>
      </c>
      <c r="AX128" s="12" t="s">
        <v>83</v>
      </c>
      <c r="AY128" s="186" t="s">
        <v>176</v>
      </c>
    </row>
    <row r="129" spans="1:65" s="2" customFormat="1" ht="44.25" customHeight="1">
      <c r="A129" s="33"/>
      <c r="B129" s="34"/>
      <c r="C129" s="207" t="s">
        <v>8</v>
      </c>
      <c r="D129" s="207" t="s">
        <v>340</v>
      </c>
      <c r="E129" s="208" t="s">
        <v>508</v>
      </c>
      <c r="F129" s="209" t="s">
        <v>509</v>
      </c>
      <c r="G129" s="210" t="s">
        <v>244</v>
      </c>
      <c r="H129" s="211">
        <v>2.92</v>
      </c>
      <c r="I129" s="212"/>
      <c r="J129" s="213">
        <f>ROUND(I129*H129,2)</f>
        <v>0</v>
      </c>
      <c r="K129" s="209" t="s">
        <v>174</v>
      </c>
      <c r="L129" s="38"/>
      <c r="M129" s="214" t="s">
        <v>35</v>
      </c>
      <c r="N129" s="215" t="s">
        <v>47</v>
      </c>
      <c r="O129" s="63"/>
      <c r="P129" s="171">
        <f>O129*H129</f>
        <v>0</v>
      </c>
      <c r="Q129" s="171">
        <v>0</v>
      </c>
      <c r="R129" s="171">
        <f>Q129*H129</f>
        <v>0</v>
      </c>
      <c r="S129" s="171">
        <v>0</v>
      </c>
      <c r="T129" s="172">
        <f>S129*H129</f>
        <v>0</v>
      </c>
      <c r="U129" s="33"/>
      <c r="V129" s="33"/>
      <c r="W129" s="33"/>
      <c r="X129" s="33"/>
      <c r="Y129" s="33"/>
      <c r="Z129" s="33"/>
      <c r="AA129" s="33"/>
      <c r="AB129" s="33"/>
      <c r="AC129" s="33"/>
      <c r="AD129" s="33"/>
      <c r="AE129" s="33"/>
      <c r="AR129" s="173" t="s">
        <v>480</v>
      </c>
      <c r="AT129" s="173" t="s">
        <v>340</v>
      </c>
      <c r="AU129" s="173" t="s">
        <v>83</v>
      </c>
      <c r="AY129" s="16" t="s">
        <v>176</v>
      </c>
      <c r="BE129" s="174">
        <f>IF(N129="základní",J129,0)</f>
        <v>0</v>
      </c>
      <c r="BF129" s="174">
        <f>IF(N129="snížená",J129,0)</f>
        <v>0</v>
      </c>
      <c r="BG129" s="174">
        <f>IF(N129="zákl. přenesená",J129,0)</f>
        <v>0</v>
      </c>
      <c r="BH129" s="174">
        <f>IF(N129="sníž. přenesená",J129,0)</f>
        <v>0</v>
      </c>
      <c r="BI129" s="174">
        <f>IF(N129="nulová",J129,0)</f>
        <v>0</v>
      </c>
      <c r="BJ129" s="16" t="s">
        <v>83</v>
      </c>
      <c r="BK129" s="174">
        <f>ROUND(I129*H129,2)</f>
        <v>0</v>
      </c>
      <c r="BL129" s="16" t="s">
        <v>480</v>
      </c>
      <c r="BM129" s="173" t="s">
        <v>526</v>
      </c>
    </row>
    <row r="130" spans="1:65" s="2" customFormat="1" ht="19.5">
      <c r="A130" s="33"/>
      <c r="B130" s="34"/>
      <c r="C130" s="35"/>
      <c r="D130" s="177" t="s">
        <v>184</v>
      </c>
      <c r="E130" s="35"/>
      <c r="F130" s="187" t="s">
        <v>692</v>
      </c>
      <c r="G130" s="35"/>
      <c r="H130" s="35"/>
      <c r="I130" s="188"/>
      <c r="J130" s="35"/>
      <c r="K130" s="35"/>
      <c r="L130" s="38"/>
      <c r="M130" s="189"/>
      <c r="N130" s="190"/>
      <c r="O130" s="63"/>
      <c r="P130" s="63"/>
      <c r="Q130" s="63"/>
      <c r="R130" s="63"/>
      <c r="S130" s="63"/>
      <c r="T130" s="64"/>
      <c r="U130" s="33"/>
      <c r="V130" s="33"/>
      <c r="W130" s="33"/>
      <c r="X130" s="33"/>
      <c r="Y130" s="33"/>
      <c r="Z130" s="33"/>
      <c r="AA130" s="33"/>
      <c r="AB130" s="33"/>
      <c r="AC130" s="33"/>
      <c r="AD130" s="33"/>
      <c r="AE130" s="33"/>
      <c r="AT130" s="16" t="s">
        <v>184</v>
      </c>
      <c r="AU130" s="16" t="s">
        <v>83</v>
      </c>
    </row>
    <row r="131" spans="1:65" s="12" customFormat="1" ht="11.25">
      <c r="B131" s="175"/>
      <c r="C131" s="176"/>
      <c r="D131" s="177" t="s">
        <v>179</v>
      </c>
      <c r="E131" s="178" t="s">
        <v>35</v>
      </c>
      <c r="F131" s="179" t="s">
        <v>693</v>
      </c>
      <c r="G131" s="176"/>
      <c r="H131" s="180">
        <v>2.92</v>
      </c>
      <c r="I131" s="181"/>
      <c r="J131" s="176"/>
      <c r="K131" s="176"/>
      <c r="L131" s="182"/>
      <c r="M131" s="183"/>
      <c r="N131" s="184"/>
      <c r="O131" s="184"/>
      <c r="P131" s="184"/>
      <c r="Q131" s="184"/>
      <c r="R131" s="184"/>
      <c r="S131" s="184"/>
      <c r="T131" s="185"/>
      <c r="AT131" s="186" t="s">
        <v>179</v>
      </c>
      <c r="AU131" s="186" t="s">
        <v>83</v>
      </c>
      <c r="AV131" s="12" t="s">
        <v>85</v>
      </c>
      <c r="AW131" s="12" t="s">
        <v>37</v>
      </c>
      <c r="AX131" s="12" t="s">
        <v>83</v>
      </c>
      <c r="AY131" s="186" t="s">
        <v>176</v>
      </c>
    </row>
    <row r="132" spans="1:65" s="2" customFormat="1" ht="66.75" customHeight="1">
      <c r="A132" s="33"/>
      <c r="B132" s="34"/>
      <c r="C132" s="207" t="s">
        <v>261</v>
      </c>
      <c r="D132" s="207" t="s">
        <v>340</v>
      </c>
      <c r="E132" s="208" t="s">
        <v>530</v>
      </c>
      <c r="F132" s="209" t="s">
        <v>531</v>
      </c>
      <c r="G132" s="210" t="s">
        <v>244</v>
      </c>
      <c r="H132" s="211">
        <v>2.92</v>
      </c>
      <c r="I132" s="212"/>
      <c r="J132" s="213">
        <f>ROUND(I132*H132,2)</f>
        <v>0</v>
      </c>
      <c r="K132" s="209" t="s">
        <v>174</v>
      </c>
      <c r="L132" s="38"/>
      <c r="M132" s="214" t="s">
        <v>35</v>
      </c>
      <c r="N132" s="215" t="s">
        <v>47</v>
      </c>
      <c r="O132" s="63"/>
      <c r="P132" s="171">
        <f>O132*H132</f>
        <v>0</v>
      </c>
      <c r="Q132" s="171">
        <v>0</v>
      </c>
      <c r="R132" s="171">
        <f>Q132*H132</f>
        <v>0</v>
      </c>
      <c r="S132" s="171">
        <v>0</v>
      </c>
      <c r="T132" s="172">
        <f>S132*H132</f>
        <v>0</v>
      </c>
      <c r="U132" s="33"/>
      <c r="V132" s="33"/>
      <c r="W132" s="33"/>
      <c r="X132" s="33"/>
      <c r="Y132" s="33"/>
      <c r="Z132" s="33"/>
      <c r="AA132" s="33"/>
      <c r="AB132" s="33"/>
      <c r="AC132" s="33"/>
      <c r="AD132" s="33"/>
      <c r="AE132" s="33"/>
      <c r="AR132" s="173" t="s">
        <v>480</v>
      </c>
      <c r="AT132" s="173" t="s">
        <v>340</v>
      </c>
      <c r="AU132" s="173" t="s">
        <v>83</v>
      </c>
      <c r="AY132" s="16" t="s">
        <v>176</v>
      </c>
      <c r="BE132" s="174">
        <f>IF(N132="základní",J132,0)</f>
        <v>0</v>
      </c>
      <c r="BF132" s="174">
        <f>IF(N132="snížená",J132,0)</f>
        <v>0</v>
      </c>
      <c r="BG132" s="174">
        <f>IF(N132="zákl. přenesená",J132,0)</f>
        <v>0</v>
      </c>
      <c r="BH132" s="174">
        <f>IF(N132="sníž. přenesená",J132,0)</f>
        <v>0</v>
      </c>
      <c r="BI132" s="174">
        <f>IF(N132="nulová",J132,0)</f>
        <v>0</v>
      </c>
      <c r="BJ132" s="16" t="s">
        <v>83</v>
      </c>
      <c r="BK132" s="174">
        <f>ROUND(I132*H132,2)</f>
        <v>0</v>
      </c>
      <c r="BL132" s="16" t="s">
        <v>480</v>
      </c>
      <c r="BM132" s="173" t="s">
        <v>532</v>
      </c>
    </row>
    <row r="133" spans="1:65" s="2" customFormat="1" ht="29.25">
      <c r="A133" s="33"/>
      <c r="B133" s="34"/>
      <c r="C133" s="35"/>
      <c r="D133" s="177" t="s">
        <v>184</v>
      </c>
      <c r="E133" s="35"/>
      <c r="F133" s="187" t="s">
        <v>694</v>
      </c>
      <c r="G133" s="35"/>
      <c r="H133" s="35"/>
      <c r="I133" s="188"/>
      <c r="J133" s="35"/>
      <c r="K133" s="35"/>
      <c r="L133" s="38"/>
      <c r="M133" s="189"/>
      <c r="N133" s="190"/>
      <c r="O133" s="63"/>
      <c r="P133" s="63"/>
      <c r="Q133" s="63"/>
      <c r="R133" s="63"/>
      <c r="S133" s="63"/>
      <c r="T133" s="64"/>
      <c r="U133" s="33"/>
      <c r="V133" s="33"/>
      <c r="W133" s="33"/>
      <c r="X133" s="33"/>
      <c r="Y133" s="33"/>
      <c r="Z133" s="33"/>
      <c r="AA133" s="33"/>
      <c r="AB133" s="33"/>
      <c r="AC133" s="33"/>
      <c r="AD133" s="33"/>
      <c r="AE133" s="33"/>
      <c r="AT133" s="16" t="s">
        <v>184</v>
      </c>
      <c r="AU133" s="16" t="s">
        <v>83</v>
      </c>
    </row>
    <row r="134" spans="1:65" s="12" customFormat="1" ht="11.25">
      <c r="B134" s="175"/>
      <c r="C134" s="176"/>
      <c r="D134" s="177" t="s">
        <v>179</v>
      </c>
      <c r="E134" s="178" t="s">
        <v>35</v>
      </c>
      <c r="F134" s="179" t="s">
        <v>693</v>
      </c>
      <c r="G134" s="176"/>
      <c r="H134" s="180">
        <v>2.92</v>
      </c>
      <c r="I134" s="181"/>
      <c r="J134" s="176"/>
      <c r="K134" s="176"/>
      <c r="L134" s="182"/>
      <c r="M134" s="183"/>
      <c r="N134" s="184"/>
      <c r="O134" s="184"/>
      <c r="P134" s="184"/>
      <c r="Q134" s="184"/>
      <c r="R134" s="184"/>
      <c r="S134" s="184"/>
      <c r="T134" s="185"/>
      <c r="AT134" s="186" t="s">
        <v>179</v>
      </c>
      <c r="AU134" s="186" t="s">
        <v>83</v>
      </c>
      <c r="AV134" s="12" t="s">
        <v>85</v>
      </c>
      <c r="AW134" s="12" t="s">
        <v>37</v>
      </c>
      <c r="AX134" s="12" t="s">
        <v>83</v>
      </c>
      <c r="AY134" s="186" t="s">
        <v>176</v>
      </c>
    </row>
    <row r="135" spans="1:65" s="2" customFormat="1" ht="44.25" customHeight="1">
      <c r="A135" s="33"/>
      <c r="B135" s="34"/>
      <c r="C135" s="207" t="s">
        <v>266</v>
      </c>
      <c r="D135" s="207" t="s">
        <v>340</v>
      </c>
      <c r="E135" s="208" t="s">
        <v>508</v>
      </c>
      <c r="F135" s="209" t="s">
        <v>509</v>
      </c>
      <c r="G135" s="210" t="s">
        <v>244</v>
      </c>
      <c r="H135" s="211">
        <v>0.77</v>
      </c>
      <c r="I135" s="212"/>
      <c r="J135" s="213">
        <f>ROUND(I135*H135,2)</f>
        <v>0</v>
      </c>
      <c r="K135" s="209" t="s">
        <v>174</v>
      </c>
      <c r="L135" s="38"/>
      <c r="M135" s="214" t="s">
        <v>35</v>
      </c>
      <c r="N135" s="215" t="s">
        <v>47</v>
      </c>
      <c r="O135" s="63"/>
      <c r="P135" s="171">
        <f>O135*H135</f>
        <v>0</v>
      </c>
      <c r="Q135" s="171">
        <v>0</v>
      </c>
      <c r="R135" s="171">
        <f>Q135*H135</f>
        <v>0</v>
      </c>
      <c r="S135" s="171">
        <v>0</v>
      </c>
      <c r="T135" s="172">
        <f>S135*H135</f>
        <v>0</v>
      </c>
      <c r="U135" s="33"/>
      <c r="V135" s="33"/>
      <c r="W135" s="33"/>
      <c r="X135" s="33"/>
      <c r="Y135" s="33"/>
      <c r="Z135" s="33"/>
      <c r="AA135" s="33"/>
      <c r="AB135" s="33"/>
      <c r="AC135" s="33"/>
      <c r="AD135" s="33"/>
      <c r="AE135" s="33"/>
      <c r="AR135" s="173" t="s">
        <v>480</v>
      </c>
      <c r="AT135" s="173" t="s">
        <v>340</v>
      </c>
      <c r="AU135" s="173" t="s">
        <v>83</v>
      </c>
      <c r="AY135" s="16" t="s">
        <v>176</v>
      </c>
      <c r="BE135" s="174">
        <f>IF(N135="základní",J135,0)</f>
        <v>0</v>
      </c>
      <c r="BF135" s="174">
        <f>IF(N135="snížená",J135,0)</f>
        <v>0</v>
      </c>
      <c r="BG135" s="174">
        <f>IF(N135="zákl. přenesená",J135,0)</f>
        <v>0</v>
      </c>
      <c r="BH135" s="174">
        <f>IF(N135="sníž. přenesená",J135,0)</f>
        <v>0</v>
      </c>
      <c r="BI135" s="174">
        <f>IF(N135="nulová",J135,0)</f>
        <v>0</v>
      </c>
      <c r="BJ135" s="16" t="s">
        <v>83</v>
      </c>
      <c r="BK135" s="174">
        <f>ROUND(I135*H135,2)</f>
        <v>0</v>
      </c>
      <c r="BL135" s="16" t="s">
        <v>480</v>
      </c>
      <c r="BM135" s="173" t="s">
        <v>555</v>
      </c>
    </row>
    <row r="136" spans="1:65" s="2" customFormat="1" ht="19.5">
      <c r="A136" s="33"/>
      <c r="B136" s="34"/>
      <c r="C136" s="35"/>
      <c r="D136" s="177" t="s">
        <v>184</v>
      </c>
      <c r="E136" s="35"/>
      <c r="F136" s="187" t="s">
        <v>556</v>
      </c>
      <c r="G136" s="35"/>
      <c r="H136" s="35"/>
      <c r="I136" s="188"/>
      <c r="J136" s="35"/>
      <c r="K136" s="35"/>
      <c r="L136" s="38"/>
      <c r="M136" s="189"/>
      <c r="N136" s="190"/>
      <c r="O136" s="63"/>
      <c r="P136" s="63"/>
      <c r="Q136" s="63"/>
      <c r="R136" s="63"/>
      <c r="S136" s="63"/>
      <c r="T136" s="64"/>
      <c r="U136" s="33"/>
      <c r="V136" s="33"/>
      <c r="W136" s="33"/>
      <c r="X136" s="33"/>
      <c r="Y136" s="33"/>
      <c r="Z136" s="33"/>
      <c r="AA136" s="33"/>
      <c r="AB136" s="33"/>
      <c r="AC136" s="33"/>
      <c r="AD136" s="33"/>
      <c r="AE136" s="33"/>
      <c r="AT136" s="16" t="s">
        <v>184</v>
      </c>
      <c r="AU136" s="16" t="s">
        <v>83</v>
      </c>
    </row>
    <row r="137" spans="1:65" s="12" customFormat="1" ht="11.25">
      <c r="B137" s="175"/>
      <c r="C137" s="176"/>
      <c r="D137" s="177" t="s">
        <v>179</v>
      </c>
      <c r="E137" s="178" t="s">
        <v>35</v>
      </c>
      <c r="F137" s="179" t="s">
        <v>695</v>
      </c>
      <c r="G137" s="176"/>
      <c r="H137" s="180">
        <v>0.77</v>
      </c>
      <c r="I137" s="181"/>
      <c r="J137" s="176"/>
      <c r="K137" s="176"/>
      <c r="L137" s="182"/>
      <c r="M137" s="183"/>
      <c r="N137" s="184"/>
      <c r="O137" s="184"/>
      <c r="P137" s="184"/>
      <c r="Q137" s="184"/>
      <c r="R137" s="184"/>
      <c r="S137" s="184"/>
      <c r="T137" s="185"/>
      <c r="AT137" s="186" t="s">
        <v>179</v>
      </c>
      <c r="AU137" s="186" t="s">
        <v>83</v>
      </c>
      <c r="AV137" s="12" t="s">
        <v>85</v>
      </c>
      <c r="AW137" s="12" t="s">
        <v>37</v>
      </c>
      <c r="AX137" s="12" t="s">
        <v>83</v>
      </c>
      <c r="AY137" s="186" t="s">
        <v>176</v>
      </c>
    </row>
    <row r="138" spans="1:65" s="2" customFormat="1" ht="66.75" customHeight="1">
      <c r="A138" s="33"/>
      <c r="B138" s="34"/>
      <c r="C138" s="207" t="s">
        <v>271</v>
      </c>
      <c r="D138" s="207" t="s">
        <v>340</v>
      </c>
      <c r="E138" s="208" t="s">
        <v>540</v>
      </c>
      <c r="F138" s="209" t="s">
        <v>541</v>
      </c>
      <c r="G138" s="210" t="s">
        <v>244</v>
      </c>
      <c r="H138" s="211">
        <v>0.77</v>
      </c>
      <c r="I138" s="212"/>
      <c r="J138" s="213">
        <f>ROUND(I138*H138,2)</f>
        <v>0</v>
      </c>
      <c r="K138" s="209" t="s">
        <v>174</v>
      </c>
      <c r="L138" s="38"/>
      <c r="M138" s="214" t="s">
        <v>35</v>
      </c>
      <c r="N138" s="215" t="s">
        <v>47</v>
      </c>
      <c r="O138" s="63"/>
      <c r="P138" s="171">
        <f>O138*H138</f>
        <v>0</v>
      </c>
      <c r="Q138" s="171">
        <v>0</v>
      </c>
      <c r="R138" s="171">
        <f>Q138*H138</f>
        <v>0</v>
      </c>
      <c r="S138" s="171">
        <v>0</v>
      </c>
      <c r="T138" s="172">
        <f>S138*H138</f>
        <v>0</v>
      </c>
      <c r="U138" s="33"/>
      <c r="V138" s="33"/>
      <c r="W138" s="33"/>
      <c r="X138" s="33"/>
      <c r="Y138" s="33"/>
      <c r="Z138" s="33"/>
      <c r="AA138" s="33"/>
      <c r="AB138" s="33"/>
      <c r="AC138" s="33"/>
      <c r="AD138" s="33"/>
      <c r="AE138" s="33"/>
      <c r="AR138" s="173" t="s">
        <v>480</v>
      </c>
      <c r="AT138" s="173" t="s">
        <v>340</v>
      </c>
      <c r="AU138" s="173" t="s">
        <v>83</v>
      </c>
      <c r="AY138" s="16" t="s">
        <v>176</v>
      </c>
      <c r="BE138" s="174">
        <f>IF(N138="základní",J138,0)</f>
        <v>0</v>
      </c>
      <c r="BF138" s="174">
        <f>IF(N138="snížená",J138,0)</f>
        <v>0</v>
      </c>
      <c r="BG138" s="174">
        <f>IF(N138="zákl. přenesená",J138,0)</f>
        <v>0</v>
      </c>
      <c r="BH138" s="174">
        <f>IF(N138="sníž. přenesená",J138,0)</f>
        <v>0</v>
      </c>
      <c r="BI138" s="174">
        <f>IF(N138="nulová",J138,0)</f>
        <v>0</v>
      </c>
      <c r="BJ138" s="16" t="s">
        <v>83</v>
      </c>
      <c r="BK138" s="174">
        <f>ROUND(I138*H138,2)</f>
        <v>0</v>
      </c>
      <c r="BL138" s="16" t="s">
        <v>480</v>
      </c>
      <c r="BM138" s="173" t="s">
        <v>559</v>
      </c>
    </row>
    <row r="139" spans="1:65" s="2" customFormat="1" ht="19.5">
      <c r="A139" s="33"/>
      <c r="B139" s="34"/>
      <c r="C139" s="35"/>
      <c r="D139" s="177" t="s">
        <v>184</v>
      </c>
      <c r="E139" s="35"/>
      <c r="F139" s="187" t="s">
        <v>556</v>
      </c>
      <c r="G139" s="35"/>
      <c r="H139" s="35"/>
      <c r="I139" s="188"/>
      <c r="J139" s="35"/>
      <c r="K139" s="35"/>
      <c r="L139" s="38"/>
      <c r="M139" s="189"/>
      <c r="N139" s="190"/>
      <c r="O139" s="63"/>
      <c r="P139" s="63"/>
      <c r="Q139" s="63"/>
      <c r="R139" s="63"/>
      <c r="S139" s="63"/>
      <c r="T139" s="64"/>
      <c r="U139" s="33"/>
      <c r="V139" s="33"/>
      <c r="W139" s="33"/>
      <c r="X139" s="33"/>
      <c r="Y139" s="33"/>
      <c r="Z139" s="33"/>
      <c r="AA139" s="33"/>
      <c r="AB139" s="33"/>
      <c r="AC139" s="33"/>
      <c r="AD139" s="33"/>
      <c r="AE139" s="33"/>
      <c r="AT139" s="16" t="s">
        <v>184</v>
      </c>
      <c r="AU139" s="16" t="s">
        <v>83</v>
      </c>
    </row>
    <row r="140" spans="1:65" s="12" customFormat="1" ht="11.25">
      <c r="B140" s="175"/>
      <c r="C140" s="176"/>
      <c r="D140" s="177" t="s">
        <v>179</v>
      </c>
      <c r="E140" s="178" t="s">
        <v>35</v>
      </c>
      <c r="F140" s="179" t="s">
        <v>695</v>
      </c>
      <c r="G140" s="176"/>
      <c r="H140" s="180">
        <v>0.77</v>
      </c>
      <c r="I140" s="181"/>
      <c r="J140" s="176"/>
      <c r="K140" s="176"/>
      <c r="L140" s="182"/>
      <c r="M140" s="183"/>
      <c r="N140" s="184"/>
      <c r="O140" s="184"/>
      <c r="P140" s="184"/>
      <c r="Q140" s="184"/>
      <c r="R140" s="184"/>
      <c r="S140" s="184"/>
      <c r="T140" s="185"/>
      <c r="AT140" s="186" t="s">
        <v>179</v>
      </c>
      <c r="AU140" s="186" t="s">
        <v>83</v>
      </c>
      <c r="AV140" s="12" t="s">
        <v>85</v>
      </c>
      <c r="AW140" s="12" t="s">
        <v>37</v>
      </c>
      <c r="AX140" s="12" t="s">
        <v>83</v>
      </c>
      <c r="AY140" s="186" t="s">
        <v>176</v>
      </c>
    </row>
    <row r="141" spans="1:65" s="2" customFormat="1" ht="60">
      <c r="A141" s="33"/>
      <c r="B141" s="34"/>
      <c r="C141" s="207" t="s">
        <v>275</v>
      </c>
      <c r="D141" s="207" t="s">
        <v>340</v>
      </c>
      <c r="E141" s="208" t="s">
        <v>658</v>
      </c>
      <c r="F141" s="209" t="s">
        <v>659</v>
      </c>
      <c r="G141" s="210" t="s">
        <v>244</v>
      </c>
      <c r="H141" s="211">
        <v>28.8</v>
      </c>
      <c r="I141" s="212"/>
      <c r="J141" s="213">
        <f>ROUND(I141*H141,2)</f>
        <v>0</v>
      </c>
      <c r="K141" s="209" t="s">
        <v>174</v>
      </c>
      <c r="L141" s="38"/>
      <c r="M141" s="214" t="s">
        <v>35</v>
      </c>
      <c r="N141" s="215" t="s">
        <v>47</v>
      </c>
      <c r="O141" s="63"/>
      <c r="P141" s="171">
        <f>O141*H141</f>
        <v>0</v>
      </c>
      <c r="Q141" s="171">
        <v>0</v>
      </c>
      <c r="R141" s="171">
        <f>Q141*H141</f>
        <v>0</v>
      </c>
      <c r="S141" s="171">
        <v>0</v>
      </c>
      <c r="T141" s="172">
        <f>S141*H141</f>
        <v>0</v>
      </c>
      <c r="U141" s="33"/>
      <c r="V141" s="33"/>
      <c r="W141" s="33"/>
      <c r="X141" s="33"/>
      <c r="Y141" s="33"/>
      <c r="Z141" s="33"/>
      <c r="AA141" s="33"/>
      <c r="AB141" s="33"/>
      <c r="AC141" s="33"/>
      <c r="AD141" s="33"/>
      <c r="AE141" s="33"/>
      <c r="AR141" s="173" t="s">
        <v>480</v>
      </c>
      <c r="AT141" s="173" t="s">
        <v>340</v>
      </c>
      <c r="AU141" s="173" t="s">
        <v>83</v>
      </c>
      <c r="AY141" s="16" t="s">
        <v>176</v>
      </c>
      <c r="BE141" s="174">
        <f>IF(N141="základní",J141,0)</f>
        <v>0</v>
      </c>
      <c r="BF141" s="174">
        <f>IF(N141="snížená",J141,0)</f>
        <v>0</v>
      </c>
      <c r="BG141" s="174">
        <f>IF(N141="zákl. přenesená",J141,0)</f>
        <v>0</v>
      </c>
      <c r="BH141" s="174">
        <f>IF(N141="sníž. přenesená",J141,0)</f>
        <v>0</v>
      </c>
      <c r="BI141" s="174">
        <f>IF(N141="nulová",J141,0)</f>
        <v>0</v>
      </c>
      <c r="BJ141" s="16" t="s">
        <v>83</v>
      </c>
      <c r="BK141" s="174">
        <f>ROUND(I141*H141,2)</f>
        <v>0</v>
      </c>
      <c r="BL141" s="16" t="s">
        <v>480</v>
      </c>
      <c r="BM141" s="173" t="s">
        <v>660</v>
      </c>
    </row>
    <row r="142" spans="1:65" s="2" customFormat="1" ht="19.5">
      <c r="A142" s="33"/>
      <c r="B142" s="34"/>
      <c r="C142" s="35"/>
      <c r="D142" s="177" t="s">
        <v>184</v>
      </c>
      <c r="E142" s="35"/>
      <c r="F142" s="187" t="s">
        <v>661</v>
      </c>
      <c r="G142" s="35"/>
      <c r="H142" s="35"/>
      <c r="I142" s="188"/>
      <c r="J142" s="35"/>
      <c r="K142" s="35"/>
      <c r="L142" s="38"/>
      <c r="M142" s="189"/>
      <c r="N142" s="190"/>
      <c r="O142" s="63"/>
      <c r="P142" s="63"/>
      <c r="Q142" s="63"/>
      <c r="R142" s="63"/>
      <c r="S142" s="63"/>
      <c r="T142" s="64"/>
      <c r="U142" s="33"/>
      <c r="V142" s="33"/>
      <c r="W142" s="33"/>
      <c r="X142" s="33"/>
      <c r="Y142" s="33"/>
      <c r="Z142" s="33"/>
      <c r="AA142" s="33"/>
      <c r="AB142" s="33"/>
      <c r="AC142" s="33"/>
      <c r="AD142" s="33"/>
      <c r="AE142" s="33"/>
      <c r="AT142" s="16" t="s">
        <v>184</v>
      </c>
      <c r="AU142" s="16" t="s">
        <v>83</v>
      </c>
    </row>
    <row r="143" spans="1:65" s="12" customFormat="1" ht="11.25">
      <c r="B143" s="175"/>
      <c r="C143" s="176"/>
      <c r="D143" s="177" t="s">
        <v>179</v>
      </c>
      <c r="E143" s="178" t="s">
        <v>35</v>
      </c>
      <c r="F143" s="179" t="s">
        <v>696</v>
      </c>
      <c r="G143" s="176"/>
      <c r="H143" s="180">
        <v>28.8</v>
      </c>
      <c r="I143" s="181"/>
      <c r="J143" s="176"/>
      <c r="K143" s="176"/>
      <c r="L143" s="182"/>
      <c r="M143" s="183"/>
      <c r="N143" s="184"/>
      <c r="O143" s="184"/>
      <c r="P143" s="184"/>
      <c r="Q143" s="184"/>
      <c r="R143" s="184"/>
      <c r="S143" s="184"/>
      <c r="T143" s="185"/>
      <c r="AT143" s="186" t="s">
        <v>179</v>
      </c>
      <c r="AU143" s="186" t="s">
        <v>83</v>
      </c>
      <c r="AV143" s="12" t="s">
        <v>85</v>
      </c>
      <c r="AW143" s="12" t="s">
        <v>37</v>
      </c>
      <c r="AX143" s="12" t="s">
        <v>83</v>
      </c>
      <c r="AY143" s="186" t="s">
        <v>176</v>
      </c>
    </row>
    <row r="144" spans="1:65" s="2" customFormat="1" ht="48">
      <c r="A144" s="33"/>
      <c r="B144" s="34"/>
      <c r="C144" s="207" t="s">
        <v>279</v>
      </c>
      <c r="D144" s="207" t="s">
        <v>340</v>
      </c>
      <c r="E144" s="208" t="s">
        <v>663</v>
      </c>
      <c r="F144" s="209" t="s">
        <v>664</v>
      </c>
      <c r="G144" s="210" t="s">
        <v>244</v>
      </c>
      <c r="H144" s="211">
        <v>28.8</v>
      </c>
      <c r="I144" s="212"/>
      <c r="J144" s="213">
        <f>ROUND(I144*H144,2)</f>
        <v>0</v>
      </c>
      <c r="K144" s="209" t="s">
        <v>174</v>
      </c>
      <c r="L144" s="38"/>
      <c r="M144" s="214" t="s">
        <v>35</v>
      </c>
      <c r="N144" s="215" t="s">
        <v>47</v>
      </c>
      <c r="O144" s="63"/>
      <c r="P144" s="171">
        <f>O144*H144</f>
        <v>0</v>
      </c>
      <c r="Q144" s="171">
        <v>0</v>
      </c>
      <c r="R144" s="171">
        <f>Q144*H144</f>
        <v>0</v>
      </c>
      <c r="S144" s="171">
        <v>0</v>
      </c>
      <c r="T144" s="172">
        <f>S144*H144</f>
        <v>0</v>
      </c>
      <c r="U144" s="33"/>
      <c r="V144" s="33"/>
      <c r="W144" s="33"/>
      <c r="X144" s="33"/>
      <c r="Y144" s="33"/>
      <c r="Z144" s="33"/>
      <c r="AA144" s="33"/>
      <c r="AB144" s="33"/>
      <c r="AC144" s="33"/>
      <c r="AD144" s="33"/>
      <c r="AE144" s="33"/>
      <c r="AR144" s="173" t="s">
        <v>480</v>
      </c>
      <c r="AT144" s="173" t="s">
        <v>340</v>
      </c>
      <c r="AU144" s="173" t="s">
        <v>83</v>
      </c>
      <c r="AY144" s="16" t="s">
        <v>176</v>
      </c>
      <c r="BE144" s="174">
        <f>IF(N144="základní",J144,0)</f>
        <v>0</v>
      </c>
      <c r="BF144" s="174">
        <f>IF(N144="snížená",J144,0)</f>
        <v>0</v>
      </c>
      <c r="BG144" s="174">
        <f>IF(N144="zákl. přenesená",J144,0)</f>
        <v>0</v>
      </c>
      <c r="BH144" s="174">
        <f>IF(N144="sníž. přenesená",J144,0)</f>
        <v>0</v>
      </c>
      <c r="BI144" s="174">
        <f>IF(N144="nulová",J144,0)</f>
        <v>0</v>
      </c>
      <c r="BJ144" s="16" t="s">
        <v>83</v>
      </c>
      <c r="BK144" s="174">
        <f>ROUND(I144*H144,2)</f>
        <v>0</v>
      </c>
      <c r="BL144" s="16" t="s">
        <v>480</v>
      </c>
      <c r="BM144" s="173" t="s">
        <v>665</v>
      </c>
    </row>
    <row r="145" spans="1:65" s="2" customFormat="1" ht="19.5">
      <c r="A145" s="33"/>
      <c r="B145" s="34"/>
      <c r="C145" s="35"/>
      <c r="D145" s="177" t="s">
        <v>184</v>
      </c>
      <c r="E145" s="35"/>
      <c r="F145" s="187" t="s">
        <v>697</v>
      </c>
      <c r="G145" s="35"/>
      <c r="H145" s="35"/>
      <c r="I145" s="188"/>
      <c r="J145" s="35"/>
      <c r="K145" s="35"/>
      <c r="L145" s="38"/>
      <c r="M145" s="189"/>
      <c r="N145" s="190"/>
      <c r="O145" s="63"/>
      <c r="P145" s="63"/>
      <c r="Q145" s="63"/>
      <c r="R145" s="63"/>
      <c r="S145" s="63"/>
      <c r="T145" s="64"/>
      <c r="U145" s="33"/>
      <c r="V145" s="33"/>
      <c r="W145" s="33"/>
      <c r="X145" s="33"/>
      <c r="Y145" s="33"/>
      <c r="Z145" s="33"/>
      <c r="AA145" s="33"/>
      <c r="AB145" s="33"/>
      <c r="AC145" s="33"/>
      <c r="AD145" s="33"/>
      <c r="AE145" s="33"/>
      <c r="AT145" s="16" t="s">
        <v>184</v>
      </c>
      <c r="AU145" s="16" t="s">
        <v>83</v>
      </c>
    </row>
    <row r="146" spans="1:65" s="12" customFormat="1" ht="11.25">
      <c r="B146" s="175"/>
      <c r="C146" s="176"/>
      <c r="D146" s="177" t="s">
        <v>179</v>
      </c>
      <c r="E146" s="178" t="s">
        <v>35</v>
      </c>
      <c r="F146" s="179" t="s">
        <v>696</v>
      </c>
      <c r="G146" s="176"/>
      <c r="H146" s="180">
        <v>28.8</v>
      </c>
      <c r="I146" s="181"/>
      <c r="J146" s="176"/>
      <c r="K146" s="176"/>
      <c r="L146" s="182"/>
      <c r="M146" s="183"/>
      <c r="N146" s="184"/>
      <c r="O146" s="184"/>
      <c r="P146" s="184"/>
      <c r="Q146" s="184"/>
      <c r="R146" s="184"/>
      <c r="S146" s="184"/>
      <c r="T146" s="185"/>
      <c r="AT146" s="186" t="s">
        <v>179</v>
      </c>
      <c r="AU146" s="186" t="s">
        <v>83</v>
      </c>
      <c r="AV146" s="12" t="s">
        <v>85</v>
      </c>
      <c r="AW146" s="12" t="s">
        <v>37</v>
      </c>
      <c r="AX146" s="12" t="s">
        <v>83</v>
      </c>
      <c r="AY146" s="186" t="s">
        <v>176</v>
      </c>
    </row>
    <row r="147" spans="1:65" s="2" customFormat="1" ht="48">
      <c r="A147" s="33"/>
      <c r="B147" s="34"/>
      <c r="C147" s="207" t="s">
        <v>7</v>
      </c>
      <c r="D147" s="207" t="s">
        <v>340</v>
      </c>
      <c r="E147" s="208" t="s">
        <v>561</v>
      </c>
      <c r="F147" s="209" t="s">
        <v>562</v>
      </c>
      <c r="G147" s="210" t="s">
        <v>244</v>
      </c>
      <c r="H147" s="211">
        <v>0.76500000000000001</v>
      </c>
      <c r="I147" s="212"/>
      <c r="J147" s="213">
        <f>ROUND(I147*H147,2)</f>
        <v>0</v>
      </c>
      <c r="K147" s="209" t="s">
        <v>174</v>
      </c>
      <c r="L147" s="38"/>
      <c r="M147" s="214" t="s">
        <v>35</v>
      </c>
      <c r="N147" s="215" t="s">
        <v>47</v>
      </c>
      <c r="O147" s="63"/>
      <c r="P147" s="171">
        <f>O147*H147</f>
        <v>0</v>
      </c>
      <c r="Q147" s="171">
        <v>0</v>
      </c>
      <c r="R147" s="171">
        <f>Q147*H147</f>
        <v>0</v>
      </c>
      <c r="S147" s="171">
        <v>0</v>
      </c>
      <c r="T147" s="172">
        <f>S147*H147</f>
        <v>0</v>
      </c>
      <c r="U147" s="33"/>
      <c r="V147" s="33"/>
      <c r="W147" s="33"/>
      <c r="X147" s="33"/>
      <c r="Y147" s="33"/>
      <c r="Z147" s="33"/>
      <c r="AA147" s="33"/>
      <c r="AB147" s="33"/>
      <c r="AC147" s="33"/>
      <c r="AD147" s="33"/>
      <c r="AE147" s="33"/>
      <c r="AR147" s="173" t="s">
        <v>480</v>
      </c>
      <c r="AT147" s="173" t="s">
        <v>340</v>
      </c>
      <c r="AU147" s="173" t="s">
        <v>83</v>
      </c>
      <c r="AY147" s="16" t="s">
        <v>176</v>
      </c>
      <c r="BE147" s="174">
        <f>IF(N147="základní",J147,0)</f>
        <v>0</v>
      </c>
      <c r="BF147" s="174">
        <f>IF(N147="snížená",J147,0)</f>
        <v>0</v>
      </c>
      <c r="BG147" s="174">
        <f>IF(N147="zákl. přenesená",J147,0)</f>
        <v>0</v>
      </c>
      <c r="BH147" s="174">
        <f>IF(N147="sníž. přenesená",J147,0)</f>
        <v>0</v>
      </c>
      <c r="BI147" s="174">
        <f>IF(N147="nulová",J147,0)</f>
        <v>0</v>
      </c>
      <c r="BJ147" s="16" t="s">
        <v>83</v>
      </c>
      <c r="BK147" s="174">
        <f>ROUND(I147*H147,2)</f>
        <v>0</v>
      </c>
      <c r="BL147" s="16" t="s">
        <v>480</v>
      </c>
      <c r="BM147" s="173" t="s">
        <v>563</v>
      </c>
    </row>
    <row r="148" spans="1:65" s="2" customFormat="1" ht="19.5">
      <c r="A148" s="33"/>
      <c r="B148" s="34"/>
      <c r="C148" s="35"/>
      <c r="D148" s="177" t="s">
        <v>184</v>
      </c>
      <c r="E148" s="35"/>
      <c r="F148" s="187" t="s">
        <v>667</v>
      </c>
      <c r="G148" s="35"/>
      <c r="H148" s="35"/>
      <c r="I148" s="188"/>
      <c r="J148" s="35"/>
      <c r="K148" s="35"/>
      <c r="L148" s="38"/>
      <c r="M148" s="189"/>
      <c r="N148" s="190"/>
      <c r="O148" s="63"/>
      <c r="P148" s="63"/>
      <c r="Q148" s="63"/>
      <c r="R148" s="63"/>
      <c r="S148" s="63"/>
      <c r="T148" s="64"/>
      <c r="U148" s="33"/>
      <c r="V148" s="33"/>
      <c r="W148" s="33"/>
      <c r="X148" s="33"/>
      <c r="Y148" s="33"/>
      <c r="Z148" s="33"/>
      <c r="AA148" s="33"/>
      <c r="AB148" s="33"/>
      <c r="AC148" s="33"/>
      <c r="AD148" s="33"/>
      <c r="AE148" s="33"/>
      <c r="AT148" s="16" t="s">
        <v>184</v>
      </c>
      <c r="AU148" s="16" t="s">
        <v>83</v>
      </c>
    </row>
    <row r="149" spans="1:65" s="12" customFormat="1" ht="11.25">
      <c r="B149" s="175"/>
      <c r="C149" s="176"/>
      <c r="D149" s="177" t="s">
        <v>179</v>
      </c>
      <c r="E149" s="178" t="s">
        <v>35</v>
      </c>
      <c r="F149" s="179" t="s">
        <v>698</v>
      </c>
      <c r="G149" s="176"/>
      <c r="H149" s="180">
        <v>0.76500000000000001</v>
      </c>
      <c r="I149" s="181"/>
      <c r="J149" s="176"/>
      <c r="K149" s="176"/>
      <c r="L149" s="182"/>
      <c r="M149" s="183"/>
      <c r="N149" s="184"/>
      <c r="O149" s="184"/>
      <c r="P149" s="184"/>
      <c r="Q149" s="184"/>
      <c r="R149" s="184"/>
      <c r="S149" s="184"/>
      <c r="T149" s="185"/>
      <c r="AT149" s="186" t="s">
        <v>179</v>
      </c>
      <c r="AU149" s="186" t="s">
        <v>83</v>
      </c>
      <c r="AV149" s="12" t="s">
        <v>85</v>
      </c>
      <c r="AW149" s="12" t="s">
        <v>37</v>
      </c>
      <c r="AX149" s="12" t="s">
        <v>83</v>
      </c>
      <c r="AY149" s="186" t="s">
        <v>176</v>
      </c>
    </row>
    <row r="150" spans="1:65" s="2" customFormat="1" ht="44.25" customHeight="1">
      <c r="A150" s="33"/>
      <c r="B150" s="34"/>
      <c r="C150" s="207" t="s">
        <v>288</v>
      </c>
      <c r="D150" s="207" t="s">
        <v>340</v>
      </c>
      <c r="E150" s="208" t="s">
        <v>566</v>
      </c>
      <c r="F150" s="209" t="s">
        <v>567</v>
      </c>
      <c r="G150" s="210" t="s">
        <v>244</v>
      </c>
      <c r="H150" s="211">
        <v>5.0000000000000001E-3</v>
      </c>
      <c r="I150" s="212"/>
      <c r="J150" s="213">
        <f>ROUND(I150*H150,2)</f>
        <v>0</v>
      </c>
      <c r="K150" s="209" t="s">
        <v>174</v>
      </c>
      <c r="L150" s="38"/>
      <c r="M150" s="214" t="s">
        <v>35</v>
      </c>
      <c r="N150" s="215" t="s">
        <v>47</v>
      </c>
      <c r="O150" s="63"/>
      <c r="P150" s="171">
        <f>O150*H150</f>
        <v>0</v>
      </c>
      <c r="Q150" s="171">
        <v>0</v>
      </c>
      <c r="R150" s="171">
        <f>Q150*H150</f>
        <v>0</v>
      </c>
      <c r="S150" s="171">
        <v>0</v>
      </c>
      <c r="T150" s="172">
        <f>S150*H150</f>
        <v>0</v>
      </c>
      <c r="U150" s="33"/>
      <c r="V150" s="33"/>
      <c r="W150" s="33"/>
      <c r="X150" s="33"/>
      <c r="Y150" s="33"/>
      <c r="Z150" s="33"/>
      <c r="AA150" s="33"/>
      <c r="AB150" s="33"/>
      <c r="AC150" s="33"/>
      <c r="AD150" s="33"/>
      <c r="AE150" s="33"/>
      <c r="AR150" s="173" t="s">
        <v>480</v>
      </c>
      <c r="AT150" s="173" t="s">
        <v>340</v>
      </c>
      <c r="AU150" s="173" t="s">
        <v>83</v>
      </c>
      <c r="AY150" s="16" t="s">
        <v>176</v>
      </c>
      <c r="BE150" s="174">
        <f>IF(N150="základní",J150,0)</f>
        <v>0</v>
      </c>
      <c r="BF150" s="174">
        <f>IF(N150="snížená",J150,0)</f>
        <v>0</v>
      </c>
      <c r="BG150" s="174">
        <f>IF(N150="zákl. přenesená",J150,0)</f>
        <v>0</v>
      </c>
      <c r="BH150" s="174">
        <f>IF(N150="sníž. přenesená",J150,0)</f>
        <v>0</v>
      </c>
      <c r="BI150" s="174">
        <f>IF(N150="nulová",J150,0)</f>
        <v>0</v>
      </c>
      <c r="BJ150" s="16" t="s">
        <v>83</v>
      </c>
      <c r="BK150" s="174">
        <f>ROUND(I150*H150,2)</f>
        <v>0</v>
      </c>
      <c r="BL150" s="16" t="s">
        <v>480</v>
      </c>
      <c r="BM150" s="173" t="s">
        <v>568</v>
      </c>
    </row>
    <row r="151" spans="1:65" s="12" customFormat="1" ht="11.25">
      <c r="B151" s="175"/>
      <c r="C151" s="176"/>
      <c r="D151" s="177" t="s">
        <v>179</v>
      </c>
      <c r="E151" s="178" t="s">
        <v>35</v>
      </c>
      <c r="F151" s="179" t="s">
        <v>699</v>
      </c>
      <c r="G151" s="176"/>
      <c r="H151" s="180">
        <v>5.0000000000000001E-3</v>
      </c>
      <c r="I151" s="181"/>
      <c r="J151" s="176"/>
      <c r="K151" s="176"/>
      <c r="L151" s="182"/>
      <c r="M151" s="216"/>
      <c r="N151" s="217"/>
      <c r="O151" s="217"/>
      <c r="P151" s="217"/>
      <c r="Q151" s="217"/>
      <c r="R151" s="217"/>
      <c r="S151" s="217"/>
      <c r="T151" s="218"/>
      <c r="AT151" s="186" t="s">
        <v>179</v>
      </c>
      <c r="AU151" s="186" t="s">
        <v>83</v>
      </c>
      <c r="AV151" s="12" t="s">
        <v>85</v>
      </c>
      <c r="AW151" s="12" t="s">
        <v>37</v>
      </c>
      <c r="AX151" s="12" t="s">
        <v>83</v>
      </c>
      <c r="AY151" s="186" t="s">
        <v>176</v>
      </c>
    </row>
    <row r="152" spans="1:65" s="2" customFormat="1" ht="6.95" customHeight="1">
      <c r="A152" s="33"/>
      <c r="B152" s="46"/>
      <c r="C152" s="47"/>
      <c r="D152" s="47"/>
      <c r="E152" s="47"/>
      <c r="F152" s="47"/>
      <c r="G152" s="47"/>
      <c r="H152" s="47"/>
      <c r="I152" s="47"/>
      <c r="J152" s="47"/>
      <c r="K152" s="47"/>
      <c r="L152" s="38"/>
      <c r="M152" s="33"/>
      <c r="O152" s="33"/>
      <c r="P152" s="33"/>
      <c r="Q152" s="33"/>
      <c r="R152" s="33"/>
      <c r="S152" s="33"/>
      <c r="T152" s="33"/>
      <c r="U152" s="33"/>
      <c r="V152" s="33"/>
      <c r="W152" s="33"/>
      <c r="X152" s="33"/>
      <c r="Y152" s="33"/>
      <c r="Z152" s="33"/>
      <c r="AA152" s="33"/>
      <c r="AB152" s="33"/>
      <c r="AC152" s="33"/>
      <c r="AD152" s="33"/>
      <c r="AE152" s="33"/>
    </row>
  </sheetData>
  <sheetProtection algorithmName="SHA-512" hashValue="XAluhOvr9TSY0NTtbkMH7HGbYM+JGAG9KlCIFv+el4Y4VlSlJn0rUNMzZqO1hXAHUAcxvFX7h5lWXNO7Rs9arQ==" saltValue="3PE/4HXj6wbhFHRvaQmxCg4FYs9QSW7ka1DZ2IirQ/hp0cws40LHtVPQ3C+6qxgjHUP9LMLbdlpqDRM5fEhF+w==" spinCount="100000" sheet="1" objects="1" scenarios="1" formatColumns="0" formatRows="0" autoFilter="0"/>
  <autoFilter ref="C87:K15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76" workbookViewId="0">
      <selection activeCell="F100" sqref="F10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121</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782</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786</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ROUND((SUM(BE85:BE91)),  2)</f>
        <v>0</v>
      </c>
      <c r="G35" s="33"/>
      <c r="H35" s="33"/>
      <c r="I35" s="123">
        <v>0.21</v>
      </c>
      <c r="J35" s="122">
        <f>ROUND(((SUM(BE85:BE91))*I35),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ROUND((SUM(BF85:BF91)),  2)</f>
        <v>0</v>
      </c>
      <c r="G36" s="33"/>
      <c r="H36" s="33"/>
      <c r="I36" s="123">
        <v>0.15</v>
      </c>
      <c r="J36" s="122">
        <f>ROUND(((SUM(BF85:BF91))*I36),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ROUND((SUM(BG85:BG91)),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ROUND((SUM(BH85:BH91)),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ROUND((SUM(BI85:BI91)),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782</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05.2 - Materíál dodávaný zadavatelem - NEOCEŇOVAT!</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153</v>
      </c>
    </row>
    <row r="64" spans="1:47" s="2" customFormat="1" ht="21.75"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157</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357" t="str">
        <f>E7</f>
        <v>KR_Oprava trati v úseku Číčenice - Vodňany_bez_mat_zadavatele</v>
      </c>
      <c r="F73" s="358"/>
      <c r="G73" s="358"/>
      <c r="H73" s="358"/>
      <c r="I73" s="35"/>
      <c r="J73" s="35"/>
      <c r="K73" s="35"/>
      <c r="L73" s="112"/>
      <c r="S73" s="33"/>
      <c r="T73" s="33"/>
      <c r="U73" s="33"/>
      <c r="V73" s="33"/>
      <c r="W73" s="33"/>
      <c r="X73" s="33"/>
      <c r="Y73" s="33"/>
      <c r="Z73" s="33"/>
      <c r="AA73" s="33"/>
      <c r="AB73" s="33"/>
      <c r="AC73" s="33"/>
      <c r="AD73" s="33"/>
      <c r="AE73" s="33"/>
    </row>
    <row r="74" spans="1:31" s="1" customFormat="1" ht="12" customHeight="1">
      <c r="B74" s="20"/>
      <c r="C74" s="28" t="s">
        <v>144</v>
      </c>
      <c r="D74" s="21"/>
      <c r="E74" s="21"/>
      <c r="F74" s="21"/>
      <c r="G74" s="21"/>
      <c r="H74" s="21"/>
      <c r="I74" s="21"/>
      <c r="J74" s="21"/>
      <c r="K74" s="21"/>
      <c r="L74" s="19"/>
    </row>
    <row r="75" spans="1:31" s="2" customFormat="1" ht="16.5" customHeight="1">
      <c r="A75" s="33"/>
      <c r="B75" s="34"/>
      <c r="C75" s="35"/>
      <c r="D75" s="35"/>
      <c r="E75" s="357" t="s">
        <v>782</v>
      </c>
      <c r="F75" s="359"/>
      <c r="G75" s="359"/>
      <c r="H75" s="359"/>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146</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306" t="str">
        <f>E11</f>
        <v>SO 05.2 - Materíál dodávaný zadavatelem - NEOCEŇOVAT!</v>
      </c>
      <c r="F77" s="359"/>
      <c r="G77" s="359"/>
      <c r="H77" s="359"/>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197 dle JŘ, TÚ Číčenice - Vodňany</v>
      </c>
      <c r="G79" s="35"/>
      <c r="H79" s="35"/>
      <c r="I79" s="28" t="s">
        <v>24</v>
      </c>
      <c r="J79" s="58" t="str">
        <f>IF(J14="","",J14)</f>
        <v>1. 4. 2021</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158</v>
      </c>
      <c r="D84" s="153" t="s">
        <v>61</v>
      </c>
      <c r="E84" s="153" t="s">
        <v>57</v>
      </c>
      <c r="F84" s="153" t="s">
        <v>58</v>
      </c>
      <c r="G84" s="153" t="s">
        <v>159</v>
      </c>
      <c r="H84" s="153" t="s">
        <v>160</v>
      </c>
      <c r="I84" s="153" t="s">
        <v>161</v>
      </c>
      <c r="J84" s="153" t="s">
        <v>152</v>
      </c>
      <c r="K84" s="154" t="s">
        <v>162</v>
      </c>
      <c r="L84" s="155"/>
      <c r="M84" s="67" t="s">
        <v>35</v>
      </c>
      <c r="N84" s="68" t="s">
        <v>46</v>
      </c>
      <c r="O84" s="68" t="s">
        <v>163</v>
      </c>
      <c r="P84" s="68" t="s">
        <v>164</v>
      </c>
      <c r="Q84" s="68" t="s">
        <v>165</v>
      </c>
      <c r="R84" s="68" t="s">
        <v>166</v>
      </c>
      <c r="S84" s="68" t="s">
        <v>167</v>
      </c>
      <c r="T84" s="69" t="s">
        <v>168</v>
      </c>
      <c r="U84" s="150"/>
      <c r="V84" s="150"/>
      <c r="W84" s="150"/>
      <c r="X84" s="150"/>
      <c r="Y84" s="150"/>
      <c r="Z84" s="150"/>
      <c r="AA84" s="150"/>
      <c r="AB84" s="150"/>
      <c r="AC84" s="150"/>
      <c r="AD84" s="150"/>
      <c r="AE84" s="150"/>
    </row>
    <row r="85" spans="1:65" s="2" customFormat="1" ht="22.9" customHeight="1">
      <c r="A85" s="33"/>
      <c r="B85" s="34"/>
      <c r="C85" s="74" t="s">
        <v>169</v>
      </c>
      <c r="D85" s="35"/>
      <c r="E85" s="35"/>
      <c r="F85" s="35"/>
      <c r="G85" s="35"/>
      <c r="H85" s="35"/>
      <c r="I85" s="35"/>
      <c r="J85" s="156">
        <f>BK85</f>
        <v>0</v>
      </c>
      <c r="K85" s="35"/>
      <c r="L85" s="38"/>
      <c r="M85" s="70"/>
      <c r="N85" s="157"/>
      <c r="O85" s="71"/>
      <c r="P85" s="158">
        <f>SUM(P86:P91)</f>
        <v>0</v>
      </c>
      <c r="Q85" s="71"/>
      <c r="R85" s="158">
        <f>SUM(R86:R91)</f>
        <v>0</v>
      </c>
      <c r="S85" s="71"/>
      <c r="T85" s="159">
        <f>SUM(T86:T91)</f>
        <v>0</v>
      </c>
      <c r="U85" s="33"/>
      <c r="V85" s="33"/>
      <c r="W85" s="33"/>
      <c r="X85" s="33"/>
      <c r="Y85" s="33"/>
      <c r="Z85" s="33"/>
      <c r="AA85" s="33"/>
      <c r="AB85" s="33"/>
      <c r="AC85" s="33"/>
      <c r="AD85" s="33"/>
      <c r="AE85" s="33"/>
      <c r="AT85" s="16" t="s">
        <v>75</v>
      </c>
      <c r="AU85" s="16" t="s">
        <v>153</v>
      </c>
      <c r="BK85" s="160">
        <f>SUM(BK86:BK91)</f>
        <v>0</v>
      </c>
    </row>
    <row r="86" spans="1:65" s="2" customFormat="1" ht="16.5" customHeight="1">
      <c r="A86" s="33"/>
      <c r="B86" s="34"/>
      <c r="C86" s="161" t="s">
        <v>83</v>
      </c>
      <c r="D86" s="161" t="s">
        <v>170</v>
      </c>
      <c r="E86" s="162" t="s">
        <v>579</v>
      </c>
      <c r="F86" s="163" t="s">
        <v>580</v>
      </c>
      <c r="G86" s="164" t="s">
        <v>173</v>
      </c>
      <c r="H86" s="165">
        <v>10</v>
      </c>
      <c r="I86" s="368">
        <v>0</v>
      </c>
      <c r="J86" s="167">
        <f>ROUND(I86*H86,2)</f>
        <v>0</v>
      </c>
      <c r="K86" s="163" t="s">
        <v>174</v>
      </c>
      <c r="L86" s="168"/>
      <c r="M86" s="169" t="s">
        <v>35</v>
      </c>
      <c r="N86" s="170" t="s">
        <v>47</v>
      </c>
      <c r="O86" s="63"/>
      <c r="P86" s="171">
        <f>O86*H86</f>
        <v>0</v>
      </c>
      <c r="Q86" s="171">
        <v>0</v>
      </c>
      <c r="R86" s="171">
        <f>Q86*H86</f>
        <v>0</v>
      </c>
      <c r="S86" s="171">
        <v>0</v>
      </c>
      <c r="T86" s="172">
        <f>S86*H86</f>
        <v>0</v>
      </c>
      <c r="U86" s="33"/>
      <c r="V86" s="33"/>
      <c r="W86" s="33"/>
      <c r="X86" s="33"/>
      <c r="Y86" s="33"/>
      <c r="Z86" s="33"/>
      <c r="AA86" s="33"/>
      <c r="AB86" s="33"/>
      <c r="AC86" s="33"/>
      <c r="AD86" s="33"/>
      <c r="AE86" s="33"/>
      <c r="AR86" s="173" t="s">
        <v>175</v>
      </c>
      <c r="AT86" s="173" t="s">
        <v>170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581</v>
      </c>
    </row>
    <row r="87" spans="1:65" s="2" customFormat="1" ht="58.5">
      <c r="A87" s="33"/>
      <c r="B87" s="34"/>
      <c r="C87" s="35"/>
      <c r="D87" s="177" t="s">
        <v>184</v>
      </c>
      <c r="E87" s="35"/>
      <c r="F87" s="187" t="s">
        <v>701</v>
      </c>
      <c r="G87" s="35"/>
      <c r="H87" s="35"/>
      <c r="I87" s="188"/>
      <c r="J87" s="35"/>
      <c r="K87" s="35"/>
      <c r="L87" s="38"/>
      <c r="M87" s="189"/>
      <c r="N87" s="190"/>
      <c r="O87" s="63"/>
      <c r="P87" s="63"/>
      <c r="Q87" s="63"/>
      <c r="R87" s="63"/>
      <c r="S87" s="63"/>
      <c r="T87" s="64"/>
      <c r="U87" s="33"/>
      <c r="V87" s="33"/>
      <c r="W87" s="33"/>
      <c r="X87" s="33"/>
      <c r="Y87" s="33"/>
      <c r="Z87" s="33"/>
      <c r="AA87" s="33"/>
      <c r="AB87" s="33"/>
      <c r="AC87" s="33"/>
      <c r="AD87" s="33"/>
      <c r="AE87" s="33"/>
      <c r="AT87" s="16" t="s">
        <v>184</v>
      </c>
      <c r="AU87" s="16" t="s">
        <v>76</v>
      </c>
    </row>
    <row r="88" spans="1:65" s="12" customFormat="1" ht="11.25">
      <c r="B88" s="175"/>
      <c r="C88" s="176"/>
      <c r="D88" s="177" t="s">
        <v>179</v>
      </c>
      <c r="E88" s="178" t="s">
        <v>35</v>
      </c>
      <c r="F88" s="179" t="s">
        <v>685</v>
      </c>
      <c r="G88" s="176"/>
      <c r="H88" s="180">
        <v>10</v>
      </c>
      <c r="I88" s="181"/>
      <c r="J88" s="176"/>
      <c r="K88" s="176"/>
      <c r="L88" s="182"/>
      <c r="M88" s="183"/>
      <c r="N88" s="184"/>
      <c r="O88" s="184"/>
      <c r="P88" s="184"/>
      <c r="Q88" s="184"/>
      <c r="R88" s="184"/>
      <c r="S88" s="184"/>
      <c r="T88" s="185"/>
      <c r="AT88" s="186" t="s">
        <v>179</v>
      </c>
      <c r="AU88" s="186" t="s">
        <v>76</v>
      </c>
      <c r="AV88" s="12" t="s">
        <v>85</v>
      </c>
      <c r="AW88" s="12" t="s">
        <v>37</v>
      </c>
      <c r="AX88" s="12" t="s">
        <v>83</v>
      </c>
      <c r="AY88" s="186" t="s">
        <v>176</v>
      </c>
    </row>
    <row r="89" spans="1:65" s="2" customFormat="1" ht="16.5" customHeight="1">
      <c r="A89" s="33"/>
      <c r="B89" s="34"/>
      <c r="C89" s="161" t="s">
        <v>85</v>
      </c>
      <c r="D89" s="161" t="s">
        <v>170</v>
      </c>
      <c r="E89" s="162" t="s">
        <v>672</v>
      </c>
      <c r="F89" s="163" t="s">
        <v>673</v>
      </c>
      <c r="G89" s="164" t="s">
        <v>237</v>
      </c>
      <c r="H89" s="165">
        <v>5.4</v>
      </c>
      <c r="I89" s="368">
        <v>0</v>
      </c>
      <c r="J89" s="167">
        <f>ROUND(I89*H89,2)</f>
        <v>0</v>
      </c>
      <c r="K89" s="163" t="s">
        <v>35</v>
      </c>
      <c r="L89" s="168"/>
      <c r="M89" s="169" t="s">
        <v>35</v>
      </c>
      <c r="N89" s="170" t="s">
        <v>47</v>
      </c>
      <c r="O89" s="63"/>
      <c r="P89" s="171">
        <f>O89*H89</f>
        <v>0</v>
      </c>
      <c r="Q89" s="171">
        <v>0</v>
      </c>
      <c r="R89" s="171">
        <f>Q89*H89</f>
        <v>0</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674</v>
      </c>
    </row>
    <row r="90" spans="1:65" s="2" customFormat="1" ht="126.75">
      <c r="A90" s="33"/>
      <c r="B90" s="34"/>
      <c r="C90" s="35"/>
      <c r="D90" s="177" t="s">
        <v>184</v>
      </c>
      <c r="E90" s="35"/>
      <c r="F90" s="187" t="s">
        <v>787</v>
      </c>
      <c r="G90" s="35"/>
      <c r="H90" s="35"/>
      <c r="I90" s="188"/>
      <c r="J90" s="35"/>
      <c r="K90" s="35"/>
      <c r="L90" s="38"/>
      <c r="M90" s="189"/>
      <c r="N90" s="190"/>
      <c r="O90" s="63"/>
      <c r="P90" s="63"/>
      <c r="Q90" s="63"/>
      <c r="R90" s="63"/>
      <c r="S90" s="63"/>
      <c r="T90" s="64"/>
      <c r="U90" s="33"/>
      <c r="V90" s="33"/>
      <c r="W90" s="33"/>
      <c r="X90" s="33"/>
      <c r="Y90" s="33"/>
      <c r="Z90" s="33"/>
      <c r="AA90" s="33"/>
      <c r="AB90" s="33"/>
      <c r="AC90" s="33"/>
      <c r="AD90" s="33"/>
      <c r="AE90" s="33"/>
      <c r="AT90" s="16" t="s">
        <v>184</v>
      </c>
      <c r="AU90" s="16" t="s">
        <v>76</v>
      </c>
    </row>
    <row r="91" spans="1:65" s="12" customFormat="1" ht="11.25">
      <c r="B91" s="175"/>
      <c r="C91" s="176"/>
      <c r="D91" s="177" t="s">
        <v>179</v>
      </c>
      <c r="E91" s="178" t="s">
        <v>35</v>
      </c>
      <c r="F91" s="179" t="s">
        <v>686</v>
      </c>
      <c r="G91" s="176"/>
      <c r="H91" s="180">
        <v>5.4</v>
      </c>
      <c r="I91" s="181"/>
      <c r="J91" s="176"/>
      <c r="K91" s="176"/>
      <c r="L91" s="182"/>
      <c r="M91" s="216"/>
      <c r="N91" s="217"/>
      <c r="O91" s="217"/>
      <c r="P91" s="217"/>
      <c r="Q91" s="217"/>
      <c r="R91" s="217"/>
      <c r="S91" s="217"/>
      <c r="T91" s="218"/>
      <c r="AT91" s="186" t="s">
        <v>179</v>
      </c>
      <c r="AU91" s="186" t="s">
        <v>76</v>
      </c>
      <c r="AV91" s="12" t="s">
        <v>85</v>
      </c>
      <c r="AW91" s="12" t="s">
        <v>37</v>
      </c>
      <c r="AX91" s="12" t="s">
        <v>83</v>
      </c>
      <c r="AY91" s="186" t="s">
        <v>176</v>
      </c>
    </row>
    <row r="92" spans="1:65" s="2" customFormat="1" ht="6.95" customHeight="1">
      <c r="A92" s="33"/>
      <c r="B92" s="46"/>
      <c r="C92" s="47"/>
      <c r="D92" s="47"/>
      <c r="E92" s="47"/>
      <c r="F92" s="47"/>
      <c r="G92" s="47"/>
      <c r="H92" s="47"/>
      <c r="I92" s="47"/>
      <c r="J92" s="47"/>
      <c r="K92" s="47"/>
      <c r="L92" s="38"/>
      <c r="M92" s="33"/>
      <c r="O92" s="33"/>
      <c r="P92" s="33"/>
      <c r="Q92" s="33"/>
      <c r="R92" s="33"/>
      <c r="S92" s="33"/>
      <c r="T92" s="33"/>
      <c r="U92" s="33"/>
      <c r="V92" s="33"/>
      <c r="W92" s="33"/>
      <c r="X92" s="33"/>
      <c r="Y92" s="33"/>
      <c r="Z92" s="33"/>
      <c r="AA92" s="33"/>
      <c r="AB92" s="33"/>
      <c r="AC92" s="33"/>
      <c r="AD92" s="33"/>
      <c r="AE92" s="33"/>
    </row>
  </sheetData>
  <sheetProtection algorithmName="SHA-512" hashValue="n9tiPrZ7Orgr24E5MSKArq1QwAKOfnZtoLmS3nEp6B1S7NV+MAsF9p7A63gpCYf7uSldCQu8Yne7EOocuT02qw==" saltValue="xohniFJV/J9NIRn4okkXsm8qPH9mut15xQ1uD2Hp3+Q3E7VLSPBiXGtPMmXrkfkeTePPR4xZB+YhQAbbmGbA0w=="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127</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788</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789</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ROUND((SUM(BE88:BE128)),  2)</f>
        <v>0</v>
      </c>
      <c r="G35" s="33"/>
      <c r="H35" s="33"/>
      <c r="I35" s="123">
        <v>0.21</v>
      </c>
      <c r="J35" s="122">
        <f>ROUND(((SUM(BE88:BE128))*I35),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ROUND((SUM(BF88:BF128)),  2)</f>
        <v>0</v>
      </c>
      <c r="G36" s="33"/>
      <c r="H36" s="33"/>
      <c r="I36" s="123">
        <v>0.15</v>
      </c>
      <c r="J36" s="122">
        <f>ROUND(((SUM(BF88:BF128))*I36),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ROUND((SUM(BG88:BG128)),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ROUND((SUM(BH88:BH128)),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ROUND((SUM(BI88:BI128)),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788</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06.1 - Železniční svršek - následná úprava GPK</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153</v>
      </c>
    </row>
    <row r="64" spans="1:47" s="9" customFormat="1" ht="24.95" customHeight="1">
      <c r="B64" s="139"/>
      <c r="C64" s="140"/>
      <c r="D64" s="141" t="s">
        <v>154</v>
      </c>
      <c r="E64" s="142"/>
      <c r="F64" s="142"/>
      <c r="G64" s="142"/>
      <c r="H64" s="142"/>
      <c r="I64" s="142"/>
      <c r="J64" s="143">
        <f>J92</f>
        <v>0</v>
      </c>
      <c r="K64" s="140"/>
      <c r="L64" s="144"/>
    </row>
    <row r="65" spans="1:31" s="10" customFormat="1" ht="19.899999999999999" customHeight="1">
      <c r="B65" s="145"/>
      <c r="C65" s="96"/>
      <c r="D65" s="146" t="s">
        <v>155</v>
      </c>
      <c r="E65" s="147"/>
      <c r="F65" s="147"/>
      <c r="G65" s="147"/>
      <c r="H65" s="147"/>
      <c r="I65" s="147"/>
      <c r="J65" s="148">
        <f>J93</f>
        <v>0</v>
      </c>
      <c r="K65" s="96"/>
      <c r="L65" s="149"/>
    </row>
    <row r="66" spans="1:31" s="9" customFormat="1" ht="24.95" customHeight="1">
      <c r="B66" s="139"/>
      <c r="C66" s="140"/>
      <c r="D66" s="141" t="s">
        <v>156</v>
      </c>
      <c r="E66" s="142"/>
      <c r="F66" s="142"/>
      <c r="G66" s="142"/>
      <c r="H66" s="142"/>
      <c r="I66" s="142"/>
      <c r="J66" s="143">
        <f>J123</f>
        <v>0</v>
      </c>
      <c r="K66" s="140"/>
      <c r="L66" s="144"/>
    </row>
    <row r="67" spans="1:31" s="2" customFormat="1" ht="21.75"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157</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57" t="str">
        <f>E7</f>
        <v>KR_Oprava trati v úseku Číčenice - Vodňany_bez_mat_zadavatele</v>
      </c>
      <c r="F76" s="358"/>
      <c r="G76" s="358"/>
      <c r="H76" s="358"/>
      <c r="I76" s="35"/>
      <c r="J76" s="35"/>
      <c r="K76" s="35"/>
      <c r="L76" s="112"/>
      <c r="S76" s="33"/>
      <c r="T76" s="33"/>
      <c r="U76" s="33"/>
      <c r="V76" s="33"/>
      <c r="W76" s="33"/>
      <c r="X76" s="33"/>
      <c r="Y76" s="33"/>
      <c r="Z76" s="33"/>
      <c r="AA76" s="33"/>
      <c r="AB76" s="33"/>
      <c r="AC76" s="33"/>
      <c r="AD76" s="33"/>
      <c r="AE76" s="33"/>
    </row>
    <row r="77" spans="1:31" s="1" customFormat="1" ht="12" customHeight="1">
      <c r="B77" s="20"/>
      <c r="C77" s="28" t="s">
        <v>144</v>
      </c>
      <c r="D77" s="21"/>
      <c r="E77" s="21"/>
      <c r="F77" s="21"/>
      <c r="G77" s="21"/>
      <c r="H77" s="21"/>
      <c r="I77" s="21"/>
      <c r="J77" s="21"/>
      <c r="K77" s="21"/>
      <c r="L77" s="19"/>
    </row>
    <row r="78" spans="1:31" s="2" customFormat="1" ht="16.5" customHeight="1">
      <c r="A78" s="33"/>
      <c r="B78" s="34"/>
      <c r="C78" s="35"/>
      <c r="D78" s="35"/>
      <c r="E78" s="357" t="s">
        <v>788</v>
      </c>
      <c r="F78" s="359"/>
      <c r="G78" s="359"/>
      <c r="H78" s="359"/>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146</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306" t="str">
        <f>E11</f>
        <v>SO 06.1 - Železniční svršek - následná úprava GPK</v>
      </c>
      <c r="F80" s="359"/>
      <c r="G80" s="359"/>
      <c r="H80" s="359"/>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197 dle JŘ, TÚ Číčenice - Vodňany</v>
      </c>
      <c r="G82" s="35"/>
      <c r="H82" s="35"/>
      <c r="I82" s="28" t="s">
        <v>24</v>
      </c>
      <c r="J82" s="58" t="str">
        <f>IF(J14="","",J14)</f>
        <v>1. 4. 2021</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158</v>
      </c>
      <c r="D87" s="153" t="s">
        <v>61</v>
      </c>
      <c r="E87" s="153" t="s">
        <v>57</v>
      </c>
      <c r="F87" s="153" t="s">
        <v>58</v>
      </c>
      <c r="G87" s="153" t="s">
        <v>159</v>
      </c>
      <c r="H87" s="153" t="s">
        <v>160</v>
      </c>
      <c r="I87" s="153" t="s">
        <v>161</v>
      </c>
      <c r="J87" s="153" t="s">
        <v>152</v>
      </c>
      <c r="K87" s="154" t="s">
        <v>162</v>
      </c>
      <c r="L87" s="155"/>
      <c r="M87" s="67" t="s">
        <v>35</v>
      </c>
      <c r="N87" s="68" t="s">
        <v>46</v>
      </c>
      <c r="O87" s="68" t="s">
        <v>163</v>
      </c>
      <c r="P87" s="68" t="s">
        <v>164</v>
      </c>
      <c r="Q87" s="68" t="s">
        <v>165</v>
      </c>
      <c r="R87" s="68" t="s">
        <v>166</v>
      </c>
      <c r="S87" s="68" t="s">
        <v>167</v>
      </c>
      <c r="T87" s="69" t="s">
        <v>168</v>
      </c>
      <c r="U87" s="150"/>
      <c r="V87" s="150"/>
      <c r="W87" s="150"/>
      <c r="X87" s="150"/>
      <c r="Y87" s="150"/>
      <c r="Z87" s="150"/>
      <c r="AA87" s="150"/>
      <c r="AB87" s="150"/>
      <c r="AC87" s="150"/>
      <c r="AD87" s="150"/>
      <c r="AE87" s="150"/>
    </row>
    <row r="88" spans="1:65" s="2" customFormat="1" ht="22.9" customHeight="1">
      <c r="A88" s="33"/>
      <c r="B88" s="34"/>
      <c r="C88" s="74" t="s">
        <v>169</v>
      </c>
      <c r="D88" s="35"/>
      <c r="E88" s="35"/>
      <c r="F88" s="35"/>
      <c r="G88" s="35"/>
      <c r="H88" s="35"/>
      <c r="I88" s="35"/>
      <c r="J88" s="156">
        <f>BK88</f>
        <v>0</v>
      </c>
      <c r="K88" s="35"/>
      <c r="L88" s="38"/>
      <c r="M88" s="70"/>
      <c r="N88" s="157"/>
      <c r="O88" s="71"/>
      <c r="P88" s="158">
        <f>P89+SUM(P90:P92)+P123</f>
        <v>0</v>
      </c>
      <c r="Q88" s="71"/>
      <c r="R88" s="158">
        <f>R89+SUM(R90:R92)+R123</f>
        <v>432</v>
      </c>
      <c r="S88" s="71"/>
      <c r="T88" s="159">
        <f>T89+SUM(T90:T92)+T123</f>
        <v>0</v>
      </c>
      <c r="U88" s="33"/>
      <c r="V88" s="33"/>
      <c r="W88" s="33"/>
      <c r="X88" s="33"/>
      <c r="Y88" s="33"/>
      <c r="Z88" s="33"/>
      <c r="AA88" s="33"/>
      <c r="AB88" s="33"/>
      <c r="AC88" s="33"/>
      <c r="AD88" s="33"/>
      <c r="AE88" s="33"/>
      <c r="AT88" s="16" t="s">
        <v>75</v>
      </c>
      <c r="AU88" s="16" t="s">
        <v>153</v>
      </c>
      <c r="BK88" s="160">
        <f>BK89+SUM(BK90:BK92)+BK123</f>
        <v>0</v>
      </c>
    </row>
    <row r="89" spans="1:65" s="2" customFormat="1" ht="16.5" customHeight="1">
      <c r="A89" s="33"/>
      <c r="B89" s="34"/>
      <c r="C89" s="161" t="s">
        <v>83</v>
      </c>
      <c r="D89" s="161" t="s">
        <v>170</v>
      </c>
      <c r="E89" s="162" t="s">
        <v>331</v>
      </c>
      <c r="F89" s="163" t="s">
        <v>332</v>
      </c>
      <c r="G89" s="164" t="s">
        <v>244</v>
      </c>
      <c r="H89" s="165">
        <v>432</v>
      </c>
      <c r="I89" s="166"/>
      <c r="J89" s="167">
        <f>ROUND(I89*H89,2)</f>
        <v>0</v>
      </c>
      <c r="K89" s="163" t="s">
        <v>174</v>
      </c>
      <c r="L89" s="168"/>
      <c r="M89" s="169" t="s">
        <v>35</v>
      </c>
      <c r="N89" s="170" t="s">
        <v>47</v>
      </c>
      <c r="O89" s="63"/>
      <c r="P89" s="171">
        <f>O89*H89</f>
        <v>0</v>
      </c>
      <c r="Q89" s="171">
        <v>1</v>
      </c>
      <c r="R89" s="171">
        <f>Q89*H89</f>
        <v>432</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333</v>
      </c>
    </row>
    <row r="90" spans="1:65" s="2" customFormat="1" ht="19.5">
      <c r="A90" s="33"/>
      <c r="B90" s="34"/>
      <c r="C90" s="35"/>
      <c r="D90" s="177" t="s">
        <v>184</v>
      </c>
      <c r="E90" s="35"/>
      <c r="F90" s="187" t="s">
        <v>790</v>
      </c>
      <c r="G90" s="35"/>
      <c r="H90" s="35"/>
      <c r="I90" s="188"/>
      <c r="J90" s="35"/>
      <c r="K90" s="35"/>
      <c r="L90" s="38"/>
      <c r="M90" s="189"/>
      <c r="N90" s="190"/>
      <c r="O90" s="63"/>
      <c r="P90" s="63"/>
      <c r="Q90" s="63"/>
      <c r="R90" s="63"/>
      <c r="S90" s="63"/>
      <c r="T90" s="64"/>
      <c r="U90" s="33"/>
      <c r="V90" s="33"/>
      <c r="W90" s="33"/>
      <c r="X90" s="33"/>
      <c r="Y90" s="33"/>
      <c r="Z90" s="33"/>
      <c r="AA90" s="33"/>
      <c r="AB90" s="33"/>
      <c r="AC90" s="33"/>
      <c r="AD90" s="33"/>
      <c r="AE90" s="33"/>
      <c r="AT90" s="16" t="s">
        <v>184</v>
      </c>
      <c r="AU90" s="16" t="s">
        <v>76</v>
      </c>
    </row>
    <row r="91" spans="1:65" s="12" customFormat="1" ht="11.25">
      <c r="B91" s="175"/>
      <c r="C91" s="176"/>
      <c r="D91" s="177" t="s">
        <v>179</v>
      </c>
      <c r="E91" s="178" t="s">
        <v>35</v>
      </c>
      <c r="F91" s="179" t="s">
        <v>791</v>
      </c>
      <c r="G91" s="176"/>
      <c r="H91" s="180">
        <v>432</v>
      </c>
      <c r="I91" s="181"/>
      <c r="J91" s="176"/>
      <c r="K91" s="176"/>
      <c r="L91" s="182"/>
      <c r="M91" s="183"/>
      <c r="N91" s="184"/>
      <c r="O91" s="184"/>
      <c r="P91" s="184"/>
      <c r="Q91" s="184"/>
      <c r="R91" s="184"/>
      <c r="S91" s="184"/>
      <c r="T91" s="185"/>
      <c r="AT91" s="186" t="s">
        <v>179</v>
      </c>
      <c r="AU91" s="186" t="s">
        <v>76</v>
      </c>
      <c r="AV91" s="12" t="s">
        <v>85</v>
      </c>
      <c r="AW91" s="12" t="s">
        <v>37</v>
      </c>
      <c r="AX91" s="12" t="s">
        <v>83</v>
      </c>
      <c r="AY91" s="186" t="s">
        <v>176</v>
      </c>
    </row>
    <row r="92" spans="1:65" s="13" customFormat="1" ht="25.9" customHeight="1">
      <c r="B92" s="191"/>
      <c r="C92" s="192"/>
      <c r="D92" s="193" t="s">
        <v>75</v>
      </c>
      <c r="E92" s="194" t="s">
        <v>336</v>
      </c>
      <c r="F92" s="194" t="s">
        <v>337</v>
      </c>
      <c r="G92" s="192"/>
      <c r="H92" s="192"/>
      <c r="I92" s="195"/>
      <c r="J92" s="196">
        <f>BK92</f>
        <v>0</v>
      </c>
      <c r="K92" s="192"/>
      <c r="L92" s="197"/>
      <c r="M92" s="198"/>
      <c r="N92" s="199"/>
      <c r="O92" s="199"/>
      <c r="P92" s="200">
        <f>P93</f>
        <v>0</v>
      </c>
      <c r="Q92" s="199"/>
      <c r="R92" s="200">
        <f>R93</f>
        <v>0</v>
      </c>
      <c r="S92" s="199"/>
      <c r="T92" s="201">
        <f>T93</f>
        <v>0</v>
      </c>
      <c r="AR92" s="202" t="s">
        <v>83</v>
      </c>
      <c r="AT92" s="203" t="s">
        <v>75</v>
      </c>
      <c r="AU92" s="203" t="s">
        <v>76</v>
      </c>
      <c r="AY92" s="202" t="s">
        <v>176</v>
      </c>
      <c r="BK92" s="204">
        <f>BK93</f>
        <v>0</v>
      </c>
    </row>
    <row r="93" spans="1:65" s="13" customFormat="1" ht="22.9" customHeight="1">
      <c r="B93" s="191"/>
      <c r="C93" s="192"/>
      <c r="D93" s="193" t="s">
        <v>75</v>
      </c>
      <c r="E93" s="205" t="s">
        <v>197</v>
      </c>
      <c r="F93" s="205" t="s">
        <v>338</v>
      </c>
      <c r="G93" s="192"/>
      <c r="H93" s="192"/>
      <c r="I93" s="195"/>
      <c r="J93" s="206">
        <f>BK93</f>
        <v>0</v>
      </c>
      <c r="K93" s="192"/>
      <c r="L93" s="197"/>
      <c r="M93" s="198"/>
      <c r="N93" s="199"/>
      <c r="O93" s="199"/>
      <c r="P93" s="200">
        <f>SUM(P94:P122)</f>
        <v>0</v>
      </c>
      <c r="Q93" s="199"/>
      <c r="R93" s="200">
        <f>SUM(R94:R122)</f>
        <v>0</v>
      </c>
      <c r="S93" s="199"/>
      <c r="T93" s="201">
        <f>SUM(T94:T122)</f>
        <v>0</v>
      </c>
      <c r="AR93" s="202" t="s">
        <v>83</v>
      </c>
      <c r="AT93" s="203" t="s">
        <v>75</v>
      </c>
      <c r="AU93" s="203" t="s">
        <v>83</v>
      </c>
      <c r="AY93" s="202" t="s">
        <v>176</v>
      </c>
      <c r="BK93" s="204">
        <f>SUM(BK94:BK122)</f>
        <v>0</v>
      </c>
    </row>
    <row r="94" spans="1:65" s="2" customFormat="1" ht="24">
      <c r="A94" s="33"/>
      <c r="B94" s="34"/>
      <c r="C94" s="207" t="s">
        <v>85</v>
      </c>
      <c r="D94" s="207" t="s">
        <v>340</v>
      </c>
      <c r="E94" s="208" t="s">
        <v>792</v>
      </c>
      <c r="F94" s="209" t="s">
        <v>793</v>
      </c>
      <c r="G94" s="210" t="s">
        <v>237</v>
      </c>
      <c r="H94" s="211">
        <v>18</v>
      </c>
      <c r="I94" s="212"/>
      <c r="J94" s="213">
        <f>ROUND(I94*H94,2)</f>
        <v>0</v>
      </c>
      <c r="K94" s="209" t="s">
        <v>174</v>
      </c>
      <c r="L94" s="38"/>
      <c r="M94" s="214" t="s">
        <v>35</v>
      </c>
      <c r="N94" s="215" t="s">
        <v>47</v>
      </c>
      <c r="O94" s="63"/>
      <c r="P94" s="171">
        <f>O94*H94</f>
        <v>0</v>
      </c>
      <c r="Q94" s="171">
        <v>0</v>
      </c>
      <c r="R94" s="171">
        <f>Q94*H94</f>
        <v>0</v>
      </c>
      <c r="S94" s="171">
        <v>0</v>
      </c>
      <c r="T94" s="172">
        <f>S94*H94</f>
        <v>0</v>
      </c>
      <c r="U94" s="33"/>
      <c r="V94" s="33"/>
      <c r="W94" s="33"/>
      <c r="X94" s="33"/>
      <c r="Y94" s="33"/>
      <c r="Z94" s="33"/>
      <c r="AA94" s="33"/>
      <c r="AB94" s="33"/>
      <c r="AC94" s="33"/>
      <c r="AD94" s="33"/>
      <c r="AE94" s="33"/>
      <c r="AR94" s="173" t="s">
        <v>177</v>
      </c>
      <c r="AT94" s="173" t="s">
        <v>340</v>
      </c>
      <c r="AU94" s="173" t="s">
        <v>85</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177</v>
      </c>
      <c r="BM94" s="173" t="s">
        <v>794</v>
      </c>
    </row>
    <row r="95" spans="1:65" s="2" customFormat="1" ht="29.25">
      <c r="A95" s="33"/>
      <c r="B95" s="34"/>
      <c r="C95" s="35"/>
      <c r="D95" s="177" t="s">
        <v>184</v>
      </c>
      <c r="E95" s="35"/>
      <c r="F95" s="187" t="s">
        <v>795</v>
      </c>
      <c r="G95" s="35"/>
      <c r="H95" s="35"/>
      <c r="I95" s="188"/>
      <c r="J95" s="35"/>
      <c r="K95" s="35"/>
      <c r="L95" s="38"/>
      <c r="M95" s="189"/>
      <c r="N95" s="190"/>
      <c r="O95" s="63"/>
      <c r="P95" s="63"/>
      <c r="Q95" s="63"/>
      <c r="R95" s="63"/>
      <c r="S95" s="63"/>
      <c r="T95" s="64"/>
      <c r="U95" s="33"/>
      <c r="V95" s="33"/>
      <c r="W95" s="33"/>
      <c r="X95" s="33"/>
      <c r="Y95" s="33"/>
      <c r="Z95" s="33"/>
      <c r="AA95" s="33"/>
      <c r="AB95" s="33"/>
      <c r="AC95" s="33"/>
      <c r="AD95" s="33"/>
      <c r="AE95" s="33"/>
      <c r="AT95" s="16" t="s">
        <v>184</v>
      </c>
      <c r="AU95" s="16" t="s">
        <v>85</v>
      </c>
    </row>
    <row r="96" spans="1:65" s="12" customFormat="1" ht="11.25">
      <c r="B96" s="175"/>
      <c r="C96" s="176"/>
      <c r="D96" s="177" t="s">
        <v>179</v>
      </c>
      <c r="E96" s="178" t="s">
        <v>35</v>
      </c>
      <c r="F96" s="179" t="s">
        <v>796</v>
      </c>
      <c r="G96" s="176"/>
      <c r="H96" s="180">
        <v>18</v>
      </c>
      <c r="I96" s="181"/>
      <c r="J96" s="176"/>
      <c r="K96" s="176"/>
      <c r="L96" s="182"/>
      <c r="M96" s="183"/>
      <c r="N96" s="184"/>
      <c r="O96" s="184"/>
      <c r="P96" s="184"/>
      <c r="Q96" s="184"/>
      <c r="R96" s="184"/>
      <c r="S96" s="184"/>
      <c r="T96" s="185"/>
      <c r="AT96" s="186" t="s">
        <v>179</v>
      </c>
      <c r="AU96" s="186" t="s">
        <v>85</v>
      </c>
      <c r="AV96" s="12" t="s">
        <v>85</v>
      </c>
      <c r="AW96" s="12" t="s">
        <v>37</v>
      </c>
      <c r="AX96" s="12" t="s">
        <v>83</v>
      </c>
      <c r="AY96" s="186" t="s">
        <v>176</v>
      </c>
    </row>
    <row r="97" spans="1:65" s="2" customFormat="1" ht="33" customHeight="1">
      <c r="A97" s="33"/>
      <c r="B97" s="34"/>
      <c r="C97" s="207" t="s">
        <v>187</v>
      </c>
      <c r="D97" s="207" t="s">
        <v>340</v>
      </c>
      <c r="E97" s="208" t="s">
        <v>797</v>
      </c>
      <c r="F97" s="209" t="s">
        <v>798</v>
      </c>
      <c r="G97" s="210" t="s">
        <v>237</v>
      </c>
      <c r="H97" s="211">
        <v>7.2</v>
      </c>
      <c r="I97" s="212"/>
      <c r="J97" s="213">
        <f>ROUND(I97*H97,2)</f>
        <v>0</v>
      </c>
      <c r="K97" s="209" t="s">
        <v>174</v>
      </c>
      <c r="L97" s="38"/>
      <c r="M97" s="214" t="s">
        <v>35</v>
      </c>
      <c r="N97" s="215" t="s">
        <v>47</v>
      </c>
      <c r="O97" s="63"/>
      <c r="P97" s="171">
        <f>O97*H97</f>
        <v>0</v>
      </c>
      <c r="Q97" s="171">
        <v>0</v>
      </c>
      <c r="R97" s="171">
        <f>Q97*H97</f>
        <v>0</v>
      </c>
      <c r="S97" s="171">
        <v>0</v>
      </c>
      <c r="T97" s="172">
        <f>S97*H97</f>
        <v>0</v>
      </c>
      <c r="U97" s="33"/>
      <c r="V97" s="33"/>
      <c r="W97" s="33"/>
      <c r="X97" s="33"/>
      <c r="Y97" s="33"/>
      <c r="Z97" s="33"/>
      <c r="AA97" s="33"/>
      <c r="AB97" s="33"/>
      <c r="AC97" s="33"/>
      <c r="AD97" s="33"/>
      <c r="AE97" s="33"/>
      <c r="AR97" s="173" t="s">
        <v>177</v>
      </c>
      <c r="AT97" s="173" t="s">
        <v>340</v>
      </c>
      <c r="AU97" s="173" t="s">
        <v>85</v>
      </c>
      <c r="AY97" s="16" t="s">
        <v>176</v>
      </c>
      <c r="BE97" s="174">
        <f>IF(N97="základní",J97,0)</f>
        <v>0</v>
      </c>
      <c r="BF97" s="174">
        <f>IF(N97="snížená",J97,0)</f>
        <v>0</v>
      </c>
      <c r="BG97" s="174">
        <f>IF(N97="zákl. přenesená",J97,0)</f>
        <v>0</v>
      </c>
      <c r="BH97" s="174">
        <f>IF(N97="sníž. přenesená",J97,0)</f>
        <v>0</v>
      </c>
      <c r="BI97" s="174">
        <f>IF(N97="nulová",J97,0)</f>
        <v>0</v>
      </c>
      <c r="BJ97" s="16" t="s">
        <v>83</v>
      </c>
      <c r="BK97" s="174">
        <f>ROUND(I97*H97,2)</f>
        <v>0</v>
      </c>
      <c r="BL97" s="16" t="s">
        <v>177</v>
      </c>
      <c r="BM97" s="173" t="s">
        <v>799</v>
      </c>
    </row>
    <row r="98" spans="1:65" s="2" customFormat="1" ht="19.5">
      <c r="A98" s="33"/>
      <c r="B98" s="34"/>
      <c r="C98" s="35"/>
      <c r="D98" s="177" t="s">
        <v>184</v>
      </c>
      <c r="E98" s="35"/>
      <c r="F98" s="187" t="s">
        <v>800</v>
      </c>
      <c r="G98" s="35"/>
      <c r="H98" s="35"/>
      <c r="I98" s="188"/>
      <c r="J98" s="35"/>
      <c r="K98" s="35"/>
      <c r="L98" s="38"/>
      <c r="M98" s="189"/>
      <c r="N98" s="190"/>
      <c r="O98" s="63"/>
      <c r="P98" s="63"/>
      <c r="Q98" s="63"/>
      <c r="R98" s="63"/>
      <c r="S98" s="63"/>
      <c r="T98" s="64"/>
      <c r="U98" s="33"/>
      <c r="V98" s="33"/>
      <c r="W98" s="33"/>
      <c r="X98" s="33"/>
      <c r="Y98" s="33"/>
      <c r="Z98" s="33"/>
      <c r="AA98" s="33"/>
      <c r="AB98" s="33"/>
      <c r="AC98" s="33"/>
      <c r="AD98" s="33"/>
      <c r="AE98" s="33"/>
      <c r="AT98" s="16" t="s">
        <v>184</v>
      </c>
      <c r="AU98" s="16" t="s">
        <v>85</v>
      </c>
    </row>
    <row r="99" spans="1:65" s="12" customFormat="1" ht="11.25">
      <c r="B99" s="175"/>
      <c r="C99" s="176"/>
      <c r="D99" s="177" t="s">
        <v>179</v>
      </c>
      <c r="E99" s="178" t="s">
        <v>35</v>
      </c>
      <c r="F99" s="179" t="s">
        <v>801</v>
      </c>
      <c r="G99" s="176"/>
      <c r="H99" s="180">
        <v>7.2</v>
      </c>
      <c r="I99" s="181"/>
      <c r="J99" s="176"/>
      <c r="K99" s="176"/>
      <c r="L99" s="182"/>
      <c r="M99" s="183"/>
      <c r="N99" s="184"/>
      <c r="O99" s="184"/>
      <c r="P99" s="184"/>
      <c r="Q99" s="184"/>
      <c r="R99" s="184"/>
      <c r="S99" s="184"/>
      <c r="T99" s="185"/>
      <c r="AT99" s="186" t="s">
        <v>179</v>
      </c>
      <c r="AU99" s="186" t="s">
        <v>85</v>
      </c>
      <c r="AV99" s="12" t="s">
        <v>85</v>
      </c>
      <c r="AW99" s="12" t="s">
        <v>37</v>
      </c>
      <c r="AX99" s="12" t="s">
        <v>83</v>
      </c>
      <c r="AY99" s="186" t="s">
        <v>176</v>
      </c>
    </row>
    <row r="100" spans="1:65" s="2" customFormat="1" ht="24">
      <c r="A100" s="33"/>
      <c r="B100" s="34"/>
      <c r="C100" s="207" t="s">
        <v>177</v>
      </c>
      <c r="D100" s="207" t="s">
        <v>340</v>
      </c>
      <c r="E100" s="208" t="s">
        <v>802</v>
      </c>
      <c r="F100" s="209" t="s">
        <v>803</v>
      </c>
      <c r="G100" s="210" t="s">
        <v>173</v>
      </c>
      <c r="H100" s="211">
        <v>8</v>
      </c>
      <c r="I100" s="212"/>
      <c r="J100" s="213">
        <f>ROUND(I100*H100,2)</f>
        <v>0</v>
      </c>
      <c r="K100" s="209" t="s">
        <v>174</v>
      </c>
      <c r="L100" s="38"/>
      <c r="M100" s="214" t="s">
        <v>35</v>
      </c>
      <c r="N100" s="215" t="s">
        <v>47</v>
      </c>
      <c r="O100" s="63"/>
      <c r="P100" s="171">
        <f>O100*H100</f>
        <v>0</v>
      </c>
      <c r="Q100" s="171">
        <v>0</v>
      </c>
      <c r="R100" s="171">
        <f>Q100*H100</f>
        <v>0</v>
      </c>
      <c r="S100" s="171">
        <v>0</v>
      </c>
      <c r="T100" s="172">
        <f>S100*H100</f>
        <v>0</v>
      </c>
      <c r="U100" s="33"/>
      <c r="V100" s="33"/>
      <c r="W100" s="33"/>
      <c r="X100" s="33"/>
      <c r="Y100" s="33"/>
      <c r="Z100" s="33"/>
      <c r="AA100" s="33"/>
      <c r="AB100" s="33"/>
      <c r="AC100" s="33"/>
      <c r="AD100" s="33"/>
      <c r="AE100" s="33"/>
      <c r="AR100" s="173" t="s">
        <v>177</v>
      </c>
      <c r="AT100" s="173" t="s">
        <v>340</v>
      </c>
      <c r="AU100" s="173" t="s">
        <v>85</v>
      </c>
      <c r="AY100" s="16" t="s">
        <v>176</v>
      </c>
      <c r="BE100" s="174">
        <f>IF(N100="základní",J100,0)</f>
        <v>0</v>
      </c>
      <c r="BF100" s="174">
        <f>IF(N100="snížená",J100,0)</f>
        <v>0</v>
      </c>
      <c r="BG100" s="174">
        <f>IF(N100="zákl. přenesená",J100,0)</f>
        <v>0</v>
      </c>
      <c r="BH100" s="174">
        <f>IF(N100="sníž. přenesená",J100,0)</f>
        <v>0</v>
      </c>
      <c r="BI100" s="174">
        <f>IF(N100="nulová",J100,0)</f>
        <v>0</v>
      </c>
      <c r="BJ100" s="16" t="s">
        <v>83</v>
      </c>
      <c r="BK100" s="174">
        <f>ROUND(I100*H100,2)</f>
        <v>0</v>
      </c>
      <c r="BL100" s="16" t="s">
        <v>177</v>
      </c>
      <c r="BM100" s="173" t="s">
        <v>804</v>
      </c>
    </row>
    <row r="101" spans="1:65" s="12" customFormat="1" ht="11.25">
      <c r="B101" s="175"/>
      <c r="C101" s="176"/>
      <c r="D101" s="177" t="s">
        <v>179</v>
      </c>
      <c r="E101" s="178" t="s">
        <v>35</v>
      </c>
      <c r="F101" s="179" t="s">
        <v>805</v>
      </c>
      <c r="G101" s="176"/>
      <c r="H101" s="180">
        <v>8</v>
      </c>
      <c r="I101" s="181"/>
      <c r="J101" s="176"/>
      <c r="K101" s="176"/>
      <c r="L101" s="182"/>
      <c r="M101" s="183"/>
      <c r="N101" s="184"/>
      <c r="O101" s="184"/>
      <c r="P101" s="184"/>
      <c r="Q101" s="184"/>
      <c r="R101" s="184"/>
      <c r="S101" s="184"/>
      <c r="T101" s="185"/>
      <c r="AT101" s="186" t="s">
        <v>179</v>
      </c>
      <c r="AU101" s="186" t="s">
        <v>85</v>
      </c>
      <c r="AV101" s="12" t="s">
        <v>85</v>
      </c>
      <c r="AW101" s="12" t="s">
        <v>37</v>
      </c>
      <c r="AX101" s="12" t="s">
        <v>83</v>
      </c>
      <c r="AY101" s="186" t="s">
        <v>176</v>
      </c>
    </row>
    <row r="102" spans="1:65" s="2" customFormat="1" ht="36">
      <c r="A102" s="33"/>
      <c r="B102" s="34"/>
      <c r="C102" s="207" t="s">
        <v>197</v>
      </c>
      <c r="D102" s="207" t="s">
        <v>340</v>
      </c>
      <c r="E102" s="208" t="s">
        <v>341</v>
      </c>
      <c r="F102" s="209" t="s">
        <v>342</v>
      </c>
      <c r="G102" s="210" t="s">
        <v>257</v>
      </c>
      <c r="H102" s="211">
        <v>288</v>
      </c>
      <c r="I102" s="212"/>
      <c r="J102" s="213">
        <f>ROUND(I102*H102,2)</f>
        <v>0</v>
      </c>
      <c r="K102" s="209" t="s">
        <v>174</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85</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343</v>
      </c>
    </row>
    <row r="103" spans="1:65" s="12" customFormat="1" ht="11.25">
      <c r="B103" s="175"/>
      <c r="C103" s="176"/>
      <c r="D103" s="177" t="s">
        <v>179</v>
      </c>
      <c r="E103" s="178" t="s">
        <v>35</v>
      </c>
      <c r="F103" s="179" t="s">
        <v>806</v>
      </c>
      <c r="G103" s="176"/>
      <c r="H103" s="180">
        <v>288</v>
      </c>
      <c r="I103" s="181"/>
      <c r="J103" s="176"/>
      <c r="K103" s="176"/>
      <c r="L103" s="182"/>
      <c r="M103" s="183"/>
      <c r="N103" s="184"/>
      <c r="O103" s="184"/>
      <c r="P103" s="184"/>
      <c r="Q103" s="184"/>
      <c r="R103" s="184"/>
      <c r="S103" s="184"/>
      <c r="T103" s="185"/>
      <c r="AT103" s="186" t="s">
        <v>179</v>
      </c>
      <c r="AU103" s="186" t="s">
        <v>85</v>
      </c>
      <c r="AV103" s="12" t="s">
        <v>85</v>
      </c>
      <c r="AW103" s="12" t="s">
        <v>37</v>
      </c>
      <c r="AX103" s="12" t="s">
        <v>83</v>
      </c>
      <c r="AY103" s="186" t="s">
        <v>176</v>
      </c>
    </row>
    <row r="104" spans="1:65" s="2" customFormat="1" ht="66.75" customHeight="1">
      <c r="A104" s="33"/>
      <c r="B104" s="34"/>
      <c r="C104" s="207" t="s">
        <v>203</v>
      </c>
      <c r="D104" s="207" t="s">
        <v>340</v>
      </c>
      <c r="E104" s="208" t="s">
        <v>807</v>
      </c>
      <c r="F104" s="209" t="s">
        <v>808</v>
      </c>
      <c r="G104" s="210" t="s">
        <v>348</v>
      </c>
      <c r="H104" s="211">
        <v>3.75</v>
      </c>
      <c r="I104" s="212"/>
      <c r="J104" s="213">
        <f>ROUND(I104*H104,2)</f>
        <v>0</v>
      </c>
      <c r="K104" s="209" t="s">
        <v>174</v>
      </c>
      <c r="L104" s="38"/>
      <c r="M104" s="214" t="s">
        <v>35</v>
      </c>
      <c r="N104" s="215" t="s">
        <v>47</v>
      </c>
      <c r="O104" s="63"/>
      <c r="P104" s="171">
        <f>O104*H104</f>
        <v>0</v>
      </c>
      <c r="Q104" s="171">
        <v>0</v>
      </c>
      <c r="R104" s="171">
        <f>Q104*H104</f>
        <v>0</v>
      </c>
      <c r="S104" s="171">
        <v>0</v>
      </c>
      <c r="T104" s="172">
        <f>S104*H104</f>
        <v>0</v>
      </c>
      <c r="U104" s="33"/>
      <c r="V104" s="33"/>
      <c r="W104" s="33"/>
      <c r="X104" s="33"/>
      <c r="Y104" s="33"/>
      <c r="Z104" s="33"/>
      <c r="AA104" s="33"/>
      <c r="AB104" s="33"/>
      <c r="AC104" s="33"/>
      <c r="AD104" s="33"/>
      <c r="AE104" s="33"/>
      <c r="AR104" s="173" t="s">
        <v>177</v>
      </c>
      <c r="AT104" s="173" t="s">
        <v>340</v>
      </c>
      <c r="AU104" s="173" t="s">
        <v>85</v>
      </c>
      <c r="AY104" s="16" t="s">
        <v>176</v>
      </c>
      <c r="BE104" s="174">
        <f>IF(N104="základní",J104,0)</f>
        <v>0</v>
      </c>
      <c r="BF104" s="174">
        <f>IF(N104="snížená",J104,0)</f>
        <v>0</v>
      </c>
      <c r="BG104" s="174">
        <f>IF(N104="zákl. přenesená",J104,0)</f>
        <v>0</v>
      </c>
      <c r="BH104" s="174">
        <f>IF(N104="sníž. přenesená",J104,0)</f>
        <v>0</v>
      </c>
      <c r="BI104" s="174">
        <f>IF(N104="nulová",J104,0)</f>
        <v>0</v>
      </c>
      <c r="BJ104" s="16" t="s">
        <v>83</v>
      </c>
      <c r="BK104" s="174">
        <f>ROUND(I104*H104,2)</f>
        <v>0</v>
      </c>
      <c r="BL104" s="16" t="s">
        <v>177</v>
      </c>
      <c r="BM104" s="173" t="s">
        <v>809</v>
      </c>
    </row>
    <row r="105" spans="1:65" s="2" customFormat="1" ht="19.5">
      <c r="A105" s="33"/>
      <c r="B105" s="34"/>
      <c r="C105" s="35"/>
      <c r="D105" s="177" t="s">
        <v>184</v>
      </c>
      <c r="E105" s="35"/>
      <c r="F105" s="187" t="s">
        <v>810</v>
      </c>
      <c r="G105" s="35"/>
      <c r="H105" s="35"/>
      <c r="I105" s="188"/>
      <c r="J105" s="35"/>
      <c r="K105" s="35"/>
      <c r="L105" s="38"/>
      <c r="M105" s="189"/>
      <c r="N105" s="190"/>
      <c r="O105" s="63"/>
      <c r="P105" s="63"/>
      <c r="Q105" s="63"/>
      <c r="R105" s="63"/>
      <c r="S105" s="63"/>
      <c r="T105" s="64"/>
      <c r="U105" s="33"/>
      <c r="V105" s="33"/>
      <c r="W105" s="33"/>
      <c r="X105" s="33"/>
      <c r="Y105" s="33"/>
      <c r="Z105" s="33"/>
      <c r="AA105" s="33"/>
      <c r="AB105" s="33"/>
      <c r="AC105" s="33"/>
      <c r="AD105" s="33"/>
      <c r="AE105" s="33"/>
      <c r="AT105" s="16" t="s">
        <v>184</v>
      </c>
      <c r="AU105" s="16" t="s">
        <v>85</v>
      </c>
    </row>
    <row r="106" spans="1:65" s="12" customFormat="1" ht="11.25">
      <c r="B106" s="175"/>
      <c r="C106" s="176"/>
      <c r="D106" s="177" t="s">
        <v>179</v>
      </c>
      <c r="E106" s="178" t="s">
        <v>35</v>
      </c>
      <c r="F106" s="179" t="s">
        <v>811</v>
      </c>
      <c r="G106" s="176"/>
      <c r="H106" s="180">
        <v>3.75</v>
      </c>
      <c r="I106" s="181"/>
      <c r="J106" s="176"/>
      <c r="K106" s="176"/>
      <c r="L106" s="182"/>
      <c r="M106" s="183"/>
      <c r="N106" s="184"/>
      <c r="O106" s="184"/>
      <c r="P106" s="184"/>
      <c r="Q106" s="184"/>
      <c r="R106" s="184"/>
      <c r="S106" s="184"/>
      <c r="T106" s="185"/>
      <c r="AT106" s="186" t="s">
        <v>179</v>
      </c>
      <c r="AU106" s="186" t="s">
        <v>85</v>
      </c>
      <c r="AV106" s="12" t="s">
        <v>85</v>
      </c>
      <c r="AW106" s="12" t="s">
        <v>37</v>
      </c>
      <c r="AX106" s="12" t="s">
        <v>83</v>
      </c>
      <c r="AY106" s="186" t="s">
        <v>176</v>
      </c>
    </row>
    <row r="107" spans="1:65" s="2" customFormat="1" ht="33" customHeight="1">
      <c r="A107" s="33"/>
      <c r="B107" s="34"/>
      <c r="C107" s="207" t="s">
        <v>208</v>
      </c>
      <c r="D107" s="207" t="s">
        <v>340</v>
      </c>
      <c r="E107" s="208" t="s">
        <v>346</v>
      </c>
      <c r="F107" s="209" t="s">
        <v>347</v>
      </c>
      <c r="G107" s="210" t="s">
        <v>348</v>
      </c>
      <c r="H107" s="211">
        <v>3.75</v>
      </c>
      <c r="I107" s="212"/>
      <c r="J107" s="213">
        <f>ROUND(I107*H107,2)</f>
        <v>0</v>
      </c>
      <c r="K107" s="209" t="s">
        <v>174</v>
      </c>
      <c r="L107" s="38"/>
      <c r="M107" s="214" t="s">
        <v>35</v>
      </c>
      <c r="N107" s="215" t="s">
        <v>47</v>
      </c>
      <c r="O107" s="63"/>
      <c r="P107" s="171">
        <f>O107*H107</f>
        <v>0</v>
      </c>
      <c r="Q107" s="171">
        <v>0</v>
      </c>
      <c r="R107" s="171">
        <f>Q107*H107</f>
        <v>0</v>
      </c>
      <c r="S107" s="171">
        <v>0</v>
      </c>
      <c r="T107" s="172">
        <f>S107*H107</f>
        <v>0</v>
      </c>
      <c r="U107" s="33"/>
      <c r="V107" s="33"/>
      <c r="W107" s="33"/>
      <c r="X107" s="33"/>
      <c r="Y107" s="33"/>
      <c r="Z107" s="33"/>
      <c r="AA107" s="33"/>
      <c r="AB107" s="33"/>
      <c r="AC107" s="33"/>
      <c r="AD107" s="33"/>
      <c r="AE107" s="33"/>
      <c r="AR107" s="173" t="s">
        <v>177</v>
      </c>
      <c r="AT107" s="173" t="s">
        <v>340</v>
      </c>
      <c r="AU107" s="173" t="s">
        <v>85</v>
      </c>
      <c r="AY107" s="16" t="s">
        <v>176</v>
      </c>
      <c r="BE107" s="174">
        <f>IF(N107="základní",J107,0)</f>
        <v>0</v>
      </c>
      <c r="BF107" s="174">
        <f>IF(N107="snížená",J107,0)</f>
        <v>0</v>
      </c>
      <c r="BG107" s="174">
        <f>IF(N107="zákl. přenesená",J107,0)</f>
        <v>0</v>
      </c>
      <c r="BH107" s="174">
        <f>IF(N107="sníž. přenesená",J107,0)</f>
        <v>0</v>
      </c>
      <c r="BI107" s="174">
        <f>IF(N107="nulová",J107,0)</f>
        <v>0</v>
      </c>
      <c r="BJ107" s="16" t="s">
        <v>83</v>
      </c>
      <c r="BK107" s="174">
        <f>ROUND(I107*H107,2)</f>
        <v>0</v>
      </c>
      <c r="BL107" s="16" t="s">
        <v>177</v>
      </c>
      <c r="BM107" s="173" t="s">
        <v>349</v>
      </c>
    </row>
    <row r="108" spans="1:65" s="12" customFormat="1" ht="11.25">
      <c r="B108" s="175"/>
      <c r="C108" s="176"/>
      <c r="D108" s="177" t="s">
        <v>179</v>
      </c>
      <c r="E108" s="178" t="s">
        <v>35</v>
      </c>
      <c r="F108" s="179" t="s">
        <v>811</v>
      </c>
      <c r="G108" s="176"/>
      <c r="H108" s="180">
        <v>3.75</v>
      </c>
      <c r="I108" s="181"/>
      <c r="J108" s="176"/>
      <c r="K108" s="176"/>
      <c r="L108" s="182"/>
      <c r="M108" s="183"/>
      <c r="N108" s="184"/>
      <c r="O108" s="184"/>
      <c r="P108" s="184"/>
      <c r="Q108" s="184"/>
      <c r="R108" s="184"/>
      <c r="S108" s="184"/>
      <c r="T108" s="185"/>
      <c r="AT108" s="186" t="s">
        <v>179</v>
      </c>
      <c r="AU108" s="186" t="s">
        <v>85</v>
      </c>
      <c r="AV108" s="12" t="s">
        <v>85</v>
      </c>
      <c r="AW108" s="12" t="s">
        <v>37</v>
      </c>
      <c r="AX108" s="12" t="s">
        <v>83</v>
      </c>
      <c r="AY108" s="186" t="s">
        <v>176</v>
      </c>
    </row>
    <row r="109" spans="1:65" s="2" customFormat="1" ht="33" customHeight="1">
      <c r="A109" s="33"/>
      <c r="B109" s="34"/>
      <c r="C109" s="207" t="s">
        <v>175</v>
      </c>
      <c r="D109" s="207" t="s">
        <v>340</v>
      </c>
      <c r="E109" s="208" t="s">
        <v>812</v>
      </c>
      <c r="F109" s="209" t="s">
        <v>813</v>
      </c>
      <c r="G109" s="210" t="s">
        <v>237</v>
      </c>
      <c r="H109" s="211">
        <v>18</v>
      </c>
      <c r="I109" s="212"/>
      <c r="J109" s="213">
        <f>ROUND(I109*H109,2)</f>
        <v>0</v>
      </c>
      <c r="K109" s="209" t="s">
        <v>174</v>
      </c>
      <c r="L109" s="38"/>
      <c r="M109" s="214" t="s">
        <v>35</v>
      </c>
      <c r="N109" s="215" t="s">
        <v>47</v>
      </c>
      <c r="O109" s="63"/>
      <c r="P109" s="171">
        <f>O109*H109</f>
        <v>0</v>
      </c>
      <c r="Q109" s="171">
        <v>0</v>
      </c>
      <c r="R109" s="171">
        <f>Q109*H109</f>
        <v>0</v>
      </c>
      <c r="S109" s="171">
        <v>0</v>
      </c>
      <c r="T109" s="172">
        <f>S109*H109</f>
        <v>0</v>
      </c>
      <c r="U109" s="33"/>
      <c r="V109" s="33"/>
      <c r="W109" s="33"/>
      <c r="X109" s="33"/>
      <c r="Y109" s="33"/>
      <c r="Z109" s="33"/>
      <c r="AA109" s="33"/>
      <c r="AB109" s="33"/>
      <c r="AC109" s="33"/>
      <c r="AD109" s="33"/>
      <c r="AE109" s="33"/>
      <c r="AR109" s="173" t="s">
        <v>177</v>
      </c>
      <c r="AT109" s="173" t="s">
        <v>340</v>
      </c>
      <c r="AU109" s="173" t="s">
        <v>85</v>
      </c>
      <c r="AY109" s="16" t="s">
        <v>176</v>
      </c>
      <c r="BE109" s="174">
        <f>IF(N109="základní",J109,0)</f>
        <v>0</v>
      </c>
      <c r="BF109" s="174">
        <f>IF(N109="snížená",J109,0)</f>
        <v>0</v>
      </c>
      <c r="BG109" s="174">
        <f>IF(N109="zákl. přenesená",J109,0)</f>
        <v>0</v>
      </c>
      <c r="BH109" s="174">
        <f>IF(N109="sníž. přenesená",J109,0)</f>
        <v>0</v>
      </c>
      <c r="BI109" s="174">
        <f>IF(N109="nulová",J109,0)</f>
        <v>0</v>
      </c>
      <c r="BJ109" s="16" t="s">
        <v>83</v>
      </c>
      <c r="BK109" s="174">
        <f>ROUND(I109*H109,2)</f>
        <v>0</v>
      </c>
      <c r="BL109" s="16" t="s">
        <v>177</v>
      </c>
      <c r="BM109" s="173" t="s">
        <v>814</v>
      </c>
    </row>
    <row r="110" spans="1:65" s="2" customFormat="1" ht="19.5">
      <c r="A110" s="33"/>
      <c r="B110" s="34"/>
      <c r="C110" s="35"/>
      <c r="D110" s="177" t="s">
        <v>184</v>
      </c>
      <c r="E110" s="35"/>
      <c r="F110" s="187" t="s">
        <v>815</v>
      </c>
      <c r="G110" s="35"/>
      <c r="H110" s="35"/>
      <c r="I110" s="188"/>
      <c r="J110" s="35"/>
      <c r="K110" s="35"/>
      <c r="L110" s="38"/>
      <c r="M110" s="189"/>
      <c r="N110" s="190"/>
      <c r="O110" s="63"/>
      <c r="P110" s="63"/>
      <c r="Q110" s="63"/>
      <c r="R110" s="63"/>
      <c r="S110" s="63"/>
      <c r="T110" s="64"/>
      <c r="U110" s="33"/>
      <c r="V110" s="33"/>
      <c r="W110" s="33"/>
      <c r="X110" s="33"/>
      <c r="Y110" s="33"/>
      <c r="Z110" s="33"/>
      <c r="AA110" s="33"/>
      <c r="AB110" s="33"/>
      <c r="AC110" s="33"/>
      <c r="AD110" s="33"/>
      <c r="AE110" s="33"/>
      <c r="AT110" s="16" t="s">
        <v>184</v>
      </c>
      <c r="AU110" s="16" t="s">
        <v>85</v>
      </c>
    </row>
    <row r="111" spans="1:65" s="12" customFormat="1" ht="11.25">
      <c r="B111" s="175"/>
      <c r="C111" s="176"/>
      <c r="D111" s="177" t="s">
        <v>179</v>
      </c>
      <c r="E111" s="178" t="s">
        <v>35</v>
      </c>
      <c r="F111" s="179" t="s">
        <v>796</v>
      </c>
      <c r="G111" s="176"/>
      <c r="H111" s="180">
        <v>18</v>
      </c>
      <c r="I111" s="181"/>
      <c r="J111" s="176"/>
      <c r="K111" s="176"/>
      <c r="L111" s="182"/>
      <c r="M111" s="183"/>
      <c r="N111" s="184"/>
      <c r="O111" s="184"/>
      <c r="P111" s="184"/>
      <c r="Q111" s="184"/>
      <c r="R111" s="184"/>
      <c r="S111" s="184"/>
      <c r="T111" s="185"/>
      <c r="AT111" s="186" t="s">
        <v>179</v>
      </c>
      <c r="AU111" s="186" t="s">
        <v>85</v>
      </c>
      <c r="AV111" s="12" t="s">
        <v>85</v>
      </c>
      <c r="AW111" s="12" t="s">
        <v>37</v>
      </c>
      <c r="AX111" s="12" t="s">
        <v>83</v>
      </c>
      <c r="AY111" s="186" t="s">
        <v>176</v>
      </c>
    </row>
    <row r="112" spans="1:65" s="2" customFormat="1" ht="36">
      <c r="A112" s="33"/>
      <c r="B112" s="34"/>
      <c r="C112" s="207" t="s">
        <v>218</v>
      </c>
      <c r="D112" s="207" t="s">
        <v>340</v>
      </c>
      <c r="E112" s="208" t="s">
        <v>816</v>
      </c>
      <c r="F112" s="209" t="s">
        <v>817</v>
      </c>
      <c r="G112" s="210" t="s">
        <v>237</v>
      </c>
      <c r="H112" s="211">
        <v>7.2</v>
      </c>
      <c r="I112" s="212"/>
      <c r="J112" s="213">
        <f>ROUND(I112*H112,2)</f>
        <v>0</v>
      </c>
      <c r="K112" s="209" t="s">
        <v>174</v>
      </c>
      <c r="L112" s="38"/>
      <c r="M112" s="214" t="s">
        <v>35</v>
      </c>
      <c r="N112" s="215" t="s">
        <v>47</v>
      </c>
      <c r="O112" s="63"/>
      <c r="P112" s="171">
        <f>O112*H112</f>
        <v>0</v>
      </c>
      <c r="Q112" s="171">
        <v>0</v>
      </c>
      <c r="R112" s="171">
        <f>Q112*H112</f>
        <v>0</v>
      </c>
      <c r="S112" s="171">
        <v>0</v>
      </c>
      <c r="T112" s="172">
        <f>S112*H112</f>
        <v>0</v>
      </c>
      <c r="U112" s="33"/>
      <c r="V112" s="33"/>
      <c r="W112" s="33"/>
      <c r="X112" s="33"/>
      <c r="Y112" s="33"/>
      <c r="Z112" s="33"/>
      <c r="AA112" s="33"/>
      <c r="AB112" s="33"/>
      <c r="AC112" s="33"/>
      <c r="AD112" s="33"/>
      <c r="AE112" s="33"/>
      <c r="AR112" s="173" t="s">
        <v>177</v>
      </c>
      <c r="AT112" s="173" t="s">
        <v>340</v>
      </c>
      <c r="AU112" s="173" t="s">
        <v>85</v>
      </c>
      <c r="AY112" s="16" t="s">
        <v>176</v>
      </c>
      <c r="BE112" s="174">
        <f>IF(N112="základní",J112,0)</f>
        <v>0</v>
      </c>
      <c r="BF112" s="174">
        <f>IF(N112="snížená",J112,0)</f>
        <v>0</v>
      </c>
      <c r="BG112" s="174">
        <f>IF(N112="zákl. přenesená",J112,0)</f>
        <v>0</v>
      </c>
      <c r="BH112" s="174">
        <f>IF(N112="sníž. přenesená",J112,0)</f>
        <v>0</v>
      </c>
      <c r="BI112" s="174">
        <f>IF(N112="nulová",J112,0)</f>
        <v>0</v>
      </c>
      <c r="BJ112" s="16" t="s">
        <v>83</v>
      </c>
      <c r="BK112" s="174">
        <f>ROUND(I112*H112,2)</f>
        <v>0</v>
      </c>
      <c r="BL112" s="16" t="s">
        <v>177</v>
      </c>
      <c r="BM112" s="173" t="s">
        <v>818</v>
      </c>
    </row>
    <row r="113" spans="1:65" s="2" customFormat="1" ht="19.5">
      <c r="A113" s="33"/>
      <c r="B113" s="34"/>
      <c r="C113" s="35"/>
      <c r="D113" s="177" t="s">
        <v>184</v>
      </c>
      <c r="E113" s="35"/>
      <c r="F113" s="187" t="s">
        <v>800</v>
      </c>
      <c r="G113" s="35"/>
      <c r="H113" s="35"/>
      <c r="I113" s="188"/>
      <c r="J113" s="35"/>
      <c r="K113" s="35"/>
      <c r="L113" s="38"/>
      <c r="M113" s="189"/>
      <c r="N113" s="190"/>
      <c r="O113" s="63"/>
      <c r="P113" s="63"/>
      <c r="Q113" s="63"/>
      <c r="R113" s="63"/>
      <c r="S113" s="63"/>
      <c r="T113" s="64"/>
      <c r="U113" s="33"/>
      <c r="V113" s="33"/>
      <c r="W113" s="33"/>
      <c r="X113" s="33"/>
      <c r="Y113" s="33"/>
      <c r="Z113" s="33"/>
      <c r="AA113" s="33"/>
      <c r="AB113" s="33"/>
      <c r="AC113" s="33"/>
      <c r="AD113" s="33"/>
      <c r="AE113" s="33"/>
      <c r="AT113" s="16" t="s">
        <v>184</v>
      </c>
      <c r="AU113" s="16" t="s">
        <v>85</v>
      </c>
    </row>
    <row r="114" spans="1:65" s="12" customFormat="1" ht="11.25">
      <c r="B114" s="175"/>
      <c r="C114" s="176"/>
      <c r="D114" s="177" t="s">
        <v>179</v>
      </c>
      <c r="E114" s="178" t="s">
        <v>35</v>
      </c>
      <c r="F114" s="179" t="s">
        <v>631</v>
      </c>
      <c r="G114" s="176"/>
      <c r="H114" s="180">
        <v>7.2</v>
      </c>
      <c r="I114" s="181"/>
      <c r="J114" s="176"/>
      <c r="K114" s="176"/>
      <c r="L114" s="182"/>
      <c r="M114" s="183"/>
      <c r="N114" s="184"/>
      <c r="O114" s="184"/>
      <c r="P114" s="184"/>
      <c r="Q114" s="184"/>
      <c r="R114" s="184"/>
      <c r="S114" s="184"/>
      <c r="T114" s="185"/>
      <c r="AT114" s="186" t="s">
        <v>179</v>
      </c>
      <c r="AU114" s="186" t="s">
        <v>85</v>
      </c>
      <c r="AV114" s="12" t="s">
        <v>85</v>
      </c>
      <c r="AW114" s="12" t="s">
        <v>37</v>
      </c>
      <c r="AX114" s="12" t="s">
        <v>83</v>
      </c>
      <c r="AY114" s="186" t="s">
        <v>176</v>
      </c>
    </row>
    <row r="115" spans="1:65" s="2" customFormat="1" ht="24">
      <c r="A115" s="33"/>
      <c r="B115" s="34"/>
      <c r="C115" s="207" t="s">
        <v>224</v>
      </c>
      <c r="D115" s="207" t="s">
        <v>340</v>
      </c>
      <c r="E115" s="208" t="s">
        <v>632</v>
      </c>
      <c r="F115" s="209" t="s">
        <v>633</v>
      </c>
      <c r="G115" s="210" t="s">
        <v>173</v>
      </c>
      <c r="H115" s="211">
        <v>8</v>
      </c>
      <c r="I115" s="212"/>
      <c r="J115" s="213">
        <f>ROUND(I115*H115,2)</f>
        <v>0</v>
      </c>
      <c r="K115" s="209" t="s">
        <v>174</v>
      </c>
      <c r="L115" s="38"/>
      <c r="M115" s="214" t="s">
        <v>35</v>
      </c>
      <c r="N115" s="215" t="s">
        <v>47</v>
      </c>
      <c r="O115" s="63"/>
      <c r="P115" s="171">
        <f>O115*H115</f>
        <v>0</v>
      </c>
      <c r="Q115" s="171">
        <v>0</v>
      </c>
      <c r="R115" s="171">
        <f>Q115*H115</f>
        <v>0</v>
      </c>
      <c r="S115" s="171">
        <v>0</v>
      </c>
      <c r="T115" s="172">
        <f>S115*H115</f>
        <v>0</v>
      </c>
      <c r="U115" s="33"/>
      <c r="V115" s="33"/>
      <c r="W115" s="33"/>
      <c r="X115" s="33"/>
      <c r="Y115" s="33"/>
      <c r="Z115" s="33"/>
      <c r="AA115" s="33"/>
      <c r="AB115" s="33"/>
      <c r="AC115" s="33"/>
      <c r="AD115" s="33"/>
      <c r="AE115" s="33"/>
      <c r="AR115" s="173" t="s">
        <v>177</v>
      </c>
      <c r="AT115" s="173" t="s">
        <v>340</v>
      </c>
      <c r="AU115" s="173" t="s">
        <v>85</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819</v>
      </c>
    </row>
    <row r="116" spans="1:65" s="12" customFormat="1" ht="11.25">
      <c r="B116" s="175"/>
      <c r="C116" s="176"/>
      <c r="D116" s="177" t="s">
        <v>179</v>
      </c>
      <c r="E116" s="178" t="s">
        <v>35</v>
      </c>
      <c r="F116" s="179" t="s">
        <v>820</v>
      </c>
      <c r="G116" s="176"/>
      <c r="H116" s="180">
        <v>8</v>
      </c>
      <c r="I116" s="181"/>
      <c r="J116" s="176"/>
      <c r="K116" s="176"/>
      <c r="L116" s="182"/>
      <c r="M116" s="183"/>
      <c r="N116" s="184"/>
      <c r="O116" s="184"/>
      <c r="P116" s="184"/>
      <c r="Q116" s="184"/>
      <c r="R116" s="184"/>
      <c r="S116" s="184"/>
      <c r="T116" s="185"/>
      <c r="AT116" s="186" t="s">
        <v>179</v>
      </c>
      <c r="AU116" s="186" t="s">
        <v>85</v>
      </c>
      <c r="AV116" s="12" t="s">
        <v>85</v>
      </c>
      <c r="AW116" s="12" t="s">
        <v>37</v>
      </c>
      <c r="AX116" s="12" t="s">
        <v>83</v>
      </c>
      <c r="AY116" s="186" t="s">
        <v>176</v>
      </c>
    </row>
    <row r="117" spans="1:65" s="2" customFormat="1" ht="36">
      <c r="A117" s="33"/>
      <c r="B117" s="34"/>
      <c r="C117" s="207" t="s">
        <v>229</v>
      </c>
      <c r="D117" s="207" t="s">
        <v>340</v>
      </c>
      <c r="E117" s="208" t="s">
        <v>821</v>
      </c>
      <c r="F117" s="209" t="s">
        <v>822</v>
      </c>
      <c r="G117" s="210" t="s">
        <v>257</v>
      </c>
      <c r="H117" s="211">
        <v>6</v>
      </c>
      <c r="I117" s="212"/>
      <c r="J117" s="213">
        <f>ROUND(I117*H117,2)</f>
        <v>0</v>
      </c>
      <c r="K117" s="209" t="s">
        <v>174</v>
      </c>
      <c r="L117" s="38"/>
      <c r="M117" s="214" t="s">
        <v>35</v>
      </c>
      <c r="N117" s="215" t="s">
        <v>47</v>
      </c>
      <c r="O117" s="63"/>
      <c r="P117" s="171">
        <f>O117*H117</f>
        <v>0</v>
      </c>
      <c r="Q117" s="171">
        <v>0</v>
      </c>
      <c r="R117" s="171">
        <f>Q117*H117</f>
        <v>0</v>
      </c>
      <c r="S117" s="171">
        <v>0</v>
      </c>
      <c r="T117" s="172">
        <f>S117*H117</f>
        <v>0</v>
      </c>
      <c r="U117" s="33"/>
      <c r="V117" s="33"/>
      <c r="W117" s="33"/>
      <c r="X117" s="33"/>
      <c r="Y117" s="33"/>
      <c r="Z117" s="33"/>
      <c r="AA117" s="33"/>
      <c r="AB117" s="33"/>
      <c r="AC117" s="33"/>
      <c r="AD117" s="33"/>
      <c r="AE117" s="33"/>
      <c r="AR117" s="173" t="s">
        <v>177</v>
      </c>
      <c r="AT117" s="173" t="s">
        <v>340</v>
      </c>
      <c r="AU117" s="173" t="s">
        <v>85</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823</v>
      </c>
    </row>
    <row r="118" spans="1:65" s="2" customFormat="1" ht="19.5">
      <c r="A118" s="33"/>
      <c r="B118" s="34"/>
      <c r="C118" s="35"/>
      <c r="D118" s="177" t="s">
        <v>184</v>
      </c>
      <c r="E118" s="35"/>
      <c r="F118" s="187" t="s">
        <v>824</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85</v>
      </c>
    </row>
    <row r="119" spans="1:65" s="12" customFormat="1" ht="11.25">
      <c r="B119" s="175"/>
      <c r="C119" s="176"/>
      <c r="D119" s="177" t="s">
        <v>179</v>
      </c>
      <c r="E119" s="178" t="s">
        <v>35</v>
      </c>
      <c r="F119" s="179" t="s">
        <v>825</v>
      </c>
      <c r="G119" s="176"/>
      <c r="H119" s="180">
        <v>6</v>
      </c>
      <c r="I119" s="181"/>
      <c r="J119" s="176"/>
      <c r="K119" s="176"/>
      <c r="L119" s="182"/>
      <c r="M119" s="183"/>
      <c r="N119" s="184"/>
      <c r="O119" s="184"/>
      <c r="P119" s="184"/>
      <c r="Q119" s="184"/>
      <c r="R119" s="184"/>
      <c r="S119" s="184"/>
      <c r="T119" s="185"/>
      <c r="AT119" s="186" t="s">
        <v>179</v>
      </c>
      <c r="AU119" s="186" t="s">
        <v>85</v>
      </c>
      <c r="AV119" s="12" t="s">
        <v>85</v>
      </c>
      <c r="AW119" s="12" t="s">
        <v>37</v>
      </c>
      <c r="AX119" s="12" t="s">
        <v>83</v>
      </c>
      <c r="AY119" s="186" t="s">
        <v>176</v>
      </c>
    </row>
    <row r="120" spans="1:65" s="2" customFormat="1" ht="24">
      <c r="A120" s="33"/>
      <c r="B120" s="34"/>
      <c r="C120" s="207" t="s">
        <v>234</v>
      </c>
      <c r="D120" s="207" t="s">
        <v>340</v>
      </c>
      <c r="E120" s="208" t="s">
        <v>635</v>
      </c>
      <c r="F120" s="209" t="s">
        <v>636</v>
      </c>
      <c r="G120" s="210" t="s">
        <v>257</v>
      </c>
      <c r="H120" s="211">
        <v>6</v>
      </c>
      <c r="I120" s="212"/>
      <c r="J120" s="213">
        <f>ROUND(I120*H120,2)</f>
        <v>0</v>
      </c>
      <c r="K120" s="209" t="s">
        <v>174</v>
      </c>
      <c r="L120" s="38"/>
      <c r="M120" s="214" t="s">
        <v>35</v>
      </c>
      <c r="N120" s="215" t="s">
        <v>47</v>
      </c>
      <c r="O120" s="63"/>
      <c r="P120" s="171">
        <f>O120*H120</f>
        <v>0</v>
      </c>
      <c r="Q120" s="171">
        <v>0</v>
      </c>
      <c r="R120" s="171">
        <f>Q120*H120</f>
        <v>0</v>
      </c>
      <c r="S120" s="171">
        <v>0</v>
      </c>
      <c r="T120" s="172">
        <f>S120*H120</f>
        <v>0</v>
      </c>
      <c r="U120" s="33"/>
      <c r="V120" s="33"/>
      <c r="W120" s="33"/>
      <c r="X120" s="33"/>
      <c r="Y120" s="33"/>
      <c r="Z120" s="33"/>
      <c r="AA120" s="33"/>
      <c r="AB120" s="33"/>
      <c r="AC120" s="33"/>
      <c r="AD120" s="33"/>
      <c r="AE120" s="33"/>
      <c r="AR120" s="173" t="s">
        <v>177</v>
      </c>
      <c r="AT120" s="173" t="s">
        <v>340</v>
      </c>
      <c r="AU120" s="173" t="s">
        <v>85</v>
      </c>
      <c r="AY120" s="16" t="s">
        <v>176</v>
      </c>
      <c r="BE120" s="174">
        <f>IF(N120="základní",J120,0)</f>
        <v>0</v>
      </c>
      <c r="BF120" s="174">
        <f>IF(N120="snížená",J120,0)</f>
        <v>0</v>
      </c>
      <c r="BG120" s="174">
        <f>IF(N120="zákl. přenesená",J120,0)</f>
        <v>0</v>
      </c>
      <c r="BH120" s="174">
        <f>IF(N120="sníž. přenesená",J120,0)</f>
        <v>0</v>
      </c>
      <c r="BI120" s="174">
        <f>IF(N120="nulová",J120,0)</f>
        <v>0</v>
      </c>
      <c r="BJ120" s="16" t="s">
        <v>83</v>
      </c>
      <c r="BK120" s="174">
        <f>ROUND(I120*H120,2)</f>
        <v>0</v>
      </c>
      <c r="BL120" s="16" t="s">
        <v>177</v>
      </c>
      <c r="BM120" s="173" t="s">
        <v>826</v>
      </c>
    </row>
    <row r="121" spans="1:65" s="2" customFormat="1" ht="19.5">
      <c r="A121" s="33"/>
      <c r="B121" s="34"/>
      <c r="C121" s="35"/>
      <c r="D121" s="177" t="s">
        <v>184</v>
      </c>
      <c r="E121" s="35"/>
      <c r="F121" s="187" t="s">
        <v>827</v>
      </c>
      <c r="G121" s="35"/>
      <c r="H121" s="35"/>
      <c r="I121" s="188"/>
      <c r="J121" s="35"/>
      <c r="K121" s="35"/>
      <c r="L121" s="38"/>
      <c r="M121" s="189"/>
      <c r="N121" s="190"/>
      <c r="O121" s="63"/>
      <c r="P121" s="63"/>
      <c r="Q121" s="63"/>
      <c r="R121" s="63"/>
      <c r="S121" s="63"/>
      <c r="T121" s="64"/>
      <c r="U121" s="33"/>
      <c r="V121" s="33"/>
      <c r="W121" s="33"/>
      <c r="X121" s="33"/>
      <c r="Y121" s="33"/>
      <c r="Z121" s="33"/>
      <c r="AA121" s="33"/>
      <c r="AB121" s="33"/>
      <c r="AC121" s="33"/>
      <c r="AD121" s="33"/>
      <c r="AE121" s="33"/>
      <c r="AT121" s="16" t="s">
        <v>184</v>
      </c>
      <c r="AU121" s="16" t="s">
        <v>85</v>
      </c>
    </row>
    <row r="122" spans="1:65" s="12" customFormat="1" ht="11.25">
      <c r="B122" s="175"/>
      <c r="C122" s="176"/>
      <c r="D122" s="177" t="s">
        <v>179</v>
      </c>
      <c r="E122" s="178" t="s">
        <v>35</v>
      </c>
      <c r="F122" s="179" t="s">
        <v>825</v>
      </c>
      <c r="G122" s="176"/>
      <c r="H122" s="180">
        <v>6</v>
      </c>
      <c r="I122" s="181"/>
      <c r="J122" s="176"/>
      <c r="K122" s="176"/>
      <c r="L122" s="182"/>
      <c r="M122" s="183"/>
      <c r="N122" s="184"/>
      <c r="O122" s="184"/>
      <c r="P122" s="184"/>
      <c r="Q122" s="184"/>
      <c r="R122" s="184"/>
      <c r="S122" s="184"/>
      <c r="T122" s="185"/>
      <c r="AT122" s="186" t="s">
        <v>179</v>
      </c>
      <c r="AU122" s="186" t="s">
        <v>85</v>
      </c>
      <c r="AV122" s="12" t="s">
        <v>85</v>
      </c>
      <c r="AW122" s="12" t="s">
        <v>37</v>
      </c>
      <c r="AX122" s="12" t="s">
        <v>83</v>
      </c>
      <c r="AY122" s="186" t="s">
        <v>176</v>
      </c>
    </row>
    <row r="123" spans="1:65" s="13" customFormat="1" ht="25.9" customHeight="1">
      <c r="B123" s="191"/>
      <c r="C123" s="192"/>
      <c r="D123" s="193" t="s">
        <v>75</v>
      </c>
      <c r="E123" s="194" t="s">
        <v>475</v>
      </c>
      <c r="F123" s="194" t="s">
        <v>476</v>
      </c>
      <c r="G123" s="192"/>
      <c r="H123" s="192"/>
      <c r="I123" s="195"/>
      <c r="J123" s="196">
        <f>BK123</f>
        <v>0</v>
      </c>
      <c r="K123" s="192"/>
      <c r="L123" s="197"/>
      <c r="M123" s="198"/>
      <c r="N123" s="199"/>
      <c r="O123" s="199"/>
      <c r="P123" s="200">
        <f>SUM(P124:P128)</f>
        <v>0</v>
      </c>
      <c r="Q123" s="199"/>
      <c r="R123" s="200">
        <f>SUM(R124:R128)</f>
        <v>0</v>
      </c>
      <c r="S123" s="199"/>
      <c r="T123" s="201">
        <f>SUM(T124:T128)</f>
        <v>0</v>
      </c>
      <c r="AR123" s="202" t="s">
        <v>177</v>
      </c>
      <c r="AT123" s="203" t="s">
        <v>75</v>
      </c>
      <c r="AU123" s="203" t="s">
        <v>76</v>
      </c>
      <c r="AY123" s="202" t="s">
        <v>176</v>
      </c>
      <c r="BK123" s="204">
        <f>SUM(BK124:BK128)</f>
        <v>0</v>
      </c>
    </row>
    <row r="124" spans="1:65" s="2" customFormat="1" ht="44.25" customHeight="1">
      <c r="A124" s="33"/>
      <c r="B124" s="34"/>
      <c r="C124" s="207" t="s">
        <v>241</v>
      </c>
      <c r="D124" s="207" t="s">
        <v>340</v>
      </c>
      <c r="E124" s="208" t="s">
        <v>492</v>
      </c>
      <c r="F124" s="209" t="s">
        <v>493</v>
      </c>
      <c r="G124" s="210" t="s">
        <v>173</v>
      </c>
      <c r="H124" s="211">
        <v>4</v>
      </c>
      <c r="I124" s="212"/>
      <c r="J124" s="213">
        <f>ROUND(I124*H124,2)</f>
        <v>0</v>
      </c>
      <c r="K124" s="209" t="s">
        <v>174</v>
      </c>
      <c r="L124" s="38"/>
      <c r="M124" s="214" t="s">
        <v>35</v>
      </c>
      <c r="N124" s="215" t="s">
        <v>47</v>
      </c>
      <c r="O124" s="63"/>
      <c r="P124" s="171">
        <f>O124*H124</f>
        <v>0</v>
      </c>
      <c r="Q124" s="171">
        <v>0</v>
      </c>
      <c r="R124" s="171">
        <f>Q124*H124</f>
        <v>0</v>
      </c>
      <c r="S124" s="171">
        <v>0</v>
      </c>
      <c r="T124" s="172">
        <f>S124*H124</f>
        <v>0</v>
      </c>
      <c r="U124" s="33"/>
      <c r="V124" s="33"/>
      <c r="W124" s="33"/>
      <c r="X124" s="33"/>
      <c r="Y124" s="33"/>
      <c r="Z124" s="33"/>
      <c r="AA124" s="33"/>
      <c r="AB124" s="33"/>
      <c r="AC124" s="33"/>
      <c r="AD124" s="33"/>
      <c r="AE124" s="33"/>
      <c r="AR124" s="173" t="s">
        <v>480</v>
      </c>
      <c r="AT124" s="173" t="s">
        <v>340</v>
      </c>
      <c r="AU124" s="173" t="s">
        <v>83</v>
      </c>
      <c r="AY124" s="16" t="s">
        <v>176</v>
      </c>
      <c r="BE124" s="174">
        <f>IF(N124="základní",J124,0)</f>
        <v>0</v>
      </c>
      <c r="BF124" s="174">
        <f>IF(N124="snížená",J124,0)</f>
        <v>0</v>
      </c>
      <c r="BG124" s="174">
        <f>IF(N124="zákl. přenesená",J124,0)</f>
        <v>0</v>
      </c>
      <c r="BH124" s="174">
        <f>IF(N124="sníž. přenesená",J124,0)</f>
        <v>0</v>
      </c>
      <c r="BI124" s="174">
        <f>IF(N124="nulová",J124,0)</f>
        <v>0</v>
      </c>
      <c r="BJ124" s="16" t="s">
        <v>83</v>
      </c>
      <c r="BK124" s="174">
        <f>ROUND(I124*H124,2)</f>
        <v>0</v>
      </c>
      <c r="BL124" s="16" t="s">
        <v>480</v>
      </c>
      <c r="BM124" s="173" t="s">
        <v>494</v>
      </c>
    </row>
    <row r="125" spans="1:65" s="12" customFormat="1" ht="11.25">
      <c r="B125" s="175"/>
      <c r="C125" s="176"/>
      <c r="D125" s="177" t="s">
        <v>179</v>
      </c>
      <c r="E125" s="178" t="s">
        <v>35</v>
      </c>
      <c r="F125" s="179" t="s">
        <v>454</v>
      </c>
      <c r="G125" s="176"/>
      <c r="H125" s="180">
        <v>4</v>
      </c>
      <c r="I125" s="181"/>
      <c r="J125" s="176"/>
      <c r="K125" s="176"/>
      <c r="L125" s="182"/>
      <c r="M125" s="183"/>
      <c r="N125" s="184"/>
      <c r="O125" s="184"/>
      <c r="P125" s="184"/>
      <c r="Q125" s="184"/>
      <c r="R125" s="184"/>
      <c r="S125" s="184"/>
      <c r="T125" s="185"/>
      <c r="AT125" s="186" t="s">
        <v>179</v>
      </c>
      <c r="AU125" s="186" t="s">
        <v>83</v>
      </c>
      <c r="AV125" s="12" t="s">
        <v>85</v>
      </c>
      <c r="AW125" s="12" t="s">
        <v>37</v>
      </c>
      <c r="AX125" s="12" t="s">
        <v>83</v>
      </c>
      <c r="AY125" s="186" t="s">
        <v>176</v>
      </c>
    </row>
    <row r="126" spans="1:65" s="2" customFormat="1" ht="60">
      <c r="A126" s="33"/>
      <c r="B126" s="34"/>
      <c r="C126" s="207" t="s">
        <v>249</v>
      </c>
      <c r="D126" s="207" t="s">
        <v>340</v>
      </c>
      <c r="E126" s="208" t="s">
        <v>497</v>
      </c>
      <c r="F126" s="209" t="s">
        <v>498</v>
      </c>
      <c r="G126" s="210" t="s">
        <v>244</v>
      </c>
      <c r="H126" s="211">
        <v>432</v>
      </c>
      <c r="I126" s="212"/>
      <c r="J126" s="213">
        <f>ROUND(I126*H126,2)</f>
        <v>0</v>
      </c>
      <c r="K126" s="209" t="s">
        <v>174</v>
      </c>
      <c r="L126" s="38"/>
      <c r="M126" s="214" t="s">
        <v>35</v>
      </c>
      <c r="N126" s="215" t="s">
        <v>47</v>
      </c>
      <c r="O126" s="63"/>
      <c r="P126" s="171">
        <f>O126*H126</f>
        <v>0</v>
      </c>
      <c r="Q126" s="171">
        <v>0</v>
      </c>
      <c r="R126" s="171">
        <f>Q126*H126</f>
        <v>0</v>
      </c>
      <c r="S126" s="171">
        <v>0</v>
      </c>
      <c r="T126" s="172">
        <f>S126*H126</f>
        <v>0</v>
      </c>
      <c r="U126" s="33"/>
      <c r="V126" s="33"/>
      <c r="W126" s="33"/>
      <c r="X126" s="33"/>
      <c r="Y126" s="33"/>
      <c r="Z126" s="33"/>
      <c r="AA126" s="33"/>
      <c r="AB126" s="33"/>
      <c r="AC126" s="33"/>
      <c r="AD126" s="33"/>
      <c r="AE126" s="33"/>
      <c r="AR126" s="173" t="s">
        <v>480</v>
      </c>
      <c r="AT126" s="173" t="s">
        <v>340</v>
      </c>
      <c r="AU126" s="173" t="s">
        <v>83</v>
      </c>
      <c r="AY126" s="16" t="s">
        <v>176</v>
      </c>
      <c r="BE126" s="174">
        <f>IF(N126="základní",J126,0)</f>
        <v>0</v>
      </c>
      <c r="BF126" s="174">
        <f>IF(N126="snížená",J126,0)</f>
        <v>0</v>
      </c>
      <c r="BG126" s="174">
        <f>IF(N126="zákl. přenesená",J126,0)</f>
        <v>0</v>
      </c>
      <c r="BH126" s="174">
        <f>IF(N126="sníž. přenesená",J126,0)</f>
        <v>0</v>
      </c>
      <c r="BI126" s="174">
        <f>IF(N126="nulová",J126,0)</f>
        <v>0</v>
      </c>
      <c r="BJ126" s="16" t="s">
        <v>83</v>
      </c>
      <c r="BK126" s="174">
        <f>ROUND(I126*H126,2)</f>
        <v>0</v>
      </c>
      <c r="BL126" s="16" t="s">
        <v>480</v>
      </c>
      <c r="BM126" s="173" t="s">
        <v>499</v>
      </c>
    </row>
    <row r="127" spans="1:65" s="2" customFormat="1" ht="19.5">
      <c r="A127" s="33"/>
      <c r="B127" s="34"/>
      <c r="C127" s="35"/>
      <c r="D127" s="177" t="s">
        <v>184</v>
      </c>
      <c r="E127" s="35"/>
      <c r="F127" s="187" t="s">
        <v>500</v>
      </c>
      <c r="G127" s="35"/>
      <c r="H127" s="35"/>
      <c r="I127" s="188"/>
      <c r="J127" s="35"/>
      <c r="K127" s="35"/>
      <c r="L127" s="38"/>
      <c r="M127" s="189"/>
      <c r="N127" s="190"/>
      <c r="O127" s="63"/>
      <c r="P127" s="63"/>
      <c r="Q127" s="63"/>
      <c r="R127" s="63"/>
      <c r="S127" s="63"/>
      <c r="T127" s="64"/>
      <c r="U127" s="33"/>
      <c r="V127" s="33"/>
      <c r="W127" s="33"/>
      <c r="X127" s="33"/>
      <c r="Y127" s="33"/>
      <c r="Z127" s="33"/>
      <c r="AA127" s="33"/>
      <c r="AB127" s="33"/>
      <c r="AC127" s="33"/>
      <c r="AD127" s="33"/>
      <c r="AE127" s="33"/>
      <c r="AT127" s="16" t="s">
        <v>184</v>
      </c>
      <c r="AU127" s="16" t="s">
        <v>83</v>
      </c>
    </row>
    <row r="128" spans="1:65" s="12" customFormat="1" ht="11.25">
      <c r="B128" s="175"/>
      <c r="C128" s="176"/>
      <c r="D128" s="177" t="s">
        <v>179</v>
      </c>
      <c r="E128" s="178" t="s">
        <v>35</v>
      </c>
      <c r="F128" s="179" t="s">
        <v>791</v>
      </c>
      <c r="G128" s="176"/>
      <c r="H128" s="180">
        <v>432</v>
      </c>
      <c r="I128" s="181"/>
      <c r="J128" s="176"/>
      <c r="K128" s="176"/>
      <c r="L128" s="182"/>
      <c r="M128" s="216"/>
      <c r="N128" s="217"/>
      <c r="O128" s="217"/>
      <c r="P128" s="217"/>
      <c r="Q128" s="217"/>
      <c r="R128" s="217"/>
      <c r="S128" s="217"/>
      <c r="T128" s="218"/>
      <c r="AT128" s="186" t="s">
        <v>179</v>
      </c>
      <c r="AU128" s="186" t="s">
        <v>83</v>
      </c>
      <c r="AV128" s="12" t="s">
        <v>85</v>
      </c>
      <c r="AW128" s="12" t="s">
        <v>37</v>
      </c>
      <c r="AX128" s="12" t="s">
        <v>83</v>
      </c>
      <c r="AY128" s="186" t="s">
        <v>176</v>
      </c>
    </row>
    <row r="129" spans="1:31" s="2" customFormat="1" ht="6.95" customHeight="1">
      <c r="A129" s="33"/>
      <c r="B129" s="46"/>
      <c r="C129" s="47"/>
      <c r="D129" s="47"/>
      <c r="E129" s="47"/>
      <c r="F129" s="47"/>
      <c r="G129" s="47"/>
      <c r="H129" s="47"/>
      <c r="I129" s="47"/>
      <c r="J129" s="47"/>
      <c r="K129" s="47"/>
      <c r="L129" s="38"/>
      <c r="M129" s="33"/>
      <c r="O129" s="33"/>
      <c r="P129" s="33"/>
      <c r="Q129" s="33"/>
      <c r="R129" s="33"/>
      <c r="S129" s="33"/>
      <c r="T129" s="33"/>
      <c r="U129" s="33"/>
      <c r="V129" s="33"/>
      <c r="W129" s="33"/>
      <c r="X129" s="33"/>
      <c r="Y129" s="33"/>
      <c r="Z129" s="33"/>
      <c r="AA129" s="33"/>
      <c r="AB129" s="33"/>
      <c r="AC129" s="33"/>
      <c r="AD129" s="33"/>
      <c r="AE129" s="33"/>
    </row>
  </sheetData>
  <sheetProtection algorithmName="SHA-512" hashValue="tRD5Ap7p+rtSN4Ln/gMUdGIX7wG/KPHwZc377epS5hgL9NoBiIpuvmLcL8jgCKHoGjaMS1fNw+sApbbP35TM2w==" saltValue="HA2D82NPLsn5LH8wXjvFHnGL04kFcQZ5DyzNVVY+rqq3YoWchkf6+iEIpeiampwFKfEy5EslH/bpl4T6f+fjPg==" spinCount="100000" sheet="1" objects="1" scenarios="1" formatColumns="0" formatRows="0" autoFilter="0"/>
  <autoFilter ref="C87:K12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
  <sheetViews>
    <sheetView showGridLines="0" topLeftCell="A1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130</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2" customFormat="1" ht="12" customHeight="1">
      <c r="A8" s="33"/>
      <c r="B8" s="38"/>
      <c r="C8" s="33"/>
      <c r="D8" s="111" t="s">
        <v>144</v>
      </c>
      <c r="E8" s="33"/>
      <c r="F8" s="33"/>
      <c r="G8" s="33"/>
      <c r="H8" s="33"/>
      <c r="I8" s="33"/>
      <c r="J8" s="33"/>
      <c r="K8" s="33"/>
      <c r="L8" s="112"/>
      <c r="S8" s="33"/>
      <c r="T8" s="33"/>
      <c r="U8" s="33"/>
      <c r="V8" s="33"/>
      <c r="W8" s="33"/>
      <c r="X8" s="33"/>
      <c r="Y8" s="33"/>
      <c r="Z8" s="33"/>
      <c r="AA8" s="33"/>
      <c r="AB8" s="33"/>
      <c r="AC8" s="33"/>
      <c r="AD8" s="33"/>
      <c r="AE8" s="33"/>
    </row>
    <row r="9" spans="1:46" s="2" customFormat="1" ht="16.5" customHeight="1">
      <c r="A9" s="33"/>
      <c r="B9" s="38"/>
      <c r="C9" s="33"/>
      <c r="D9" s="33"/>
      <c r="E9" s="353" t="s">
        <v>828</v>
      </c>
      <c r="F9" s="352"/>
      <c r="G9" s="352"/>
      <c r="H9" s="352"/>
      <c r="I9" s="33"/>
      <c r="J9" s="33"/>
      <c r="K9" s="33"/>
      <c r="L9" s="112"/>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02" t="s">
        <v>23</v>
      </c>
      <c r="G12" s="33"/>
      <c r="H12" s="33"/>
      <c r="I12" s="111" t="s">
        <v>24</v>
      </c>
      <c r="J12" s="113" t="str">
        <f>'Rekapitulace stavby'!AN8</f>
        <v>1. 4. 2021</v>
      </c>
      <c r="K12" s="33"/>
      <c r="L12" s="112"/>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02" t="s">
        <v>35</v>
      </c>
      <c r="K14" s="33"/>
      <c r="L14" s="112"/>
      <c r="S14" s="33"/>
      <c r="T14" s="33"/>
      <c r="U14" s="33"/>
      <c r="V14" s="33"/>
      <c r="W14" s="33"/>
      <c r="X14" s="33"/>
      <c r="Y14" s="33"/>
      <c r="Z14" s="33"/>
      <c r="AA14" s="33"/>
      <c r="AB14" s="33"/>
      <c r="AC14" s="33"/>
      <c r="AD14" s="33"/>
      <c r="AE14" s="33"/>
    </row>
    <row r="15" spans="1:46" s="2" customFormat="1" ht="18" customHeight="1">
      <c r="A15" s="33"/>
      <c r="B15" s="38"/>
      <c r="C15" s="33"/>
      <c r="D15" s="33"/>
      <c r="E15" s="102" t="s">
        <v>829</v>
      </c>
      <c r="F15" s="33"/>
      <c r="G15" s="33"/>
      <c r="H15" s="33"/>
      <c r="I15" s="111" t="s">
        <v>30</v>
      </c>
      <c r="J15" s="102" t="s">
        <v>35</v>
      </c>
      <c r="K15" s="33"/>
      <c r="L15" s="112"/>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customHeight="1">
      <c r="A18" s="33"/>
      <c r="B18" s="38"/>
      <c r="C18" s="33"/>
      <c r="D18" s="33"/>
      <c r="E18" s="354" t="str">
        <f>'Rekapitulace stavby'!E14</f>
        <v>Vyplň údaj</v>
      </c>
      <c r="F18" s="355"/>
      <c r="G18" s="355"/>
      <c r="H18" s="355"/>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customHeight="1">
      <c r="A23" s="33"/>
      <c r="B23" s="38"/>
      <c r="C23" s="33"/>
      <c r="D23" s="111" t="s">
        <v>38</v>
      </c>
      <c r="E23" s="33"/>
      <c r="F23" s="33"/>
      <c r="G23" s="33"/>
      <c r="H23" s="33"/>
      <c r="I23" s="111" t="s">
        <v>27</v>
      </c>
      <c r="J23" s="102" t="str">
        <f>IF('Rekapitulace stavby'!AN19="","",'Rekapitulace stavby'!AN19)</f>
        <v/>
      </c>
      <c r="K23" s="33"/>
      <c r="L23" s="112"/>
      <c r="S23" s="33"/>
      <c r="T23" s="33"/>
      <c r="U23" s="33"/>
      <c r="V23" s="33"/>
      <c r="W23" s="33"/>
      <c r="X23" s="33"/>
      <c r="Y23" s="33"/>
      <c r="Z23" s="33"/>
      <c r="AA23" s="33"/>
      <c r="AB23" s="33"/>
      <c r="AC23" s="33"/>
      <c r="AD23" s="33"/>
      <c r="AE23" s="33"/>
    </row>
    <row r="24" spans="1:31" s="2" customFormat="1" ht="18" customHeight="1">
      <c r="A24" s="33"/>
      <c r="B24" s="38"/>
      <c r="C24" s="33"/>
      <c r="D24" s="33"/>
      <c r="E24" s="102" t="str">
        <f>IF('Rekapitulace stavby'!E20="","",'Rekapitulace stavby'!E20)</f>
        <v>Libor Brabenec</v>
      </c>
      <c r="F24" s="33"/>
      <c r="G24" s="33"/>
      <c r="H24" s="33"/>
      <c r="I24" s="111" t="s">
        <v>30</v>
      </c>
      <c r="J24" s="102" t="str">
        <f>IF('Rekapitulace stavby'!AN20="","",'Rekapitulace stavby'!AN20)</f>
        <v/>
      </c>
      <c r="K24" s="33"/>
      <c r="L24" s="112"/>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16.5" customHeight="1">
      <c r="A27" s="114"/>
      <c r="B27" s="115"/>
      <c r="C27" s="114"/>
      <c r="D27" s="114"/>
      <c r="E27" s="356" t="s">
        <v>35</v>
      </c>
      <c r="F27" s="356"/>
      <c r="G27" s="356"/>
      <c r="H27" s="356"/>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customHeight="1">
      <c r="A30" s="33"/>
      <c r="B30" s="38"/>
      <c r="C30" s="33"/>
      <c r="D30" s="118" t="s">
        <v>42</v>
      </c>
      <c r="E30" s="33"/>
      <c r="F30" s="33"/>
      <c r="G30" s="33"/>
      <c r="H30" s="33"/>
      <c r="I30" s="33"/>
      <c r="J30" s="119">
        <f>ROUND(J84, 2)</f>
        <v>0</v>
      </c>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customHeight="1">
      <c r="A33" s="33"/>
      <c r="B33" s="38"/>
      <c r="C33" s="33"/>
      <c r="D33" s="121" t="s">
        <v>46</v>
      </c>
      <c r="E33" s="111" t="s">
        <v>47</v>
      </c>
      <c r="F33" s="122">
        <f>ROUND((SUM(BE84:BE142)),  2)</f>
        <v>0</v>
      </c>
      <c r="G33" s="33"/>
      <c r="H33" s="33"/>
      <c r="I33" s="123">
        <v>0.21</v>
      </c>
      <c r="J33" s="122">
        <f>ROUND(((SUM(BE84:BE142))*I33),  2)</f>
        <v>0</v>
      </c>
      <c r="K33" s="33"/>
      <c r="L33" s="112"/>
      <c r="S33" s="33"/>
      <c r="T33" s="33"/>
      <c r="U33" s="33"/>
      <c r="V33" s="33"/>
      <c r="W33" s="33"/>
      <c r="X33" s="33"/>
      <c r="Y33" s="33"/>
      <c r="Z33" s="33"/>
      <c r="AA33" s="33"/>
      <c r="AB33" s="33"/>
      <c r="AC33" s="33"/>
      <c r="AD33" s="33"/>
      <c r="AE33" s="33"/>
    </row>
    <row r="34" spans="1:31" s="2" customFormat="1" ht="14.45" customHeight="1">
      <c r="A34" s="33"/>
      <c r="B34" s="38"/>
      <c r="C34" s="33"/>
      <c r="D34" s="33"/>
      <c r="E34" s="111" t="s">
        <v>48</v>
      </c>
      <c r="F34" s="122">
        <f>ROUND((SUM(BF84:BF142)),  2)</f>
        <v>0</v>
      </c>
      <c r="G34" s="33"/>
      <c r="H34" s="33"/>
      <c r="I34" s="123">
        <v>0.15</v>
      </c>
      <c r="J34" s="122">
        <f>ROUND(((SUM(BF84:BF142))*I34),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ROUND((SUM(BG84:BG142)),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ROUND((SUM(BH84:BH142)),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ROUND((SUM(BI84:BI142)),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4" spans="1:31" s="2" customFormat="1" ht="6.95"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customHeight="1">
      <c r="A45" s="33"/>
      <c r="B45" s="34"/>
      <c r="C45" s="22" t="s">
        <v>150</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customHeight="1">
      <c r="A48" s="33"/>
      <c r="B48" s="34"/>
      <c r="C48" s="35"/>
      <c r="D48" s="35"/>
      <c r="E48" s="357" t="str">
        <f>E7</f>
        <v>KR_Oprava trati v úseku Číčenice - Vodňany_bez_mat_zadavatele</v>
      </c>
      <c r="F48" s="358"/>
      <c r="G48" s="358"/>
      <c r="H48" s="358"/>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144</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06" t="str">
        <f>E9</f>
        <v>SO 07 - Oprava propustku v km 1,882</v>
      </c>
      <c r="F50" s="359"/>
      <c r="G50" s="359"/>
      <c r="H50" s="359"/>
      <c r="I50" s="35"/>
      <c r="J50" s="35"/>
      <c r="K50" s="35"/>
      <c r="L50" s="112"/>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customHeight="1">
      <c r="A52" s="33"/>
      <c r="B52" s="34"/>
      <c r="C52" s="28" t="s">
        <v>22</v>
      </c>
      <c r="D52" s="35"/>
      <c r="E52" s="35"/>
      <c r="F52" s="26" t="str">
        <f>F12</f>
        <v>trať 197 dle JŘ, TÚ Číčenice - Vodňany</v>
      </c>
      <c r="G52" s="35"/>
      <c r="H52" s="35"/>
      <c r="I52" s="28" t="s">
        <v>24</v>
      </c>
      <c r="J52" s="58" t="str">
        <f>IF(J12="","",J12)</f>
        <v>1. 4. 2021</v>
      </c>
      <c r="K52" s="35"/>
      <c r="L52" s="112"/>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customHeight="1">
      <c r="A54" s="33"/>
      <c r="B54" s="34"/>
      <c r="C54" s="28" t="s">
        <v>26</v>
      </c>
      <c r="D54" s="35"/>
      <c r="E54" s="35"/>
      <c r="F54" s="26" t="str">
        <f>E15</f>
        <v>Správa železnic, s. o.,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customHeight="1">
      <c r="A57" s="33"/>
      <c r="B57" s="34"/>
      <c r="C57" s="135" t="s">
        <v>151</v>
      </c>
      <c r="D57" s="136"/>
      <c r="E57" s="136"/>
      <c r="F57" s="136"/>
      <c r="G57" s="136"/>
      <c r="H57" s="136"/>
      <c r="I57" s="136"/>
      <c r="J57" s="137" t="s">
        <v>152</v>
      </c>
      <c r="K57" s="136"/>
      <c r="L57" s="112"/>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customHeight="1">
      <c r="A59" s="33"/>
      <c r="B59" s="34"/>
      <c r="C59" s="138" t="s">
        <v>74</v>
      </c>
      <c r="D59" s="35"/>
      <c r="E59" s="35"/>
      <c r="F59" s="35"/>
      <c r="G59" s="35"/>
      <c r="H59" s="35"/>
      <c r="I59" s="35"/>
      <c r="J59" s="76">
        <f>J84</f>
        <v>0</v>
      </c>
      <c r="K59" s="35"/>
      <c r="L59" s="112"/>
      <c r="S59" s="33"/>
      <c r="T59" s="33"/>
      <c r="U59" s="33"/>
      <c r="V59" s="33"/>
      <c r="W59" s="33"/>
      <c r="X59" s="33"/>
      <c r="Y59" s="33"/>
      <c r="Z59" s="33"/>
      <c r="AA59" s="33"/>
      <c r="AB59" s="33"/>
      <c r="AC59" s="33"/>
      <c r="AD59" s="33"/>
      <c r="AE59" s="33"/>
      <c r="AU59" s="16" t="s">
        <v>153</v>
      </c>
    </row>
    <row r="60" spans="1:47" s="9" customFormat="1" ht="24.95" customHeight="1">
      <c r="B60" s="139"/>
      <c r="C60" s="140"/>
      <c r="D60" s="141" t="s">
        <v>154</v>
      </c>
      <c r="E60" s="142"/>
      <c r="F60" s="142"/>
      <c r="G60" s="142"/>
      <c r="H60" s="142"/>
      <c r="I60" s="142"/>
      <c r="J60" s="143">
        <f>J87</f>
        <v>0</v>
      </c>
      <c r="K60" s="140"/>
      <c r="L60" s="144"/>
    </row>
    <row r="61" spans="1:47" s="10" customFormat="1" ht="19.899999999999999" customHeight="1">
      <c r="B61" s="145"/>
      <c r="C61" s="96"/>
      <c r="D61" s="146" t="s">
        <v>830</v>
      </c>
      <c r="E61" s="147"/>
      <c r="F61" s="147"/>
      <c r="G61" s="147"/>
      <c r="H61" s="147"/>
      <c r="I61" s="147"/>
      <c r="J61" s="148">
        <f>J88</f>
        <v>0</v>
      </c>
      <c r="K61" s="96"/>
      <c r="L61" s="149"/>
    </row>
    <row r="62" spans="1:47" s="10" customFormat="1" ht="19.899999999999999" customHeight="1">
      <c r="B62" s="145"/>
      <c r="C62" s="96"/>
      <c r="D62" s="146" t="s">
        <v>831</v>
      </c>
      <c r="E62" s="147"/>
      <c r="F62" s="147"/>
      <c r="G62" s="147"/>
      <c r="H62" s="147"/>
      <c r="I62" s="147"/>
      <c r="J62" s="148">
        <f>J108</f>
        <v>0</v>
      </c>
      <c r="K62" s="96"/>
      <c r="L62" s="149"/>
    </row>
    <row r="63" spans="1:47" s="10" customFormat="1" ht="19.899999999999999" customHeight="1">
      <c r="B63" s="145"/>
      <c r="C63" s="96"/>
      <c r="D63" s="146" t="s">
        <v>832</v>
      </c>
      <c r="E63" s="147"/>
      <c r="F63" s="147"/>
      <c r="G63" s="147"/>
      <c r="H63" s="147"/>
      <c r="I63" s="147"/>
      <c r="J63" s="148">
        <f>J120</f>
        <v>0</v>
      </c>
      <c r="K63" s="96"/>
      <c r="L63" s="149"/>
    </row>
    <row r="64" spans="1:47" s="10" customFormat="1" ht="19.899999999999999" customHeight="1">
      <c r="B64" s="145"/>
      <c r="C64" s="96"/>
      <c r="D64" s="146" t="s">
        <v>833</v>
      </c>
      <c r="E64" s="147"/>
      <c r="F64" s="147"/>
      <c r="G64" s="147"/>
      <c r="H64" s="147"/>
      <c r="I64" s="147"/>
      <c r="J64" s="148">
        <f>J139</f>
        <v>0</v>
      </c>
      <c r="K64" s="96"/>
      <c r="L64" s="149"/>
    </row>
    <row r="65" spans="1:31" s="2" customFormat="1" ht="21.75" customHeight="1">
      <c r="A65" s="33"/>
      <c r="B65" s="34"/>
      <c r="C65" s="35"/>
      <c r="D65" s="35"/>
      <c r="E65" s="35"/>
      <c r="F65" s="35"/>
      <c r="G65" s="35"/>
      <c r="H65" s="35"/>
      <c r="I65" s="35"/>
      <c r="J65" s="35"/>
      <c r="K65" s="35"/>
      <c r="L65" s="112"/>
      <c r="S65" s="33"/>
      <c r="T65" s="33"/>
      <c r="U65" s="33"/>
      <c r="V65" s="33"/>
      <c r="W65" s="33"/>
      <c r="X65" s="33"/>
      <c r="Y65" s="33"/>
      <c r="Z65" s="33"/>
      <c r="AA65" s="33"/>
      <c r="AB65" s="33"/>
      <c r="AC65" s="33"/>
      <c r="AD65" s="33"/>
      <c r="AE65" s="33"/>
    </row>
    <row r="66" spans="1:31" s="2" customFormat="1" ht="6.95" customHeight="1">
      <c r="A66" s="33"/>
      <c r="B66" s="46"/>
      <c r="C66" s="47"/>
      <c r="D66" s="47"/>
      <c r="E66" s="47"/>
      <c r="F66" s="47"/>
      <c r="G66" s="47"/>
      <c r="H66" s="47"/>
      <c r="I66" s="47"/>
      <c r="J66" s="47"/>
      <c r="K66" s="47"/>
      <c r="L66" s="112"/>
      <c r="S66" s="33"/>
      <c r="T66" s="33"/>
      <c r="U66" s="33"/>
      <c r="V66" s="33"/>
      <c r="W66" s="33"/>
      <c r="X66" s="33"/>
      <c r="Y66" s="33"/>
      <c r="Z66" s="33"/>
      <c r="AA66" s="33"/>
      <c r="AB66" s="33"/>
      <c r="AC66" s="33"/>
      <c r="AD66" s="33"/>
      <c r="AE66" s="33"/>
    </row>
    <row r="70" spans="1:31" s="2" customFormat="1" ht="6.95" customHeight="1">
      <c r="A70" s="33"/>
      <c r="B70" s="48"/>
      <c r="C70" s="49"/>
      <c r="D70" s="49"/>
      <c r="E70" s="49"/>
      <c r="F70" s="49"/>
      <c r="G70" s="49"/>
      <c r="H70" s="49"/>
      <c r="I70" s="49"/>
      <c r="J70" s="49"/>
      <c r="K70" s="49"/>
      <c r="L70" s="112"/>
      <c r="S70" s="33"/>
      <c r="T70" s="33"/>
      <c r="U70" s="33"/>
      <c r="V70" s="33"/>
      <c r="W70" s="33"/>
      <c r="X70" s="33"/>
      <c r="Y70" s="33"/>
      <c r="Z70" s="33"/>
      <c r="AA70" s="33"/>
      <c r="AB70" s="33"/>
      <c r="AC70" s="33"/>
      <c r="AD70" s="33"/>
      <c r="AE70" s="33"/>
    </row>
    <row r="71" spans="1:31" s="2" customFormat="1" ht="24.95" customHeight="1">
      <c r="A71" s="33"/>
      <c r="B71" s="34"/>
      <c r="C71" s="22" t="s">
        <v>157</v>
      </c>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6.95" customHeight="1">
      <c r="A72" s="33"/>
      <c r="B72" s="34"/>
      <c r="C72" s="35"/>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2" customHeight="1">
      <c r="A73" s="33"/>
      <c r="B73" s="34"/>
      <c r="C73" s="28" t="s">
        <v>16</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16.5" customHeight="1">
      <c r="A74" s="33"/>
      <c r="B74" s="34"/>
      <c r="C74" s="35"/>
      <c r="D74" s="35"/>
      <c r="E74" s="357" t="str">
        <f>E7</f>
        <v>KR_Oprava trati v úseku Číčenice - Vodňany_bez_mat_zadavatele</v>
      </c>
      <c r="F74" s="358"/>
      <c r="G74" s="358"/>
      <c r="H74" s="358"/>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144</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06" t="str">
        <f>E9</f>
        <v>SO 07 - Oprava propustku v km 1,882</v>
      </c>
      <c r="F76" s="359"/>
      <c r="G76" s="359"/>
      <c r="H76" s="359"/>
      <c r="I76" s="35"/>
      <c r="J76" s="35"/>
      <c r="K76" s="35"/>
      <c r="L76" s="112"/>
      <c r="S76" s="33"/>
      <c r="T76" s="33"/>
      <c r="U76" s="33"/>
      <c r="V76" s="33"/>
      <c r="W76" s="33"/>
      <c r="X76" s="33"/>
      <c r="Y76" s="33"/>
      <c r="Z76" s="33"/>
      <c r="AA76" s="33"/>
      <c r="AB76" s="33"/>
      <c r="AC76" s="33"/>
      <c r="AD76" s="33"/>
      <c r="AE76" s="33"/>
    </row>
    <row r="77" spans="1:31" s="2" customFormat="1" ht="6.95" customHeight="1">
      <c r="A77" s="33"/>
      <c r="B77" s="34"/>
      <c r="C77" s="35"/>
      <c r="D77" s="35"/>
      <c r="E77" s="35"/>
      <c r="F77" s="35"/>
      <c r="G77" s="35"/>
      <c r="H77" s="35"/>
      <c r="I77" s="35"/>
      <c r="J77" s="35"/>
      <c r="K77" s="35"/>
      <c r="L77" s="112"/>
      <c r="S77" s="33"/>
      <c r="T77" s="33"/>
      <c r="U77" s="33"/>
      <c r="V77" s="33"/>
      <c r="W77" s="33"/>
      <c r="X77" s="33"/>
      <c r="Y77" s="33"/>
      <c r="Z77" s="33"/>
      <c r="AA77" s="33"/>
      <c r="AB77" s="33"/>
      <c r="AC77" s="33"/>
      <c r="AD77" s="33"/>
      <c r="AE77" s="33"/>
    </row>
    <row r="78" spans="1:31" s="2" customFormat="1" ht="12" customHeight="1">
      <c r="A78" s="33"/>
      <c r="B78" s="34"/>
      <c r="C78" s="28" t="s">
        <v>22</v>
      </c>
      <c r="D78" s="35"/>
      <c r="E78" s="35"/>
      <c r="F78" s="26" t="str">
        <f>F12</f>
        <v>trať 197 dle JŘ, TÚ Číčenice - Vodňany</v>
      </c>
      <c r="G78" s="35"/>
      <c r="H78" s="35"/>
      <c r="I78" s="28" t="s">
        <v>24</v>
      </c>
      <c r="J78" s="58" t="str">
        <f>IF(J12="","",J12)</f>
        <v>1. 4. 2021</v>
      </c>
      <c r="K78" s="35"/>
      <c r="L78" s="112"/>
      <c r="S78" s="33"/>
      <c r="T78" s="33"/>
      <c r="U78" s="33"/>
      <c r="V78" s="33"/>
      <c r="W78" s="33"/>
      <c r="X78" s="33"/>
      <c r="Y78" s="33"/>
      <c r="Z78" s="33"/>
      <c r="AA78" s="33"/>
      <c r="AB78" s="33"/>
      <c r="AC78" s="33"/>
      <c r="AD78" s="33"/>
      <c r="AE78" s="33"/>
    </row>
    <row r="79" spans="1:31" s="2" customFormat="1" ht="6.95" customHeight="1">
      <c r="A79" s="33"/>
      <c r="B79" s="34"/>
      <c r="C79" s="35"/>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5.2" customHeight="1">
      <c r="A80" s="33"/>
      <c r="B80" s="34"/>
      <c r="C80" s="28" t="s">
        <v>26</v>
      </c>
      <c r="D80" s="35"/>
      <c r="E80" s="35"/>
      <c r="F80" s="26" t="str">
        <f>E15</f>
        <v>Správa železnic, s. o., OŘ Plzeň</v>
      </c>
      <c r="G80" s="35"/>
      <c r="H80" s="35"/>
      <c r="I80" s="28" t="s">
        <v>34</v>
      </c>
      <c r="J80" s="31" t="str">
        <f>E21</f>
        <v xml:space="preserve"> </v>
      </c>
      <c r="K80" s="35"/>
      <c r="L80" s="112"/>
      <c r="S80" s="33"/>
      <c r="T80" s="33"/>
      <c r="U80" s="33"/>
      <c r="V80" s="33"/>
      <c r="W80" s="33"/>
      <c r="X80" s="33"/>
      <c r="Y80" s="33"/>
      <c r="Z80" s="33"/>
      <c r="AA80" s="33"/>
      <c r="AB80" s="33"/>
      <c r="AC80" s="33"/>
      <c r="AD80" s="33"/>
      <c r="AE80" s="33"/>
    </row>
    <row r="81" spans="1:65" s="2" customFormat="1" ht="15.2" customHeight="1">
      <c r="A81" s="33"/>
      <c r="B81" s="34"/>
      <c r="C81" s="28" t="s">
        <v>32</v>
      </c>
      <c r="D81" s="35"/>
      <c r="E81" s="35"/>
      <c r="F81" s="26" t="str">
        <f>IF(E18="","",E18)</f>
        <v>Vyplň údaj</v>
      </c>
      <c r="G81" s="35"/>
      <c r="H81" s="35"/>
      <c r="I81" s="28" t="s">
        <v>38</v>
      </c>
      <c r="J81" s="31" t="str">
        <f>E24</f>
        <v>Libor Brabenec</v>
      </c>
      <c r="K81" s="35"/>
      <c r="L81" s="112"/>
      <c r="S81" s="33"/>
      <c r="T81" s="33"/>
      <c r="U81" s="33"/>
      <c r="V81" s="33"/>
      <c r="W81" s="33"/>
      <c r="X81" s="33"/>
      <c r="Y81" s="33"/>
      <c r="Z81" s="33"/>
      <c r="AA81" s="33"/>
      <c r="AB81" s="33"/>
      <c r="AC81" s="33"/>
      <c r="AD81" s="33"/>
      <c r="AE81" s="33"/>
    </row>
    <row r="82" spans="1:65" s="2" customFormat="1" ht="10.35" customHeight="1">
      <c r="A82" s="33"/>
      <c r="B82" s="34"/>
      <c r="C82" s="35"/>
      <c r="D82" s="35"/>
      <c r="E82" s="35"/>
      <c r="F82" s="35"/>
      <c r="G82" s="35"/>
      <c r="H82" s="35"/>
      <c r="I82" s="35"/>
      <c r="J82" s="35"/>
      <c r="K82" s="35"/>
      <c r="L82" s="112"/>
      <c r="S82" s="33"/>
      <c r="T82" s="33"/>
      <c r="U82" s="33"/>
      <c r="V82" s="33"/>
      <c r="W82" s="33"/>
      <c r="X82" s="33"/>
      <c r="Y82" s="33"/>
      <c r="Z82" s="33"/>
      <c r="AA82" s="33"/>
      <c r="AB82" s="33"/>
      <c r="AC82" s="33"/>
      <c r="AD82" s="33"/>
      <c r="AE82" s="33"/>
    </row>
    <row r="83" spans="1:65" s="11" customFormat="1" ht="29.25" customHeight="1">
      <c r="A83" s="150"/>
      <c r="B83" s="151"/>
      <c r="C83" s="152" t="s">
        <v>158</v>
      </c>
      <c r="D83" s="153" t="s">
        <v>61</v>
      </c>
      <c r="E83" s="153" t="s">
        <v>57</v>
      </c>
      <c r="F83" s="153" t="s">
        <v>58</v>
      </c>
      <c r="G83" s="153" t="s">
        <v>159</v>
      </c>
      <c r="H83" s="153" t="s">
        <v>160</v>
      </c>
      <c r="I83" s="153" t="s">
        <v>161</v>
      </c>
      <c r="J83" s="153" t="s">
        <v>152</v>
      </c>
      <c r="K83" s="154" t="s">
        <v>162</v>
      </c>
      <c r="L83" s="155"/>
      <c r="M83" s="67" t="s">
        <v>35</v>
      </c>
      <c r="N83" s="68" t="s">
        <v>46</v>
      </c>
      <c r="O83" s="68" t="s">
        <v>163</v>
      </c>
      <c r="P83" s="68" t="s">
        <v>164</v>
      </c>
      <c r="Q83" s="68" t="s">
        <v>165</v>
      </c>
      <c r="R83" s="68" t="s">
        <v>166</v>
      </c>
      <c r="S83" s="68" t="s">
        <v>167</v>
      </c>
      <c r="T83" s="69" t="s">
        <v>168</v>
      </c>
      <c r="U83" s="150"/>
      <c r="V83" s="150"/>
      <c r="W83" s="150"/>
      <c r="X83" s="150"/>
      <c r="Y83" s="150"/>
      <c r="Z83" s="150"/>
      <c r="AA83" s="150"/>
      <c r="AB83" s="150"/>
      <c r="AC83" s="150"/>
      <c r="AD83" s="150"/>
      <c r="AE83" s="150"/>
    </row>
    <row r="84" spans="1:65" s="2" customFormat="1" ht="22.9" customHeight="1">
      <c r="A84" s="33"/>
      <c r="B84" s="34"/>
      <c r="C84" s="74" t="s">
        <v>169</v>
      </c>
      <c r="D84" s="35"/>
      <c r="E84" s="35"/>
      <c r="F84" s="35"/>
      <c r="G84" s="35"/>
      <c r="H84" s="35"/>
      <c r="I84" s="35"/>
      <c r="J84" s="156">
        <f>BK84</f>
        <v>0</v>
      </c>
      <c r="K84" s="35"/>
      <c r="L84" s="38"/>
      <c r="M84" s="70"/>
      <c r="N84" s="157"/>
      <c r="O84" s="71"/>
      <c r="P84" s="158">
        <f>P85+P86+P87</f>
        <v>0</v>
      </c>
      <c r="Q84" s="71"/>
      <c r="R84" s="158">
        <f>R85+R86+R87</f>
        <v>8.3366530599999997</v>
      </c>
      <c r="S84" s="71"/>
      <c r="T84" s="159">
        <f>T85+T86+T87</f>
        <v>9.3896999999999995</v>
      </c>
      <c r="U84" s="33"/>
      <c r="V84" s="33"/>
      <c r="W84" s="33"/>
      <c r="X84" s="33"/>
      <c r="Y84" s="33"/>
      <c r="Z84" s="33"/>
      <c r="AA84" s="33"/>
      <c r="AB84" s="33"/>
      <c r="AC84" s="33"/>
      <c r="AD84" s="33"/>
      <c r="AE84" s="33"/>
      <c r="AT84" s="16" t="s">
        <v>75</v>
      </c>
      <c r="AU84" s="16" t="s">
        <v>153</v>
      </c>
      <c r="BK84" s="160">
        <f>BK85+BK86+BK87</f>
        <v>0</v>
      </c>
    </row>
    <row r="85" spans="1:65" s="2" customFormat="1" ht="16.5" customHeight="1">
      <c r="A85" s="33"/>
      <c r="B85" s="34"/>
      <c r="C85" s="161" t="s">
        <v>83</v>
      </c>
      <c r="D85" s="161" t="s">
        <v>170</v>
      </c>
      <c r="E85" s="162" t="s">
        <v>834</v>
      </c>
      <c r="F85" s="163" t="s">
        <v>835</v>
      </c>
      <c r="G85" s="164" t="s">
        <v>244</v>
      </c>
      <c r="H85" s="165">
        <v>5.44</v>
      </c>
      <c r="I85" s="166"/>
      <c r="J85" s="167">
        <f>ROUND(I85*H85,2)</f>
        <v>0</v>
      </c>
      <c r="K85" s="163" t="s">
        <v>245</v>
      </c>
      <c r="L85" s="168"/>
      <c r="M85" s="169" t="s">
        <v>35</v>
      </c>
      <c r="N85" s="170" t="s">
        <v>47</v>
      </c>
      <c r="O85" s="63"/>
      <c r="P85" s="171">
        <f>O85*H85</f>
        <v>0</v>
      </c>
      <c r="Q85" s="171">
        <v>1</v>
      </c>
      <c r="R85" s="171">
        <f>Q85*H85</f>
        <v>5.44</v>
      </c>
      <c r="S85" s="171">
        <v>0</v>
      </c>
      <c r="T85" s="172">
        <f>S85*H85</f>
        <v>0</v>
      </c>
      <c r="U85" s="33"/>
      <c r="V85" s="33"/>
      <c r="W85" s="33"/>
      <c r="X85" s="33"/>
      <c r="Y85" s="33"/>
      <c r="Z85" s="33"/>
      <c r="AA85" s="33"/>
      <c r="AB85" s="33"/>
      <c r="AC85" s="33"/>
      <c r="AD85" s="33"/>
      <c r="AE85" s="33"/>
      <c r="AR85" s="173" t="s">
        <v>175</v>
      </c>
      <c r="AT85" s="173" t="s">
        <v>170</v>
      </c>
      <c r="AU85" s="173" t="s">
        <v>76</v>
      </c>
      <c r="AY85" s="16" t="s">
        <v>176</v>
      </c>
      <c r="BE85" s="174">
        <f>IF(N85="základní",J85,0)</f>
        <v>0</v>
      </c>
      <c r="BF85" s="174">
        <f>IF(N85="snížená",J85,0)</f>
        <v>0</v>
      </c>
      <c r="BG85" s="174">
        <f>IF(N85="zákl. přenesená",J85,0)</f>
        <v>0</v>
      </c>
      <c r="BH85" s="174">
        <f>IF(N85="sníž. přenesená",J85,0)</f>
        <v>0</v>
      </c>
      <c r="BI85" s="174">
        <f>IF(N85="nulová",J85,0)</f>
        <v>0</v>
      </c>
      <c r="BJ85" s="16" t="s">
        <v>83</v>
      </c>
      <c r="BK85" s="174">
        <f>ROUND(I85*H85,2)</f>
        <v>0</v>
      </c>
      <c r="BL85" s="16" t="s">
        <v>177</v>
      </c>
      <c r="BM85" s="173" t="s">
        <v>836</v>
      </c>
    </row>
    <row r="86" spans="1:65" s="2" customFormat="1" ht="19.5">
      <c r="A86" s="33"/>
      <c r="B86" s="34"/>
      <c r="C86" s="35"/>
      <c r="D86" s="177" t="s">
        <v>184</v>
      </c>
      <c r="E86" s="35"/>
      <c r="F86" s="187" t="s">
        <v>837</v>
      </c>
      <c r="G86" s="35"/>
      <c r="H86" s="35"/>
      <c r="I86" s="188"/>
      <c r="J86" s="35"/>
      <c r="K86" s="35"/>
      <c r="L86" s="38"/>
      <c r="M86" s="189"/>
      <c r="N86" s="190"/>
      <c r="O86" s="63"/>
      <c r="P86" s="63"/>
      <c r="Q86" s="63"/>
      <c r="R86" s="63"/>
      <c r="S86" s="63"/>
      <c r="T86" s="64"/>
      <c r="U86" s="33"/>
      <c r="V86" s="33"/>
      <c r="W86" s="33"/>
      <c r="X86" s="33"/>
      <c r="Y86" s="33"/>
      <c r="Z86" s="33"/>
      <c r="AA86" s="33"/>
      <c r="AB86" s="33"/>
      <c r="AC86" s="33"/>
      <c r="AD86" s="33"/>
      <c r="AE86" s="33"/>
      <c r="AT86" s="16" t="s">
        <v>184</v>
      </c>
      <c r="AU86" s="16" t="s">
        <v>76</v>
      </c>
    </row>
    <row r="87" spans="1:65" s="13" customFormat="1" ht="25.9" customHeight="1">
      <c r="B87" s="191"/>
      <c r="C87" s="192"/>
      <c r="D87" s="193" t="s">
        <v>75</v>
      </c>
      <c r="E87" s="194" t="s">
        <v>336</v>
      </c>
      <c r="F87" s="194" t="s">
        <v>337</v>
      </c>
      <c r="G87" s="192"/>
      <c r="H87" s="192"/>
      <c r="I87" s="195"/>
      <c r="J87" s="196">
        <f>BK87</f>
        <v>0</v>
      </c>
      <c r="K87" s="192"/>
      <c r="L87" s="197"/>
      <c r="M87" s="198"/>
      <c r="N87" s="199"/>
      <c r="O87" s="199"/>
      <c r="P87" s="200">
        <f>P88+P108+P120+P139</f>
        <v>0</v>
      </c>
      <c r="Q87" s="199"/>
      <c r="R87" s="200">
        <f>R88+R108+R120+R139</f>
        <v>2.8966530600000002</v>
      </c>
      <c r="S87" s="199"/>
      <c r="T87" s="201">
        <f>T88+T108+T120+T139</f>
        <v>9.3896999999999995</v>
      </c>
      <c r="AR87" s="202" t="s">
        <v>83</v>
      </c>
      <c r="AT87" s="203" t="s">
        <v>75</v>
      </c>
      <c r="AU87" s="203" t="s">
        <v>76</v>
      </c>
      <c r="AY87" s="202" t="s">
        <v>176</v>
      </c>
      <c r="BK87" s="204">
        <f>BK88+BK108+BK120+BK139</f>
        <v>0</v>
      </c>
    </row>
    <row r="88" spans="1:65" s="13" customFormat="1" ht="22.9" customHeight="1">
      <c r="B88" s="191"/>
      <c r="C88" s="192"/>
      <c r="D88" s="193" t="s">
        <v>75</v>
      </c>
      <c r="E88" s="205" t="s">
        <v>83</v>
      </c>
      <c r="F88" s="205" t="s">
        <v>838</v>
      </c>
      <c r="G88" s="192"/>
      <c r="H88" s="192"/>
      <c r="I88" s="195"/>
      <c r="J88" s="206">
        <f>BK88</f>
        <v>0</v>
      </c>
      <c r="K88" s="192"/>
      <c r="L88" s="197"/>
      <c r="M88" s="198"/>
      <c r="N88" s="199"/>
      <c r="O88" s="199"/>
      <c r="P88" s="200">
        <f>SUM(P89:P107)</f>
        <v>0</v>
      </c>
      <c r="Q88" s="199"/>
      <c r="R88" s="200">
        <f>SUM(R89:R107)</f>
        <v>0.68440000000000001</v>
      </c>
      <c r="S88" s="199"/>
      <c r="T88" s="201">
        <f>SUM(T89:T107)</f>
        <v>0</v>
      </c>
      <c r="AR88" s="202" t="s">
        <v>83</v>
      </c>
      <c r="AT88" s="203" t="s">
        <v>75</v>
      </c>
      <c r="AU88" s="203" t="s">
        <v>83</v>
      </c>
      <c r="AY88" s="202" t="s">
        <v>176</v>
      </c>
      <c r="BK88" s="204">
        <f>SUM(BK89:BK107)</f>
        <v>0</v>
      </c>
    </row>
    <row r="89" spans="1:65" s="2" customFormat="1" ht="16.5" customHeight="1">
      <c r="A89" s="33"/>
      <c r="B89" s="34"/>
      <c r="C89" s="207" t="s">
        <v>85</v>
      </c>
      <c r="D89" s="207" t="s">
        <v>340</v>
      </c>
      <c r="E89" s="208" t="s">
        <v>839</v>
      </c>
      <c r="F89" s="209" t="s">
        <v>840</v>
      </c>
      <c r="G89" s="210" t="s">
        <v>237</v>
      </c>
      <c r="H89" s="211">
        <v>8</v>
      </c>
      <c r="I89" s="212"/>
      <c r="J89" s="213">
        <f>ROUND(I89*H89,2)</f>
        <v>0</v>
      </c>
      <c r="K89" s="209" t="s">
        <v>245</v>
      </c>
      <c r="L89" s="38"/>
      <c r="M89" s="214" t="s">
        <v>35</v>
      </c>
      <c r="N89" s="215" t="s">
        <v>47</v>
      </c>
      <c r="O89" s="63"/>
      <c r="P89" s="171">
        <f>O89*H89</f>
        <v>0</v>
      </c>
      <c r="Q89" s="171">
        <v>2.1930000000000002E-2</v>
      </c>
      <c r="R89" s="171">
        <f>Q89*H89</f>
        <v>0.17544000000000001</v>
      </c>
      <c r="S89" s="171">
        <v>0</v>
      </c>
      <c r="T89" s="172">
        <f>S89*H89</f>
        <v>0</v>
      </c>
      <c r="U89" s="33"/>
      <c r="V89" s="33"/>
      <c r="W89" s="33"/>
      <c r="X89" s="33"/>
      <c r="Y89" s="33"/>
      <c r="Z89" s="33"/>
      <c r="AA89" s="33"/>
      <c r="AB89" s="33"/>
      <c r="AC89" s="33"/>
      <c r="AD89" s="33"/>
      <c r="AE89" s="33"/>
      <c r="AR89" s="173" t="s">
        <v>177</v>
      </c>
      <c r="AT89" s="173" t="s">
        <v>340</v>
      </c>
      <c r="AU89" s="173" t="s">
        <v>85</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841</v>
      </c>
    </row>
    <row r="90" spans="1:65" s="2" customFormat="1" ht="16.5" customHeight="1">
      <c r="A90" s="33"/>
      <c r="B90" s="34"/>
      <c r="C90" s="207" t="s">
        <v>187</v>
      </c>
      <c r="D90" s="207" t="s">
        <v>340</v>
      </c>
      <c r="E90" s="208" t="s">
        <v>842</v>
      </c>
      <c r="F90" s="209" t="s">
        <v>843</v>
      </c>
      <c r="G90" s="210" t="s">
        <v>844</v>
      </c>
      <c r="H90" s="211">
        <v>24</v>
      </c>
      <c r="I90" s="212"/>
      <c r="J90" s="213">
        <f>ROUND(I90*H90,2)</f>
        <v>0</v>
      </c>
      <c r="K90" s="209" t="s">
        <v>245</v>
      </c>
      <c r="L90" s="38"/>
      <c r="M90" s="214" t="s">
        <v>35</v>
      </c>
      <c r="N90" s="215" t="s">
        <v>47</v>
      </c>
      <c r="O90" s="63"/>
      <c r="P90" s="171">
        <f>O90*H90</f>
        <v>0</v>
      </c>
      <c r="Q90" s="171">
        <v>3.0000000000000001E-5</v>
      </c>
      <c r="R90" s="171">
        <f>Q90*H90</f>
        <v>7.2000000000000005E-4</v>
      </c>
      <c r="S90" s="171">
        <v>0</v>
      </c>
      <c r="T90" s="172">
        <f>S90*H90</f>
        <v>0</v>
      </c>
      <c r="U90" s="33"/>
      <c r="V90" s="33"/>
      <c r="W90" s="33"/>
      <c r="X90" s="33"/>
      <c r="Y90" s="33"/>
      <c r="Z90" s="33"/>
      <c r="AA90" s="33"/>
      <c r="AB90" s="33"/>
      <c r="AC90" s="33"/>
      <c r="AD90" s="33"/>
      <c r="AE90" s="33"/>
      <c r="AR90" s="173" t="s">
        <v>177</v>
      </c>
      <c r="AT90" s="173" t="s">
        <v>340</v>
      </c>
      <c r="AU90" s="173" t="s">
        <v>85</v>
      </c>
      <c r="AY90" s="16" t="s">
        <v>176</v>
      </c>
      <c r="BE90" s="174">
        <f>IF(N90="základní",J90,0)</f>
        <v>0</v>
      </c>
      <c r="BF90" s="174">
        <f>IF(N90="snížená",J90,0)</f>
        <v>0</v>
      </c>
      <c r="BG90" s="174">
        <f>IF(N90="zákl. přenesená",J90,0)</f>
        <v>0</v>
      </c>
      <c r="BH90" s="174">
        <f>IF(N90="sníž. přenesená",J90,0)</f>
        <v>0</v>
      </c>
      <c r="BI90" s="174">
        <f>IF(N90="nulová",J90,0)</f>
        <v>0</v>
      </c>
      <c r="BJ90" s="16" t="s">
        <v>83</v>
      </c>
      <c r="BK90" s="174">
        <f>ROUND(I90*H90,2)</f>
        <v>0</v>
      </c>
      <c r="BL90" s="16" t="s">
        <v>177</v>
      </c>
      <c r="BM90" s="173" t="s">
        <v>845</v>
      </c>
    </row>
    <row r="91" spans="1:65" s="12" customFormat="1" ht="11.25">
      <c r="B91" s="175"/>
      <c r="C91" s="176"/>
      <c r="D91" s="177" t="s">
        <v>179</v>
      </c>
      <c r="E91" s="178" t="s">
        <v>35</v>
      </c>
      <c r="F91" s="179" t="s">
        <v>846</v>
      </c>
      <c r="G91" s="176"/>
      <c r="H91" s="180">
        <v>24</v>
      </c>
      <c r="I91" s="181"/>
      <c r="J91" s="176"/>
      <c r="K91" s="176"/>
      <c r="L91" s="182"/>
      <c r="M91" s="183"/>
      <c r="N91" s="184"/>
      <c r="O91" s="184"/>
      <c r="P91" s="184"/>
      <c r="Q91" s="184"/>
      <c r="R91" s="184"/>
      <c r="S91" s="184"/>
      <c r="T91" s="185"/>
      <c r="AT91" s="186" t="s">
        <v>179</v>
      </c>
      <c r="AU91" s="186" t="s">
        <v>85</v>
      </c>
      <c r="AV91" s="12" t="s">
        <v>85</v>
      </c>
      <c r="AW91" s="12" t="s">
        <v>37</v>
      </c>
      <c r="AX91" s="12" t="s">
        <v>83</v>
      </c>
      <c r="AY91" s="186" t="s">
        <v>176</v>
      </c>
    </row>
    <row r="92" spans="1:65" s="2" customFormat="1" ht="48">
      <c r="A92" s="33"/>
      <c r="B92" s="34"/>
      <c r="C92" s="207" t="s">
        <v>177</v>
      </c>
      <c r="D92" s="207" t="s">
        <v>340</v>
      </c>
      <c r="E92" s="208" t="s">
        <v>847</v>
      </c>
      <c r="F92" s="209" t="s">
        <v>848</v>
      </c>
      <c r="G92" s="210" t="s">
        <v>237</v>
      </c>
      <c r="H92" s="211">
        <v>8</v>
      </c>
      <c r="I92" s="212"/>
      <c r="J92" s="213">
        <f>ROUND(I92*H92,2)</f>
        <v>0</v>
      </c>
      <c r="K92" s="209" t="s">
        <v>245</v>
      </c>
      <c r="L92" s="38"/>
      <c r="M92" s="214" t="s">
        <v>35</v>
      </c>
      <c r="N92" s="215" t="s">
        <v>47</v>
      </c>
      <c r="O92" s="63"/>
      <c r="P92" s="171">
        <f>O92*H92</f>
        <v>0</v>
      </c>
      <c r="Q92" s="171">
        <v>6.053E-2</v>
      </c>
      <c r="R92" s="171">
        <f>Q92*H92</f>
        <v>0.48424</v>
      </c>
      <c r="S92" s="171">
        <v>0</v>
      </c>
      <c r="T92" s="172">
        <f>S92*H92</f>
        <v>0</v>
      </c>
      <c r="U92" s="33"/>
      <c r="V92" s="33"/>
      <c r="W92" s="33"/>
      <c r="X92" s="33"/>
      <c r="Y92" s="33"/>
      <c r="Z92" s="33"/>
      <c r="AA92" s="33"/>
      <c r="AB92" s="33"/>
      <c r="AC92" s="33"/>
      <c r="AD92" s="33"/>
      <c r="AE92" s="33"/>
      <c r="AR92" s="173" t="s">
        <v>177</v>
      </c>
      <c r="AT92" s="173" t="s">
        <v>340</v>
      </c>
      <c r="AU92" s="173" t="s">
        <v>85</v>
      </c>
      <c r="AY92" s="16" t="s">
        <v>176</v>
      </c>
      <c r="BE92" s="174">
        <f>IF(N92="základní",J92,0)</f>
        <v>0</v>
      </c>
      <c r="BF92" s="174">
        <f>IF(N92="snížená",J92,0)</f>
        <v>0</v>
      </c>
      <c r="BG92" s="174">
        <f>IF(N92="zákl. přenesená",J92,0)</f>
        <v>0</v>
      </c>
      <c r="BH92" s="174">
        <f>IF(N92="sníž. přenesená",J92,0)</f>
        <v>0</v>
      </c>
      <c r="BI92" s="174">
        <f>IF(N92="nulová",J92,0)</f>
        <v>0</v>
      </c>
      <c r="BJ92" s="16" t="s">
        <v>83</v>
      </c>
      <c r="BK92" s="174">
        <f>ROUND(I92*H92,2)</f>
        <v>0</v>
      </c>
      <c r="BL92" s="16" t="s">
        <v>177</v>
      </c>
      <c r="BM92" s="173" t="s">
        <v>849</v>
      </c>
    </row>
    <row r="93" spans="1:65" s="2" customFormat="1" ht="24">
      <c r="A93" s="33"/>
      <c r="B93" s="34"/>
      <c r="C93" s="207" t="s">
        <v>197</v>
      </c>
      <c r="D93" s="207" t="s">
        <v>340</v>
      </c>
      <c r="E93" s="208" t="s">
        <v>850</v>
      </c>
      <c r="F93" s="209" t="s">
        <v>851</v>
      </c>
      <c r="G93" s="210" t="s">
        <v>257</v>
      </c>
      <c r="H93" s="211">
        <v>3.2</v>
      </c>
      <c r="I93" s="212"/>
      <c r="J93" s="213">
        <f>ROUND(I93*H93,2)</f>
        <v>0</v>
      </c>
      <c r="K93" s="209" t="s">
        <v>245</v>
      </c>
      <c r="L93" s="38"/>
      <c r="M93" s="214" t="s">
        <v>35</v>
      </c>
      <c r="N93" s="215" t="s">
        <v>47</v>
      </c>
      <c r="O93" s="63"/>
      <c r="P93" s="171">
        <f>O93*H93</f>
        <v>0</v>
      </c>
      <c r="Q93" s="171">
        <v>0</v>
      </c>
      <c r="R93" s="171">
        <f>Q93*H93</f>
        <v>0</v>
      </c>
      <c r="S93" s="171">
        <v>0</v>
      </c>
      <c r="T93" s="172">
        <f>S93*H93</f>
        <v>0</v>
      </c>
      <c r="U93" s="33"/>
      <c r="V93" s="33"/>
      <c r="W93" s="33"/>
      <c r="X93" s="33"/>
      <c r="Y93" s="33"/>
      <c r="Z93" s="33"/>
      <c r="AA93" s="33"/>
      <c r="AB93" s="33"/>
      <c r="AC93" s="33"/>
      <c r="AD93" s="33"/>
      <c r="AE93" s="33"/>
      <c r="AR93" s="173" t="s">
        <v>177</v>
      </c>
      <c r="AT93" s="173" t="s">
        <v>340</v>
      </c>
      <c r="AU93" s="173" t="s">
        <v>85</v>
      </c>
      <c r="AY93" s="16" t="s">
        <v>176</v>
      </c>
      <c r="BE93" s="174">
        <f>IF(N93="základní",J93,0)</f>
        <v>0</v>
      </c>
      <c r="BF93" s="174">
        <f>IF(N93="snížená",J93,0)</f>
        <v>0</v>
      </c>
      <c r="BG93" s="174">
        <f>IF(N93="zákl. přenesená",J93,0)</f>
        <v>0</v>
      </c>
      <c r="BH93" s="174">
        <f>IF(N93="sníž. přenesená",J93,0)</f>
        <v>0</v>
      </c>
      <c r="BI93" s="174">
        <f>IF(N93="nulová",J93,0)</f>
        <v>0</v>
      </c>
      <c r="BJ93" s="16" t="s">
        <v>83</v>
      </c>
      <c r="BK93" s="174">
        <f>ROUND(I93*H93,2)</f>
        <v>0</v>
      </c>
      <c r="BL93" s="16" t="s">
        <v>177</v>
      </c>
      <c r="BM93" s="173" t="s">
        <v>852</v>
      </c>
    </row>
    <row r="94" spans="1:65" s="2" customFormat="1" ht="19.5">
      <c r="A94" s="33"/>
      <c r="B94" s="34"/>
      <c r="C94" s="35"/>
      <c r="D94" s="177" t="s">
        <v>184</v>
      </c>
      <c r="E94" s="35"/>
      <c r="F94" s="187" t="s">
        <v>853</v>
      </c>
      <c r="G94" s="35"/>
      <c r="H94" s="35"/>
      <c r="I94" s="188"/>
      <c r="J94" s="35"/>
      <c r="K94" s="35"/>
      <c r="L94" s="38"/>
      <c r="M94" s="189"/>
      <c r="N94" s="190"/>
      <c r="O94" s="63"/>
      <c r="P94" s="63"/>
      <c r="Q94" s="63"/>
      <c r="R94" s="63"/>
      <c r="S94" s="63"/>
      <c r="T94" s="64"/>
      <c r="U94" s="33"/>
      <c r="V94" s="33"/>
      <c r="W94" s="33"/>
      <c r="X94" s="33"/>
      <c r="Y94" s="33"/>
      <c r="Z94" s="33"/>
      <c r="AA94" s="33"/>
      <c r="AB94" s="33"/>
      <c r="AC94" s="33"/>
      <c r="AD94" s="33"/>
      <c r="AE94" s="33"/>
      <c r="AT94" s="16" t="s">
        <v>184</v>
      </c>
      <c r="AU94" s="16" t="s">
        <v>85</v>
      </c>
    </row>
    <row r="95" spans="1:65" s="12" customFormat="1" ht="11.25">
      <c r="B95" s="175"/>
      <c r="C95" s="176"/>
      <c r="D95" s="177" t="s">
        <v>179</v>
      </c>
      <c r="E95" s="178" t="s">
        <v>35</v>
      </c>
      <c r="F95" s="179" t="s">
        <v>854</v>
      </c>
      <c r="G95" s="176"/>
      <c r="H95" s="180">
        <v>3.2</v>
      </c>
      <c r="I95" s="181"/>
      <c r="J95" s="176"/>
      <c r="K95" s="176"/>
      <c r="L95" s="182"/>
      <c r="M95" s="183"/>
      <c r="N95" s="184"/>
      <c r="O95" s="184"/>
      <c r="P95" s="184"/>
      <c r="Q95" s="184"/>
      <c r="R95" s="184"/>
      <c r="S95" s="184"/>
      <c r="T95" s="185"/>
      <c r="AT95" s="186" t="s">
        <v>179</v>
      </c>
      <c r="AU95" s="186" t="s">
        <v>85</v>
      </c>
      <c r="AV95" s="12" t="s">
        <v>85</v>
      </c>
      <c r="AW95" s="12" t="s">
        <v>37</v>
      </c>
      <c r="AX95" s="12" t="s">
        <v>83</v>
      </c>
      <c r="AY95" s="186" t="s">
        <v>176</v>
      </c>
    </row>
    <row r="96" spans="1:65" s="2" customFormat="1" ht="24">
      <c r="A96" s="33"/>
      <c r="B96" s="34"/>
      <c r="C96" s="207" t="s">
        <v>203</v>
      </c>
      <c r="D96" s="207" t="s">
        <v>340</v>
      </c>
      <c r="E96" s="208" t="s">
        <v>855</v>
      </c>
      <c r="F96" s="209" t="s">
        <v>856</v>
      </c>
      <c r="G96" s="210" t="s">
        <v>597</v>
      </c>
      <c r="H96" s="211">
        <v>8</v>
      </c>
      <c r="I96" s="212"/>
      <c r="J96" s="213">
        <f>ROUND(I96*H96,2)</f>
        <v>0</v>
      </c>
      <c r="K96" s="209" t="s">
        <v>245</v>
      </c>
      <c r="L96" s="38"/>
      <c r="M96" s="214" t="s">
        <v>35</v>
      </c>
      <c r="N96" s="215" t="s">
        <v>47</v>
      </c>
      <c r="O96" s="63"/>
      <c r="P96" s="171">
        <f>O96*H96</f>
        <v>0</v>
      </c>
      <c r="Q96" s="171">
        <v>3.0000000000000001E-3</v>
      </c>
      <c r="R96" s="171">
        <f>Q96*H96</f>
        <v>2.4E-2</v>
      </c>
      <c r="S96" s="171">
        <v>0</v>
      </c>
      <c r="T96" s="172">
        <f>S96*H96</f>
        <v>0</v>
      </c>
      <c r="U96" s="33"/>
      <c r="V96" s="33"/>
      <c r="W96" s="33"/>
      <c r="X96" s="33"/>
      <c r="Y96" s="33"/>
      <c r="Z96" s="33"/>
      <c r="AA96" s="33"/>
      <c r="AB96" s="33"/>
      <c r="AC96" s="33"/>
      <c r="AD96" s="33"/>
      <c r="AE96" s="33"/>
      <c r="AR96" s="173" t="s">
        <v>177</v>
      </c>
      <c r="AT96" s="173" t="s">
        <v>340</v>
      </c>
      <c r="AU96" s="173" t="s">
        <v>85</v>
      </c>
      <c r="AY96" s="16" t="s">
        <v>176</v>
      </c>
      <c r="BE96" s="174">
        <f>IF(N96="základní",J96,0)</f>
        <v>0</v>
      </c>
      <c r="BF96" s="174">
        <f>IF(N96="snížená",J96,0)</f>
        <v>0</v>
      </c>
      <c r="BG96" s="174">
        <f>IF(N96="zákl. přenesená",J96,0)</f>
        <v>0</v>
      </c>
      <c r="BH96" s="174">
        <f>IF(N96="sníž. přenesená",J96,0)</f>
        <v>0</v>
      </c>
      <c r="BI96" s="174">
        <f>IF(N96="nulová",J96,0)</f>
        <v>0</v>
      </c>
      <c r="BJ96" s="16" t="s">
        <v>83</v>
      </c>
      <c r="BK96" s="174">
        <f>ROUND(I96*H96,2)</f>
        <v>0</v>
      </c>
      <c r="BL96" s="16" t="s">
        <v>177</v>
      </c>
      <c r="BM96" s="173" t="s">
        <v>857</v>
      </c>
    </row>
    <row r="97" spans="1:65" s="2" customFormat="1" ht="19.5">
      <c r="A97" s="33"/>
      <c r="B97" s="34"/>
      <c r="C97" s="35"/>
      <c r="D97" s="177" t="s">
        <v>184</v>
      </c>
      <c r="E97" s="35"/>
      <c r="F97" s="187" t="s">
        <v>858</v>
      </c>
      <c r="G97" s="35"/>
      <c r="H97" s="35"/>
      <c r="I97" s="188"/>
      <c r="J97" s="35"/>
      <c r="K97" s="35"/>
      <c r="L97" s="38"/>
      <c r="M97" s="189"/>
      <c r="N97" s="190"/>
      <c r="O97" s="63"/>
      <c r="P97" s="63"/>
      <c r="Q97" s="63"/>
      <c r="R97" s="63"/>
      <c r="S97" s="63"/>
      <c r="T97" s="64"/>
      <c r="U97" s="33"/>
      <c r="V97" s="33"/>
      <c r="W97" s="33"/>
      <c r="X97" s="33"/>
      <c r="Y97" s="33"/>
      <c r="Z97" s="33"/>
      <c r="AA97" s="33"/>
      <c r="AB97" s="33"/>
      <c r="AC97" s="33"/>
      <c r="AD97" s="33"/>
      <c r="AE97" s="33"/>
      <c r="AT97" s="16" t="s">
        <v>184</v>
      </c>
      <c r="AU97" s="16" t="s">
        <v>85</v>
      </c>
    </row>
    <row r="98" spans="1:65" s="2" customFormat="1" ht="24">
      <c r="A98" s="33"/>
      <c r="B98" s="34"/>
      <c r="C98" s="207" t="s">
        <v>208</v>
      </c>
      <c r="D98" s="207" t="s">
        <v>340</v>
      </c>
      <c r="E98" s="208" t="s">
        <v>859</v>
      </c>
      <c r="F98" s="209" t="s">
        <v>860</v>
      </c>
      <c r="G98" s="210" t="s">
        <v>597</v>
      </c>
      <c r="H98" s="211">
        <v>8</v>
      </c>
      <c r="I98" s="212"/>
      <c r="J98" s="213">
        <f>ROUND(I98*H98,2)</f>
        <v>0</v>
      </c>
      <c r="K98" s="209" t="s">
        <v>245</v>
      </c>
      <c r="L98" s="38"/>
      <c r="M98" s="214" t="s">
        <v>35</v>
      </c>
      <c r="N98" s="215" t="s">
        <v>47</v>
      </c>
      <c r="O98" s="63"/>
      <c r="P98" s="171">
        <f>O98*H98</f>
        <v>0</v>
      </c>
      <c r="Q98" s="171">
        <v>0</v>
      </c>
      <c r="R98" s="171">
        <f>Q98*H98</f>
        <v>0</v>
      </c>
      <c r="S98" s="171">
        <v>0</v>
      </c>
      <c r="T98" s="172">
        <f>S98*H98</f>
        <v>0</v>
      </c>
      <c r="U98" s="33"/>
      <c r="V98" s="33"/>
      <c r="W98" s="33"/>
      <c r="X98" s="33"/>
      <c r="Y98" s="33"/>
      <c r="Z98" s="33"/>
      <c r="AA98" s="33"/>
      <c r="AB98" s="33"/>
      <c r="AC98" s="33"/>
      <c r="AD98" s="33"/>
      <c r="AE98" s="33"/>
      <c r="AR98" s="173" t="s">
        <v>177</v>
      </c>
      <c r="AT98" s="173" t="s">
        <v>340</v>
      </c>
      <c r="AU98" s="173" t="s">
        <v>85</v>
      </c>
      <c r="AY98" s="16" t="s">
        <v>176</v>
      </c>
      <c r="BE98" s="174">
        <f>IF(N98="základní",J98,0)</f>
        <v>0</v>
      </c>
      <c r="BF98" s="174">
        <f>IF(N98="snížená",J98,0)</f>
        <v>0</v>
      </c>
      <c r="BG98" s="174">
        <f>IF(N98="zákl. přenesená",J98,0)</f>
        <v>0</v>
      </c>
      <c r="BH98" s="174">
        <f>IF(N98="sníž. přenesená",J98,0)</f>
        <v>0</v>
      </c>
      <c r="BI98" s="174">
        <f>IF(N98="nulová",J98,0)</f>
        <v>0</v>
      </c>
      <c r="BJ98" s="16" t="s">
        <v>83</v>
      </c>
      <c r="BK98" s="174">
        <f>ROUND(I98*H98,2)</f>
        <v>0</v>
      </c>
      <c r="BL98" s="16" t="s">
        <v>177</v>
      </c>
      <c r="BM98" s="173" t="s">
        <v>861</v>
      </c>
    </row>
    <row r="99" spans="1:65" s="2" customFormat="1" ht="24">
      <c r="A99" s="33"/>
      <c r="B99" s="34"/>
      <c r="C99" s="207" t="s">
        <v>175</v>
      </c>
      <c r="D99" s="207" t="s">
        <v>340</v>
      </c>
      <c r="E99" s="208" t="s">
        <v>862</v>
      </c>
      <c r="F99" s="209" t="s">
        <v>863</v>
      </c>
      <c r="G99" s="210" t="s">
        <v>257</v>
      </c>
      <c r="H99" s="211">
        <v>10.65</v>
      </c>
      <c r="I99" s="212"/>
      <c r="J99" s="213">
        <f>ROUND(I99*H99,2)</f>
        <v>0</v>
      </c>
      <c r="K99" s="209" t="s">
        <v>245</v>
      </c>
      <c r="L99" s="38"/>
      <c r="M99" s="214" t="s">
        <v>35</v>
      </c>
      <c r="N99" s="215" t="s">
        <v>47</v>
      </c>
      <c r="O99" s="63"/>
      <c r="P99" s="171">
        <f>O99*H99</f>
        <v>0</v>
      </c>
      <c r="Q99" s="171">
        <v>0</v>
      </c>
      <c r="R99" s="171">
        <f>Q99*H99</f>
        <v>0</v>
      </c>
      <c r="S99" s="171">
        <v>0</v>
      </c>
      <c r="T99" s="172">
        <f>S99*H99</f>
        <v>0</v>
      </c>
      <c r="U99" s="33"/>
      <c r="V99" s="33"/>
      <c r="W99" s="33"/>
      <c r="X99" s="33"/>
      <c r="Y99" s="33"/>
      <c r="Z99" s="33"/>
      <c r="AA99" s="33"/>
      <c r="AB99" s="33"/>
      <c r="AC99" s="33"/>
      <c r="AD99" s="33"/>
      <c r="AE99" s="33"/>
      <c r="AR99" s="173" t="s">
        <v>177</v>
      </c>
      <c r="AT99" s="173" t="s">
        <v>340</v>
      </c>
      <c r="AU99" s="173" t="s">
        <v>85</v>
      </c>
      <c r="AY99" s="16" t="s">
        <v>176</v>
      </c>
      <c r="BE99" s="174">
        <f>IF(N99="základní",J99,0)</f>
        <v>0</v>
      </c>
      <c r="BF99" s="174">
        <f>IF(N99="snížená",J99,0)</f>
        <v>0</v>
      </c>
      <c r="BG99" s="174">
        <f>IF(N99="zákl. přenesená",J99,0)</f>
        <v>0</v>
      </c>
      <c r="BH99" s="174">
        <f>IF(N99="sníž. přenesená",J99,0)</f>
        <v>0</v>
      </c>
      <c r="BI99" s="174">
        <f>IF(N99="nulová",J99,0)</f>
        <v>0</v>
      </c>
      <c r="BJ99" s="16" t="s">
        <v>83</v>
      </c>
      <c r="BK99" s="174">
        <f>ROUND(I99*H99,2)</f>
        <v>0</v>
      </c>
      <c r="BL99" s="16" t="s">
        <v>177</v>
      </c>
      <c r="BM99" s="173" t="s">
        <v>864</v>
      </c>
    </row>
    <row r="100" spans="1:65" s="2" customFormat="1" ht="19.5">
      <c r="A100" s="33"/>
      <c r="B100" s="34"/>
      <c r="C100" s="35"/>
      <c r="D100" s="177" t="s">
        <v>184</v>
      </c>
      <c r="E100" s="35"/>
      <c r="F100" s="187" t="s">
        <v>865</v>
      </c>
      <c r="G100" s="35"/>
      <c r="H100" s="35"/>
      <c r="I100" s="188"/>
      <c r="J100" s="35"/>
      <c r="K100" s="35"/>
      <c r="L100" s="38"/>
      <c r="M100" s="189"/>
      <c r="N100" s="190"/>
      <c r="O100" s="63"/>
      <c r="P100" s="63"/>
      <c r="Q100" s="63"/>
      <c r="R100" s="63"/>
      <c r="S100" s="63"/>
      <c r="T100" s="64"/>
      <c r="U100" s="33"/>
      <c r="V100" s="33"/>
      <c r="W100" s="33"/>
      <c r="X100" s="33"/>
      <c r="Y100" s="33"/>
      <c r="Z100" s="33"/>
      <c r="AA100" s="33"/>
      <c r="AB100" s="33"/>
      <c r="AC100" s="33"/>
      <c r="AD100" s="33"/>
      <c r="AE100" s="33"/>
      <c r="AT100" s="16" t="s">
        <v>184</v>
      </c>
      <c r="AU100" s="16" t="s">
        <v>85</v>
      </c>
    </row>
    <row r="101" spans="1:65" s="12" customFormat="1" ht="11.25">
      <c r="B101" s="175"/>
      <c r="C101" s="176"/>
      <c r="D101" s="177" t="s">
        <v>179</v>
      </c>
      <c r="E101" s="178" t="s">
        <v>35</v>
      </c>
      <c r="F101" s="179" t="s">
        <v>866</v>
      </c>
      <c r="G101" s="176"/>
      <c r="H101" s="180">
        <v>10.65</v>
      </c>
      <c r="I101" s="181"/>
      <c r="J101" s="176"/>
      <c r="K101" s="176"/>
      <c r="L101" s="182"/>
      <c r="M101" s="183"/>
      <c r="N101" s="184"/>
      <c r="O101" s="184"/>
      <c r="P101" s="184"/>
      <c r="Q101" s="184"/>
      <c r="R101" s="184"/>
      <c r="S101" s="184"/>
      <c r="T101" s="185"/>
      <c r="AT101" s="186" t="s">
        <v>179</v>
      </c>
      <c r="AU101" s="186" t="s">
        <v>85</v>
      </c>
      <c r="AV101" s="12" t="s">
        <v>85</v>
      </c>
      <c r="AW101" s="12" t="s">
        <v>37</v>
      </c>
      <c r="AX101" s="12" t="s">
        <v>83</v>
      </c>
      <c r="AY101" s="186" t="s">
        <v>176</v>
      </c>
    </row>
    <row r="102" spans="1:65" s="2" customFormat="1" ht="33" customHeight="1">
      <c r="A102" s="33"/>
      <c r="B102" s="34"/>
      <c r="C102" s="207" t="s">
        <v>218</v>
      </c>
      <c r="D102" s="207" t="s">
        <v>340</v>
      </c>
      <c r="E102" s="208" t="s">
        <v>867</v>
      </c>
      <c r="F102" s="209" t="s">
        <v>868</v>
      </c>
      <c r="G102" s="210" t="s">
        <v>257</v>
      </c>
      <c r="H102" s="211">
        <v>10.65</v>
      </c>
      <c r="I102" s="212"/>
      <c r="J102" s="213">
        <f>ROUND(I102*H102,2)</f>
        <v>0</v>
      </c>
      <c r="K102" s="209" t="s">
        <v>245</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85</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869</v>
      </c>
    </row>
    <row r="103" spans="1:65" s="2" customFormat="1" ht="24">
      <c r="A103" s="33"/>
      <c r="B103" s="34"/>
      <c r="C103" s="207" t="s">
        <v>224</v>
      </c>
      <c r="D103" s="207" t="s">
        <v>340</v>
      </c>
      <c r="E103" s="208" t="s">
        <v>870</v>
      </c>
      <c r="F103" s="209" t="s">
        <v>871</v>
      </c>
      <c r="G103" s="210" t="s">
        <v>257</v>
      </c>
      <c r="H103" s="211">
        <v>10.65</v>
      </c>
      <c r="I103" s="212"/>
      <c r="J103" s="213">
        <f>ROUND(I103*H103,2)</f>
        <v>0</v>
      </c>
      <c r="K103" s="209" t="s">
        <v>245</v>
      </c>
      <c r="L103" s="38"/>
      <c r="M103" s="214" t="s">
        <v>35</v>
      </c>
      <c r="N103" s="215" t="s">
        <v>47</v>
      </c>
      <c r="O103" s="63"/>
      <c r="P103" s="171">
        <f>O103*H103</f>
        <v>0</v>
      </c>
      <c r="Q103" s="171">
        <v>0</v>
      </c>
      <c r="R103" s="171">
        <f>Q103*H103</f>
        <v>0</v>
      </c>
      <c r="S103" s="171">
        <v>0</v>
      </c>
      <c r="T103" s="172">
        <f>S103*H103</f>
        <v>0</v>
      </c>
      <c r="U103" s="33"/>
      <c r="V103" s="33"/>
      <c r="W103" s="33"/>
      <c r="X103" s="33"/>
      <c r="Y103" s="33"/>
      <c r="Z103" s="33"/>
      <c r="AA103" s="33"/>
      <c r="AB103" s="33"/>
      <c r="AC103" s="33"/>
      <c r="AD103" s="33"/>
      <c r="AE103" s="33"/>
      <c r="AR103" s="173" t="s">
        <v>177</v>
      </c>
      <c r="AT103" s="173" t="s">
        <v>340</v>
      </c>
      <c r="AU103" s="173" t="s">
        <v>85</v>
      </c>
      <c r="AY103" s="16" t="s">
        <v>176</v>
      </c>
      <c r="BE103" s="174">
        <f>IF(N103="základní",J103,0)</f>
        <v>0</v>
      </c>
      <c r="BF103" s="174">
        <f>IF(N103="snížená",J103,0)</f>
        <v>0</v>
      </c>
      <c r="BG103" s="174">
        <f>IF(N103="zákl. přenesená",J103,0)</f>
        <v>0</v>
      </c>
      <c r="BH103" s="174">
        <f>IF(N103="sníž. přenesená",J103,0)</f>
        <v>0</v>
      </c>
      <c r="BI103" s="174">
        <f>IF(N103="nulová",J103,0)</f>
        <v>0</v>
      </c>
      <c r="BJ103" s="16" t="s">
        <v>83</v>
      </c>
      <c r="BK103" s="174">
        <f>ROUND(I103*H103,2)</f>
        <v>0</v>
      </c>
      <c r="BL103" s="16" t="s">
        <v>177</v>
      </c>
      <c r="BM103" s="173" t="s">
        <v>872</v>
      </c>
    </row>
    <row r="104" spans="1:65" s="2" customFormat="1" ht="24">
      <c r="A104" s="33"/>
      <c r="B104" s="34"/>
      <c r="C104" s="207" t="s">
        <v>229</v>
      </c>
      <c r="D104" s="207" t="s">
        <v>340</v>
      </c>
      <c r="E104" s="208" t="s">
        <v>873</v>
      </c>
      <c r="F104" s="209" t="s">
        <v>874</v>
      </c>
      <c r="G104" s="210" t="s">
        <v>257</v>
      </c>
      <c r="H104" s="211">
        <v>10.65</v>
      </c>
      <c r="I104" s="212"/>
      <c r="J104" s="213">
        <f>ROUND(I104*H104,2)</f>
        <v>0</v>
      </c>
      <c r="K104" s="209" t="s">
        <v>245</v>
      </c>
      <c r="L104" s="38"/>
      <c r="M104" s="214" t="s">
        <v>35</v>
      </c>
      <c r="N104" s="215" t="s">
        <v>47</v>
      </c>
      <c r="O104" s="63"/>
      <c r="P104" s="171">
        <f>O104*H104</f>
        <v>0</v>
      </c>
      <c r="Q104" s="171">
        <v>0</v>
      </c>
      <c r="R104" s="171">
        <f>Q104*H104</f>
        <v>0</v>
      </c>
      <c r="S104" s="171">
        <v>0</v>
      </c>
      <c r="T104" s="172">
        <f>S104*H104</f>
        <v>0</v>
      </c>
      <c r="U104" s="33"/>
      <c r="V104" s="33"/>
      <c r="W104" s="33"/>
      <c r="X104" s="33"/>
      <c r="Y104" s="33"/>
      <c r="Z104" s="33"/>
      <c r="AA104" s="33"/>
      <c r="AB104" s="33"/>
      <c r="AC104" s="33"/>
      <c r="AD104" s="33"/>
      <c r="AE104" s="33"/>
      <c r="AR104" s="173" t="s">
        <v>177</v>
      </c>
      <c r="AT104" s="173" t="s">
        <v>340</v>
      </c>
      <c r="AU104" s="173" t="s">
        <v>85</v>
      </c>
      <c r="AY104" s="16" t="s">
        <v>176</v>
      </c>
      <c r="BE104" s="174">
        <f>IF(N104="základní",J104,0)</f>
        <v>0</v>
      </c>
      <c r="BF104" s="174">
        <f>IF(N104="snížená",J104,0)</f>
        <v>0</v>
      </c>
      <c r="BG104" s="174">
        <f>IF(N104="zákl. přenesená",J104,0)</f>
        <v>0</v>
      </c>
      <c r="BH104" s="174">
        <f>IF(N104="sníž. přenesená",J104,0)</f>
        <v>0</v>
      </c>
      <c r="BI104" s="174">
        <f>IF(N104="nulová",J104,0)</f>
        <v>0</v>
      </c>
      <c r="BJ104" s="16" t="s">
        <v>83</v>
      </c>
      <c r="BK104" s="174">
        <f>ROUND(I104*H104,2)</f>
        <v>0</v>
      </c>
      <c r="BL104" s="16" t="s">
        <v>177</v>
      </c>
      <c r="BM104" s="173" t="s">
        <v>875</v>
      </c>
    </row>
    <row r="105" spans="1:65" s="2" customFormat="1" ht="33" customHeight="1">
      <c r="A105" s="33"/>
      <c r="B105" s="34"/>
      <c r="C105" s="207" t="s">
        <v>234</v>
      </c>
      <c r="D105" s="207" t="s">
        <v>340</v>
      </c>
      <c r="E105" s="208" t="s">
        <v>876</v>
      </c>
      <c r="F105" s="209" t="s">
        <v>877</v>
      </c>
      <c r="G105" s="210" t="s">
        <v>257</v>
      </c>
      <c r="H105" s="211">
        <v>10.65</v>
      </c>
      <c r="I105" s="212"/>
      <c r="J105" s="213">
        <f>ROUND(I105*H105,2)</f>
        <v>0</v>
      </c>
      <c r="K105" s="209" t="s">
        <v>245</v>
      </c>
      <c r="L105" s="38"/>
      <c r="M105" s="214" t="s">
        <v>35</v>
      </c>
      <c r="N105" s="215" t="s">
        <v>47</v>
      </c>
      <c r="O105" s="63"/>
      <c r="P105" s="171">
        <f>O105*H105</f>
        <v>0</v>
      </c>
      <c r="Q105" s="171">
        <v>0</v>
      </c>
      <c r="R105" s="171">
        <f>Q105*H105</f>
        <v>0</v>
      </c>
      <c r="S105" s="171">
        <v>0</v>
      </c>
      <c r="T105" s="172">
        <f>S105*H105</f>
        <v>0</v>
      </c>
      <c r="U105" s="33"/>
      <c r="V105" s="33"/>
      <c r="W105" s="33"/>
      <c r="X105" s="33"/>
      <c r="Y105" s="33"/>
      <c r="Z105" s="33"/>
      <c r="AA105" s="33"/>
      <c r="AB105" s="33"/>
      <c r="AC105" s="33"/>
      <c r="AD105" s="33"/>
      <c r="AE105" s="33"/>
      <c r="AR105" s="173" t="s">
        <v>177</v>
      </c>
      <c r="AT105" s="173" t="s">
        <v>340</v>
      </c>
      <c r="AU105" s="173" t="s">
        <v>85</v>
      </c>
      <c r="AY105" s="16" t="s">
        <v>176</v>
      </c>
      <c r="BE105" s="174">
        <f>IF(N105="základní",J105,0)</f>
        <v>0</v>
      </c>
      <c r="BF105" s="174">
        <f>IF(N105="snížená",J105,0)</f>
        <v>0</v>
      </c>
      <c r="BG105" s="174">
        <f>IF(N105="zákl. přenesená",J105,0)</f>
        <v>0</v>
      </c>
      <c r="BH105" s="174">
        <f>IF(N105="sníž. přenesená",J105,0)</f>
        <v>0</v>
      </c>
      <c r="BI105" s="174">
        <f>IF(N105="nulová",J105,0)</f>
        <v>0</v>
      </c>
      <c r="BJ105" s="16" t="s">
        <v>83</v>
      </c>
      <c r="BK105" s="174">
        <f>ROUND(I105*H105,2)</f>
        <v>0</v>
      </c>
      <c r="BL105" s="16" t="s">
        <v>177</v>
      </c>
      <c r="BM105" s="173" t="s">
        <v>878</v>
      </c>
    </row>
    <row r="106" spans="1:65" s="2" customFormat="1" ht="33" customHeight="1">
      <c r="A106" s="33"/>
      <c r="B106" s="34"/>
      <c r="C106" s="207" t="s">
        <v>241</v>
      </c>
      <c r="D106" s="207" t="s">
        <v>340</v>
      </c>
      <c r="E106" s="208" t="s">
        <v>879</v>
      </c>
      <c r="F106" s="209" t="s">
        <v>880</v>
      </c>
      <c r="G106" s="210" t="s">
        <v>597</v>
      </c>
      <c r="H106" s="211">
        <v>60</v>
      </c>
      <c r="I106" s="212"/>
      <c r="J106" s="213">
        <f>ROUND(I106*H106,2)</f>
        <v>0</v>
      </c>
      <c r="K106" s="209" t="s">
        <v>245</v>
      </c>
      <c r="L106" s="38"/>
      <c r="M106" s="214" t="s">
        <v>35</v>
      </c>
      <c r="N106" s="215" t="s">
        <v>47</v>
      </c>
      <c r="O106" s="63"/>
      <c r="P106" s="171">
        <f>O106*H106</f>
        <v>0</v>
      </c>
      <c r="Q106" s="171">
        <v>0</v>
      </c>
      <c r="R106" s="171">
        <f>Q106*H106</f>
        <v>0</v>
      </c>
      <c r="S106" s="171">
        <v>0</v>
      </c>
      <c r="T106" s="172">
        <f>S106*H106</f>
        <v>0</v>
      </c>
      <c r="U106" s="33"/>
      <c r="V106" s="33"/>
      <c r="W106" s="33"/>
      <c r="X106" s="33"/>
      <c r="Y106" s="33"/>
      <c r="Z106" s="33"/>
      <c r="AA106" s="33"/>
      <c r="AB106" s="33"/>
      <c r="AC106" s="33"/>
      <c r="AD106" s="33"/>
      <c r="AE106" s="33"/>
      <c r="AR106" s="173" t="s">
        <v>177</v>
      </c>
      <c r="AT106" s="173" t="s">
        <v>340</v>
      </c>
      <c r="AU106" s="173" t="s">
        <v>85</v>
      </c>
      <c r="AY106" s="16" t="s">
        <v>176</v>
      </c>
      <c r="BE106" s="174">
        <f>IF(N106="základní",J106,0)</f>
        <v>0</v>
      </c>
      <c r="BF106" s="174">
        <f>IF(N106="snížená",J106,0)</f>
        <v>0</v>
      </c>
      <c r="BG106" s="174">
        <f>IF(N106="zákl. přenesená",J106,0)</f>
        <v>0</v>
      </c>
      <c r="BH106" s="174">
        <f>IF(N106="sníž. přenesená",J106,0)</f>
        <v>0</v>
      </c>
      <c r="BI106" s="174">
        <f>IF(N106="nulová",J106,0)</f>
        <v>0</v>
      </c>
      <c r="BJ106" s="16" t="s">
        <v>83</v>
      </c>
      <c r="BK106" s="174">
        <f>ROUND(I106*H106,2)</f>
        <v>0</v>
      </c>
      <c r="BL106" s="16" t="s">
        <v>177</v>
      </c>
      <c r="BM106" s="173" t="s">
        <v>881</v>
      </c>
    </row>
    <row r="107" spans="1:65" s="2" customFormat="1" ht="19.5">
      <c r="A107" s="33"/>
      <c r="B107" s="34"/>
      <c r="C107" s="35"/>
      <c r="D107" s="177" t="s">
        <v>184</v>
      </c>
      <c r="E107" s="35"/>
      <c r="F107" s="187" t="s">
        <v>882</v>
      </c>
      <c r="G107" s="35"/>
      <c r="H107" s="35"/>
      <c r="I107" s="188"/>
      <c r="J107" s="35"/>
      <c r="K107" s="35"/>
      <c r="L107" s="38"/>
      <c r="M107" s="189"/>
      <c r="N107" s="190"/>
      <c r="O107" s="63"/>
      <c r="P107" s="63"/>
      <c r="Q107" s="63"/>
      <c r="R107" s="63"/>
      <c r="S107" s="63"/>
      <c r="T107" s="64"/>
      <c r="U107" s="33"/>
      <c r="V107" s="33"/>
      <c r="W107" s="33"/>
      <c r="X107" s="33"/>
      <c r="Y107" s="33"/>
      <c r="Z107" s="33"/>
      <c r="AA107" s="33"/>
      <c r="AB107" s="33"/>
      <c r="AC107" s="33"/>
      <c r="AD107" s="33"/>
      <c r="AE107" s="33"/>
      <c r="AT107" s="16" t="s">
        <v>184</v>
      </c>
      <c r="AU107" s="16" t="s">
        <v>85</v>
      </c>
    </row>
    <row r="108" spans="1:65" s="13" customFormat="1" ht="22.9" customHeight="1">
      <c r="B108" s="191"/>
      <c r="C108" s="192"/>
      <c r="D108" s="193" t="s">
        <v>75</v>
      </c>
      <c r="E108" s="205" t="s">
        <v>187</v>
      </c>
      <c r="F108" s="205" t="s">
        <v>883</v>
      </c>
      <c r="G108" s="192"/>
      <c r="H108" s="192"/>
      <c r="I108" s="195"/>
      <c r="J108" s="206">
        <f>BK108</f>
        <v>0</v>
      </c>
      <c r="K108" s="192"/>
      <c r="L108" s="197"/>
      <c r="M108" s="198"/>
      <c r="N108" s="199"/>
      <c r="O108" s="199"/>
      <c r="P108" s="200">
        <f>SUM(P109:P119)</f>
        <v>0</v>
      </c>
      <c r="Q108" s="199"/>
      <c r="R108" s="200">
        <f>SUM(R109:R119)</f>
        <v>1.54692506</v>
      </c>
      <c r="S108" s="199"/>
      <c r="T108" s="201">
        <f>SUM(T109:T119)</f>
        <v>0</v>
      </c>
      <c r="AR108" s="202" t="s">
        <v>83</v>
      </c>
      <c r="AT108" s="203" t="s">
        <v>75</v>
      </c>
      <c r="AU108" s="203" t="s">
        <v>83</v>
      </c>
      <c r="AY108" s="202" t="s">
        <v>176</v>
      </c>
      <c r="BK108" s="204">
        <f>SUM(BK109:BK119)</f>
        <v>0</v>
      </c>
    </row>
    <row r="109" spans="1:65" s="2" customFormat="1" ht="16.5" customHeight="1">
      <c r="A109" s="33"/>
      <c r="B109" s="34"/>
      <c r="C109" s="207" t="s">
        <v>249</v>
      </c>
      <c r="D109" s="207" t="s">
        <v>340</v>
      </c>
      <c r="E109" s="208" t="s">
        <v>884</v>
      </c>
      <c r="F109" s="209" t="s">
        <v>885</v>
      </c>
      <c r="G109" s="210" t="s">
        <v>257</v>
      </c>
      <c r="H109" s="211">
        <v>4.9000000000000004</v>
      </c>
      <c r="I109" s="212"/>
      <c r="J109" s="213">
        <f>ROUND(I109*H109,2)</f>
        <v>0</v>
      </c>
      <c r="K109" s="209" t="s">
        <v>245</v>
      </c>
      <c r="L109" s="38"/>
      <c r="M109" s="214" t="s">
        <v>35</v>
      </c>
      <c r="N109" s="215" t="s">
        <v>47</v>
      </c>
      <c r="O109" s="63"/>
      <c r="P109" s="171">
        <f>O109*H109</f>
        <v>0</v>
      </c>
      <c r="Q109" s="171">
        <v>0</v>
      </c>
      <c r="R109" s="171">
        <f>Q109*H109</f>
        <v>0</v>
      </c>
      <c r="S109" s="171">
        <v>0</v>
      </c>
      <c r="T109" s="172">
        <f>S109*H109</f>
        <v>0</v>
      </c>
      <c r="U109" s="33"/>
      <c r="V109" s="33"/>
      <c r="W109" s="33"/>
      <c r="X109" s="33"/>
      <c r="Y109" s="33"/>
      <c r="Z109" s="33"/>
      <c r="AA109" s="33"/>
      <c r="AB109" s="33"/>
      <c r="AC109" s="33"/>
      <c r="AD109" s="33"/>
      <c r="AE109" s="33"/>
      <c r="AR109" s="173" t="s">
        <v>177</v>
      </c>
      <c r="AT109" s="173" t="s">
        <v>340</v>
      </c>
      <c r="AU109" s="173" t="s">
        <v>85</v>
      </c>
      <c r="AY109" s="16" t="s">
        <v>176</v>
      </c>
      <c r="BE109" s="174">
        <f>IF(N109="základní",J109,0)</f>
        <v>0</v>
      </c>
      <c r="BF109" s="174">
        <f>IF(N109="snížená",J109,0)</f>
        <v>0</v>
      </c>
      <c r="BG109" s="174">
        <f>IF(N109="zákl. přenesená",J109,0)</f>
        <v>0</v>
      </c>
      <c r="BH109" s="174">
        <f>IF(N109="sníž. přenesená",J109,0)</f>
        <v>0</v>
      </c>
      <c r="BI109" s="174">
        <f>IF(N109="nulová",J109,0)</f>
        <v>0</v>
      </c>
      <c r="BJ109" s="16" t="s">
        <v>83</v>
      </c>
      <c r="BK109" s="174">
        <f>ROUND(I109*H109,2)</f>
        <v>0</v>
      </c>
      <c r="BL109" s="16" t="s">
        <v>177</v>
      </c>
      <c r="BM109" s="173" t="s">
        <v>886</v>
      </c>
    </row>
    <row r="110" spans="1:65" s="2" customFormat="1" ht="19.5">
      <c r="A110" s="33"/>
      <c r="B110" s="34"/>
      <c r="C110" s="35"/>
      <c r="D110" s="177" t="s">
        <v>184</v>
      </c>
      <c r="E110" s="35"/>
      <c r="F110" s="187" t="s">
        <v>887</v>
      </c>
      <c r="G110" s="35"/>
      <c r="H110" s="35"/>
      <c r="I110" s="188"/>
      <c r="J110" s="35"/>
      <c r="K110" s="35"/>
      <c r="L110" s="38"/>
      <c r="M110" s="189"/>
      <c r="N110" s="190"/>
      <c r="O110" s="63"/>
      <c r="P110" s="63"/>
      <c r="Q110" s="63"/>
      <c r="R110" s="63"/>
      <c r="S110" s="63"/>
      <c r="T110" s="64"/>
      <c r="U110" s="33"/>
      <c r="V110" s="33"/>
      <c r="W110" s="33"/>
      <c r="X110" s="33"/>
      <c r="Y110" s="33"/>
      <c r="Z110" s="33"/>
      <c r="AA110" s="33"/>
      <c r="AB110" s="33"/>
      <c r="AC110" s="33"/>
      <c r="AD110" s="33"/>
      <c r="AE110" s="33"/>
      <c r="AT110" s="16" t="s">
        <v>184</v>
      </c>
      <c r="AU110" s="16" t="s">
        <v>85</v>
      </c>
    </row>
    <row r="111" spans="1:65" s="2" customFormat="1" ht="16.5" customHeight="1">
      <c r="A111" s="33"/>
      <c r="B111" s="34"/>
      <c r="C111" s="207" t="s">
        <v>8</v>
      </c>
      <c r="D111" s="207" t="s">
        <v>340</v>
      </c>
      <c r="E111" s="208" t="s">
        <v>888</v>
      </c>
      <c r="F111" s="209" t="s">
        <v>889</v>
      </c>
      <c r="G111" s="210" t="s">
        <v>597</v>
      </c>
      <c r="H111" s="211">
        <v>22.4</v>
      </c>
      <c r="I111" s="212"/>
      <c r="J111" s="213">
        <f>ROUND(I111*H111,2)</f>
        <v>0</v>
      </c>
      <c r="K111" s="209" t="s">
        <v>245</v>
      </c>
      <c r="L111" s="38"/>
      <c r="M111" s="214" t="s">
        <v>35</v>
      </c>
      <c r="N111" s="215" t="s">
        <v>47</v>
      </c>
      <c r="O111" s="63"/>
      <c r="P111" s="171">
        <f>O111*H111</f>
        <v>0</v>
      </c>
      <c r="Q111" s="171">
        <v>4.1739999999999999E-2</v>
      </c>
      <c r="R111" s="171">
        <f>Q111*H111</f>
        <v>0.93497599999999992</v>
      </c>
      <c r="S111" s="171">
        <v>0</v>
      </c>
      <c r="T111" s="172">
        <f>S111*H111</f>
        <v>0</v>
      </c>
      <c r="U111" s="33"/>
      <c r="V111" s="33"/>
      <c r="W111" s="33"/>
      <c r="X111" s="33"/>
      <c r="Y111" s="33"/>
      <c r="Z111" s="33"/>
      <c r="AA111" s="33"/>
      <c r="AB111" s="33"/>
      <c r="AC111" s="33"/>
      <c r="AD111" s="33"/>
      <c r="AE111" s="33"/>
      <c r="AR111" s="173" t="s">
        <v>177</v>
      </c>
      <c r="AT111" s="173" t="s">
        <v>340</v>
      </c>
      <c r="AU111" s="173" t="s">
        <v>85</v>
      </c>
      <c r="AY111" s="16" t="s">
        <v>176</v>
      </c>
      <c r="BE111" s="174">
        <f>IF(N111="základní",J111,0)</f>
        <v>0</v>
      </c>
      <c r="BF111" s="174">
        <f>IF(N111="snížená",J111,0)</f>
        <v>0</v>
      </c>
      <c r="BG111" s="174">
        <f>IF(N111="zákl. přenesená",J111,0)</f>
        <v>0</v>
      </c>
      <c r="BH111" s="174">
        <f>IF(N111="sníž. přenesená",J111,0)</f>
        <v>0</v>
      </c>
      <c r="BI111" s="174">
        <f>IF(N111="nulová",J111,0)</f>
        <v>0</v>
      </c>
      <c r="BJ111" s="16" t="s">
        <v>83</v>
      </c>
      <c r="BK111" s="174">
        <f>ROUND(I111*H111,2)</f>
        <v>0</v>
      </c>
      <c r="BL111" s="16" t="s">
        <v>177</v>
      </c>
      <c r="BM111" s="173" t="s">
        <v>890</v>
      </c>
    </row>
    <row r="112" spans="1:65" s="2" customFormat="1" ht="19.5">
      <c r="A112" s="33"/>
      <c r="B112" s="34"/>
      <c r="C112" s="35"/>
      <c r="D112" s="177" t="s">
        <v>184</v>
      </c>
      <c r="E112" s="35"/>
      <c r="F112" s="187" t="s">
        <v>891</v>
      </c>
      <c r="G112" s="35"/>
      <c r="H112" s="35"/>
      <c r="I112" s="188"/>
      <c r="J112" s="35"/>
      <c r="K112" s="35"/>
      <c r="L112" s="38"/>
      <c r="M112" s="189"/>
      <c r="N112" s="190"/>
      <c r="O112" s="63"/>
      <c r="P112" s="63"/>
      <c r="Q112" s="63"/>
      <c r="R112" s="63"/>
      <c r="S112" s="63"/>
      <c r="T112" s="64"/>
      <c r="U112" s="33"/>
      <c r="V112" s="33"/>
      <c r="W112" s="33"/>
      <c r="X112" s="33"/>
      <c r="Y112" s="33"/>
      <c r="Z112" s="33"/>
      <c r="AA112" s="33"/>
      <c r="AB112" s="33"/>
      <c r="AC112" s="33"/>
      <c r="AD112" s="33"/>
      <c r="AE112" s="33"/>
      <c r="AT112" s="16" t="s">
        <v>184</v>
      </c>
      <c r="AU112" s="16" t="s">
        <v>85</v>
      </c>
    </row>
    <row r="113" spans="1:65" s="2" customFormat="1" ht="16.5" customHeight="1">
      <c r="A113" s="33"/>
      <c r="B113" s="34"/>
      <c r="C113" s="207" t="s">
        <v>261</v>
      </c>
      <c r="D113" s="207" t="s">
        <v>340</v>
      </c>
      <c r="E113" s="208" t="s">
        <v>892</v>
      </c>
      <c r="F113" s="209" t="s">
        <v>893</v>
      </c>
      <c r="G113" s="210" t="s">
        <v>597</v>
      </c>
      <c r="H113" s="211">
        <v>22.4</v>
      </c>
      <c r="I113" s="212"/>
      <c r="J113" s="213">
        <f>ROUND(I113*H113,2)</f>
        <v>0</v>
      </c>
      <c r="K113" s="209" t="s">
        <v>245</v>
      </c>
      <c r="L113" s="38"/>
      <c r="M113" s="214" t="s">
        <v>35</v>
      </c>
      <c r="N113" s="215" t="s">
        <v>47</v>
      </c>
      <c r="O113" s="63"/>
      <c r="P113" s="171">
        <f>O113*H113</f>
        <v>0</v>
      </c>
      <c r="Q113" s="171">
        <v>2.0000000000000002E-5</v>
      </c>
      <c r="R113" s="171">
        <f>Q113*H113</f>
        <v>4.4799999999999999E-4</v>
      </c>
      <c r="S113" s="171">
        <v>0</v>
      </c>
      <c r="T113" s="172">
        <f>S113*H113</f>
        <v>0</v>
      </c>
      <c r="U113" s="33"/>
      <c r="V113" s="33"/>
      <c r="W113" s="33"/>
      <c r="X113" s="33"/>
      <c r="Y113" s="33"/>
      <c r="Z113" s="33"/>
      <c r="AA113" s="33"/>
      <c r="AB113" s="33"/>
      <c r="AC113" s="33"/>
      <c r="AD113" s="33"/>
      <c r="AE113" s="33"/>
      <c r="AR113" s="173" t="s">
        <v>177</v>
      </c>
      <c r="AT113" s="173" t="s">
        <v>340</v>
      </c>
      <c r="AU113" s="173" t="s">
        <v>85</v>
      </c>
      <c r="AY113" s="16" t="s">
        <v>176</v>
      </c>
      <c r="BE113" s="174">
        <f>IF(N113="základní",J113,0)</f>
        <v>0</v>
      </c>
      <c r="BF113" s="174">
        <f>IF(N113="snížená",J113,0)</f>
        <v>0</v>
      </c>
      <c r="BG113" s="174">
        <f>IF(N113="zákl. přenesená",J113,0)</f>
        <v>0</v>
      </c>
      <c r="BH113" s="174">
        <f>IF(N113="sníž. přenesená",J113,0)</f>
        <v>0</v>
      </c>
      <c r="BI113" s="174">
        <f>IF(N113="nulová",J113,0)</f>
        <v>0</v>
      </c>
      <c r="BJ113" s="16" t="s">
        <v>83</v>
      </c>
      <c r="BK113" s="174">
        <f>ROUND(I113*H113,2)</f>
        <v>0</v>
      </c>
      <c r="BL113" s="16" t="s">
        <v>177</v>
      </c>
      <c r="BM113" s="173" t="s">
        <v>894</v>
      </c>
    </row>
    <row r="114" spans="1:65" s="2" customFormat="1" ht="16.5" customHeight="1">
      <c r="A114" s="33"/>
      <c r="B114" s="34"/>
      <c r="C114" s="207" t="s">
        <v>266</v>
      </c>
      <c r="D114" s="207" t="s">
        <v>340</v>
      </c>
      <c r="E114" s="208" t="s">
        <v>895</v>
      </c>
      <c r="F114" s="209" t="s">
        <v>896</v>
      </c>
      <c r="G114" s="210" t="s">
        <v>244</v>
      </c>
      <c r="H114" s="211">
        <v>0.495</v>
      </c>
      <c r="I114" s="212"/>
      <c r="J114" s="213">
        <f>ROUND(I114*H114,2)</f>
        <v>0</v>
      </c>
      <c r="K114" s="209" t="s">
        <v>245</v>
      </c>
      <c r="L114" s="38"/>
      <c r="M114" s="214" t="s">
        <v>35</v>
      </c>
      <c r="N114" s="215" t="s">
        <v>47</v>
      </c>
      <c r="O114" s="63"/>
      <c r="P114" s="171">
        <f>O114*H114</f>
        <v>0</v>
      </c>
      <c r="Q114" s="171">
        <v>1.04877</v>
      </c>
      <c r="R114" s="171">
        <f>Q114*H114</f>
        <v>0.51914114999999994</v>
      </c>
      <c r="S114" s="171">
        <v>0</v>
      </c>
      <c r="T114" s="172">
        <f>S114*H114</f>
        <v>0</v>
      </c>
      <c r="U114" s="33"/>
      <c r="V114" s="33"/>
      <c r="W114" s="33"/>
      <c r="X114" s="33"/>
      <c r="Y114" s="33"/>
      <c r="Z114" s="33"/>
      <c r="AA114" s="33"/>
      <c r="AB114" s="33"/>
      <c r="AC114" s="33"/>
      <c r="AD114" s="33"/>
      <c r="AE114" s="33"/>
      <c r="AR114" s="173" t="s">
        <v>177</v>
      </c>
      <c r="AT114" s="173" t="s">
        <v>340</v>
      </c>
      <c r="AU114" s="173" t="s">
        <v>85</v>
      </c>
      <c r="AY114" s="16" t="s">
        <v>176</v>
      </c>
      <c r="BE114" s="174">
        <f>IF(N114="základní",J114,0)</f>
        <v>0</v>
      </c>
      <c r="BF114" s="174">
        <f>IF(N114="snížená",J114,0)</f>
        <v>0</v>
      </c>
      <c r="BG114" s="174">
        <f>IF(N114="zákl. přenesená",J114,0)</f>
        <v>0</v>
      </c>
      <c r="BH114" s="174">
        <f>IF(N114="sníž. přenesená",J114,0)</f>
        <v>0</v>
      </c>
      <c r="BI114" s="174">
        <f>IF(N114="nulová",J114,0)</f>
        <v>0</v>
      </c>
      <c r="BJ114" s="16" t="s">
        <v>83</v>
      </c>
      <c r="BK114" s="174">
        <f>ROUND(I114*H114,2)</f>
        <v>0</v>
      </c>
      <c r="BL114" s="16" t="s">
        <v>177</v>
      </c>
      <c r="BM114" s="173" t="s">
        <v>897</v>
      </c>
    </row>
    <row r="115" spans="1:65" s="2" customFormat="1" ht="29.25">
      <c r="A115" s="33"/>
      <c r="B115" s="34"/>
      <c r="C115" s="35"/>
      <c r="D115" s="177" t="s">
        <v>184</v>
      </c>
      <c r="E115" s="35"/>
      <c r="F115" s="187" t="s">
        <v>898</v>
      </c>
      <c r="G115" s="35"/>
      <c r="H115" s="35"/>
      <c r="I115" s="188"/>
      <c r="J115" s="35"/>
      <c r="K115" s="35"/>
      <c r="L115" s="38"/>
      <c r="M115" s="189"/>
      <c r="N115" s="190"/>
      <c r="O115" s="63"/>
      <c r="P115" s="63"/>
      <c r="Q115" s="63"/>
      <c r="R115" s="63"/>
      <c r="S115" s="63"/>
      <c r="T115" s="64"/>
      <c r="U115" s="33"/>
      <c r="V115" s="33"/>
      <c r="W115" s="33"/>
      <c r="X115" s="33"/>
      <c r="Y115" s="33"/>
      <c r="Z115" s="33"/>
      <c r="AA115" s="33"/>
      <c r="AB115" s="33"/>
      <c r="AC115" s="33"/>
      <c r="AD115" s="33"/>
      <c r="AE115" s="33"/>
      <c r="AT115" s="16" t="s">
        <v>184</v>
      </c>
      <c r="AU115" s="16" t="s">
        <v>85</v>
      </c>
    </row>
    <row r="116" spans="1:65" s="12" customFormat="1" ht="11.25">
      <c r="B116" s="175"/>
      <c r="C116" s="176"/>
      <c r="D116" s="177" t="s">
        <v>179</v>
      </c>
      <c r="E116" s="178" t="s">
        <v>35</v>
      </c>
      <c r="F116" s="179" t="s">
        <v>899</v>
      </c>
      <c r="G116" s="176"/>
      <c r="H116" s="180">
        <v>0.495</v>
      </c>
      <c r="I116" s="181"/>
      <c r="J116" s="176"/>
      <c r="K116" s="176"/>
      <c r="L116" s="182"/>
      <c r="M116" s="183"/>
      <c r="N116" s="184"/>
      <c r="O116" s="184"/>
      <c r="P116" s="184"/>
      <c r="Q116" s="184"/>
      <c r="R116" s="184"/>
      <c r="S116" s="184"/>
      <c r="T116" s="185"/>
      <c r="AT116" s="186" t="s">
        <v>179</v>
      </c>
      <c r="AU116" s="186" t="s">
        <v>85</v>
      </c>
      <c r="AV116" s="12" t="s">
        <v>85</v>
      </c>
      <c r="AW116" s="12" t="s">
        <v>37</v>
      </c>
      <c r="AX116" s="12" t="s">
        <v>83</v>
      </c>
      <c r="AY116" s="186" t="s">
        <v>176</v>
      </c>
    </row>
    <row r="117" spans="1:65" s="2" customFormat="1" ht="16.5" customHeight="1">
      <c r="A117" s="33"/>
      <c r="B117" s="34"/>
      <c r="C117" s="207" t="s">
        <v>271</v>
      </c>
      <c r="D117" s="207" t="s">
        <v>340</v>
      </c>
      <c r="E117" s="208" t="s">
        <v>900</v>
      </c>
      <c r="F117" s="209" t="s">
        <v>901</v>
      </c>
      <c r="G117" s="210" t="s">
        <v>244</v>
      </c>
      <c r="H117" s="211">
        <v>8.3000000000000004E-2</v>
      </c>
      <c r="I117" s="212"/>
      <c r="J117" s="213">
        <f>ROUND(I117*H117,2)</f>
        <v>0</v>
      </c>
      <c r="K117" s="209" t="s">
        <v>245</v>
      </c>
      <c r="L117" s="38"/>
      <c r="M117" s="214" t="s">
        <v>35</v>
      </c>
      <c r="N117" s="215" t="s">
        <v>47</v>
      </c>
      <c r="O117" s="63"/>
      <c r="P117" s="171">
        <f>O117*H117</f>
        <v>0</v>
      </c>
      <c r="Q117" s="171">
        <v>1.11277</v>
      </c>
      <c r="R117" s="171">
        <f>Q117*H117</f>
        <v>9.2359910000000003E-2</v>
      </c>
      <c r="S117" s="171">
        <v>0</v>
      </c>
      <c r="T117" s="172">
        <f>S117*H117</f>
        <v>0</v>
      </c>
      <c r="U117" s="33"/>
      <c r="V117" s="33"/>
      <c r="W117" s="33"/>
      <c r="X117" s="33"/>
      <c r="Y117" s="33"/>
      <c r="Z117" s="33"/>
      <c r="AA117" s="33"/>
      <c r="AB117" s="33"/>
      <c r="AC117" s="33"/>
      <c r="AD117" s="33"/>
      <c r="AE117" s="33"/>
      <c r="AR117" s="173" t="s">
        <v>177</v>
      </c>
      <c r="AT117" s="173" t="s">
        <v>340</v>
      </c>
      <c r="AU117" s="173" t="s">
        <v>85</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902</v>
      </c>
    </row>
    <row r="118" spans="1:65" s="2" customFormat="1" ht="19.5">
      <c r="A118" s="33"/>
      <c r="B118" s="34"/>
      <c r="C118" s="35"/>
      <c r="D118" s="177" t="s">
        <v>184</v>
      </c>
      <c r="E118" s="35"/>
      <c r="F118" s="187" t="s">
        <v>903</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85</v>
      </c>
    </row>
    <row r="119" spans="1:65" s="12" customFormat="1" ht="11.25">
      <c r="B119" s="175"/>
      <c r="C119" s="176"/>
      <c r="D119" s="177" t="s">
        <v>179</v>
      </c>
      <c r="E119" s="178" t="s">
        <v>35</v>
      </c>
      <c r="F119" s="179" t="s">
        <v>904</v>
      </c>
      <c r="G119" s="176"/>
      <c r="H119" s="180">
        <v>8.3000000000000004E-2</v>
      </c>
      <c r="I119" s="181"/>
      <c r="J119" s="176"/>
      <c r="K119" s="176"/>
      <c r="L119" s="182"/>
      <c r="M119" s="183"/>
      <c r="N119" s="184"/>
      <c r="O119" s="184"/>
      <c r="P119" s="184"/>
      <c r="Q119" s="184"/>
      <c r="R119" s="184"/>
      <c r="S119" s="184"/>
      <c r="T119" s="185"/>
      <c r="AT119" s="186" t="s">
        <v>179</v>
      </c>
      <c r="AU119" s="186" t="s">
        <v>85</v>
      </c>
      <c r="AV119" s="12" t="s">
        <v>85</v>
      </c>
      <c r="AW119" s="12" t="s">
        <v>37</v>
      </c>
      <c r="AX119" s="12" t="s">
        <v>83</v>
      </c>
      <c r="AY119" s="186" t="s">
        <v>176</v>
      </c>
    </row>
    <row r="120" spans="1:65" s="13" customFormat="1" ht="22.9" customHeight="1">
      <c r="B120" s="191"/>
      <c r="C120" s="192"/>
      <c r="D120" s="193" t="s">
        <v>75</v>
      </c>
      <c r="E120" s="205" t="s">
        <v>218</v>
      </c>
      <c r="F120" s="205" t="s">
        <v>905</v>
      </c>
      <c r="G120" s="192"/>
      <c r="H120" s="192"/>
      <c r="I120" s="195"/>
      <c r="J120" s="206">
        <f>BK120</f>
        <v>0</v>
      </c>
      <c r="K120" s="192"/>
      <c r="L120" s="197"/>
      <c r="M120" s="198"/>
      <c r="N120" s="199"/>
      <c r="O120" s="199"/>
      <c r="P120" s="200">
        <f>SUM(P121:P138)</f>
        <v>0</v>
      </c>
      <c r="Q120" s="199"/>
      <c r="R120" s="200">
        <f>SUM(R121:R138)</f>
        <v>0.66532800000000003</v>
      </c>
      <c r="S120" s="199"/>
      <c r="T120" s="201">
        <f>SUM(T121:T138)</f>
        <v>9.3896999999999995</v>
      </c>
      <c r="AR120" s="202" t="s">
        <v>83</v>
      </c>
      <c r="AT120" s="203" t="s">
        <v>75</v>
      </c>
      <c r="AU120" s="203" t="s">
        <v>83</v>
      </c>
      <c r="AY120" s="202" t="s">
        <v>176</v>
      </c>
      <c r="BK120" s="204">
        <f>SUM(BK121:BK138)</f>
        <v>0</v>
      </c>
    </row>
    <row r="121" spans="1:65" s="2" customFormat="1" ht="36">
      <c r="A121" s="33"/>
      <c r="B121" s="34"/>
      <c r="C121" s="207" t="s">
        <v>275</v>
      </c>
      <c r="D121" s="207" t="s">
        <v>340</v>
      </c>
      <c r="E121" s="208" t="s">
        <v>906</v>
      </c>
      <c r="F121" s="209" t="s">
        <v>907</v>
      </c>
      <c r="G121" s="210" t="s">
        <v>237</v>
      </c>
      <c r="H121" s="211">
        <v>15</v>
      </c>
      <c r="I121" s="212"/>
      <c r="J121" s="213">
        <f>ROUND(I121*H121,2)</f>
        <v>0</v>
      </c>
      <c r="K121" s="209" t="s">
        <v>245</v>
      </c>
      <c r="L121" s="38"/>
      <c r="M121" s="214" t="s">
        <v>35</v>
      </c>
      <c r="N121" s="215" t="s">
        <v>47</v>
      </c>
      <c r="O121" s="63"/>
      <c r="P121" s="171">
        <f>O121*H121</f>
        <v>0</v>
      </c>
      <c r="Q121" s="171">
        <v>0</v>
      </c>
      <c r="R121" s="171">
        <f>Q121*H121</f>
        <v>0</v>
      </c>
      <c r="S121" s="171">
        <v>0.32400000000000001</v>
      </c>
      <c r="T121" s="172">
        <f>S121*H121</f>
        <v>4.8600000000000003</v>
      </c>
      <c r="U121" s="33"/>
      <c r="V121" s="33"/>
      <c r="W121" s="33"/>
      <c r="X121" s="33"/>
      <c r="Y121" s="33"/>
      <c r="Z121" s="33"/>
      <c r="AA121" s="33"/>
      <c r="AB121" s="33"/>
      <c r="AC121" s="33"/>
      <c r="AD121" s="33"/>
      <c r="AE121" s="33"/>
      <c r="AR121" s="173" t="s">
        <v>177</v>
      </c>
      <c r="AT121" s="173" t="s">
        <v>340</v>
      </c>
      <c r="AU121" s="173" t="s">
        <v>85</v>
      </c>
      <c r="AY121" s="16" t="s">
        <v>176</v>
      </c>
      <c r="BE121" s="174">
        <f>IF(N121="základní",J121,0)</f>
        <v>0</v>
      </c>
      <c r="BF121" s="174">
        <f>IF(N121="snížená",J121,0)</f>
        <v>0</v>
      </c>
      <c r="BG121" s="174">
        <f>IF(N121="zákl. přenesená",J121,0)</f>
        <v>0</v>
      </c>
      <c r="BH121" s="174">
        <f>IF(N121="sníž. přenesená",J121,0)</f>
        <v>0</v>
      </c>
      <c r="BI121" s="174">
        <f>IF(N121="nulová",J121,0)</f>
        <v>0</v>
      </c>
      <c r="BJ121" s="16" t="s">
        <v>83</v>
      </c>
      <c r="BK121" s="174">
        <f>ROUND(I121*H121,2)</f>
        <v>0</v>
      </c>
      <c r="BL121" s="16" t="s">
        <v>177</v>
      </c>
      <c r="BM121" s="173" t="s">
        <v>908</v>
      </c>
    </row>
    <row r="122" spans="1:65" s="2" customFormat="1" ht="19.5">
      <c r="A122" s="33"/>
      <c r="B122" s="34"/>
      <c r="C122" s="35"/>
      <c r="D122" s="177" t="s">
        <v>184</v>
      </c>
      <c r="E122" s="35"/>
      <c r="F122" s="187" t="s">
        <v>909</v>
      </c>
      <c r="G122" s="35"/>
      <c r="H122" s="35"/>
      <c r="I122" s="188"/>
      <c r="J122" s="35"/>
      <c r="K122" s="35"/>
      <c r="L122" s="38"/>
      <c r="M122" s="189"/>
      <c r="N122" s="190"/>
      <c r="O122" s="63"/>
      <c r="P122" s="63"/>
      <c r="Q122" s="63"/>
      <c r="R122" s="63"/>
      <c r="S122" s="63"/>
      <c r="T122" s="64"/>
      <c r="U122" s="33"/>
      <c r="V122" s="33"/>
      <c r="W122" s="33"/>
      <c r="X122" s="33"/>
      <c r="Y122" s="33"/>
      <c r="Z122" s="33"/>
      <c r="AA122" s="33"/>
      <c r="AB122" s="33"/>
      <c r="AC122" s="33"/>
      <c r="AD122" s="33"/>
      <c r="AE122" s="33"/>
      <c r="AT122" s="16" t="s">
        <v>184</v>
      </c>
      <c r="AU122" s="16" t="s">
        <v>85</v>
      </c>
    </row>
    <row r="123" spans="1:65" s="2" customFormat="1" ht="16.5" customHeight="1">
      <c r="A123" s="33"/>
      <c r="B123" s="34"/>
      <c r="C123" s="207" t="s">
        <v>279</v>
      </c>
      <c r="D123" s="207" t="s">
        <v>340</v>
      </c>
      <c r="E123" s="208" t="s">
        <v>910</v>
      </c>
      <c r="F123" s="209" t="s">
        <v>911</v>
      </c>
      <c r="G123" s="210" t="s">
        <v>257</v>
      </c>
      <c r="H123" s="211">
        <v>1.7</v>
      </c>
      <c r="I123" s="212"/>
      <c r="J123" s="213">
        <f>ROUND(I123*H123,2)</f>
        <v>0</v>
      </c>
      <c r="K123" s="209" t="s">
        <v>245</v>
      </c>
      <c r="L123" s="38"/>
      <c r="M123" s="214" t="s">
        <v>35</v>
      </c>
      <c r="N123" s="215" t="s">
        <v>47</v>
      </c>
      <c r="O123" s="63"/>
      <c r="P123" s="171">
        <f>O123*H123</f>
        <v>0</v>
      </c>
      <c r="Q123" s="171">
        <v>0</v>
      </c>
      <c r="R123" s="171">
        <f>Q123*H123</f>
        <v>0</v>
      </c>
      <c r="S123" s="171">
        <v>1E-3</v>
      </c>
      <c r="T123" s="172">
        <f>S123*H123</f>
        <v>1.6999999999999999E-3</v>
      </c>
      <c r="U123" s="33"/>
      <c r="V123" s="33"/>
      <c r="W123" s="33"/>
      <c r="X123" s="33"/>
      <c r="Y123" s="33"/>
      <c r="Z123" s="33"/>
      <c r="AA123" s="33"/>
      <c r="AB123" s="33"/>
      <c r="AC123" s="33"/>
      <c r="AD123" s="33"/>
      <c r="AE123" s="33"/>
      <c r="AR123" s="173" t="s">
        <v>177</v>
      </c>
      <c r="AT123" s="173" t="s">
        <v>340</v>
      </c>
      <c r="AU123" s="173" t="s">
        <v>85</v>
      </c>
      <c r="AY123" s="16" t="s">
        <v>176</v>
      </c>
      <c r="BE123" s="174">
        <f>IF(N123="základní",J123,0)</f>
        <v>0</v>
      </c>
      <c r="BF123" s="174">
        <f>IF(N123="snížená",J123,0)</f>
        <v>0</v>
      </c>
      <c r="BG123" s="174">
        <f>IF(N123="zákl. přenesená",J123,0)</f>
        <v>0</v>
      </c>
      <c r="BH123" s="174">
        <f>IF(N123="sníž. přenesená",J123,0)</f>
        <v>0</v>
      </c>
      <c r="BI123" s="174">
        <f>IF(N123="nulová",J123,0)</f>
        <v>0</v>
      </c>
      <c r="BJ123" s="16" t="s">
        <v>83</v>
      </c>
      <c r="BK123" s="174">
        <f>ROUND(I123*H123,2)</f>
        <v>0</v>
      </c>
      <c r="BL123" s="16" t="s">
        <v>177</v>
      </c>
      <c r="BM123" s="173" t="s">
        <v>912</v>
      </c>
    </row>
    <row r="124" spans="1:65" s="2" customFormat="1" ht="19.5">
      <c r="A124" s="33"/>
      <c r="B124" s="34"/>
      <c r="C124" s="35"/>
      <c r="D124" s="177" t="s">
        <v>184</v>
      </c>
      <c r="E124" s="35"/>
      <c r="F124" s="187" t="s">
        <v>913</v>
      </c>
      <c r="G124" s="35"/>
      <c r="H124" s="35"/>
      <c r="I124" s="188"/>
      <c r="J124" s="35"/>
      <c r="K124" s="35"/>
      <c r="L124" s="38"/>
      <c r="M124" s="189"/>
      <c r="N124" s="190"/>
      <c r="O124" s="63"/>
      <c r="P124" s="63"/>
      <c r="Q124" s="63"/>
      <c r="R124" s="63"/>
      <c r="S124" s="63"/>
      <c r="T124" s="64"/>
      <c r="U124" s="33"/>
      <c r="V124" s="33"/>
      <c r="W124" s="33"/>
      <c r="X124" s="33"/>
      <c r="Y124" s="33"/>
      <c r="Z124" s="33"/>
      <c r="AA124" s="33"/>
      <c r="AB124" s="33"/>
      <c r="AC124" s="33"/>
      <c r="AD124" s="33"/>
      <c r="AE124" s="33"/>
      <c r="AT124" s="16" t="s">
        <v>184</v>
      </c>
      <c r="AU124" s="16" t="s">
        <v>85</v>
      </c>
    </row>
    <row r="125" spans="1:65" s="2" customFormat="1" ht="16.5" customHeight="1">
      <c r="A125" s="33"/>
      <c r="B125" s="34"/>
      <c r="C125" s="207" t="s">
        <v>7</v>
      </c>
      <c r="D125" s="207" t="s">
        <v>340</v>
      </c>
      <c r="E125" s="208" t="s">
        <v>914</v>
      </c>
      <c r="F125" s="209" t="s">
        <v>915</v>
      </c>
      <c r="G125" s="210" t="s">
        <v>257</v>
      </c>
      <c r="H125" s="211">
        <v>4</v>
      </c>
      <c r="I125" s="212"/>
      <c r="J125" s="213">
        <f>ROUND(I125*H125,2)</f>
        <v>0</v>
      </c>
      <c r="K125" s="209" t="s">
        <v>245</v>
      </c>
      <c r="L125" s="38"/>
      <c r="M125" s="214" t="s">
        <v>35</v>
      </c>
      <c r="N125" s="215" t="s">
        <v>47</v>
      </c>
      <c r="O125" s="63"/>
      <c r="P125" s="171">
        <f>O125*H125</f>
        <v>0</v>
      </c>
      <c r="Q125" s="171">
        <v>0</v>
      </c>
      <c r="R125" s="171">
        <f>Q125*H125</f>
        <v>0</v>
      </c>
      <c r="S125" s="171">
        <v>1E-3</v>
      </c>
      <c r="T125" s="172">
        <f>S125*H125</f>
        <v>4.0000000000000001E-3</v>
      </c>
      <c r="U125" s="33"/>
      <c r="V125" s="33"/>
      <c r="W125" s="33"/>
      <c r="X125" s="33"/>
      <c r="Y125" s="33"/>
      <c r="Z125" s="33"/>
      <c r="AA125" s="33"/>
      <c r="AB125" s="33"/>
      <c r="AC125" s="33"/>
      <c r="AD125" s="33"/>
      <c r="AE125" s="33"/>
      <c r="AR125" s="173" t="s">
        <v>177</v>
      </c>
      <c r="AT125" s="173" t="s">
        <v>340</v>
      </c>
      <c r="AU125" s="173" t="s">
        <v>85</v>
      </c>
      <c r="AY125" s="16" t="s">
        <v>176</v>
      </c>
      <c r="BE125" s="174">
        <f>IF(N125="základní",J125,0)</f>
        <v>0</v>
      </c>
      <c r="BF125" s="174">
        <f>IF(N125="snížená",J125,0)</f>
        <v>0</v>
      </c>
      <c r="BG125" s="174">
        <f>IF(N125="zákl. přenesená",J125,0)</f>
        <v>0</v>
      </c>
      <c r="BH125" s="174">
        <f>IF(N125="sníž. přenesená",J125,0)</f>
        <v>0</v>
      </c>
      <c r="BI125" s="174">
        <f>IF(N125="nulová",J125,0)</f>
        <v>0</v>
      </c>
      <c r="BJ125" s="16" t="s">
        <v>83</v>
      </c>
      <c r="BK125" s="174">
        <f>ROUND(I125*H125,2)</f>
        <v>0</v>
      </c>
      <c r="BL125" s="16" t="s">
        <v>177</v>
      </c>
      <c r="BM125" s="173" t="s">
        <v>916</v>
      </c>
    </row>
    <row r="126" spans="1:65" s="2" customFormat="1" ht="19.5">
      <c r="A126" s="33"/>
      <c r="B126" s="34"/>
      <c r="C126" s="35"/>
      <c r="D126" s="177" t="s">
        <v>184</v>
      </c>
      <c r="E126" s="35"/>
      <c r="F126" s="187" t="s">
        <v>917</v>
      </c>
      <c r="G126" s="35"/>
      <c r="H126" s="35"/>
      <c r="I126" s="188"/>
      <c r="J126" s="35"/>
      <c r="K126" s="35"/>
      <c r="L126" s="38"/>
      <c r="M126" s="189"/>
      <c r="N126" s="190"/>
      <c r="O126" s="63"/>
      <c r="P126" s="63"/>
      <c r="Q126" s="63"/>
      <c r="R126" s="63"/>
      <c r="S126" s="63"/>
      <c r="T126" s="64"/>
      <c r="U126" s="33"/>
      <c r="V126" s="33"/>
      <c r="W126" s="33"/>
      <c r="X126" s="33"/>
      <c r="Y126" s="33"/>
      <c r="Z126" s="33"/>
      <c r="AA126" s="33"/>
      <c r="AB126" s="33"/>
      <c r="AC126" s="33"/>
      <c r="AD126" s="33"/>
      <c r="AE126" s="33"/>
      <c r="AT126" s="16" t="s">
        <v>184</v>
      </c>
      <c r="AU126" s="16" t="s">
        <v>85</v>
      </c>
    </row>
    <row r="127" spans="1:65" s="2" customFormat="1" ht="16.5" customHeight="1">
      <c r="A127" s="33"/>
      <c r="B127" s="34"/>
      <c r="C127" s="207" t="s">
        <v>288</v>
      </c>
      <c r="D127" s="207" t="s">
        <v>340</v>
      </c>
      <c r="E127" s="208" t="s">
        <v>918</v>
      </c>
      <c r="F127" s="209" t="s">
        <v>919</v>
      </c>
      <c r="G127" s="210" t="s">
        <v>257</v>
      </c>
      <c r="H127" s="211">
        <v>1.75</v>
      </c>
      <c r="I127" s="212"/>
      <c r="J127" s="213">
        <f>ROUND(I127*H127,2)</f>
        <v>0</v>
      </c>
      <c r="K127" s="209" t="s">
        <v>245</v>
      </c>
      <c r="L127" s="38"/>
      <c r="M127" s="214" t="s">
        <v>35</v>
      </c>
      <c r="N127" s="215" t="s">
        <v>47</v>
      </c>
      <c r="O127" s="63"/>
      <c r="P127" s="171">
        <f>O127*H127</f>
        <v>0</v>
      </c>
      <c r="Q127" s="171">
        <v>0</v>
      </c>
      <c r="R127" s="171">
        <f>Q127*H127</f>
        <v>0</v>
      </c>
      <c r="S127" s="171">
        <v>2.4</v>
      </c>
      <c r="T127" s="172">
        <f>S127*H127</f>
        <v>4.2</v>
      </c>
      <c r="U127" s="33"/>
      <c r="V127" s="33"/>
      <c r="W127" s="33"/>
      <c r="X127" s="33"/>
      <c r="Y127" s="33"/>
      <c r="Z127" s="33"/>
      <c r="AA127" s="33"/>
      <c r="AB127" s="33"/>
      <c r="AC127" s="33"/>
      <c r="AD127" s="33"/>
      <c r="AE127" s="33"/>
      <c r="AR127" s="173" t="s">
        <v>177</v>
      </c>
      <c r="AT127" s="173" t="s">
        <v>340</v>
      </c>
      <c r="AU127" s="173" t="s">
        <v>85</v>
      </c>
      <c r="AY127" s="16" t="s">
        <v>176</v>
      </c>
      <c r="BE127" s="174">
        <f>IF(N127="základní",J127,0)</f>
        <v>0</v>
      </c>
      <c r="BF127" s="174">
        <f>IF(N127="snížená",J127,0)</f>
        <v>0</v>
      </c>
      <c r="BG127" s="174">
        <f>IF(N127="zákl. přenesená",J127,0)</f>
        <v>0</v>
      </c>
      <c r="BH127" s="174">
        <f>IF(N127="sníž. přenesená",J127,0)</f>
        <v>0</v>
      </c>
      <c r="BI127" s="174">
        <f>IF(N127="nulová",J127,0)</f>
        <v>0</v>
      </c>
      <c r="BJ127" s="16" t="s">
        <v>83</v>
      </c>
      <c r="BK127" s="174">
        <f>ROUND(I127*H127,2)</f>
        <v>0</v>
      </c>
      <c r="BL127" s="16" t="s">
        <v>177</v>
      </c>
      <c r="BM127" s="173" t="s">
        <v>920</v>
      </c>
    </row>
    <row r="128" spans="1:65" s="2" customFormat="1" ht="19.5">
      <c r="A128" s="33"/>
      <c r="B128" s="34"/>
      <c r="C128" s="35"/>
      <c r="D128" s="177" t="s">
        <v>184</v>
      </c>
      <c r="E128" s="35"/>
      <c r="F128" s="187" t="s">
        <v>921</v>
      </c>
      <c r="G128" s="35"/>
      <c r="H128" s="35"/>
      <c r="I128" s="188"/>
      <c r="J128" s="35"/>
      <c r="K128" s="35"/>
      <c r="L128" s="38"/>
      <c r="M128" s="189"/>
      <c r="N128" s="190"/>
      <c r="O128" s="63"/>
      <c r="P128" s="63"/>
      <c r="Q128" s="63"/>
      <c r="R128" s="63"/>
      <c r="S128" s="63"/>
      <c r="T128" s="64"/>
      <c r="U128" s="33"/>
      <c r="V128" s="33"/>
      <c r="W128" s="33"/>
      <c r="X128" s="33"/>
      <c r="Y128" s="33"/>
      <c r="Z128" s="33"/>
      <c r="AA128" s="33"/>
      <c r="AB128" s="33"/>
      <c r="AC128" s="33"/>
      <c r="AD128" s="33"/>
      <c r="AE128" s="33"/>
      <c r="AT128" s="16" t="s">
        <v>184</v>
      </c>
      <c r="AU128" s="16" t="s">
        <v>85</v>
      </c>
    </row>
    <row r="129" spans="1:65" s="2" customFormat="1" ht="16.5" customHeight="1">
      <c r="A129" s="33"/>
      <c r="B129" s="34"/>
      <c r="C129" s="207" t="s">
        <v>292</v>
      </c>
      <c r="D129" s="207" t="s">
        <v>340</v>
      </c>
      <c r="E129" s="208" t="s">
        <v>922</v>
      </c>
      <c r="F129" s="209" t="s">
        <v>923</v>
      </c>
      <c r="G129" s="210" t="s">
        <v>597</v>
      </c>
      <c r="H129" s="211">
        <v>14</v>
      </c>
      <c r="I129" s="212"/>
      <c r="J129" s="213">
        <f>ROUND(I129*H129,2)</f>
        <v>0</v>
      </c>
      <c r="K129" s="209" t="s">
        <v>245</v>
      </c>
      <c r="L129" s="38"/>
      <c r="M129" s="214" t="s">
        <v>35</v>
      </c>
      <c r="N129" s="215" t="s">
        <v>47</v>
      </c>
      <c r="O129" s="63"/>
      <c r="P129" s="171">
        <f>O129*H129</f>
        <v>0</v>
      </c>
      <c r="Q129" s="171">
        <v>0</v>
      </c>
      <c r="R129" s="171">
        <f>Q129*H129</f>
        <v>0</v>
      </c>
      <c r="S129" s="171">
        <v>2.1999999999999999E-2</v>
      </c>
      <c r="T129" s="172">
        <f>S129*H129</f>
        <v>0.308</v>
      </c>
      <c r="U129" s="33"/>
      <c r="V129" s="33"/>
      <c r="W129" s="33"/>
      <c r="X129" s="33"/>
      <c r="Y129" s="33"/>
      <c r="Z129" s="33"/>
      <c r="AA129" s="33"/>
      <c r="AB129" s="33"/>
      <c r="AC129" s="33"/>
      <c r="AD129" s="33"/>
      <c r="AE129" s="33"/>
      <c r="AR129" s="173" t="s">
        <v>177</v>
      </c>
      <c r="AT129" s="173" t="s">
        <v>340</v>
      </c>
      <c r="AU129" s="173" t="s">
        <v>85</v>
      </c>
      <c r="AY129" s="16" t="s">
        <v>176</v>
      </c>
      <c r="BE129" s="174">
        <f>IF(N129="základní",J129,0)</f>
        <v>0</v>
      </c>
      <c r="BF129" s="174">
        <f>IF(N129="snížená",J129,0)</f>
        <v>0</v>
      </c>
      <c r="BG129" s="174">
        <f>IF(N129="zákl. přenesená",J129,0)</f>
        <v>0</v>
      </c>
      <c r="BH129" s="174">
        <f>IF(N129="sníž. přenesená",J129,0)</f>
        <v>0</v>
      </c>
      <c r="BI129" s="174">
        <f>IF(N129="nulová",J129,0)</f>
        <v>0</v>
      </c>
      <c r="BJ129" s="16" t="s">
        <v>83</v>
      </c>
      <c r="BK129" s="174">
        <f>ROUND(I129*H129,2)</f>
        <v>0</v>
      </c>
      <c r="BL129" s="16" t="s">
        <v>177</v>
      </c>
      <c r="BM129" s="173" t="s">
        <v>924</v>
      </c>
    </row>
    <row r="130" spans="1:65" s="2" customFormat="1" ht="19.5">
      <c r="A130" s="33"/>
      <c r="B130" s="34"/>
      <c r="C130" s="35"/>
      <c r="D130" s="177" t="s">
        <v>184</v>
      </c>
      <c r="E130" s="35"/>
      <c r="F130" s="187" t="s">
        <v>925</v>
      </c>
      <c r="G130" s="35"/>
      <c r="H130" s="35"/>
      <c r="I130" s="188"/>
      <c r="J130" s="35"/>
      <c r="K130" s="35"/>
      <c r="L130" s="38"/>
      <c r="M130" s="189"/>
      <c r="N130" s="190"/>
      <c r="O130" s="63"/>
      <c r="P130" s="63"/>
      <c r="Q130" s="63"/>
      <c r="R130" s="63"/>
      <c r="S130" s="63"/>
      <c r="T130" s="64"/>
      <c r="U130" s="33"/>
      <c r="V130" s="33"/>
      <c r="W130" s="33"/>
      <c r="X130" s="33"/>
      <c r="Y130" s="33"/>
      <c r="Z130" s="33"/>
      <c r="AA130" s="33"/>
      <c r="AB130" s="33"/>
      <c r="AC130" s="33"/>
      <c r="AD130" s="33"/>
      <c r="AE130" s="33"/>
      <c r="AT130" s="16" t="s">
        <v>184</v>
      </c>
      <c r="AU130" s="16" t="s">
        <v>85</v>
      </c>
    </row>
    <row r="131" spans="1:65" s="2" customFormat="1" ht="16.5" customHeight="1">
      <c r="A131" s="33"/>
      <c r="B131" s="34"/>
      <c r="C131" s="207" t="s">
        <v>296</v>
      </c>
      <c r="D131" s="207" t="s">
        <v>340</v>
      </c>
      <c r="E131" s="208" t="s">
        <v>926</v>
      </c>
      <c r="F131" s="209" t="s">
        <v>927</v>
      </c>
      <c r="G131" s="210" t="s">
        <v>597</v>
      </c>
      <c r="H131" s="211">
        <v>14</v>
      </c>
      <c r="I131" s="212"/>
      <c r="J131" s="213">
        <f>ROUND(I131*H131,2)</f>
        <v>0</v>
      </c>
      <c r="K131" s="209" t="s">
        <v>245</v>
      </c>
      <c r="L131" s="38"/>
      <c r="M131" s="214" t="s">
        <v>35</v>
      </c>
      <c r="N131" s="215" t="s">
        <v>47</v>
      </c>
      <c r="O131" s="63"/>
      <c r="P131" s="171">
        <f>O131*H131</f>
        <v>0</v>
      </c>
      <c r="Q131" s="171">
        <v>0</v>
      </c>
      <c r="R131" s="171">
        <f>Q131*H131</f>
        <v>0</v>
      </c>
      <c r="S131" s="171">
        <v>0</v>
      </c>
      <c r="T131" s="172">
        <f>S131*H131</f>
        <v>0</v>
      </c>
      <c r="U131" s="33"/>
      <c r="V131" s="33"/>
      <c r="W131" s="33"/>
      <c r="X131" s="33"/>
      <c r="Y131" s="33"/>
      <c r="Z131" s="33"/>
      <c r="AA131" s="33"/>
      <c r="AB131" s="33"/>
      <c r="AC131" s="33"/>
      <c r="AD131" s="33"/>
      <c r="AE131" s="33"/>
      <c r="AR131" s="173" t="s">
        <v>177</v>
      </c>
      <c r="AT131" s="173" t="s">
        <v>340</v>
      </c>
      <c r="AU131" s="173" t="s">
        <v>85</v>
      </c>
      <c r="AY131" s="16" t="s">
        <v>176</v>
      </c>
      <c r="BE131" s="174">
        <f>IF(N131="základní",J131,0)</f>
        <v>0</v>
      </c>
      <c r="BF131" s="174">
        <f>IF(N131="snížená",J131,0)</f>
        <v>0</v>
      </c>
      <c r="BG131" s="174">
        <f>IF(N131="zákl. přenesená",J131,0)</f>
        <v>0</v>
      </c>
      <c r="BH131" s="174">
        <f>IF(N131="sníž. přenesená",J131,0)</f>
        <v>0</v>
      </c>
      <c r="BI131" s="174">
        <f>IF(N131="nulová",J131,0)</f>
        <v>0</v>
      </c>
      <c r="BJ131" s="16" t="s">
        <v>83</v>
      </c>
      <c r="BK131" s="174">
        <f>ROUND(I131*H131,2)</f>
        <v>0</v>
      </c>
      <c r="BL131" s="16" t="s">
        <v>177</v>
      </c>
      <c r="BM131" s="173" t="s">
        <v>928</v>
      </c>
    </row>
    <row r="132" spans="1:65" s="2" customFormat="1" ht="19.5">
      <c r="A132" s="33"/>
      <c r="B132" s="34"/>
      <c r="C132" s="35"/>
      <c r="D132" s="177" t="s">
        <v>184</v>
      </c>
      <c r="E132" s="35"/>
      <c r="F132" s="187" t="s">
        <v>925</v>
      </c>
      <c r="G132" s="35"/>
      <c r="H132" s="35"/>
      <c r="I132" s="188"/>
      <c r="J132" s="35"/>
      <c r="K132" s="35"/>
      <c r="L132" s="38"/>
      <c r="M132" s="189"/>
      <c r="N132" s="190"/>
      <c r="O132" s="63"/>
      <c r="P132" s="63"/>
      <c r="Q132" s="63"/>
      <c r="R132" s="63"/>
      <c r="S132" s="63"/>
      <c r="T132" s="64"/>
      <c r="U132" s="33"/>
      <c r="V132" s="33"/>
      <c r="W132" s="33"/>
      <c r="X132" s="33"/>
      <c r="Y132" s="33"/>
      <c r="Z132" s="33"/>
      <c r="AA132" s="33"/>
      <c r="AB132" s="33"/>
      <c r="AC132" s="33"/>
      <c r="AD132" s="33"/>
      <c r="AE132" s="33"/>
      <c r="AT132" s="16" t="s">
        <v>184</v>
      </c>
      <c r="AU132" s="16" t="s">
        <v>85</v>
      </c>
    </row>
    <row r="133" spans="1:65" s="2" customFormat="1" ht="16.5" customHeight="1">
      <c r="A133" s="33"/>
      <c r="B133" s="34"/>
      <c r="C133" s="207" t="s">
        <v>300</v>
      </c>
      <c r="D133" s="207" t="s">
        <v>340</v>
      </c>
      <c r="E133" s="208" t="s">
        <v>929</v>
      </c>
      <c r="F133" s="209" t="s">
        <v>930</v>
      </c>
      <c r="G133" s="210" t="s">
        <v>597</v>
      </c>
      <c r="H133" s="211">
        <v>33.6</v>
      </c>
      <c r="I133" s="212"/>
      <c r="J133" s="213">
        <f>ROUND(I133*H133,2)</f>
        <v>0</v>
      </c>
      <c r="K133" s="209" t="s">
        <v>245</v>
      </c>
      <c r="L133" s="38"/>
      <c r="M133" s="214" t="s">
        <v>35</v>
      </c>
      <c r="N133" s="215" t="s">
        <v>47</v>
      </c>
      <c r="O133" s="63"/>
      <c r="P133" s="171">
        <f>O133*H133</f>
        <v>0</v>
      </c>
      <c r="Q133" s="171">
        <v>1.9429999999999999E-2</v>
      </c>
      <c r="R133" s="171">
        <f>Q133*H133</f>
        <v>0.65284799999999998</v>
      </c>
      <c r="S133" s="171">
        <v>0</v>
      </c>
      <c r="T133" s="172">
        <f>S133*H133</f>
        <v>0</v>
      </c>
      <c r="U133" s="33"/>
      <c r="V133" s="33"/>
      <c r="W133" s="33"/>
      <c r="X133" s="33"/>
      <c r="Y133" s="33"/>
      <c r="Z133" s="33"/>
      <c r="AA133" s="33"/>
      <c r="AB133" s="33"/>
      <c r="AC133" s="33"/>
      <c r="AD133" s="33"/>
      <c r="AE133" s="33"/>
      <c r="AR133" s="173" t="s">
        <v>177</v>
      </c>
      <c r="AT133" s="173" t="s">
        <v>340</v>
      </c>
      <c r="AU133" s="173" t="s">
        <v>85</v>
      </c>
      <c r="AY133" s="16" t="s">
        <v>176</v>
      </c>
      <c r="BE133" s="174">
        <f>IF(N133="základní",J133,0)</f>
        <v>0</v>
      </c>
      <c r="BF133" s="174">
        <f>IF(N133="snížená",J133,0)</f>
        <v>0</v>
      </c>
      <c r="BG133" s="174">
        <f>IF(N133="zákl. přenesená",J133,0)</f>
        <v>0</v>
      </c>
      <c r="BH133" s="174">
        <f>IF(N133="sníž. přenesená",J133,0)</f>
        <v>0</v>
      </c>
      <c r="BI133" s="174">
        <f>IF(N133="nulová",J133,0)</f>
        <v>0</v>
      </c>
      <c r="BJ133" s="16" t="s">
        <v>83</v>
      </c>
      <c r="BK133" s="174">
        <f>ROUND(I133*H133,2)</f>
        <v>0</v>
      </c>
      <c r="BL133" s="16" t="s">
        <v>177</v>
      </c>
      <c r="BM133" s="173" t="s">
        <v>931</v>
      </c>
    </row>
    <row r="134" spans="1:65" s="2" customFormat="1" ht="29.25">
      <c r="A134" s="33"/>
      <c r="B134" s="34"/>
      <c r="C134" s="35"/>
      <c r="D134" s="177" t="s">
        <v>184</v>
      </c>
      <c r="E134" s="35"/>
      <c r="F134" s="187" t="s">
        <v>932</v>
      </c>
      <c r="G134" s="35"/>
      <c r="H134" s="35"/>
      <c r="I134" s="188"/>
      <c r="J134" s="35"/>
      <c r="K134" s="35"/>
      <c r="L134" s="38"/>
      <c r="M134" s="189"/>
      <c r="N134" s="190"/>
      <c r="O134" s="63"/>
      <c r="P134" s="63"/>
      <c r="Q134" s="63"/>
      <c r="R134" s="63"/>
      <c r="S134" s="63"/>
      <c r="T134" s="64"/>
      <c r="U134" s="33"/>
      <c r="V134" s="33"/>
      <c r="W134" s="33"/>
      <c r="X134" s="33"/>
      <c r="Y134" s="33"/>
      <c r="Z134" s="33"/>
      <c r="AA134" s="33"/>
      <c r="AB134" s="33"/>
      <c r="AC134" s="33"/>
      <c r="AD134" s="33"/>
      <c r="AE134" s="33"/>
      <c r="AT134" s="16" t="s">
        <v>184</v>
      </c>
      <c r="AU134" s="16" t="s">
        <v>85</v>
      </c>
    </row>
    <row r="135" spans="1:65" s="12" customFormat="1" ht="11.25">
      <c r="B135" s="175"/>
      <c r="C135" s="176"/>
      <c r="D135" s="177" t="s">
        <v>179</v>
      </c>
      <c r="E135" s="178" t="s">
        <v>35</v>
      </c>
      <c r="F135" s="179" t="s">
        <v>933</v>
      </c>
      <c r="G135" s="176"/>
      <c r="H135" s="180">
        <v>33.6</v>
      </c>
      <c r="I135" s="181"/>
      <c r="J135" s="176"/>
      <c r="K135" s="176"/>
      <c r="L135" s="182"/>
      <c r="M135" s="183"/>
      <c r="N135" s="184"/>
      <c r="O135" s="184"/>
      <c r="P135" s="184"/>
      <c r="Q135" s="184"/>
      <c r="R135" s="184"/>
      <c r="S135" s="184"/>
      <c r="T135" s="185"/>
      <c r="AT135" s="186" t="s">
        <v>179</v>
      </c>
      <c r="AU135" s="186" t="s">
        <v>85</v>
      </c>
      <c r="AV135" s="12" t="s">
        <v>85</v>
      </c>
      <c r="AW135" s="12" t="s">
        <v>37</v>
      </c>
      <c r="AX135" s="12" t="s">
        <v>83</v>
      </c>
      <c r="AY135" s="186" t="s">
        <v>176</v>
      </c>
    </row>
    <row r="136" spans="1:65" s="2" customFormat="1" ht="24">
      <c r="A136" s="33"/>
      <c r="B136" s="34"/>
      <c r="C136" s="207" t="s">
        <v>304</v>
      </c>
      <c r="D136" s="207" t="s">
        <v>340</v>
      </c>
      <c r="E136" s="208" t="s">
        <v>934</v>
      </c>
      <c r="F136" s="209" t="s">
        <v>935</v>
      </c>
      <c r="G136" s="210" t="s">
        <v>237</v>
      </c>
      <c r="H136" s="211">
        <v>16</v>
      </c>
      <c r="I136" s="212"/>
      <c r="J136" s="213">
        <f>ROUND(I136*H136,2)</f>
        <v>0</v>
      </c>
      <c r="K136" s="209" t="s">
        <v>245</v>
      </c>
      <c r="L136" s="38"/>
      <c r="M136" s="214" t="s">
        <v>35</v>
      </c>
      <c r="N136" s="215" t="s">
        <v>47</v>
      </c>
      <c r="O136" s="63"/>
      <c r="P136" s="171">
        <f>O136*H136</f>
        <v>0</v>
      </c>
      <c r="Q136" s="171">
        <v>7.7999999999999999E-4</v>
      </c>
      <c r="R136" s="171">
        <f>Q136*H136</f>
        <v>1.248E-2</v>
      </c>
      <c r="S136" s="171">
        <v>1E-3</v>
      </c>
      <c r="T136" s="172">
        <f>S136*H136</f>
        <v>1.6E-2</v>
      </c>
      <c r="U136" s="33"/>
      <c r="V136" s="33"/>
      <c r="W136" s="33"/>
      <c r="X136" s="33"/>
      <c r="Y136" s="33"/>
      <c r="Z136" s="33"/>
      <c r="AA136" s="33"/>
      <c r="AB136" s="33"/>
      <c r="AC136" s="33"/>
      <c r="AD136" s="33"/>
      <c r="AE136" s="33"/>
      <c r="AR136" s="173" t="s">
        <v>177</v>
      </c>
      <c r="AT136" s="173" t="s">
        <v>340</v>
      </c>
      <c r="AU136" s="173" t="s">
        <v>85</v>
      </c>
      <c r="AY136" s="16" t="s">
        <v>176</v>
      </c>
      <c r="BE136" s="174">
        <f>IF(N136="základní",J136,0)</f>
        <v>0</v>
      </c>
      <c r="BF136" s="174">
        <f>IF(N136="snížená",J136,0)</f>
        <v>0</v>
      </c>
      <c r="BG136" s="174">
        <f>IF(N136="zákl. přenesená",J136,0)</f>
        <v>0</v>
      </c>
      <c r="BH136" s="174">
        <f>IF(N136="sníž. přenesená",J136,0)</f>
        <v>0</v>
      </c>
      <c r="BI136" s="174">
        <f>IF(N136="nulová",J136,0)</f>
        <v>0</v>
      </c>
      <c r="BJ136" s="16" t="s">
        <v>83</v>
      </c>
      <c r="BK136" s="174">
        <f>ROUND(I136*H136,2)</f>
        <v>0</v>
      </c>
      <c r="BL136" s="16" t="s">
        <v>177</v>
      </c>
      <c r="BM136" s="173" t="s">
        <v>936</v>
      </c>
    </row>
    <row r="137" spans="1:65" s="2" customFormat="1" ht="19.5">
      <c r="A137" s="33"/>
      <c r="B137" s="34"/>
      <c r="C137" s="35"/>
      <c r="D137" s="177" t="s">
        <v>184</v>
      </c>
      <c r="E137" s="35"/>
      <c r="F137" s="187" t="s">
        <v>937</v>
      </c>
      <c r="G137" s="35"/>
      <c r="H137" s="35"/>
      <c r="I137" s="188"/>
      <c r="J137" s="35"/>
      <c r="K137" s="35"/>
      <c r="L137" s="38"/>
      <c r="M137" s="189"/>
      <c r="N137" s="190"/>
      <c r="O137" s="63"/>
      <c r="P137" s="63"/>
      <c r="Q137" s="63"/>
      <c r="R137" s="63"/>
      <c r="S137" s="63"/>
      <c r="T137" s="64"/>
      <c r="U137" s="33"/>
      <c r="V137" s="33"/>
      <c r="W137" s="33"/>
      <c r="X137" s="33"/>
      <c r="Y137" s="33"/>
      <c r="Z137" s="33"/>
      <c r="AA137" s="33"/>
      <c r="AB137" s="33"/>
      <c r="AC137" s="33"/>
      <c r="AD137" s="33"/>
      <c r="AE137" s="33"/>
      <c r="AT137" s="16" t="s">
        <v>184</v>
      </c>
      <c r="AU137" s="16" t="s">
        <v>85</v>
      </c>
    </row>
    <row r="138" spans="1:65" s="12" customFormat="1" ht="11.25">
      <c r="B138" s="175"/>
      <c r="C138" s="176"/>
      <c r="D138" s="177" t="s">
        <v>179</v>
      </c>
      <c r="E138" s="178" t="s">
        <v>35</v>
      </c>
      <c r="F138" s="179" t="s">
        <v>684</v>
      </c>
      <c r="G138" s="176"/>
      <c r="H138" s="180">
        <v>16</v>
      </c>
      <c r="I138" s="181"/>
      <c r="J138" s="176"/>
      <c r="K138" s="176"/>
      <c r="L138" s="182"/>
      <c r="M138" s="183"/>
      <c r="N138" s="184"/>
      <c r="O138" s="184"/>
      <c r="P138" s="184"/>
      <c r="Q138" s="184"/>
      <c r="R138" s="184"/>
      <c r="S138" s="184"/>
      <c r="T138" s="185"/>
      <c r="AT138" s="186" t="s">
        <v>179</v>
      </c>
      <c r="AU138" s="186" t="s">
        <v>85</v>
      </c>
      <c r="AV138" s="12" t="s">
        <v>85</v>
      </c>
      <c r="AW138" s="12" t="s">
        <v>37</v>
      </c>
      <c r="AX138" s="12" t="s">
        <v>83</v>
      </c>
      <c r="AY138" s="186" t="s">
        <v>176</v>
      </c>
    </row>
    <row r="139" spans="1:65" s="13" customFormat="1" ht="22.9" customHeight="1">
      <c r="B139" s="191"/>
      <c r="C139" s="192"/>
      <c r="D139" s="193" t="s">
        <v>75</v>
      </c>
      <c r="E139" s="205" t="s">
        <v>938</v>
      </c>
      <c r="F139" s="205" t="s">
        <v>939</v>
      </c>
      <c r="G139" s="192"/>
      <c r="H139" s="192"/>
      <c r="I139" s="195"/>
      <c r="J139" s="206">
        <f>BK139</f>
        <v>0</v>
      </c>
      <c r="K139" s="192"/>
      <c r="L139" s="197"/>
      <c r="M139" s="198"/>
      <c r="N139" s="199"/>
      <c r="O139" s="199"/>
      <c r="P139" s="200">
        <f>SUM(P140:P142)</f>
        <v>0</v>
      </c>
      <c r="Q139" s="199"/>
      <c r="R139" s="200">
        <f>SUM(R140:R142)</f>
        <v>0</v>
      </c>
      <c r="S139" s="199"/>
      <c r="T139" s="201">
        <f>SUM(T140:T142)</f>
        <v>0</v>
      </c>
      <c r="AR139" s="202" t="s">
        <v>83</v>
      </c>
      <c r="AT139" s="203" t="s">
        <v>75</v>
      </c>
      <c r="AU139" s="203" t="s">
        <v>83</v>
      </c>
      <c r="AY139" s="202" t="s">
        <v>176</v>
      </c>
      <c r="BK139" s="204">
        <f>SUM(BK140:BK142)</f>
        <v>0</v>
      </c>
    </row>
    <row r="140" spans="1:65" s="2" customFormat="1" ht="24">
      <c r="A140" s="33"/>
      <c r="B140" s="34"/>
      <c r="C140" s="207" t="s">
        <v>308</v>
      </c>
      <c r="D140" s="207" t="s">
        <v>340</v>
      </c>
      <c r="E140" s="208" t="s">
        <v>940</v>
      </c>
      <c r="F140" s="209" t="s">
        <v>941</v>
      </c>
      <c r="G140" s="210" t="s">
        <v>244</v>
      </c>
      <c r="H140" s="211">
        <v>5.44</v>
      </c>
      <c r="I140" s="212"/>
      <c r="J140" s="213">
        <f>ROUND(I140*H140,2)</f>
        <v>0</v>
      </c>
      <c r="K140" s="209" t="s">
        <v>245</v>
      </c>
      <c r="L140" s="38"/>
      <c r="M140" s="214" t="s">
        <v>35</v>
      </c>
      <c r="N140" s="215" t="s">
        <v>47</v>
      </c>
      <c r="O140" s="63"/>
      <c r="P140" s="171">
        <f>O140*H140</f>
        <v>0</v>
      </c>
      <c r="Q140" s="171">
        <v>0</v>
      </c>
      <c r="R140" s="171">
        <f>Q140*H140</f>
        <v>0</v>
      </c>
      <c r="S140" s="171">
        <v>0</v>
      </c>
      <c r="T140" s="172">
        <f>S140*H140</f>
        <v>0</v>
      </c>
      <c r="U140" s="33"/>
      <c r="V140" s="33"/>
      <c r="W140" s="33"/>
      <c r="X140" s="33"/>
      <c r="Y140" s="33"/>
      <c r="Z140" s="33"/>
      <c r="AA140" s="33"/>
      <c r="AB140" s="33"/>
      <c r="AC140" s="33"/>
      <c r="AD140" s="33"/>
      <c r="AE140" s="33"/>
      <c r="AR140" s="173" t="s">
        <v>177</v>
      </c>
      <c r="AT140" s="173" t="s">
        <v>340</v>
      </c>
      <c r="AU140" s="173" t="s">
        <v>85</v>
      </c>
      <c r="AY140" s="16" t="s">
        <v>176</v>
      </c>
      <c r="BE140" s="174">
        <f>IF(N140="základní",J140,0)</f>
        <v>0</v>
      </c>
      <c r="BF140" s="174">
        <f>IF(N140="snížená",J140,0)</f>
        <v>0</v>
      </c>
      <c r="BG140" s="174">
        <f>IF(N140="zákl. přenesená",J140,0)</f>
        <v>0</v>
      </c>
      <c r="BH140" s="174">
        <f>IF(N140="sníž. přenesená",J140,0)</f>
        <v>0</v>
      </c>
      <c r="BI140" s="174">
        <f>IF(N140="nulová",J140,0)</f>
        <v>0</v>
      </c>
      <c r="BJ140" s="16" t="s">
        <v>83</v>
      </c>
      <c r="BK140" s="174">
        <f>ROUND(I140*H140,2)</f>
        <v>0</v>
      </c>
      <c r="BL140" s="16" t="s">
        <v>177</v>
      </c>
      <c r="BM140" s="173" t="s">
        <v>942</v>
      </c>
    </row>
    <row r="141" spans="1:65" s="2" customFormat="1" ht="19.5">
      <c r="A141" s="33"/>
      <c r="B141" s="34"/>
      <c r="C141" s="35"/>
      <c r="D141" s="177" t="s">
        <v>184</v>
      </c>
      <c r="E141" s="35"/>
      <c r="F141" s="187" t="s">
        <v>943</v>
      </c>
      <c r="G141" s="35"/>
      <c r="H141" s="35"/>
      <c r="I141" s="188"/>
      <c r="J141" s="35"/>
      <c r="K141" s="35"/>
      <c r="L141" s="38"/>
      <c r="M141" s="189"/>
      <c r="N141" s="190"/>
      <c r="O141" s="63"/>
      <c r="P141" s="63"/>
      <c r="Q141" s="63"/>
      <c r="R141" s="63"/>
      <c r="S141" s="63"/>
      <c r="T141" s="64"/>
      <c r="U141" s="33"/>
      <c r="V141" s="33"/>
      <c r="W141" s="33"/>
      <c r="X141" s="33"/>
      <c r="Y141" s="33"/>
      <c r="Z141" s="33"/>
      <c r="AA141" s="33"/>
      <c r="AB141" s="33"/>
      <c r="AC141" s="33"/>
      <c r="AD141" s="33"/>
      <c r="AE141" s="33"/>
      <c r="AT141" s="16" t="s">
        <v>184</v>
      </c>
      <c r="AU141" s="16" t="s">
        <v>85</v>
      </c>
    </row>
    <row r="142" spans="1:65" s="12" customFormat="1" ht="11.25">
      <c r="B142" s="175"/>
      <c r="C142" s="176"/>
      <c r="D142" s="177" t="s">
        <v>179</v>
      </c>
      <c r="E142" s="178" t="s">
        <v>35</v>
      </c>
      <c r="F142" s="179" t="s">
        <v>944</v>
      </c>
      <c r="G142" s="176"/>
      <c r="H142" s="180">
        <v>5.44</v>
      </c>
      <c r="I142" s="181"/>
      <c r="J142" s="176"/>
      <c r="K142" s="176"/>
      <c r="L142" s="182"/>
      <c r="M142" s="216"/>
      <c r="N142" s="217"/>
      <c r="O142" s="217"/>
      <c r="P142" s="217"/>
      <c r="Q142" s="217"/>
      <c r="R142" s="217"/>
      <c r="S142" s="217"/>
      <c r="T142" s="218"/>
      <c r="AT142" s="186" t="s">
        <v>179</v>
      </c>
      <c r="AU142" s="186" t="s">
        <v>85</v>
      </c>
      <c r="AV142" s="12" t="s">
        <v>85</v>
      </c>
      <c r="AW142" s="12" t="s">
        <v>37</v>
      </c>
      <c r="AX142" s="12" t="s">
        <v>83</v>
      </c>
      <c r="AY142" s="186" t="s">
        <v>176</v>
      </c>
    </row>
    <row r="143" spans="1:65" s="2" customFormat="1" ht="6.95" customHeight="1">
      <c r="A143" s="33"/>
      <c r="B143" s="46"/>
      <c r="C143" s="47"/>
      <c r="D143" s="47"/>
      <c r="E143" s="47"/>
      <c r="F143" s="47"/>
      <c r="G143" s="47"/>
      <c r="H143" s="47"/>
      <c r="I143" s="47"/>
      <c r="J143" s="47"/>
      <c r="K143" s="47"/>
      <c r="L143" s="38"/>
      <c r="M143" s="33"/>
      <c r="O143" s="33"/>
      <c r="P143" s="33"/>
      <c r="Q143" s="33"/>
      <c r="R143" s="33"/>
      <c r="S143" s="33"/>
      <c r="T143" s="33"/>
      <c r="U143" s="33"/>
      <c r="V143" s="33"/>
      <c r="W143" s="33"/>
      <c r="X143" s="33"/>
      <c r="Y143" s="33"/>
      <c r="Z143" s="33"/>
      <c r="AA143" s="33"/>
      <c r="AB143" s="33"/>
      <c r="AC143" s="33"/>
      <c r="AD143" s="33"/>
      <c r="AE143" s="33"/>
    </row>
  </sheetData>
  <sheetProtection algorithmName="SHA-512" hashValue="C0HkExdsyNgnwjnZqeYnI/oQqRXCKhF5AEP0ctLEitj1e88pAJE6gzRP9U1SeQnrZlZysubecDryr0ucsBcB0w==" saltValue="ws1dyMdPSJawvMLK8aTS1WbE3w9Bfx8GeVAklgvqab6b+P2uL3R0WUKSnH7kzRd2PJSC5ioS11h3NjPunaBMPA==" spinCount="100000" sheet="1" objects="1" scenarios="1" formatColumns="0" formatRows="0" autoFilter="0"/>
  <autoFilter ref="C83:K142"/>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133</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2" customFormat="1" ht="12" customHeight="1">
      <c r="A8" s="33"/>
      <c r="B8" s="38"/>
      <c r="C8" s="33"/>
      <c r="D8" s="111" t="s">
        <v>144</v>
      </c>
      <c r="E8" s="33"/>
      <c r="F8" s="33"/>
      <c r="G8" s="33"/>
      <c r="H8" s="33"/>
      <c r="I8" s="33"/>
      <c r="J8" s="33"/>
      <c r="K8" s="33"/>
      <c r="L8" s="112"/>
      <c r="S8" s="33"/>
      <c r="T8" s="33"/>
      <c r="U8" s="33"/>
      <c r="V8" s="33"/>
      <c r="W8" s="33"/>
      <c r="X8" s="33"/>
      <c r="Y8" s="33"/>
      <c r="Z8" s="33"/>
      <c r="AA8" s="33"/>
      <c r="AB8" s="33"/>
      <c r="AC8" s="33"/>
      <c r="AD8" s="33"/>
      <c r="AE8" s="33"/>
    </row>
    <row r="9" spans="1:46" s="2" customFormat="1" ht="16.5" customHeight="1">
      <c r="A9" s="33"/>
      <c r="B9" s="38"/>
      <c r="C9" s="33"/>
      <c r="D9" s="33"/>
      <c r="E9" s="353" t="s">
        <v>945</v>
      </c>
      <c r="F9" s="352"/>
      <c r="G9" s="352"/>
      <c r="H9" s="352"/>
      <c r="I9" s="33"/>
      <c r="J9" s="33"/>
      <c r="K9" s="33"/>
      <c r="L9" s="112"/>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02" t="s">
        <v>23</v>
      </c>
      <c r="G12" s="33"/>
      <c r="H12" s="33"/>
      <c r="I12" s="111" t="s">
        <v>24</v>
      </c>
      <c r="J12" s="113" t="str">
        <f>'Rekapitulace stavby'!AN8</f>
        <v>1. 4. 2021</v>
      </c>
      <c r="K12" s="33"/>
      <c r="L12" s="112"/>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02" t="s">
        <v>35</v>
      </c>
      <c r="K14" s="33"/>
      <c r="L14" s="112"/>
      <c r="S14" s="33"/>
      <c r="T14" s="33"/>
      <c r="U14" s="33"/>
      <c r="V14" s="33"/>
      <c r="W14" s="33"/>
      <c r="X14" s="33"/>
      <c r="Y14" s="33"/>
      <c r="Z14" s="33"/>
      <c r="AA14" s="33"/>
      <c r="AB14" s="33"/>
      <c r="AC14" s="33"/>
      <c r="AD14" s="33"/>
      <c r="AE14" s="33"/>
    </row>
    <row r="15" spans="1:46" s="2" customFormat="1" ht="18" customHeight="1">
      <c r="A15" s="33"/>
      <c r="B15" s="38"/>
      <c r="C15" s="33"/>
      <c r="D15" s="33"/>
      <c r="E15" s="102" t="s">
        <v>829</v>
      </c>
      <c r="F15" s="33"/>
      <c r="G15" s="33"/>
      <c r="H15" s="33"/>
      <c r="I15" s="111" t="s">
        <v>30</v>
      </c>
      <c r="J15" s="102" t="s">
        <v>35</v>
      </c>
      <c r="K15" s="33"/>
      <c r="L15" s="112"/>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customHeight="1">
      <c r="A18" s="33"/>
      <c r="B18" s="38"/>
      <c r="C18" s="33"/>
      <c r="D18" s="33"/>
      <c r="E18" s="354" t="str">
        <f>'Rekapitulace stavby'!E14</f>
        <v>Vyplň údaj</v>
      </c>
      <c r="F18" s="355"/>
      <c r="G18" s="355"/>
      <c r="H18" s="355"/>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customHeight="1">
      <c r="A23" s="33"/>
      <c r="B23" s="38"/>
      <c r="C23" s="33"/>
      <c r="D23" s="111" t="s">
        <v>38</v>
      </c>
      <c r="E23" s="33"/>
      <c r="F23" s="33"/>
      <c r="G23" s="33"/>
      <c r="H23" s="33"/>
      <c r="I23" s="111" t="s">
        <v>27</v>
      </c>
      <c r="J23" s="102" t="str">
        <f>IF('Rekapitulace stavby'!AN19="","",'Rekapitulace stavby'!AN19)</f>
        <v/>
      </c>
      <c r="K23" s="33"/>
      <c r="L23" s="112"/>
      <c r="S23" s="33"/>
      <c r="T23" s="33"/>
      <c r="U23" s="33"/>
      <c r="V23" s="33"/>
      <c r="W23" s="33"/>
      <c r="X23" s="33"/>
      <c r="Y23" s="33"/>
      <c r="Z23" s="33"/>
      <c r="AA23" s="33"/>
      <c r="AB23" s="33"/>
      <c r="AC23" s="33"/>
      <c r="AD23" s="33"/>
      <c r="AE23" s="33"/>
    </row>
    <row r="24" spans="1:31" s="2" customFormat="1" ht="18" customHeight="1">
      <c r="A24" s="33"/>
      <c r="B24" s="38"/>
      <c r="C24" s="33"/>
      <c r="D24" s="33"/>
      <c r="E24" s="102" t="str">
        <f>IF('Rekapitulace stavby'!E20="","",'Rekapitulace stavby'!E20)</f>
        <v>Libor Brabenec</v>
      </c>
      <c r="F24" s="33"/>
      <c r="G24" s="33"/>
      <c r="H24" s="33"/>
      <c r="I24" s="111" t="s">
        <v>30</v>
      </c>
      <c r="J24" s="102" t="str">
        <f>IF('Rekapitulace stavby'!AN20="","",'Rekapitulace stavby'!AN20)</f>
        <v/>
      </c>
      <c r="K24" s="33"/>
      <c r="L24" s="112"/>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16.5" customHeight="1">
      <c r="A27" s="114"/>
      <c r="B27" s="115"/>
      <c r="C27" s="114"/>
      <c r="D27" s="114"/>
      <c r="E27" s="356" t="s">
        <v>35</v>
      </c>
      <c r="F27" s="356"/>
      <c r="G27" s="356"/>
      <c r="H27" s="356"/>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customHeight="1">
      <c r="A30" s="33"/>
      <c r="B30" s="38"/>
      <c r="C30" s="33"/>
      <c r="D30" s="118" t="s">
        <v>42</v>
      </c>
      <c r="E30" s="33"/>
      <c r="F30" s="33"/>
      <c r="G30" s="33"/>
      <c r="H30" s="33"/>
      <c r="I30" s="33"/>
      <c r="J30" s="119">
        <f>ROUND(J81, 2)</f>
        <v>0</v>
      </c>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customHeight="1">
      <c r="A33" s="33"/>
      <c r="B33" s="38"/>
      <c r="C33" s="33"/>
      <c r="D33" s="121" t="s">
        <v>46</v>
      </c>
      <c r="E33" s="111" t="s">
        <v>47</v>
      </c>
      <c r="F33" s="122">
        <f>ROUND((SUM(BE81:BE147)),  2)</f>
        <v>0</v>
      </c>
      <c r="G33" s="33"/>
      <c r="H33" s="33"/>
      <c r="I33" s="123">
        <v>0.21</v>
      </c>
      <c r="J33" s="122">
        <f>ROUND(((SUM(BE81:BE147))*I33),  2)</f>
        <v>0</v>
      </c>
      <c r="K33" s="33"/>
      <c r="L33" s="112"/>
      <c r="S33" s="33"/>
      <c r="T33" s="33"/>
      <c r="U33" s="33"/>
      <c r="V33" s="33"/>
      <c r="W33" s="33"/>
      <c r="X33" s="33"/>
      <c r="Y33" s="33"/>
      <c r="Z33" s="33"/>
      <c r="AA33" s="33"/>
      <c r="AB33" s="33"/>
      <c r="AC33" s="33"/>
      <c r="AD33" s="33"/>
      <c r="AE33" s="33"/>
    </row>
    <row r="34" spans="1:31" s="2" customFormat="1" ht="14.45" customHeight="1">
      <c r="A34" s="33"/>
      <c r="B34" s="38"/>
      <c r="C34" s="33"/>
      <c r="D34" s="33"/>
      <c r="E34" s="111" t="s">
        <v>48</v>
      </c>
      <c r="F34" s="122">
        <f>ROUND((SUM(BF81:BF147)),  2)</f>
        <v>0</v>
      </c>
      <c r="G34" s="33"/>
      <c r="H34" s="33"/>
      <c r="I34" s="123">
        <v>0.15</v>
      </c>
      <c r="J34" s="122">
        <f>ROUND(((SUM(BF81:BF147))*I34),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ROUND((SUM(BG81:BG147)),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ROUND((SUM(BH81:BH147)),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ROUND((SUM(BI81:BI147)),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4" spans="1:31" s="2" customFormat="1" ht="6.95"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customHeight="1">
      <c r="A45" s="33"/>
      <c r="B45" s="34"/>
      <c r="C45" s="22" t="s">
        <v>150</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customHeight="1">
      <c r="A48" s="33"/>
      <c r="B48" s="34"/>
      <c r="C48" s="35"/>
      <c r="D48" s="35"/>
      <c r="E48" s="357" t="str">
        <f>E7</f>
        <v>KR_Oprava trati v úseku Číčenice - Vodňany_bez_mat_zadavatele</v>
      </c>
      <c r="F48" s="358"/>
      <c r="G48" s="358"/>
      <c r="H48" s="358"/>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144</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06" t="str">
        <f>E9</f>
        <v>SO 08 - Oprava propustku v km 2,854</v>
      </c>
      <c r="F50" s="359"/>
      <c r="G50" s="359"/>
      <c r="H50" s="359"/>
      <c r="I50" s="35"/>
      <c r="J50" s="35"/>
      <c r="K50" s="35"/>
      <c r="L50" s="112"/>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customHeight="1">
      <c r="A52" s="33"/>
      <c r="B52" s="34"/>
      <c r="C52" s="28" t="s">
        <v>22</v>
      </c>
      <c r="D52" s="35"/>
      <c r="E52" s="35"/>
      <c r="F52" s="26" t="str">
        <f>F12</f>
        <v>trať 197 dle JŘ, TÚ Číčenice - Vodňany</v>
      </c>
      <c r="G52" s="35"/>
      <c r="H52" s="35"/>
      <c r="I52" s="28" t="s">
        <v>24</v>
      </c>
      <c r="J52" s="58" t="str">
        <f>IF(J12="","",J12)</f>
        <v>1. 4. 2021</v>
      </c>
      <c r="K52" s="35"/>
      <c r="L52" s="112"/>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customHeight="1">
      <c r="A54" s="33"/>
      <c r="B54" s="34"/>
      <c r="C54" s="28" t="s">
        <v>26</v>
      </c>
      <c r="D54" s="35"/>
      <c r="E54" s="35"/>
      <c r="F54" s="26" t="str">
        <f>E15</f>
        <v>Správa železnic, s. o.,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customHeight="1">
      <c r="A57" s="33"/>
      <c r="B57" s="34"/>
      <c r="C57" s="135" t="s">
        <v>151</v>
      </c>
      <c r="D57" s="136"/>
      <c r="E57" s="136"/>
      <c r="F57" s="136"/>
      <c r="G57" s="136"/>
      <c r="H57" s="136"/>
      <c r="I57" s="136"/>
      <c r="J57" s="137" t="s">
        <v>152</v>
      </c>
      <c r="K57" s="136"/>
      <c r="L57" s="112"/>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customHeight="1">
      <c r="A59" s="33"/>
      <c r="B59" s="34"/>
      <c r="C59" s="138" t="s">
        <v>74</v>
      </c>
      <c r="D59" s="35"/>
      <c r="E59" s="35"/>
      <c r="F59" s="35"/>
      <c r="G59" s="35"/>
      <c r="H59" s="35"/>
      <c r="I59" s="35"/>
      <c r="J59" s="76">
        <f>J81</f>
        <v>0</v>
      </c>
      <c r="K59" s="35"/>
      <c r="L59" s="112"/>
      <c r="S59" s="33"/>
      <c r="T59" s="33"/>
      <c r="U59" s="33"/>
      <c r="V59" s="33"/>
      <c r="W59" s="33"/>
      <c r="X59" s="33"/>
      <c r="Y59" s="33"/>
      <c r="Z59" s="33"/>
      <c r="AA59" s="33"/>
      <c r="AB59" s="33"/>
      <c r="AC59" s="33"/>
      <c r="AD59" s="33"/>
      <c r="AE59" s="33"/>
      <c r="AU59" s="16" t="s">
        <v>153</v>
      </c>
    </row>
    <row r="60" spans="1:47" s="9" customFormat="1" ht="24.95" customHeight="1">
      <c r="B60" s="139"/>
      <c r="C60" s="140"/>
      <c r="D60" s="141" t="s">
        <v>154</v>
      </c>
      <c r="E60" s="142"/>
      <c r="F60" s="142"/>
      <c r="G60" s="142"/>
      <c r="H60" s="142"/>
      <c r="I60" s="142"/>
      <c r="J60" s="143">
        <f>J141</f>
        <v>0</v>
      </c>
      <c r="K60" s="140"/>
      <c r="L60" s="144"/>
    </row>
    <row r="61" spans="1:47" s="10" customFormat="1" ht="19.899999999999999" customHeight="1">
      <c r="B61" s="145"/>
      <c r="C61" s="96"/>
      <c r="D61" s="146" t="s">
        <v>830</v>
      </c>
      <c r="E61" s="147"/>
      <c r="F61" s="147"/>
      <c r="G61" s="147"/>
      <c r="H61" s="147"/>
      <c r="I61" s="147"/>
      <c r="J61" s="148">
        <f>J142</f>
        <v>0</v>
      </c>
      <c r="K61" s="96"/>
      <c r="L61" s="149"/>
    </row>
    <row r="62" spans="1:47" s="2" customFormat="1" ht="21.7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6.95" customHeight="1">
      <c r="A63" s="33"/>
      <c r="B63" s="46"/>
      <c r="C63" s="47"/>
      <c r="D63" s="47"/>
      <c r="E63" s="47"/>
      <c r="F63" s="47"/>
      <c r="G63" s="47"/>
      <c r="H63" s="47"/>
      <c r="I63" s="47"/>
      <c r="J63" s="47"/>
      <c r="K63" s="47"/>
      <c r="L63" s="112"/>
      <c r="S63" s="33"/>
      <c r="T63" s="33"/>
      <c r="U63" s="33"/>
      <c r="V63" s="33"/>
      <c r="W63" s="33"/>
      <c r="X63" s="33"/>
      <c r="Y63" s="33"/>
      <c r="Z63" s="33"/>
      <c r="AA63" s="33"/>
      <c r="AB63" s="33"/>
      <c r="AC63" s="33"/>
      <c r="AD63" s="33"/>
      <c r="AE63" s="33"/>
    </row>
    <row r="67" spans="1:31" s="2" customFormat="1" ht="6.95" customHeight="1">
      <c r="A67" s="33"/>
      <c r="B67" s="48"/>
      <c r="C67" s="49"/>
      <c r="D67" s="49"/>
      <c r="E67" s="49"/>
      <c r="F67" s="49"/>
      <c r="G67" s="49"/>
      <c r="H67" s="49"/>
      <c r="I67" s="49"/>
      <c r="J67" s="49"/>
      <c r="K67" s="49"/>
      <c r="L67" s="112"/>
      <c r="S67" s="33"/>
      <c r="T67" s="33"/>
      <c r="U67" s="33"/>
      <c r="V67" s="33"/>
      <c r="W67" s="33"/>
      <c r="X67" s="33"/>
      <c r="Y67" s="33"/>
      <c r="Z67" s="33"/>
      <c r="AA67" s="33"/>
      <c r="AB67" s="33"/>
      <c r="AC67" s="33"/>
      <c r="AD67" s="33"/>
      <c r="AE67" s="33"/>
    </row>
    <row r="68" spans="1:31" s="2" customFormat="1" ht="24.95" customHeight="1">
      <c r="A68" s="33"/>
      <c r="B68" s="34"/>
      <c r="C68" s="22" t="s">
        <v>157</v>
      </c>
      <c r="D68" s="35"/>
      <c r="E68" s="35"/>
      <c r="F68" s="35"/>
      <c r="G68" s="35"/>
      <c r="H68" s="35"/>
      <c r="I68" s="35"/>
      <c r="J68" s="35"/>
      <c r="K68" s="35"/>
      <c r="L68" s="112"/>
      <c r="S68" s="33"/>
      <c r="T68" s="33"/>
      <c r="U68" s="33"/>
      <c r="V68" s="33"/>
      <c r="W68" s="33"/>
      <c r="X68" s="33"/>
      <c r="Y68" s="33"/>
      <c r="Z68" s="33"/>
      <c r="AA68" s="33"/>
      <c r="AB68" s="33"/>
      <c r="AC68" s="33"/>
      <c r="AD68" s="33"/>
      <c r="AE68" s="33"/>
    </row>
    <row r="69" spans="1:31" s="2" customFormat="1" ht="6.95" customHeight="1">
      <c r="A69" s="33"/>
      <c r="B69" s="34"/>
      <c r="C69" s="35"/>
      <c r="D69" s="35"/>
      <c r="E69" s="35"/>
      <c r="F69" s="35"/>
      <c r="G69" s="35"/>
      <c r="H69" s="35"/>
      <c r="I69" s="35"/>
      <c r="J69" s="35"/>
      <c r="K69" s="35"/>
      <c r="L69" s="112"/>
      <c r="S69" s="33"/>
      <c r="T69" s="33"/>
      <c r="U69" s="33"/>
      <c r="V69" s="33"/>
      <c r="W69" s="33"/>
      <c r="X69" s="33"/>
      <c r="Y69" s="33"/>
      <c r="Z69" s="33"/>
      <c r="AA69" s="33"/>
      <c r="AB69" s="33"/>
      <c r="AC69" s="33"/>
      <c r="AD69" s="33"/>
      <c r="AE69" s="33"/>
    </row>
    <row r="70" spans="1:31" s="2" customFormat="1" ht="12" customHeight="1">
      <c r="A70" s="33"/>
      <c r="B70" s="34"/>
      <c r="C70" s="28" t="s">
        <v>16</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16.5" customHeight="1">
      <c r="A71" s="33"/>
      <c r="B71" s="34"/>
      <c r="C71" s="35"/>
      <c r="D71" s="35"/>
      <c r="E71" s="357" t="str">
        <f>E7</f>
        <v>KR_Oprava trati v úseku Číčenice - Vodňany_bez_mat_zadavatele</v>
      </c>
      <c r="F71" s="358"/>
      <c r="G71" s="358"/>
      <c r="H71" s="358"/>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144</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306" t="str">
        <f>E9</f>
        <v>SO 08 - Oprava propustku v km 2,854</v>
      </c>
      <c r="F73" s="359"/>
      <c r="G73" s="359"/>
      <c r="H73" s="359"/>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22</v>
      </c>
      <c r="D75" s="35"/>
      <c r="E75" s="35"/>
      <c r="F75" s="26" t="str">
        <f>F12</f>
        <v>trať 197 dle JŘ, TÚ Číčenice - Vodňany</v>
      </c>
      <c r="G75" s="35"/>
      <c r="H75" s="35"/>
      <c r="I75" s="28" t="s">
        <v>24</v>
      </c>
      <c r="J75" s="58" t="str">
        <f>IF(J12="","",J12)</f>
        <v>1. 4. 2021</v>
      </c>
      <c r="K75" s="35"/>
      <c r="L75" s="112"/>
      <c r="S75" s="33"/>
      <c r="T75" s="33"/>
      <c r="U75" s="33"/>
      <c r="V75" s="33"/>
      <c r="W75" s="33"/>
      <c r="X75" s="33"/>
      <c r="Y75" s="33"/>
      <c r="Z75" s="33"/>
      <c r="AA75" s="33"/>
      <c r="AB75" s="33"/>
      <c r="AC75" s="33"/>
      <c r="AD75" s="33"/>
      <c r="AE75" s="33"/>
    </row>
    <row r="76" spans="1:31" s="2" customFormat="1" ht="6.95" customHeight="1">
      <c r="A76" s="33"/>
      <c r="B76" s="34"/>
      <c r="C76" s="35"/>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5.2" customHeight="1">
      <c r="A77" s="33"/>
      <c r="B77" s="34"/>
      <c r="C77" s="28" t="s">
        <v>26</v>
      </c>
      <c r="D77" s="35"/>
      <c r="E77" s="35"/>
      <c r="F77" s="26" t="str">
        <f>E15</f>
        <v>Správa železnic, s. o., OŘ Plzeň</v>
      </c>
      <c r="G77" s="35"/>
      <c r="H77" s="35"/>
      <c r="I77" s="28" t="s">
        <v>34</v>
      </c>
      <c r="J77" s="31" t="str">
        <f>E21</f>
        <v xml:space="preserve"> </v>
      </c>
      <c r="K77" s="35"/>
      <c r="L77" s="112"/>
      <c r="S77" s="33"/>
      <c r="T77" s="33"/>
      <c r="U77" s="33"/>
      <c r="V77" s="33"/>
      <c r="W77" s="33"/>
      <c r="X77" s="33"/>
      <c r="Y77" s="33"/>
      <c r="Z77" s="33"/>
      <c r="AA77" s="33"/>
      <c r="AB77" s="33"/>
      <c r="AC77" s="33"/>
      <c r="AD77" s="33"/>
      <c r="AE77" s="33"/>
    </row>
    <row r="78" spans="1:31" s="2" customFormat="1" ht="15.2" customHeight="1">
      <c r="A78" s="33"/>
      <c r="B78" s="34"/>
      <c r="C78" s="28" t="s">
        <v>32</v>
      </c>
      <c r="D78" s="35"/>
      <c r="E78" s="35"/>
      <c r="F78" s="26" t="str">
        <f>IF(E18="","",E18)</f>
        <v>Vyplň údaj</v>
      </c>
      <c r="G78" s="35"/>
      <c r="H78" s="35"/>
      <c r="I78" s="28" t="s">
        <v>38</v>
      </c>
      <c r="J78" s="31" t="str">
        <f>E24</f>
        <v>Libor Brabenec</v>
      </c>
      <c r="K78" s="35"/>
      <c r="L78" s="112"/>
      <c r="S78" s="33"/>
      <c r="T78" s="33"/>
      <c r="U78" s="33"/>
      <c r="V78" s="33"/>
      <c r="W78" s="33"/>
      <c r="X78" s="33"/>
      <c r="Y78" s="33"/>
      <c r="Z78" s="33"/>
      <c r="AA78" s="33"/>
      <c r="AB78" s="33"/>
      <c r="AC78" s="33"/>
      <c r="AD78" s="33"/>
      <c r="AE78" s="33"/>
    </row>
    <row r="79" spans="1:31" s="2" customFormat="1" ht="10.35" customHeight="1">
      <c r="A79" s="33"/>
      <c r="B79" s="34"/>
      <c r="C79" s="35"/>
      <c r="D79" s="35"/>
      <c r="E79" s="35"/>
      <c r="F79" s="35"/>
      <c r="G79" s="35"/>
      <c r="H79" s="35"/>
      <c r="I79" s="35"/>
      <c r="J79" s="35"/>
      <c r="K79" s="35"/>
      <c r="L79" s="112"/>
      <c r="S79" s="33"/>
      <c r="T79" s="33"/>
      <c r="U79" s="33"/>
      <c r="V79" s="33"/>
      <c r="W79" s="33"/>
      <c r="X79" s="33"/>
      <c r="Y79" s="33"/>
      <c r="Z79" s="33"/>
      <c r="AA79" s="33"/>
      <c r="AB79" s="33"/>
      <c r="AC79" s="33"/>
      <c r="AD79" s="33"/>
      <c r="AE79" s="33"/>
    </row>
    <row r="80" spans="1:31" s="11" customFormat="1" ht="29.25" customHeight="1">
      <c r="A80" s="150"/>
      <c r="B80" s="151"/>
      <c r="C80" s="152" t="s">
        <v>158</v>
      </c>
      <c r="D80" s="153" t="s">
        <v>61</v>
      </c>
      <c r="E80" s="153" t="s">
        <v>57</v>
      </c>
      <c r="F80" s="153" t="s">
        <v>58</v>
      </c>
      <c r="G80" s="153" t="s">
        <v>159</v>
      </c>
      <c r="H80" s="153" t="s">
        <v>160</v>
      </c>
      <c r="I80" s="153" t="s">
        <v>161</v>
      </c>
      <c r="J80" s="153" t="s">
        <v>152</v>
      </c>
      <c r="K80" s="154" t="s">
        <v>162</v>
      </c>
      <c r="L80" s="155"/>
      <c r="M80" s="67" t="s">
        <v>35</v>
      </c>
      <c r="N80" s="68" t="s">
        <v>46</v>
      </c>
      <c r="O80" s="68" t="s">
        <v>163</v>
      </c>
      <c r="P80" s="68" t="s">
        <v>164</v>
      </c>
      <c r="Q80" s="68" t="s">
        <v>165</v>
      </c>
      <c r="R80" s="68" t="s">
        <v>166</v>
      </c>
      <c r="S80" s="68" t="s">
        <v>167</v>
      </c>
      <c r="T80" s="69" t="s">
        <v>168</v>
      </c>
      <c r="U80" s="150"/>
      <c r="V80" s="150"/>
      <c r="W80" s="150"/>
      <c r="X80" s="150"/>
      <c r="Y80" s="150"/>
      <c r="Z80" s="150"/>
      <c r="AA80" s="150"/>
      <c r="AB80" s="150"/>
      <c r="AC80" s="150"/>
      <c r="AD80" s="150"/>
      <c r="AE80" s="150"/>
    </row>
    <row r="81" spans="1:65" s="2" customFormat="1" ht="22.9" customHeight="1">
      <c r="A81" s="33"/>
      <c r="B81" s="34"/>
      <c r="C81" s="74" t="s">
        <v>169</v>
      </c>
      <c r="D81" s="35"/>
      <c r="E81" s="35"/>
      <c r="F81" s="35"/>
      <c r="G81" s="35"/>
      <c r="H81" s="35"/>
      <c r="I81" s="35"/>
      <c r="J81" s="156">
        <f>BK81</f>
        <v>0</v>
      </c>
      <c r="K81" s="35"/>
      <c r="L81" s="38"/>
      <c r="M81" s="70"/>
      <c r="N81" s="157"/>
      <c r="O81" s="71"/>
      <c r="P81" s="158">
        <f>P82+SUM(P83:P141)</f>
        <v>0</v>
      </c>
      <c r="Q81" s="71"/>
      <c r="R81" s="158">
        <f>R82+SUM(R83:R141)</f>
        <v>4.1872559700000007</v>
      </c>
      <c r="S81" s="71"/>
      <c r="T81" s="159">
        <f>T82+SUM(T83:T141)</f>
        <v>3.1908000000000003</v>
      </c>
      <c r="U81" s="33"/>
      <c r="V81" s="33"/>
      <c r="W81" s="33"/>
      <c r="X81" s="33"/>
      <c r="Y81" s="33"/>
      <c r="Z81" s="33"/>
      <c r="AA81" s="33"/>
      <c r="AB81" s="33"/>
      <c r="AC81" s="33"/>
      <c r="AD81" s="33"/>
      <c r="AE81" s="33"/>
      <c r="AT81" s="16" t="s">
        <v>75</v>
      </c>
      <c r="AU81" s="16" t="s">
        <v>153</v>
      </c>
      <c r="BK81" s="160">
        <f>BK82+SUM(BK83:BK141)</f>
        <v>0</v>
      </c>
    </row>
    <row r="82" spans="1:65" s="2" customFormat="1" ht="16.5" customHeight="1">
      <c r="A82" s="33"/>
      <c r="B82" s="34"/>
      <c r="C82" s="161" t="s">
        <v>83</v>
      </c>
      <c r="D82" s="161" t="s">
        <v>170</v>
      </c>
      <c r="E82" s="162" t="s">
        <v>946</v>
      </c>
      <c r="F82" s="163" t="s">
        <v>835</v>
      </c>
      <c r="G82" s="164" t="s">
        <v>244</v>
      </c>
      <c r="H82" s="165">
        <v>2.04</v>
      </c>
      <c r="I82" s="166"/>
      <c r="J82" s="167">
        <f>ROUND(I82*H82,2)</f>
        <v>0</v>
      </c>
      <c r="K82" s="163" t="s">
        <v>245</v>
      </c>
      <c r="L82" s="168"/>
      <c r="M82" s="169" t="s">
        <v>35</v>
      </c>
      <c r="N82" s="170" t="s">
        <v>47</v>
      </c>
      <c r="O82" s="63"/>
      <c r="P82" s="171">
        <f>O82*H82</f>
        <v>0</v>
      </c>
      <c r="Q82" s="171">
        <v>1</v>
      </c>
      <c r="R82" s="171">
        <f>Q82*H82</f>
        <v>2.04</v>
      </c>
      <c r="S82" s="171">
        <v>0</v>
      </c>
      <c r="T82" s="172">
        <f>S82*H82</f>
        <v>0</v>
      </c>
      <c r="U82" s="33"/>
      <c r="V82" s="33"/>
      <c r="W82" s="33"/>
      <c r="X82" s="33"/>
      <c r="Y82" s="33"/>
      <c r="Z82" s="33"/>
      <c r="AA82" s="33"/>
      <c r="AB82" s="33"/>
      <c r="AC82" s="33"/>
      <c r="AD82" s="33"/>
      <c r="AE82" s="33"/>
      <c r="AR82" s="173" t="s">
        <v>175</v>
      </c>
      <c r="AT82" s="173" t="s">
        <v>170</v>
      </c>
      <c r="AU82" s="173" t="s">
        <v>76</v>
      </c>
      <c r="AY82" s="16" t="s">
        <v>176</v>
      </c>
      <c r="BE82" s="174">
        <f>IF(N82="základní",J82,0)</f>
        <v>0</v>
      </c>
      <c r="BF82" s="174">
        <f>IF(N82="snížená",J82,0)</f>
        <v>0</v>
      </c>
      <c r="BG82" s="174">
        <f>IF(N82="zákl. přenesená",J82,0)</f>
        <v>0</v>
      </c>
      <c r="BH82" s="174">
        <f>IF(N82="sníž. přenesená",J82,0)</f>
        <v>0</v>
      </c>
      <c r="BI82" s="174">
        <f>IF(N82="nulová",J82,0)</f>
        <v>0</v>
      </c>
      <c r="BJ82" s="16" t="s">
        <v>83</v>
      </c>
      <c r="BK82" s="174">
        <f>ROUND(I82*H82,2)</f>
        <v>0</v>
      </c>
      <c r="BL82" s="16" t="s">
        <v>177</v>
      </c>
      <c r="BM82" s="173" t="s">
        <v>288</v>
      </c>
    </row>
    <row r="83" spans="1:65" s="2" customFormat="1" ht="19.5">
      <c r="A83" s="33"/>
      <c r="B83" s="34"/>
      <c r="C83" s="35"/>
      <c r="D83" s="177" t="s">
        <v>184</v>
      </c>
      <c r="E83" s="35"/>
      <c r="F83" s="187" t="s">
        <v>947</v>
      </c>
      <c r="G83" s="35"/>
      <c r="H83" s="35"/>
      <c r="I83" s="188"/>
      <c r="J83" s="35"/>
      <c r="K83" s="35"/>
      <c r="L83" s="38"/>
      <c r="M83" s="189"/>
      <c r="N83" s="190"/>
      <c r="O83" s="63"/>
      <c r="P83" s="63"/>
      <c r="Q83" s="63"/>
      <c r="R83" s="63"/>
      <c r="S83" s="63"/>
      <c r="T83" s="64"/>
      <c r="U83" s="33"/>
      <c r="V83" s="33"/>
      <c r="W83" s="33"/>
      <c r="X83" s="33"/>
      <c r="Y83" s="33"/>
      <c r="Z83" s="33"/>
      <c r="AA83" s="33"/>
      <c r="AB83" s="33"/>
      <c r="AC83" s="33"/>
      <c r="AD83" s="33"/>
      <c r="AE83" s="33"/>
      <c r="AT83" s="16" t="s">
        <v>184</v>
      </c>
      <c r="AU83" s="16" t="s">
        <v>76</v>
      </c>
    </row>
    <row r="84" spans="1:65" s="12" customFormat="1" ht="11.25">
      <c r="B84" s="175"/>
      <c r="C84" s="176"/>
      <c r="D84" s="177" t="s">
        <v>179</v>
      </c>
      <c r="E84" s="178" t="s">
        <v>35</v>
      </c>
      <c r="F84" s="179" t="s">
        <v>948</v>
      </c>
      <c r="G84" s="176"/>
      <c r="H84" s="180">
        <v>2.04</v>
      </c>
      <c r="I84" s="181"/>
      <c r="J84" s="176"/>
      <c r="K84" s="176"/>
      <c r="L84" s="182"/>
      <c r="M84" s="183"/>
      <c r="N84" s="184"/>
      <c r="O84" s="184"/>
      <c r="P84" s="184"/>
      <c r="Q84" s="184"/>
      <c r="R84" s="184"/>
      <c r="S84" s="184"/>
      <c r="T84" s="185"/>
      <c r="AT84" s="186" t="s">
        <v>179</v>
      </c>
      <c r="AU84" s="186" t="s">
        <v>76</v>
      </c>
      <c r="AV84" s="12" t="s">
        <v>85</v>
      </c>
      <c r="AW84" s="12" t="s">
        <v>37</v>
      </c>
      <c r="AX84" s="12" t="s">
        <v>83</v>
      </c>
      <c r="AY84" s="186" t="s">
        <v>176</v>
      </c>
    </row>
    <row r="85" spans="1:65" s="2" customFormat="1" ht="16.5" customHeight="1">
      <c r="A85" s="33"/>
      <c r="B85" s="34"/>
      <c r="C85" s="207" t="s">
        <v>85</v>
      </c>
      <c r="D85" s="207" t="s">
        <v>340</v>
      </c>
      <c r="E85" s="208" t="s">
        <v>949</v>
      </c>
      <c r="F85" s="209" t="s">
        <v>950</v>
      </c>
      <c r="G85" s="210" t="s">
        <v>237</v>
      </c>
      <c r="H85" s="211">
        <v>8</v>
      </c>
      <c r="I85" s="212"/>
      <c r="J85" s="213">
        <f>ROUND(I85*H85,2)</f>
        <v>0</v>
      </c>
      <c r="K85" s="209" t="s">
        <v>245</v>
      </c>
      <c r="L85" s="38"/>
      <c r="M85" s="214" t="s">
        <v>35</v>
      </c>
      <c r="N85" s="215" t="s">
        <v>47</v>
      </c>
      <c r="O85" s="63"/>
      <c r="P85" s="171">
        <f>O85*H85</f>
        <v>0</v>
      </c>
      <c r="Q85" s="171">
        <v>1.004E-2</v>
      </c>
      <c r="R85" s="171">
        <f>Q85*H85</f>
        <v>8.0320000000000003E-2</v>
      </c>
      <c r="S85" s="171">
        <v>0</v>
      </c>
      <c r="T85" s="172">
        <f>S85*H85</f>
        <v>0</v>
      </c>
      <c r="U85" s="33"/>
      <c r="V85" s="33"/>
      <c r="W85" s="33"/>
      <c r="X85" s="33"/>
      <c r="Y85" s="33"/>
      <c r="Z85" s="33"/>
      <c r="AA85" s="33"/>
      <c r="AB85" s="33"/>
      <c r="AC85" s="33"/>
      <c r="AD85" s="33"/>
      <c r="AE85" s="33"/>
      <c r="AR85" s="173" t="s">
        <v>177</v>
      </c>
      <c r="AT85" s="173" t="s">
        <v>340</v>
      </c>
      <c r="AU85" s="173" t="s">
        <v>76</v>
      </c>
      <c r="AY85" s="16" t="s">
        <v>176</v>
      </c>
      <c r="BE85" s="174">
        <f>IF(N85="základní",J85,0)</f>
        <v>0</v>
      </c>
      <c r="BF85" s="174">
        <f>IF(N85="snížená",J85,0)</f>
        <v>0</v>
      </c>
      <c r="BG85" s="174">
        <f>IF(N85="zákl. přenesená",J85,0)</f>
        <v>0</v>
      </c>
      <c r="BH85" s="174">
        <f>IF(N85="sníž. přenesená",J85,0)</f>
        <v>0</v>
      </c>
      <c r="BI85" s="174">
        <f>IF(N85="nulová",J85,0)</f>
        <v>0</v>
      </c>
      <c r="BJ85" s="16" t="s">
        <v>83</v>
      </c>
      <c r="BK85" s="174">
        <f>ROUND(I85*H85,2)</f>
        <v>0</v>
      </c>
      <c r="BL85" s="16" t="s">
        <v>177</v>
      </c>
      <c r="BM85" s="173" t="s">
        <v>85</v>
      </c>
    </row>
    <row r="86" spans="1:65" s="12" customFormat="1" ht="11.25">
      <c r="B86" s="175"/>
      <c r="C86" s="176"/>
      <c r="D86" s="177" t="s">
        <v>179</v>
      </c>
      <c r="E86" s="178" t="s">
        <v>35</v>
      </c>
      <c r="F86" s="179" t="s">
        <v>186</v>
      </c>
      <c r="G86" s="176"/>
      <c r="H86" s="180">
        <v>8</v>
      </c>
      <c r="I86" s="181"/>
      <c r="J86" s="176"/>
      <c r="K86" s="176"/>
      <c r="L86" s="182"/>
      <c r="M86" s="183"/>
      <c r="N86" s="184"/>
      <c r="O86" s="184"/>
      <c r="P86" s="184"/>
      <c r="Q86" s="184"/>
      <c r="R86" s="184"/>
      <c r="S86" s="184"/>
      <c r="T86" s="185"/>
      <c r="AT86" s="186" t="s">
        <v>179</v>
      </c>
      <c r="AU86" s="186" t="s">
        <v>76</v>
      </c>
      <c r="AV86" s="12" t="s">
        <v>85</v>
      </c>
      <c r="AW86" s="12" t="s">
        <v>37</v>
      </c>
      <c r="AX86" s="12" t="s">
        <v>83</v>
      </c>
      <c r="AY86" s="186" t="s">
        <v>176</v>
      </c>
    </row>
    <row r="87" spans="1:65" s="2" customFormat="1" ht="16.5" customHeight="1">
      <c r="A87" s="33"/>
      <c r="B87" s="34"/>
      <c r="C87" s="207" t="s">
        <v>187</v>
      </c>
      <c r="D87" s="207" t="s">
        <v>340</v>
      </c>
      <c r="E87" s="208" t="s">
        <v>842</v>
      </c>
      <c r="F87" s="209" t="s">
        <v>843</v>
      </c>
      <c r="G87" s="210" t="s">
        <v>844</v>
      </c>
      <c r="H87" s="211">
        <v>16</v>
      </c>
      <c r="I87" s="212"/>
      <c r="J87" s="213">
        <f>ROUND(I87*H87,2)</f>
        <v>0</v>
      </c>
      <c r="K87" s="209" t="s">
        <v>245</v>
      </c>
      <c r="L87" s="38"/>
      <c r="M87" s="214" t="s">
        <v>35</v>
      </c>
      <c r="N87" s="215" t="s">
        <v>47</v>
      </c>
      <c r="O87" s="63"/>
      <c r="P87" s="171">
        <f>O87*H87</f>
        <v>0</v>
      </c>
      <c r="Q87" s="171">
        <v>3.0000000000000001E-5</v>
      </c>
      <c r="R87" s="171">
        <f>Q87*H87</f>
        <v>4.8000000000000001E-4</v>
      </c>
      <c r="S87" s="171">
        <v>0</v>
      </c>
      <c r="T87" s="172">
        <f>S87*H87</f>
        <v>0</v>
      </c>
      <c r="U87" s="33"/>
      <c r="V87" s="33"/>
      <c r="W87" s="33"/>
      <c r="X87" s="33"/>
      <c r="Y87" s="33"/>
      <c r="Z87" s="33"/>
      <c r="AA87" s="33"/>
      <c r="AB87" s="33"/>
      <c r="AC87" s="33"/>
      <c r="AD87" s="33"/>
      <c r="AE87" s="33"/>
      <c r="AR87" s="173" t="s">
        <v>177</v>
      </c>
      <c r="AT87" s="173" t="s">
        <v>340</v>
      </c>
      <c r="AU87" s="173" t="s">
        <v>76</v>
      </c>
      <c r="AY87" s="16" t="s">
        <v>176</v>
      </c>
      <c r="BE87" s="174">
        <f>IF(N87="základní",J87,0)</f>
        <v>0</v>
      </c>
      <c r="BF87" s="174">
        <f>IF(N87="snížená",J87,0)</f>
        <v>0</v>
      </c>
      <c r="BG87" s="174">
        <f>IF(N87="zákl. přenesená",J87,0)</f>
        <v>0</v>
      </c>
      <c r="BH87" s="174">
        <f>IF(N87="sníž. přenesená",J87,0)</f>
        <v>0</v>
      </c>
      <c r="BI87" s="174">
        <f>IF(N87="nulová",J87,0)</f>
        <v>0</v>
      </c>
      <c r="BJ87" s="16" t="s">
        <v>83</v>
      </c>
      <c r="BK87" s="174">
        <f>ROUND(I87*H87,2)</f>
        <v>0</v>
      </c>
      <c r="BL87" s="16" t="s">
        <v>177</v>
      </c>
      <c r="BM87" s="173" t="s">
        <v>177</v>
      </c>
    </row>
    <row r="88" spans="1:65" s="2" customFormat="1" ht="19.5">
      <c r="A88" s="33"/>
      <c r="B88" s="34"/>
      <c r="C88" s="35"/>
      <c r="D88" s="177" t="s">
        <v>184</v>
      </c>
      <c r="E88" s="35"/>
      <c r="F88" s="187" t="s">
        <v>951</v>
      </c>
      <c r="G88" s="35"/>
      <c r="H88" s="35"/>
      <c r="I88" s="188"/>
      <c r="J88" s="35"/>
      <c r="K88" s="35"/>
      <c r="L88" s="38"/>
      <c r="M88" s="189"/>
      <c r="N88" s="190"/>
      <c r="O88" s="63"/>
      <c r="P88" s="63"/>
      <c r="Q88" s="63"/>
      <c r="R88" s="63"/>
      <c r="S88" s="63"/>
      <c r="T88" s="64"/>
      <c r="U88" s="33"/>
      <c r="V88" s="33"/>
      <c r="W88" s="33"/>
      <c r="X88" s="33"/>
      <c r="Y88" s="33"/>
      <c r="Z88" s="33"/>
      <c r="AA88" s="33"/>
      <c r="AB88" s="33"/>
      <c r="AC88" s="33"/>
      <c r="AD88" s="33"/>
      <c r="AE88" s="33"/>
      <c r="AT88" s="16" t="s">
        <v>184</v>
      </c>
      <c r="AU88" s="16" t="s">
        <v>76</v>
      </c>
    </row>
    <row r="89" spans="1:65" s="12" customFormat="1" ht="11.25">
      <c r="B89" s="175"/>
      <c r="C89" s="176"/>
      <c r="D89" s="177" t="s">
        <v>179</v>
      </c>
      <c r="E89" s="178" t="s">
        <v>35</v>
      </c>
      <c r="F89" s="179" t="s">
        <v>952</v>
      </c>
      <c r="G89" s="176"/>
      <c r="H89" s="180">
        <v>16</v>
      </c>
      <c r="I89" s="181"/>
      <c r="J89" s="176"/>
      <c r="K89" s="176"/>
      <c r="L89" s="182"/>
      <c r="M89" s="183"/>
      <c r="N89" s="184"/>
      <c r="O89" s="184"/>
      <c r="P89" s="184"/>
      <c r="Q89" s="184"/>
      <c r="R89" s="184"/>
      <c r="S89" s="184"/>
      <c r="T89" s="185"/>
      <c r="AT89" s="186" t="s">
        <v>179</v>
      </c>
      <c r="AU89" s="186" t="s">
        <v>76</v>
      </c>
      <c r="AV89" s="12" t="s">
        <v>85</v>
      </c>
      <c r="AW89" s="12" t="s">
        <v>37</v>
      </c>
      <c r="AX89" s="12" t="s">
        <v>83</v>
      </c>
      <c r="AY89" s="186" t="s">
        <v>176</v>
      </c>
    </row>
    <row r="90" spans="1:65" s="2" customFormat="1" ht="48">
      <c r="A90" s="33"/>
      <c r="B90" s="34"/>
      <c r="C90" s="207" t="s">
        <v>177</v>
      </c>
      <c r="D90" s="207" t="s">
        <v>340</v>
      </c>
      <c r="E90" s="208" t="s">
        <v>847</v>
      </c>
      <c r="F90" s="209" t="s">
        <v>848</v>
      </c>
      <c r="G90" s="210" t="s">
        <v>237</v>
      </c>
      <c r="H90" s="211">
        <v>3</v>
      </c>
      <c r="I90" s="212"/>
      <c r="J90" s="213">
        <f>ROUND(I90*H90,2)</f>
        <v>0</v>
      </c>
      <c r="K90" s="209" t="s">
        <v>245</v>
      </c>
      <c r="L90" s="38"/>
      <c r="M90" s="214" t="s">
        <v>35</v>
      </c>
      <c r="N90" s="215" t="s">
        <v>47</v>
      </c>
      <c r="O90" s="63"/>
      <c r="P90" s="171">
        <f>O90*H90</f>
        <v>0</v>
      </c>
      <c r="Q90" s="171">
        <v>6.053E-2</v>
      </c>
      <c r="R90" s="171">
        <f>Q90*H90</f>
        <v>0.18159</v>
      </c>
      <c r="S90" s="171">
        <v>0</v>
      </c>
      <c r="T90" s="172">
        <f>S90*H90</f>
        <v>0</v>
      </c>
      <c r="U90" s="33"/>
      <c r="V90" s="33"/>
      <c r="W90" s="33"/>
      <c r="X90" s="33"/>
      <c r="Y90" s="33"/>
      <c r="Z90" s="33"/>
      <c r="AA90" s="33"/>
      <c r="AB90" s="33"/>
      <c r="AC90" s="33"/>
      <c r="AD90" s="33"/>
      <c r="AE90" s="33"/>
      <c r="AR90" s="173" t="s">
        <v>177</v>
      </c>
      <c r="AT90" s="173" t="s">
        <v>340</v>
      </c>
      <c r="AU90" s="173" t="s">
        <v>76</v>
      </c>
      <c r="AY90" s="16" t="s">
        <v>176</v>
      </c>
      <c r="BE90" s="174">
        <f>IF(N90="základní",J90,0)</f>
        <v>0</v>
      </c>
      <c r="BF90" s="174">
        <f>IF(N90="snížená",J90,0)</f>
        <v>0</v>
      </c>
      <c r="BG90" s="174">
        <f>IF(N90="zákl. přenesená",J90,0)</f>
        <v>0</v>
      </c>
      <c r="BH90" s="174">
        <f>IF(N90="sníž. přenesená",J90,0)</f>
        <v>0</v>
      </c>
      <c r="BI90" s="174">
        <f>IF(N90="nulová",J90,0)</f>
        <v>0</v>
      </c>
      <c r="BJ90" s="16" t="s">
        <v>83</v>
      </c>
      <c r="BK90" s="174">
        <f>ROUND(I90*H90,2)</f>
        <v>0</v>
      </c>
      <c r="BL90" s="16" t="s">
        <v>177</v>
      </c>
      <c r="BM90" s="173" t="s">
        <v>203</v>
      </c>
    </row>
    <row r="91" spans="1:65" s="12" customFormat="1" ht="11.25">
      <c r="B91" s="175"/>
      <c r="C91" s="176"/>
      <c r="D91" s="177" t="s">
        <v>179</v>
      </c>
      <c r="E91" s="178" t="s">
        <v>35</v>
      </c>
      <c r="F91" s="179" t="s">
        <v>953</v>
      </c>
      <c r="G91" s="176"/>
      <c r="H91" s="180">
        <v>3</v>
      </c>
      <c r="I91" s="181"/>
      <c r="J91" s="176"/>
      <c r="K91" s="176"/>
      <c r="L91" s="182"/>
      <c r="M91" s="183"/>
      <c r="N91" s="184"/>
      <c r="O91" s="184"/>
      <c r="P91" s="184"/>
      <c r="Q91" s="184"/>
      <c r="R91" s="184"/>
      <c r="S91" s="184"/>
      <c r="T91" s="185"/>
      <c r="AT91" s="186" t="s">
        <v>179</v>
      </c>
      <c r="AU91" s="186" t="s">
        <v>76</v>
      </c>
      <c r="AV91" s="12" t="s">
        <v>85</v>
      </c>
      <c r="AW91" s="12" t="s">
        <v>37</v>
      </c>
      <c r="AX91" s="12" t="s">
        <v>83</v>
      </c>
      <c r="AY91" s="186" t="s">
        <v>176</v>
      </c>
    </row>
    <row r="92" spans="1:65" s="2" customFormat="1" ht="24">
      <c r="A92" s="33"/>
      <c r="B92" s="34"/>
      <c r="C92" s="207" t="s">
        <v>197</v>
      </c>
      <c r="D92" s="207" t="s">
        <v>340</v>
      </c>
      <c r="E92" s="208" t="s">
        <v>954</v>
      </c>
      <c r="F92" s="209" t="s">
        <v>955</v>
      </c>
      <c r="G92" s="210" t="s">
        <v>257</v>
      </c>
      <c r="H92" s="211">
        <v>1.2</v>
      </c>
      <c r="I92" s="212"/>
      <c r="J92" s="213">
        <f>ROUND(I92*H92,2)</f>
        <v>0</v>
      </c>
      <c r="K92" s="209" t="s">
        <v>245</v>
      </c>
      <c r="L92" s="38"/>
      <c r="M92" s="214" t="s">
        <v>35</v>
      </c>
      <c r="N92" s="215" t="s">
        <v>47</v>
      </c>
      <c r="O92" s="63"/>
      <c r="P92" s="171">
        <f>O92*H92</f>
        <v>0</v>
      </c>
      <c r="Q92" s="171">
        <v>0</v>
      </c>
      <c r="R92" s="171">
        <f>Q92*H92</f>
        <v>0</v>
      </c>
      <c r="S92" s="171">
        <v>0</v>
      </c>
      <c r="T92" s="172">
        <f>S92*H92</f>
        <v>0</v>
      </c>
      <c r="U92" s="33"/>
      <c r="V92" s="33"/>
      <c r="W92" s="33"/>
      <c r="X92" s="33"/>
      <c r="Y92" s="33"/>
      <c r="Z92" s="33"/>
      <c r="AA92" s="33"/>
      <c r="AB92" s="33"/>
      <c r="AC92" s="33"/>
      <c r="AD92" s="33"/>
      <c r="AE92" s="33"/>
      <c r="AR92" s="173" t="s">
        <v>177</v>
      </c>
      <c r="AT92" s="173" t="s">
        <v>340</v>
      </c>
      <c r="AU92" s="173" t="s">
        <v>76</v>
      </c>
      <c r="AY92" s="16" t="s">
        <v>176</v>
      </c>
      <c r="BE92" s="174">
        <f>IF(N92="základní",J92,0)</f>
        <v>0</v>
      </c>
      <c r="BF92" s="174">
        <f>IF(N92="snížená",J92,0)</f>
        <v>0</v>
      </c>
      <c r="BG92" s="174">
        <f>IF(N92="zákl. přenesená",J92,0)</f>
        <v>0</v>
      </c>
      <c r="BH92" s="174">
        <f>IF(N92="sníž. přenesená",J92,0)</f>
        <v>0</v>
      </c>
      <c r="BI92" s="174">
        <f>IF(N92="nulová",J92,0)</f>
        <v>0</v>
      </c>
      <c r="BJ92" s="16" t="s">
        <v>83</v>
      </c>
      <c r="BK92" s="174">
        <f>ROUND(I92*H92,2)</f>
        <v>0</v>
      </c>
      <c r="BL92" s="16" t="s">
        <v>177</v>
      </c>
      <c r="BM92" s="173" t="s">
        <v>175</v>
      </c>
    </row>
    <row r="93" spans="1:65" s="2" customFormat="1" ht="19.5">
      <c r="A93" s="33"/>
      <c r="B93" s="34"/>
      <c r="C93" s="35"/>
      <c r="D93" s="177" t="s">
        <v>184</v>
      </c>
      <c r="E93" s="35"/>
      <c r="F93" s="187" t="s">
        <v>956</v>
      </c>
      <c r="G93" s="35"/>
      <c r="H93" s="35"/>
      <c r="I93" s="188"/>
      <c r="J93" s="35"/>
      <c r="K93" s="35"/>
      <c r="L93" s="38"/>
      <c r="M93" s="189"/>
      <c r="N93" s="190"/>
      <c r="O93" s="63"/>
      <c r="P93" s="63"/>
      <c r="Q93" s="63"/>
      <c r="R93" s="63"/>
      <c r="S93" s="63"/>
      <c r="T93" s="64"/>
      <c r="U93" s="33"/>
      <c r="V93" s="33"/>
      <c r="W93" s="33"/>
      <c r="X93" s="33"/>
      <c r="Y93" s="33"/>
      <c r="Z93" s="33"/>
      <c r="AA93" s="33"/>
      <c r="AB93" s="33"/>
      <c r="AC93" s="33"/>
      <c r="AD93" s="33"/>
      <c r="AE93" s="33"/>
      <c r="AT93" s="16" t="s">
        <v>184</v>
      </c>
      <c r="AU93" s="16" t="s">
        <v>76</v>
      </c>
    </row>
    <row r="94" spans="1:65" s="12" customFormat="1" ht="11.25">
      <c r="B94" s="175"/>
      <c r="C94" s="176"/>
      <c r="D94" s="177" t="s">
        <v>179</v>
      </c>
      <c r="E94" s="178" t="s">
        <v>35</v>
      </c>
      <c r="F94" s="179" t="s">
        <v>957</v>
      </c>
      <c r="G94" s="176"/>
      <c r="H94" s="180">
        <v>1.2</v>
      </c>
      <c r="I94" s="181"/>
      <c r="J94" s="176"/>
      <c r="K94" s="176"/>
      <c r="L94" s="182"/>
      <c r="M94" s="183"/>
      <c r="N94" s="184"/>
      <c r="O94" s="184"/>
      <c r="P94" s="184"/>
      <c r="Q94" s="184"/>
      <c r="R94" s="184"/>
      <c r="S94" s="184"/>
      <c r="T94" s="185"/>
      <c r="AT94" s="186" t="s">
        <v>179</v>
      </c>
      <c r="AU94" s="186" t="s">
        <v>76</v>
      </c>
      <c r="AV94" s="12" t="s">
        <v>85</v>
      </c>
      <c r="AW94" s="12" t="s">
        <v>37</v>
      </c>
      <c r="AX94" s="12" t="s">
        <v>83</v>
      </c>
      <c r="AY94" s="186" t="s">
        <v>176</v>
      </c>
    </row>
    <row r="95" spans="1:65" s="2" customFormat="1" ht="24">
      <c r="A95" s="33"/>
      <c r="B95" s="34"/>
      <c r="C95" s="207" t="s">
        <v>203</v>
      </c>
      <c r="D95" s="207" t="s">
        <v>340</v>
      </c>
      <c r="E95" s="208" t="s">
        <v>855</v>
      </c>
      <c r="F95" s="209" t="s">
        <v>856</v>
      </c>
      <c r="G95" s="210" t="s">
        <v>597</v>
      </c>
      <c r="H95" s="211">
        <v>3</v>
      </c>
      <c r="I95" s="212"/>
      <c r="J95" s="213">
        <f>ROUND(I95*H95,2)</f>
        <v>0</v>
      </c>
      <c r="K95" s="209" t="s">
        <v>245</v>
      </c>
      <c r="L95" s="38"/>
      <c r="M95" s="214" t="s">
        <v>35</v>
      </c>
      <c r="N95" s="215" t="s">
        <v>47</v>
      </c>
      <c r="O95" s="63"/>
      <c r="P95" s="171">
        <f>O95*H95</f>
        <v>0</v>
      </c>
      <c r="Q95" s="171">
        <v>3.0000000000000001E-3</v>
      </c>
      <c r="R95" s="171">
        <f>Q95*H95</f>
        <v>9.0000000000000011E-3</v>
      </c>
      <c r="S95" s="171">
        <v>0</v>
      </c>
      <c r="T95" s="172">
        <f>S95*H95</f>
        <v>0</v>
      </c>
      <c r="U95" s="33"/>
      <c r="V95" s="33"/>
      <c r="W95" s="33"/>
      <c r="X95" s="33"/>
      <c r="Y95" s="33"/>
      <c r="Z95" s="33"/>
      <c r="AA95" s="33"/>
      <c r="AB95" s="33"/>
      <c r="AC95" s="33"/>
      <c r="AD95" s="33"/>
      <c r="AE95" s="33"/>
      <c r="AR95" s="173" t="s">
        <v>177</v>
      </c>
      <c r="AT95" s="173" t="s">
        <v>340</v>
      </c>
      <c r="AU95" s="173" t="s">
        <v>76</v>
      </c>
      <c r="AY95" s="16" t="s">
        <v>176</v>
      </c>
      <c r="BE95" s="174">
        <f>IF(N95="základní",J95,0)</f>
        <v>0</v>
      </c>
      <c r="BF95" s="174">
        <f>IF(N95="snížená",J95,0)</f>
        <v>0</v>
      </c>
      <c r="BG95" s="174">
        <f>IF(N95="zákl. přenesená",J95,0)</f>
        <v>0</v>
      </c>
      <c r="BH95" s="174">
        <f>IF(N95="sníž. přenesená",J95,0)</f>
        <v>0</v>
      </c>
      <c r="BI95" s="174">
        <f>IF(N95="nulová",J95,0)</f>
        <v>0</v>
      </c>
      <c r="BJ95" s="16" t="s">
        <v>83</v>
      </c>
      <c r="BK95" s="174">
        <f>ROUND(I95*H95,2)</f>
        <v>0</v>
      </c>
      <c r="BL95" s="16" t="s">
        <v>177</v>
      </c>
      <c r="BM95" s="173" t="s">
        <v>224</v>
      </c>
    </row>
    <row r="96" spans="1:65" s="2" customFormat="1" ht="19.5">
      <c r="A96" s="33"/>
      <c r="B96" s="34"/>
      <c r="C96" s="35"/>
      <c r="D96" s="177" t="s">
        <v>184</v>
      </c>
      <c r="E96" s="35"/>
      <c r="F96" s="187" t="s">
        <v>958</v>
      </c>
      <c r="G96" s="35"/>
      <c r="H96" s="35"/>
      <c r="I96" s="188"/>
      <c r="J96" s="35"/>
      <c r="K96" s="35"/>
      <c r="L96" s="38"/>
      <c r="M96" s="189"/>
      <c r="N96" s="190"/>
      <c r="O96" s="63"/>
      <c r="P96" s="63"/>
      <c r="Q96" s="63"/>
      <c r="R96" s="63"/>
      <c r="S96" s="63"/>
      <c r="T96" s="64"/>
      <c r="U96" s="33"/>
      <c r="V96" s="33"/>
      <c r="W96" s="33"/>
      <c r="X96" s="33"/>
      <c r="Y96" s="33"/>
      <c r="Z96" s="33"/>
      <c r="AA96" s="33"/>
      <c r="AB96" s="33"/>
      <c r="AC96" s="33"/>
      <c r="AD96" s="33"/>
      <c r="AE96" s="33"/>
      <c r="AT96" s="16" t="s">
        <v>184</v>
      </c>
      <c r="AU96" s="16" t="s">
        <v>76</v>
      </c>
    </row>
    <row r="97" spans="1:65" s="12" customFormat="1" ht="11.25">
      <c r="B97" s="175"/>
      <c r="C97" s="176"/>
      <c r="D97" s="177" t="s">
        <v>179</v>
      </c>
      <c r="E97" s="178" t="s">
        <v>35</v>
      </c>
      <c r="F97" s="179" t="s">
        <v>953</v>
      </c>
      <c r="G97" s="176"/>
      <c r="H97" s="180">
        <v>3</v>
      </c>
      <c r="I97" s="181"/>
      <c r="J97" s="176"/>
      <c r="K97" s="176"/>
      <c r="L97" s="182"/>
      <c r="M97" s="183"/>
      <c r="N97" s="184"/>
      <c r="O97" s="184"/>
      <c r="P97" s="184"/>
      <c r="Q97" s="184"/>
      <c r="R97" s="184"/>
      <c r="S97" s="184"/>
      <c r="T97" s="185"/>
      <c r="AT97" s="186" t="s">
        <v>179</v>
      </c>
      <c r="AU97" s="186" t="s">
        <v>76</v>
      </c>
      <c r="AV97" s="12" t="s">
        <v>85</v>
      </c>
      <c r="AW97" s="12" t="s">
        <v>37</v>
      </c>
      <c r="AX97" s="12" t="s">
        <v>83</v>
      </c>
      <c r="AY97" s="186" t="s">
        <v>176</v>
      </c>
    </row>
    <row r="98" spans="1:65" s="2" customFormat="1" ht="24">
      <c r="A98" s="33"/>
      <c r="B98" s="34"/>
      <c r="C98" s="207" t="s">
        <v>208</v>
      </c>
      <c r="D98" s="207" t="s">
        <v>340</v>
      </c>
      <c r="E98" s="208" t="s">
        <v>859</v>
      </c>
      <c r="F98" s="209" t="s">
        <v>860</v>
      </c>
      <c r="G98" s="210" t="s">
        <v>597</v>
      </c>
      <c r="H98" s="211">
        <v>3</v>
      </c>
      <c r="I98" s="212"/>
      <c r="J98" s="213">
        <f>ROUND(I98*H98,2)</f>
        <v>0</v>
      </c>
      <c r="K98" s="209" t="s">
        <v>245</v>
      </c>
      <c r="L98" s="38"/>
      <c r="M98" s="214" t="s">
        <v>35</v>
      </c>
      <c r="N98" s="215" t="s">
        <v>47</v>
      </c>
      <c r="O98" s="63"/>
      <c r="P98" s="171">
        <f>O98*H98</f>
        <v>0</v>
      </c>
      <c r="Q98" s="171">
        <v>0</v>
      </c>
      <c r="R98" s="171">
        <f>Q98*H98</f>
        <v>0</v>
      </c>
      <c r="S98" s="171">
        <v>0</v>
      </c>
      <c r="T98" s="172">
        <f>S98*H98</f>
        <v>0</v>
      </c>
      <c r="U98" s="33"/>
      <c r="V98" s="33"/>
      <c r="W98" s="33"/>
      <c r="X98" s="33"/>
      <c r="Y98" s="33"/>
      <c r="Z98" s="33"/>
      <c r="AA98" s="33"/>
      <c r="AB98" s="33"/>
      <c r="AC98" s="33"/>
      <c r="AD98" s="33"/>
      <c r="AE98" s="33"/>
      <c r="AR98" s="173" t="s">
        <v>177</v>
      </c>
      <c r="AT98" s="173" t="s">
        <v>340</v>
      </c>
      <c r="AU98" s="173" t="s">
        <v>76</v>
      </c>
      <c r="AY98" s="16" t="s">
        <v>176</v>
      </c>
      <c r="BE98" s="174">
        <f>IF(N98="základní",J98,0)</f>
        <v>0</v>
      </c>
      <c r="BF98" s="174">
        <f>IF(N98="snížená",J98,0)</f>
        <v>0</v>
      </c>
      <c r="BG98" s="174">
        <f>IF(N98="zákl. přenesená",J98,0)</f>
        <v>0</v>
      </c>
      <c r="BH98" s="174">
        <f>IF(N98="sníž. přenesená",J98,0)</f>
        <v>0</v>
      </c>
      <c r="BI98" s="174">
        <f>IF(N98="nulová",J98,0)</f>
        <v>0</v>
      </c>
      <c r="BJ98" s="16" t="s">
        <v>83</v>
      </c>
      <c r="BK98" s="174">
        <f>ROUND(I98*H98,2)</f>
        <v>0</v>
      </c>
      <c r="BL98" s="16" t="s">
        <v>177</v>
      </c>
      <c r="BM98" s="173" t="s">
        <v>234</v>
      </c>
    </row>
    <row r="99" spans="1:65" s="12" customFormat="1" ht="11.25">
      <c r="B99" s="175"/>
      <c r="C99" s="176"/>
      <c r="D99" s="177" t="s">
        <v>179</v>
      </c>
      <c r="E99" s="178" t="s">
        <v>35</v>
      </c>
      <c r="F99" s="179" t="s">
        <v>953</v>
      </c>
      <c r="G99" s="176"/>
      <c r="H99" s="180">
        <v>3</v>
      </c>
      <c r="I99" s="181"/>
      <c r="J99" s="176"/>
      <c r="K99" s="176"/>
      <c r="L99" s="182"/>
      <c r="M99" s="183"/>
      <c r="N99" s="184"/>
      <c r="O99" s="184"/>
      <c r="P99" s="184"/>
      <c r="Q99" s="184"/>
      <c r="R99" s="184"/>
      <c r="S99" s="184"/>
      <c r="T99" s="185"/>
      <c r="AT99" s="186" t="s">
        <v>179</v>
      </c>
      <c r="AU99" s="186" t="s">
        <v>76</v>
      </c>
      <c r="AV99" s="12" t="s">
        <v>85</v>
      </c>
      <c r="AW99" s="12" t="s">
        <v>37</v>
      </c>
      <c r="AX99" s="12" t="s">
        <v>83</v>
      </c>
      <c r="AY99" s="186" t="s">
        <v>176</v>
      </c>
    </row>
    <row r="100" spans="1:65" s="2" customFormat="1" ht="33" customHeight="1">
      <c r="A100" s="33"/>
      <c r="B100" s="34"/>
      <c r="C100" s="207" t="s">
        <v>175</v>
      </c>
      <c r="D100" s="207" t="s">
        <v>340</v>
      </c>
      <c r="E100" s="208" t="s">
        <v>867</v>
      </c>
      <c r="F100" s="209" t="s">
        <v>868</v>
      </c>
      <c r="G100" s="210" t="s">
        <v>257</v>
      </c>
      <c r="H100" s="211">
        <v>4.6500000000000004</v>
      </c>
      <c r="I100" s="212"/>
      <c r="J100" s="213">
        <f>ROUND(I100*H100,2)</f>
        <v>0</v>
      </c>
      <c r="K100" s="209" t="s">
        <v>245</v>
      </c>
      <c r="L100" s="38"/>
      <c r="M100" s="214" t="s">
        <v>35</v>
      </c>
      <c r="N100" s="215" t="s">
        <v>47</v>
      </c>
      <c r="O100" s="63"/>
      <c r="P100" s="171">
        <f>O100*H100</f>
        <v>0</v>
      </c>
      <c r="Q100" s="171">
        <v>0</v>
      </c>
      <c r="R100" s="171">
        <f>Q100*H100</f>
        <v>0</v>
      </c>
      <c r="S100" s="171">
        <v>0</v>
      </c>
      <c r="T100" s="172">
        <f>S100*H100</f>
        <v>0</v>
      </c>
      <c r="U100" s="33"/>
      <c r="V100" s="33"/>
      <c r="W100" s="33"/>
      <c r="X100" s="33"/>
      <c r="Y100" s="33"/>
      <c r="Z100" s="33"/>
      <c r="AA100" s="33"/>
      <c r="AB100" s="33"/>
      <c r="AC100" s="33"/>
      <c r="AD100" s="33"/>
      <c r="AE100" s="33"/>
      <c r="AR100" s="173" t="s">
        <v>177</v>
      </c>
      <c r="AT100" s="173" t="s">
        <v>340</v>
      </c>
      <c r="AU100" s="173" t="s">
        <v>76</v>
      </c>
      <c r="AY100" s="16" t="s">
        <v>176</v>
      </c>
      <c r="BE100" s="174">
        <f>IF(N100="základní",J100,0)</f>
        <v>0</v>
      </c>
      <c r="BF100" s="174">
        <f>IF(N100="snížená",J100,0)</f>
        <v>0</v>
      </c>
      <c r="BG100" s="174">
        <f>IF(N100="zákl. přenesená",J100,0)</f>
        <v>0</v>
      </c>
      <c r="BH100" s="174">
        <f>IF(N100="sníž. přenesená",J100,0)</f>
        <v>0</v>
      </c>
      <c r="BI100" s="174">
        <f>IF(N100="nulová",J100,0)</f>
        <v>0</v>
      </c>
      <c r="BJ100" s="16" t="s">
        <v>83</v>
      </c>
      <c r="BK100" s="174">
        <f>ROUND(I100*H100,2)</f>
        <v>0</v>
      </c>
      <c r="BL100" s="16" t="s">
        <v>177</v>
      </c>
      <c r="BM100" s="173" t="s">
        <v>249</v>
      </c>
    </row>
    <row r="101" spans="1:65" s="12" customFormat="1" ht="11.25">
      <c r="B101" s="175"/>
      <c r="C101" s="176"/>
      <c r="D101" s="177" t="s">
        <v>179</v>
      </c>
      <c r="E101" s="178" t="s">
        <v>35</v>
      </c>
      <c r="F101" s="179" t="s">
        <v>959</v>
      </c>
      <c r="G101" s="176"/>
      <c r="H101" s="180">
        <v>4.6500000000000004</v>
      </c>
      <c r="I101" s="181"/>
      <c r="J101" s="176"/>
      <c r="K101" s="176"/>
      <c r="L101" s="182"/>
      <c r="M101" s="183"/>
      <c r="N101" s="184"/>
      <c r="O101" s="184"/>
      <c r="P101" s="184"/>
      <c r="Q101" s="184"/>
      <c r="R101" s="184"/>
      <c r="S101" s="184"/>
      <c r="T101" s="185"/>
      <c r="AT101" s="186" t="s">
        <v>179</v>
      </c>
      <c r="AU101" s="186" t="s">
        <v>76</v>
      </c>
      <c r="AV101" s="12" t="s">
        <v>85</v>
      </c>
      <c r="AW101" s="12" t="s">
        <v>37</v>
      </c>
      <c r="AX101" s="12" t="s">
        <v>83</v>
      </c>
      <c r="AY101" s="186" t="s">
        <v>176</v>
      </c>
    </row>
    <row r="102" spans="1:65" s="2" customFormat="1" ht="24">
      <c r="A102" s="33"/>
      <c r="B102" s="34"/>
      <c r="C102" s="207" t="s">
        <v>218</v>
      </c>
      <c r="D102" s="207" t="s">
        <v>340</v>
      </c>
      <c r="E102" s="208" t="s">
        <v>870</v>
      </c>
      <c r="F102" s="209" t="s">
        <v>871</v>
      </c>
      <c r="G102" s="210" t="s">
        <v>257</v>
      </c>
      <c r="H102" s="211">
        <v>4.6500000000000004</v>
      </c>
      <c r="I102" s="212"/>
      <c r="J102" s="213">
        <f>ROUND(I102*H102,2)</f>
        <v>0</v>
      </c>
      <c r="K102" s="209" t="s">
        <v>245</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76</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261</v>
      </c>
    </row>
    <row r="103" spans="1:65" s="12" customFormat="1" ht="11.25">
      <c r="B103" s="175"/>
      <c r="C103" s="176"/>
      <c r="D103" s="177" t="s">
        <v>179</v>
      </c>
      <c r="E103" s="178" t="s">
        <v>35</v>
      </c>
      <c r="F103" s="179" t="s">
        <v>960</v>
      </c>
      <c r="G103" s="176"/>
      <c r="H103" s="180">
        <v>4.6500000000000004</v>
      </c>
      <c r="I103" s="181"/>
      <c r="J103" s="176"/>
      <c r="K103" s="176"/>
      <c r="L103" s="182"/>
      <c r="M103" s="183"/>
      <c r="N103" s="184"/>
      <c r="O103" s="184"/>
      <c r="P103" s="184"/>
      <c r="Q103" s="184"/>
      <c r="R103" s="184"/>
      <c r="S103" s="184"/>
      <c r="T103" s="185"/>
      <c r="AT103" s="186" t="s">
        <v>179</v>
      </c>
      <c r="AU103" s="186" t="s">
        <v>76</v>
      </c>
      <c r="AV103" s="12" t="s">
        <v>85</v>
      </c>
      <c r="AW103" s="12" t="s">
        <v>37</v>
      </c>
      <c r="AX103" s="12" t="s">
        <v>83</v>
      </c>
      <c r="AY103" s="186" t="s">
        <v>176</v>
      </c>
    </row>
    <row r="104" spans="1:65" s="2" customFormat="1" ht="33" customHeight="1">
      <c r="A104" s="33"/>
      <c r="B104" s="34"/>
      <c r="C104" s="207" t="s">
        <v>224</v>
      </c>
      <c r="D104" s="207" t="s">
        <v>340</v>
      </c>
      <c r="E104" s="208" t="s">
        <v>876</v>
      </c>
      <c r="F104" s="209" t="s">
        <v>877</v>
      </c>
      <c r="G104" s="210" t="s">
        <v>257</v>
      </c>
      <c r="H104" s="211">
        <v>4.6500000000000004</v>
      </c>
      <c r="I104" s="212"/>
      <c r="J104" s="213">
        <f>ROUND(I104*H104,2)</f>
        <v>0</v>
      </c>
      <c r="K104" s="209" t="s">
        <v>245</v>
      </c>
      <c r="L104" s="38"/>
      <c r="M104" s="214" t="s">
        <v>35</v>
      </c>
      <c r="N104" s="215" t="s">
        <v>47</v>
      </c>
      <c r="O104" s="63"/>
      <c r="P104" s="171">
        <f>O104*H104</f>
        <v>0</v>
      </c>
      <c r="Q104" s="171">
        <v>0</v>
      </c>
      <c r="R104" s="171">
        <f>Q104*H104</f>
        <v>0</v>
      </c>
      <c r="S104" s="171">
        <v>0</v>
      </c>
      <c r="T104" s="172">
        <f>S104*H104</f>
        <v>0</v>
      </c>
      <c r="U104" s="33"/>
      <c r="V104" s="33"/>
      <c r="W104" s="33"/>
      <c r="X104" s="33"/>
      <c r="Y104" s="33"/>
      <c r="Z104" s="33"/>
      <c r="AA104" s="33"/>
      <c r="AB104" s="33"/>
      <c r="AC104" s="33"/>
      <c r="AD104" s="33"/>
      <c r="AE104" s="33"/>
      <c r="AR104" s="173" t="s">
        <v>177</v>
      </c>
      <c r="AT104" s="173" t="s">
        <v>340</v>
      </c>
      <c r="AU104" s="173" t="s">
        <v>76</v>
      </c>
      <c r="AY104" s="16" t="s">
        <v>176</v>
      </c>
      <c r="BE104" s="174">
        <f>IF(N104="základní",J104,0)</f>
        <v>0</v>
      </c>
      <c r="BF104" s="174">
        <f>IF(N104="snížená",J104,0)</f>
        <v>0</v>
      </c>
      <c r="BG104" s="174">
        <f>IF(N104="zákl. přenesená",J104,0)</f>
        <v>0</v>
      </c>
      <c r="BH104" s="174">
        <f>IF(N104="sníž. přenesená",J104,0)</f>
        <v>0</v>
      </c>
      <c r="BI104" s="174">
        <f>IF(N104="nulová",J104,0)</f>
        <v>0</v>
      </c>
      <c r="BJ104" s="16" t="s">
        <v>83</v>
      </c>
      <c r="BK104" s="174">
        <f>ROUND(I104*H104,2)</f>
        <v>0</v>
      </c>
      <c r="BL104" s="16" t="s">
        <v>177</v>
      </c>
      <c r="BM104" s="173" t="s">
        <v>271</v>
      </c>
    </row>
    <row r="105" spans="1:65" s="12" customFormat="1" ht="11.25">
      <c r="B105" s="175"/>
      <c r="C105" s="176"/>
      <c r="D105" s="177" t="s">
        <v>179</v>
      </c>
      <c r="E105" s="178" t="s">
        <v>35</v>
      </c>
      <c r="F105" s="179" t="s">
        <v>960</v>
      </c>
      <c r="G105" s="176"/>
      <c r="H105" s="180">
        <v>4.6500000000000004</v>
      </c>
      <c r="I105" s="181"/>
      <c r="J105" s="176"/>
      <c r="K105" s="176"/>
      <c r="L105" s="182"/>
      <c r="M105" s="183"/>
      <c r="N105" s="184"/>
      <c r="O105" s="184"/>
      <c r="P105" s="184"/>
      <c r="Q105" s="184"/>
      <c r="R105" s="184"/>
      <c r="S105" s="184"/>
      <c r="T105" s="185"/>
      <c r="AT105" s="186" t="s">
        <v>179</v>
      </c>
      <c r="AU105" s="186" t="s">
        <v>76</v>
      </c>
      <c r="AV105" s="12" t="s">
        <v>85</v>
      </c>
      <c r="AW105" s="12" t="s">
        <v>37</v>
      </c>
      <c r="AX105" s="12" t="s">
        <v>83</v>
      </c>
      <c r="AY105" s="186" t="s">
        <v>176</v>
      </c>
    </row>
    <row r="106" spans="1:65" s="2" customFormat="1" ht="33" customHeight="1">
      <c r="A106" s="33"/>
      <c r="B106" s="34"/>
      <c r="C106" s="207" t="s">
        <v>229</v>
      </c>
      <c r="D106" s="207" t="s">
        <v>340</v>
      </c>
      <c r="E106" s="208" t="s">
        <v>879</v>
      </c>
      <c r="F106" s="209" t="s">
        <v>880</v>
      </c>
      <c r="G106" s="210" t="s">
        <v>597</v>
      </c>
      <c r="H106" s="211">
        <v>60</v>
      </c>
      <c r="I106" s="212"/>
      <c r="J106" s="213">
        <f>ROUND(I106*H106,2)</f>
        <v>0</v>
      </c>
      <c r="K106" s="209" t="s">
        <v>245</v>
      </c>
      <c r="L106" s="38"/>
      <c r="M106" s="214" t="s">
        <v>35</v>
      </c>
      <c r="N106" s="215" t="s">
        <v>47</v>
      </c>
      <c r="O106" s="63"/>
      <c r="P106" s="171">
        <f>O106*H106</f>
        <v>0</v>
      </c>
      <c r="Q106" s="171">
        <v>0</v>
      </c>
      <c r="R106" s="171">
        <f>Q106*H106</f>
        <v>0</v>
      </c>
      <c r="S106" s="171">
        <v>0</v>
      </c>
      <c r="T106" s="172">
        <f>S106*H106</f>
        <v>0</v>
      </c>
      <c r="U106" s="33"/>
      <c r="V106" s="33"/>
      <c r="W106" s="33"/>
      <c r="X106" s="33"/>
      <c r="Y106" s="33"/>
      <c r="Z106" s="33"/>
      <c r="AA106" s="33"/>
      <c r="AB106" s="33"/>
      <c r="AC106" s="33"/>
      <c r="AD106" s="33"/>
      <c r="AE106" s="33"/>
      <c r="AR106" s="173" t="s">
        <v>177</v>
      </c>
      <c r="AT106" s="173" t="s">
        <v>340</v>
      </c>
      <c r="AU106" s="173" t="s">
        <v>76</v>
      </c>
      <c r="AY106" s="16" t="s">
        <v>176</v>
      </c>
      <c r="BE106" s="174">
        <f>IF(N106="základní",J106,0)</f>
        <v>0</v>
      </c>
      <c r="BF106" s="174">
        <f>IF(N106="snížená",J106,0)</f>
        <v>0</v>
      </c>
      <c r="BG106" s="174">
        <f>IF(N106="zákl. přenesená",J106,0)</f>
        <v>0</v>
      </c>
      <c r="BH106" s="174">
        <f>IF(N106="sníž. přenesená",J106,0)</f>
        <v>0</v>
      </c>
      <c r="BI106" s="174">
        <f>IF(N106="nulová",J106,0)</f>
        <v>0</v>
      </c>
      <c r="BJ106" s="16" t="s">
        <v>83</v>
      </c>
      <c r="BK106" s="174">
        <f>ROUND(I106*H106,2)</f>
        <v>0</v>
      </c>
      <c r="BL106" s="16" t="s">
        <v>177</v>
      </c>
      <c r="BM106" s="173" t="s">
        <v>279</v>
      </c>
    </row>
    <row r="107" spans="1:65" s="2" customFormat="1" ht="19.5">
      <c r="A107" s="33"/>
      <c r="B107" s="34"/>
      <c r="C107" s="35"/>
      <c r="D107" s="177" t="s">
        <v>184</v>
      </c>
      <c r="E107" s="35"/>
      <c r="F107" s="187" t="s">
        <v>961</v>
      </c>
      <c r="G107" s="35"/>
      <c r="H107" s="35"/>
      <c r="I107" s="188"/>
      <c r="J107" s="35"/>
      <c r="K107" s="35"/>
      <c r="L107" s="38"/>
      <c r="M107" s="189"/>
      <c r="N107" s="190"/>
      <c r="O107" s="63"/>
      <c r="P107" s="63"/>
      <c r="Q107" s="63"/>
      <c r="R107" s="63"/>
      <c r="S107" s="63"/>
      <c r="T107" s="64"/>
      <c r="U107" s="33"/>
      <c r="V107" s="33"/>
      <c r="W107" s="33"/>
      <c r="X107" s="33"/>
      <c r="Y107" s="33"/>
      <c r="Z107" s="33"/>
      <c r="AA107" s="33"/>
      <c r="AB107" s="33"/>
      <c r="AC107" s="33"/>
      <c r="AD107" s="33"/>
      <c r="AE107" s="33"/>
      <c r="AT107" s="16" t="s">
        <v>184</v>
      </c>
      <c r="AU107" s="16" t="s">
        <v>76</v>
      </c>
    </row>
    <row r="108" spans="1:65" s="12" customFormat="1" ht="11.25">
      <c r="B108" s="175"/>
      <c r="C108" s="176"/>
      <c r="D108" s="177" t="s">
        <v>179</v>
      </c>
      <c r="E108" s="178" t="s">
        <v>35</v>
      </c>
      <c r="F108" s="179" t="s">
        <v>962</v>
      </c>
      <c r="G108" s="176"/>
      <c r="H108" s="180">
        <v>60</v>
      </c>
      <c r="I108" s="181"/>
      <c r="J108" s="176"/>
      <c r="K108" s="176"/>
      <c r="L108" s="182"/>
      <c r="M108" s="183"/>
      <c r="N108" s="184"/>
      <c r="O108" s="184"/>
      <c r="P108" s="184"/>
      <c r="Q108" s="184"/>
      <c r="R108" s="184"/>
      <c r="S108" s="184"/>
      <c r="T108" s="185"/>
      <c r="AT108" s="186" t="s">
        <v>179</v>
      </c>
      <c r="AU108" s="186" t="s">
        <v>76</v>
      </c>
      <c r="AV108" s="12" t="s">
        <v>85</v>
      </c>
      <c r="AW108" s="12" t="s">
        <v>37</v>
      </c>
      <c r="AX108" s="12" t="s">
        <v>83</v>
      </c>
      <c r="AY108" s="186" t="s">
        <v>176</v>
      </c>
    </row>
    <row r="109" spans="1:65" s="2" customFormat="1" ht="16.5" customHeight="1">
      <c r="A109" s="33"/>
      <c r="B109" s="34"/>
      <c r="C109" s="207" t="s">
        <v>234</v>
      </c>
      <c r="D109" s="207" t="s">
        <v>340</v>
      </c>
      <c r="E109" s="208" t="s">
        <v>884</v>
      </c>
      <c r="F109" s="209" t="s">
        <v>885</v>
      </c>
      <c r="G109" s="210" t="s">
        <v>257</v>
      </c>
      <c r="H109" s="211">
        <v>0.65</v>
      </c>
      <c r="I109" s="212"/>
      <c r="J109" s="213">
        <f>ROUND(I109*H109,2)</f>
        <v>0</v>
      </c>
      <c r="K109" s="209" t="s">
        <v>245</v>
      </c>
      <c r="L109" s="38"/>
      <c r="M109" s="214" t="s">
        <v>35</v>
      </c>
      <c r="N109" s="215" t="s">
        <v>47</v>
      </c>
      <c r="O109" s="63"/>
      <c r="P109" s="171">
        <f>O109*H109</f>
        <v>0</v>
      </c>
      <c r="Q109" s="171">
        <v>2.4778600000000002</v>
      </c>
      <c r="R109" s="171">
        <f>Q109*H109</f>
        <v>1.6106090000000002</v>
      </c>
      <c r="S109" s="171">
        <v>0</v>
      </c>
      <c r="T109" s="172">
        <f>S109*H109</f>
        <v>0</v>
      </c>
      <c r="U109" s="33"/>
      <c r="V109" s="33"/>
      <c r="W109" s="33"/>
      <c r="X109" s="33"/>
      <c r="Y109" s="33"/>
      <c r="Z109" s="33"/>
      <c r="AA109" s="33"/>
      <c r="AB109" s="33"/>
      <c r="AC109" s="33"/>
      <c r="AD109" s="33"/>
      <c r="AE109" s="33"/>
      <c r="AR109" s="173" t="s">
        <v>177</v>
      </c>
      <c r="AT109" s="173" t="s">
        <v>340</v>
      </c>
      <c r="AU109" s="173" t="s">
        <v>76</v>
      </c>
      <c r="AY109" s="16" t="s">
        <v>176</v>
      </c>
      <c r="BE109" s="174">
        <f>IF(N109="základní",J109,0)</f>
        <v>0</v>
      </c>
      <c r="BF109" s="174">
        <f>IF(N109="snížená",J109,0)</f>
        <v>0</v>
      </c>
      <c r="BG109" s="174">
        <f>IF(N109="zákl. přenesená",J109,0)</f>
        <v>0</v>
      </c>
      <c r="BH109" s="174">
        <f>IF(N109="sníž. přenesená",J109,0)</f>
        <v>0</v>
      </c>
      <c r="BI109" s="174">
        <f>IF(N109="nulová",J109,0)</f>
        <v>0</v>
      </c>
      <c r="BJ109" s="16" t="s">
        <v>83</v>
      </c>
      <c r="BK109" s="174">
        <f>ROUND(I109*H109,2)</f>
        <v>0</v>
      </c>
      <c r="BL109" s="16" t="s">
        <v>177</v>
      </c>
      <c r="BM109" s="173" t="s">
        <v>296</v>
      </c>
    </row>
    <row r="110" spans="1:65" s="2" customFormat="1" ht="19.5">
      <c r="A110" s="33"/>
      <c r="B110" s="34"/>
      <c r="C110" s="35"/>
      <c r="D110" s="177" t="s">
        <v>184</v>
      </c>
      <c r="E110" s="35"/>
      <c r="F110" s="187" t="s">
        <v>963</v>
      </c>
      <c r="G110" s="35"/>
      <c r="H110" s="35"/>
      <c r="I110" s="188"/>
      <c r="J110" s="35"/>
      <c r="K110" s="35"/>
      <c r="L110" s="38"/>
      <c r="M110" s="189"/>
      <c r="N110" s="190"/>
      <c r="O110" s="63"/>
      <c r="P110" s="63"/>
      <c r="Q110" s="63"/>
      <c r="R110" s="63"/>
      <c r="S110" s="63"/>
      <c r="T110" s="64"/>
      <c r="U110" s="33"/>
      <c r="V110" s="33"/>
      <c r="W110" s="33"/>
      <c r="X110" s="33"/>
      <c r="Y110" s="33"/>
      <c r="Z110" s="33"/>
      <c r="AA110" s="33"/>
      <c r="AB110" s="33"/>
      <c r="AC110" s="33"/>
      <c r="AD110" s="33"/>
      <c r="AE110" s="33"/>
      <c r="AT110" s="16" t="s">
        <v>184</v>
      </c>
      <c r="AU110" s="16" t="s">
        <v>76</v>
      </c>
    </row>
    <row r="111" spans="1:65" s="12" customFormat="1" ht="11.25">
      <c r="B111" s="175"/>
      <c r="C111" s="176"/>
      <c r="D111" s="177" t="s">
        <v>179</v>
      </c>
      <c r="E111" s="178" t="s">
        <v>35</v>
      </c>
      <c r="F111" s="179" t="s">
        <v>964</v>
      </c>
      <c r="G111" s="176"/>
      <c r="H111" s="180">
        <v>0.65</v>
      </c>
      <c r="I111" s="181"/>
      <c r="J111" s="176"/>
      <c r="K111" s="176"/>
      <c r="L111" s="182"/>
      <c r="M111" s="183"/>
      <c r="N111" s="184"/>
      <c r="O111" s="184"/>
      <c r="P111" s="184"/>
      <c r="Q111" s="184"/>
      <c r="R111" s="184"/>
      <c r="S111" s="184"/>
      <c r="T111" s="185"/>
      <c r="AT111" s="186" t="s">
        <v>179</v>
      </c>
      <c r="AU111" s="186" t="s">
        <v>76</v>
      </c>
      <c r="AV111" s="12" t="s">
        <v>85</v>
      </c>
      <c r="AW111" s="12" t="s">
        <v>37</v>
      </c>
      <c r="AX111" s="12" t="s">
        <v>83</v>
      </c>
      <c r="AY111" s="186" t="s">
        <v>176</v>
      </c>
    </row>
    <row r="112" spans="1:65" s="2" customFormat="1" ht="16.5" customHeight="1">
      <c r="A112" s="33"/>
      <c r="B112" s="34"/>
      <c r="C112" s="207" t="s">
        <v>241</v>
      </c>
      <c r="D112" s="207" t="s">
        <v>340</v>
      </c>
      <c r="E112" s="208" t="s">
        <v>888</v>
      </c>
      <c r="F112" s="209" t="s">
        <v>889</v>
      </c>
      <c r="G112" s="210" t="s">
        <v>597</v>
      </c>
      <c r="H112" s="211">
        <v>3.62</v>
      </c>
      <c r="I112" s="212"/>
      <c r="J112" s="213">
        <f>ROUND(I112*H112,2)</f>
        <v>0</v>
      </c>
      <c r="K112" s="209" t="s">
        <v>245</v>
      </c>
      <c r="L112" s="38"/>
      <c r="M112" s="214" t="s">
        <v>35</v>
      </c>
      <c r="N112" s="215" t="s">
        <v>47</v>
      </c>
      <c r="O112" s="63"/>
      <c r="P112" s="171">
        <f>O112*H112</f>
        <v>0</v>
      </c>
      <c r="Q112" s="171">
        <v>4.1739999999999999E-2</v>
      </c>
      <c r="R112" s="171">
        <f>Q112*H112</f>
        <v>0.15109880000000001</v>
      </c>
      <c r="S112" s="171">
        <v>0</v>
      </c>
      <c r="T112" s="172">
        <f>S112*H112</f>
        <v>0</v>
      </c>
      <c r="U112" s="33"/>
      <c r="V112" s="33"/>
      <c r="W112" s="33"/>
      <c r="X112" s="33"/>
      <c r="Y112" s="33"/>
      <c r="Z112" s="33"/>
      <c r="AA112" s="33"/>
      <c r="AB112" s="33"/>
      <c r="AC112" s="33"/>
      <c r="AD112" s="33"/>
      <c r="AE112" s="33"/>
      <c r="AR112" s="173" t="s">
        <v>177</v>
      </c>
      <c r="AT112" s="173" t="s">
        <v>340</v>
      </c>
      <c r="AU112" s="173" t="s">
        <v>76</v>
      </c>
      <c r="AY112" s="16" t="s">
        <v>176</v>
      </c>
      <c r="BE112" s="174">
        <f>IF(N112="základní",J112,0)</f>
        <v>0</v>
      </c>
      <c r="BF112" s="174">
        <f>IF(N112="snížená",J112,0)</f>
        <v>0</v>
      </c>
      <c r="BG112" s="174">
        <f>IF(N112="zákl. přenesená",J112,0)</f>
        <v>0</v>
      </c>
      <c r="BH112" s="174">
        <f>IF(N112="sníž. přenesená",J112,0)</f>
        <v>0</v>
      </c>
      <c r="BI112" s="174">
        <f>IF(N112="nulová",J112,0)</f>
        <v>0</v>
      </c>
      <c r="BJ112" s="16" t="s">
        <v>83</v>
      </c>
      <c r="BK112" s="174">
        <f>ROUND(I112*H112,2)</f>
        <v>0</v>
      </c>
      <c r="BL112" s="16" t="s">
        <v>177</v>
      </c>
      <c r="BM112" s="173" t="s">
        <v>304</v>
      </c>
    </row>
    <row r="113" spans="1:65" s="2" customFormat="1" ht="19.5">
      <c r="A113" s="33"/>
      <c r="B113" s="34"/>
      <c r="C113" s="35"/>
      <c r="D113" s="177" t="s">
        <v>184</v>
      </c>
      <c r="E113" s="35"/>
      <c r="F113" s="187" t="s">
        <v>965</v>
      </c>
      <c r="G113" s="35"/>
      <c r="H113" s="35"/>
      <c r="I113" s="188"/>
      <c r="J113" s="35"/>
      <c r="K113" s="35"/>
      <c r="L113" s="38"/>
      <c r="M113" s="189"/>
      <c r="N113" s="190"/>
      <c r="O113" s="63"/>
      <c r="P113" s="63"/>
      <c r="Q113" s="63"/>
      <c r="R113" s="63"/>
      <c r="S113" s="63"/>
      <c r="T113" s="64"/>
      <c r="U113" s="33"/>
      <c r="V113" s="33"/>
      <c r="W113" s="33"/>
      <c r="X113" s="33"/>
      <c r="Y113" s="33"/>
      <c r="Z113" s="33"/>
      <c r="AA113" s="33"/>
      <c r="AB113" s="33"/>
      <c r="AC113" s="33"/>
      <c r="AD113" s="33"/>
      <c r="AE113" s="33"/>
      <c r="AT113" s="16" t="s">
        <v>184</v>
      </c>
      <c r="AU113" s="16" t="s">
        <v>76</v>
      </c>
    </row>
    <row r="114" spans="1:65" s="12" customFormat="1" ht="11.25">
      <c r="B114" s="175"/>
      <c r="C114" s="176"/>
      <c r="D114" s="177" t="s">
        <v>179</v>
      </c>
      <c r="E114" s="178" t="s">
        <v>35</v>
      </c>
      <c r="F114" s="179" t="s">
        <v>966</v>
      </c>
      <c r="G114" s="176"/>
      <c r="H114" s="180">
        <v>3.62</v>
      </c>
      <c r="I114" s="181"/>
      <c r="J114" s="176"/>
      <c r="K114" s="176"/>
      <c r="L114" s="182"/>
      <c r="M114" s="183"/>
      <c r="N114" s="184"/>
      <c r="O114" s="184"/>
      <c r="P114" s="184"/>
      <c r="Q114" s="184"/>
      <c r="R114" s="184"/>
      <c r="S114" s="184"/>
      <c r="T114" s="185"/>
      <c r="AT114" s="186" t="s">
        <v>179</v>
      </c>
      <c r="AU114" s="186" t="s">
        <v>76</v>
      </c>
      <c r="AV114" s="12" t="s">
        <v>85</v>
      </c>
      <c r="AW114" s="12" t="s">
        <v>37</v>
      </c>
      <c r="AX114" s="12" t="s">
        <v>83</v>
      </c>
      <c r="AY114" s="186" t="s">
        <v>176</v>
      </c>
    </row>
    <row r="115" spans="1:65" s="2" customFormat="1" ht="16.5" customHeight="1">
      <c r="A115" s="33"/>
      <c r="B115" s="34"/>
      <c r="C115" s="207" t="s">
        <v>249</v>
      </c>
      <c r="D115" s="207" t="s">
        <v>340</v>
      </c>
      <c r="E115" s="208" t="s">
        <v>892</v>
      </c>
      <c r="F115" s="209" t="s">
        <v>893</v>
      </c>
      <c r="G115" s="210" t="s">
        <v>597</v>
      </c>
      <c r="H115" s="211">
        <v>3.62</v>
      </c>
      <c r="I115" s="212"/>
      <c r="J115" s="213">
        <f>ROUND(I115*H115,2)</f>
        <v>0</v>
      </c>
      <c r="K115" s="209" t="s">
        <v>245</v>
      </c>
      <c r="L115" s="38"/>
      <c r="M115" s="214" t="s">
        <v>35</v>
      </c>
      <c r="N115" s="215" t="s">
        <v>47</v>
      </c>
      <c r="O115" s="63"/>
      <c r="P115" s="171">
        <f>O115*H115</f>
        <v>0</v>
      </c>
      <c r="Q115" s="171">
        <v>2.0000000000000002E-5</v>
      </c>
      <c r="R115" s="171">
        <f>Q115*H115</f>
        <v>7.2400000000000012E-5</v>
      </c>
      <c r="S115" s="171">
        <v>0</v>
      </c>
      <c r="T115" s="172">
        <f>S115*H115</f>
        <v>0</v>
      </c>
      <c r="U115" s="33"/>
      <c r="V115" s="33"/>
      <c r="W115" s="33"/>
      <c r="X115" s="33"/>
      <c r="Y115" s="33"/>
      <c r="Z115" s="33"/>
      <c r="AA115" s="33"/>
      <c r="AB115" s="33"/>
      <c r="AC115" s="33"/>
      <c r="AD115" s="33"/>
      <c r="AE115" s="33"/>
      <c r="AR115" s="173" t="s">
        <v>177</v>
      </c>
      <c r="AT115" s="173" t="s">
        <v>340</v>
      </c>
      <c r="AU115" s="173" t="s">
        <v>76</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314</v>
      </c>
    </row>
    <row r="116" spans="1:65" s="12" customFormat="1" ht="11.25">
      <c r="B116" s="175"/>
      <c r="C116" s="176"/>
      <c r="D116" s="177" t="s">
        <v>179</v>
      </c>
      <c r="E116" s="178" t="s">
        <v>35</v>
      </c>
      <c r="F116" s="179" t="s">
        <v>966</v>
      </c>
      <c r="G116" s="176"/>
      <c r="H116" s="180">
        <v>3.62</v>
      </c>
      <c r="I116" s="181"/>
      <c r="J116" s="176"/>
      <c r="K116" s="176"/>
      <c r="L116" s="182"/>
      <c r="M116" s="183"/>
      <c r="N116" s="184"/>
      <c r="O116" s="184"/>
      <c r="P116" s="184"/>
      <c r="Q116" s="184"/>
      <c r="R116" s="184"/>
      <c r="S116" s="184"/>
      <c r="T116" s="185"/>
      <c r="AT116" s="186" t="s">
        <v>179</v>
      </c>
      <c r="AU116" s="186" t="s">
        <v>76</v>
      </c>
      <c r="AV116" s="12" t="s">
        <v>85</v>
      </c>
      <c r="AW116" s="12" t="s">
        <v>37</v>
      </c>
      <c r="AX116" s="12" t="s">
        <v>83</v>
      </c>
      <c r="AY116" s="186" t="s">
        <v>176</v>
      </c>
    </row>
    <row r="117" spans="1:65" s="2" customFormat="1" ht="16.5" customHeight="1">
      <c r="A117" s="33"/>
      <c r="B117" s="34"/>
      <c r="C117" s="207" t="s">
        <v>8</v>
      </c>
      <c r="D117" s="207" t="s">
        <v>340</v>
      </c>
      <c r="E117" s="208" t="s">
        <v>895</v>
      </c>
      <c r="F117" s="209" t="s">
        <v>896</v>
      </c>
      <c r="G117" s="210" t="s">
        <v>244</v>
      </c>
      <c r="H117" s="211">
        <v>7.0999999999999994E-2</v>
      </c>
      <c r="I117" s="212"/>
      <c r="J117" s="213">
        <f>ROUND(I117*H117,2)</f>
        <v>0</v>
      </c>
      <c r="K117" s="209" t="s">
        <v>245</v>
      </c>
      <c r="L117" s="38"/>
      <c r="M117" s="214" t="s">
        <v>35</v>
      </c>
      <c r="N117" s="215" t="s">
        <v>47</v>
      </c>
      <c r="O117" s="63"/>
      <c r="P117" s="171">
        <f>O117*H117</f>
        <v>0</v>
      </c>
      <c r="Q117" s="171">
        <v>1.04877</v>
      </c>
      <c r="R117" s="171">
        <f>Q117*H117</f>
        <v>7.4462669999999995E-2</v>
      </c>
      <c r="S117" s="171">
        <v>0</v>
      </c>
      <c r="T117" s="172">
        <f>S117*H117</f>
        <v>0</v>
      </c>
      <c r="U117" s="33"/>
      <c r="V117" s="33"/>
      <c r="W117" s="33"/>
      <c r="X117" s="33"/>
      <c r="Y117" s="33"/>
      <c r="Z117" s="33"/>
      <c r="AA117" s="33"/>
      <c r="AB117" s="33"/>
      <c r="AC117" s="33"/>
      <c r="AD117" s="33"/>
      <c r="AE117" s="33"/>
      <c r="AR117" s="173" t="s">
        <v>177</v>
      </c>
      <c r="AT117" s="173" t="s">
        <v>340</v>
      </c>
      <c r="AU117" s="173" t="s">
        <v>76</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325</v>
      </c>
    </row>
    <row r="118" spans="1:65" s="2" customFormat="1" ht="29.25">
      <c r="A118" s="33"/>
      <c r="B118" s="34"/>
      <c r="C118" s="35"/>
      <c r="D118" s="177" t="s">
        <v>184</v>
      </c>
      <c r="E118" s="35"/>
      <c r="F118" s="187" t="s">
        <v>967</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76</v>
      </c>
    </row>
    <row r="119" spans="1:65" s="12" customFormat="1" ht="11.25">
      <c r="B119" s="175"/>
      <c r="C119" s="176"/>
      <c r="D119" s="177" t="s">
        <v>179</v>
      </c>
      <c r="E119" s="178" t="s">
        <v>35</v>
      </c>
      <c r="F119" s="179" t="s">
        <v>968</v>
      </c>
      <c r="G119" s="176"/>
      <c r="H119" s="180">
        <v>7.0999999999999994E-2</v>
      </c>
      <c r="I119" s="181"/>
      <c r="J119" s="176"/>
      <c r="K119" s="176"/>
      <c r="L119" s="182"/>
      <c r="M119" s="183"/>
      <c r="N119" s="184"/>
      <c r="O119" s="184"/>
      <c r="P119" s="184"/>
      <c r="Q119" s="184"/>
      <c r="R119" s="184"/>
      <c r="S119" s="184"/>
      <c r="T119" s="185"/>
      <c r="AT119" s="186" t="s">
        <v>179</v>
      </c>
      <c r="AU119" s="186" t="s">
        <v>76</v>
      </c>
      <c r="AV119" s="12" t="s">
        <v>85</v>
      </c>
      <c r="AW119" s="12" t="s">
        <v>37</v>
      </c>
      <c r="AX119" s="12" t="s">
        <v>83</v>
      </c>
      <c r="AY119" s="186" t="s">
        <v>176</v>
      </c>
    </row>
    <row r="120" spans="1:65" s="2" customFormat="1" ht="16.5" customHeight="1">
      <c r="A120" s="33"/>
      <c r="B120" s="34"/>
      <c r="C120" s="207" t="s">
        <v>261</v>
      </c>
      <c r="D120" s="207" t="s">
        <v>340</v>
      </c>
      <c r="E120" s="208" t="s">
        <v>900</v>
      </c>
      <c r="F120" s="209" t="s">
        <v>901</v>
      </c>
      <c r="G120" s="210" t="s">
        <v>244</v>
      </c>
      <c r="H120" s="211">
        <v>0.03</v>
      </c>
      <c r="I120" s="212"/>
      <c r="J120" s="213">
        <f>ROUND(I120*H120,2)</f>
        <v>0</v>
      </c>
      <c r="K120" s="209" t="s">
        <v>245</v>
      </c>
      <c r="L120" s="38"/>
      <c r="M120" s="214" t="s">
        <v>35</v>
      </c>
      <c r="N120" s="215" t="s">
        <v>47</v>
      </c>
      <c r="O120" s="63"/>
      <c r="P120" s="171">
        <f>O120*H120</f>
        <v>0</v>
      </c>
      <c r="Q120" s="171">
        <v>1.11277</v>
      </c>
      <c r="R120" s="171">
        <f>Q120*H120</f>
        <v>3.3383099999999999E-2</v>
      </c>
      <c r="S120" s="171">
        <v>0</v>
      </c>
      <c r="T120" s="172">
        <f>S120*H120</f>
        <v>0</v>
      </c>
      <c r="U120" s="33"/>
      <c r="V120" s="33"/>
      <c r="W120" s="33"/>
      <c r="X120" s="33"/>
      <c r="Y120" s="33"/>
      <c r="Z120" s="33"/>
      <c r="AA120" s="33"/>
      <c r="AB120" s="33"/>
      <c r="AC120" s="33"/>
      <c r="AD120" s="33"/>
      <c r="AE120" s="33"/>
      <c r="AR120" s="173" t="s">
        <v>177</v>
      </c>
      <c r="AT120" s="173" t="s">
        <v>340</v>
      </c>
      <c r="AU120" s="173" t="s">
        <v>76</v>
      </c>
      <c r="AY120" s="16" t="s">
        <v>176</v>
      </c>
      <c r="BE120" s="174">
        <f>IF(N120="základní",J120,0)</f>
        <v>0</v>
      </c>
      <c r="BF120" s="174">
        <f>IF(N120="snížená",J120,0)</f>
        <v>0</v>
      </c>
      <c r="BG120" s="174">
        <f>IF(N120="zákl. přenesená",J120,0)</f>
        <v>0</v>
      </c>
      <c r="BH120" s="174">
        <f>IF(N120="sníž. přenesená",J120,0)</f>
        <v>0</v>
      </c>
      <c r="BI120" s="174">
        <f>IF(N120="nulová",J120,0)</f>
        <v>0</v>
      </c>
      <c r="BJ120" s="16" t="s">
        <v>83</v>
      </c>
      <c r="BK120" s="174">
        <f>ROUND(I120*H120,2)</f>
        <v>0</v>
      </c>
      <c r="BL120" s="16" t="s">
        <v>177</v>
      </c>
      <c r="BM120" s="173" t="s">
        <v>339</v>
      </c>
    </row>
    <row r="121" spans="1:65" s="2" customFormat="1" ht="19.5">
      <c r="A121" s="33"/>
      <c r="B121" s="34"/>
      <c r="C121" s="35"/>
      <c r="D121" s="177" t="s">
        <v>184</v>
      </c>
      <c r="E121" s="35"/>
      <c r="F121" s="187" t="s">
        <v>969</v>
      </c>
      <c r="G121" s="35"/>
      <c r="H121" s="35"/>
      <c r="I121" s="188"/>
      <c r="J121" s="35"/>
      <c r="K121" s="35"/>
      <c r="L121" s="38"/>
      <c r="M121" s="189"/>
      <c r="N121" s="190"/>
      <c r="O121" s="63"/>
      <c r="P121" s="63"/>
      <c r="Q121" s="63"/>
      <c r="R121" s="63"/>
      <c r="S121" s="63"/>
      <c r="T121" s="64"/>
      <c r="U121" s="33"/>
      <c r="V121" s="33"/>
      <c r="W121" s="33"/>
      <c r="X121" s="33"/>
      <c r="Y121" s="33"/>
      <c r="Z121" s="33"/>
      <c r="AA121" s="33"/>
      <c r="AB121" s="33"/>
      <c r="AC121" s="33"/>
      <c r="AD121" s="33"/>
      <c r="AE121" s="33"/>
      <c r="AT121" s="16" t="s">
        <v>184</v>
      </c>
      <c r="AU121" s="16" t="s">
        <v>76</v>
      </c>
    </row>
    <row r="122" spans="1:65" s="12" customFormat="1" ht="11.25">
      <c r="B122" s="175"/>
      <c r="C122" s="176"/>
      <c r="D122" s="177" t="s">
        <v>179</v>
      </c>
      <c r="E122" s="178" t="s">
        <v>35</v>
      </c>
      <c r="F122" s="179" t="s">
        <v>970</v>
      </c>
      <c r="G122" s="176"/>
      <c r="H122" s="180">
        <v>0.03</v>
      </c>
      <c r="I122" s="181"/>
      <c r="J122" s="176"/>
      <c r="K122" s="176"/>
      <c r="L122" s="182"/>
      <c r="M122" s="183"/>
      <c r="N122" s="184"/>
      <c r="O122" s="184"/>
      <c r="P122" s="184"/>
      <c r="Q122" s="184"/>
      <c r="R122" s="184"/>
      <c r="S122" s="184"/>
      <c r="T122" s="185"/>
      <c r="AT122" s="186" t="s">
        <v>179</v>
      </c>
      <c r="AU122" s="186" t="s">
        <v>76</v>
      </c>
      <c r="AV122" s="12" t="s">
        <v>85</v>
      </c>
      <c r="AW122" s="12" t="s">
        <v>37</v>
      </c>
      <c r="AX122" s="12" t="s">
        <v>83</v>
      </c>
      <c r="AY122" s="186" t="s">
        <v>176</v>
      </c>
    </row>
    <row r="123" spans="1:65" s="2" customFormat="1" ht="36">
      <c r="A123" s="33"/>
      <c r="B123" s="34"/>
      <c r="C123" s="207" t="s">
        <v>266</v>
      </c>
      <c r="D123" s="207" t="s">
        <v>340</v>
      </c>
      <c r="E123" s="208" t="s">
        <v>906</v>
      </c>
      <c r="F123" s="209" t="s">
        <v>907</v>
      </c>
      <c r="G123" s="210" t="s">
        <v>237</v>
      </c>
      <c r="H123" s="211">
        <v>5</v>
      </c>
      <c r="I123" s="212"/>
      <c r="J123" s="213">
        <f>ROUND(I123*H123,2)</f>
        <v>0</v>
      </c>
      <c r="K123" s="209" t="s">
        <v>245</v>
      </c>
      <c r="L123" s="38"/>
      <c r="M123" s="214" t="s">
        <v>35</v>
      </c>
      <c r="N123" s="215" t="s">
        <v>47</v>
      </c>
      <c r="O123" s="63"/>
      <c r="P123" s="171">
        <f>O123*H123</f>
        <v>0</v>
      </c>
      <c r="Q123" s="171">
        <v>0</v>
      </c>
      <c r="R123" s="171">
        <f>Q123*H123</f>
        <v>0</v>
      </c>
      <c r="S123" s="171">
        <v>0.32400000000000001</v>
      </c>
      <c r="T123" s="172">
        <f>S123*H123</f>
        <v>1.62</v>
      </c>
      <c r="U123" s="33"/>
      <c r="V123" s="33"/>
      <c r="W123" s="33"/>
      <c r="X123" s="33"/>
      <c r="Y123" s="33"/>
      <c r="Z123" s="33"/>
      <c r="AA123" s="33"/>
      <c r="AB123" s="33"/>
      <c r="AC123" s="33"/>
      <c r="AD123" s="33"/>
      <c r="AE123" s="33"/>
      <c r="AR123" s="173" t="s">
        <v>177</v>
      </c>
      <c r="AT123" s="173" t="s">
        <v>340</v>
      </c>
      <c r="AU123" s="173" t="s">
        <v>76</v>
      </c>
      <c r="AY123" s="16" t="s">
        <v>176</v>
      </c>
      <c r="BE123" s="174">
        <f>IF(N123="základní",J123,0)</f>
        <v>0</v>
      </c>
      <c r="BF123" s="174">
        <f>IF(N123="snížená",J123,0)</f>
        <v>0</v>
      </c>
      <c r="BG123" s="174">
        <f>IF(N123="zákl. přenesená",J123,0)</f>
        <v>0</v>
      </c>
      <c r="BH123" s="174">
        <f>IF(N123="sníž. přenesená",J123,0)</f>
        <v>0</v>
      </c>
      <c r="BI123" s="174">
        <f>IF(N123="nulová",J123,0)</f>
        <v>0</v>
      </c>
      <c r="BJ123" s="16" t="s">
        <v>83</v>
      </c>
      <c r="BK123" s="174">
        <f>ROUND(I123*H123,2)</f>
        <v>0</v>
      </c>
      <c r="BL123" s="16" t="s">
        <v>177</v>
      </c>
      <c r="BM123" s="173" t="s">
        <v>351</v>
      </c>
    </row>
    <row r="124" spans="1:65" s="2" customFormat="1" ht="19.5">
      <c r="A124" s="33"/>
      <c r="B124" s="34"/>
      <c r="C124" s="35"/>
      <c r="D124" s="177" t="s">
        <v>184</v>
      </c>
      <c r="E124" s="35"/>
      <c r="F124" s="187" t="s">
        <v>971</v>
      </c>
      <c r="G124" s="35"/>
      <c r="H124" s="35"/>
      <c r="I124" s="188"/>
      <c r="J124" s="35"/>
      <c r="K124" s="35"/>
      <c r="L124" s="38"/>
      <c r="M124" s="189"/>
      <c r="N124" s="190"/>
      <c r="O124" s="63"/>
      <c r="P124" s="63"/>
      <c r="Q124" s="63"/>
      <c r="R124" s="63"/>
      <c r="S124" s="63"/>
      <c r="T124" s="64"/>
      <c r="U124" s="33"/>
      <c r="V124" s="33"/>
      <c r="W124" s="33"/>
      <c r="X124" s="33"/>
      <c r="Y124" s="33"/>
      <c r="Z124" s="33"/>
      <c r="AA124" s="33"/>
      <c r="AB124" s="33"/>
      <c r="AC124" s="33"/>
      <c r="AD124" s="33"/>
      <c r="AE124" s="33"/>
      <c r="AT124" s="16" t="s">
        <v>184</v>
      </c>
      <c r="AU124" s="16" t="s">
        <v>76</v>
      </c>
    </row>
    <row r="125" spans="1:65" s="12" customFormat="1" ht="11.25">
      <c r="B125" s="175"/>
      <c r="C125" s="176"/>
      <c r="D125" s="177" t="s">
        <v>179</v>
      </c>
      <c r="E125" s="178" t="s">
        <v>35</v>
      </c>
      <c r="F125" s="179" t="s">
        <v>972</v>
      </c>
      <c r="G125" s="176"/>
      <c r="H125" s="180">
        <v>5</v>
      </c>
      <c r="I125" s="181"/>
      <c r="J125" s="176"/>
      <c r="K125" s="176"/>
      <c r="L125" s="182"/>
      <c r="M125" s="183"/>
      <c r="N125" s="184"/>
      <c r="O125" s="184"/>
      <c r="P125" s="184"/>
      <c r="Q125" s="184"/>
      <c r="R125" s="184"/>
      <c r="S125" s="184"/>
      <c r="T125" s="185"/>
      <c r="AT125" s="186" t="s">
        <v>179</v>
      </c>
      <c r="AU125" s="186" t="s">
        <v>76</v>
      </c>
      <c r="AV125" s="12" t="s">
        <v>85</v>
      </c>
      <c r="AW125" s="12" t="s">
        <v>37</v>
      </c>
      <c r="AX125" s="12" t="s">
        <v>83</v>
      </c>
      <c r="AY125" s="186" t="s">
        <v>176</v>
      </c>
    </row>
    <row r="126" spans="1:65" s="2" customFormat="1" ht="16.5" customHeight="1">
      <c r="A126" s="33"/>
      <c r="B126" s="34"/>
      <c r="C126" s="207" t="s">
        <v>271</v>
      </c>
      <c r="D126" s="207" t="s">
        <v>340</v>
      </c>
      <c r="E126" s="208" t="s">
        <v>910</v>
      </c>
      <c r="F126" s="209" t="s">
        <v>911</v>
      </c>
      <c r="G126" s="210" t="s">
        <v>257</v>
      </c>
      <c r="H126" s="211">
        <v>0.8</v>
      </c>
      <c r="I126" s="212"/>
      <c r="J126" s="213">
        <f>ROUND(I126*H126,2)</f>
        <v>0</v>
      </c>
      <c r="K126" s="209" t="s">
        <v>245</v>
      </c>
      <c r="L126" s="38"/>
      <c r="M126" s="214" t="s">
        <v>35</v>
      </c>
      <c r="N126" s="215" t="s">
        <v>47</v>
      </c>
      <c r="O126" s="63"/>
      <c r="P126" s="171">
        <f>O126*H126</f>
        <v>0</v>
      </c>
      <c r="Q126" s="171">
        <v>0</v>
      </c>
      <c r="R126" s="171">
        <f>Q126*H126</f>
        <v>0</v>
      </c>
      <c r="S126" s="171">
        <v>1E-3</v>
      </c>
      <c r="T126" s="172">
        <f>S126*H126</f>
        <v>8.0000000000000004E-4</v>
      </c>
      <c r="U126" s="33"/>
      <c r="V126" s="33"/>
      <c r="W126" s="33"/>
      <c r="X126" s="33"/>
      <c r="Y126" s="33"/>
      <c r="Z126" s="33"/>
      <c r="AA126" s="33"/>
      <c r="AB126" s="33"/>
      <c r="AC126" s="33"/>
      <c r="AD126" s="33"/>
      <c r="AE126" s="33"/>
      <c r="AR126" s="173" t="s">
        <v>177</v>
      </c>
      <c r="AT126" s="173" t="s">
        <v>340</v>
      </c>
      <c r="AU126" s="173" t="s">
        <v>76</v>
      </c>
      <c r="AY126" s="16" t="s">
        <v>176</v>
      </c>
      <c r="BE126" s="174">
        <f>IF(N126="základní",J126,0)</f>
        <v>0</v>
      </c>
      <c r="BF126" s="174">
        <f>IF(N126="snížená",J126,0)</f>
        <v>0</v>
      </c>
      <c r="BG126" s="174">
        <f>IF(N126="zákl. přenesená",J126,0)</f>
        <v>0</v>
      </c>
      <c r="BH126" s="174">
        <f>IF(N126="sníž. přenesená",J126,0)</f>
        <v>0</v>
      </c>
      <c r="BI126" s="174">
        <f>IF(N126="nulová",J126,0)</f>
        <v>0</v>
      </c>
      <c r="BJ126" s="16" t="s">
        <v>83</v>
      </c>
      <c r="BK126" s="174">
        <f>ROUND(I126*H126,2)</f>
        <v>0</v>
      </c>
      <c r="BL126" s="16" t="s">
        <v>177</v>
      </c>
      <c r="BM126" s="173" t="s">
        <v>361</v>
      </c>
    </row>
    <row r="127" spans="1:65" s="2" customFormat="1" ht="19.5">
      <c r="A127" s="33"/>
      <c r="B127" s="34"/>
      <c r="C127" s="35"/>
      <c r="D127" s="177" t="s">
        <v>184</v>
      </c>
      <c r="E127" s="35"/>
      <c r="F127" s="187" t="s">
        <v>973</v>
      </c>
      <c r="G127" s="35"/>
      <c r="H127" s="35"/>
      <c r="I127" s="188"/>
      <c r="J127" s="35"/>
      <c r="K127" s="35"/>
      <c r="L127" s="38"/>
      <c r="M127" s="189"/>
      <c r="N127" s="190"/>
      <c r="O127" s="63"/>
      <c r="P127" s="63"/>
      <c r="Q127" s="63"/>
      <c r="R127" s="63"/>
      <c r="S127" s="63"/>
      <c r="T127" s="64"/>
      <c r="U127" s="33"/>
      <c r="V127" s="33"/>
      <c r="W127" s="33"/>
      <c r="X127" s="33"/>
      <c r="Y127" s="33"/>
      <c r="Z127" s="33"/>
      <c r="AA127" s="33"/>
      <c r="AB127" s="33"/>
      <c r="AC127" s="33"/>
      <c r="AD127" s="33"/>
      <c r="AE127" s="33"/>
      <c r="AT127" s="16" t="s">
        <v>184</v>
      </c>
      <c r="AU127" s="16" t="s">
        <v>76</v>
      </c>
    </row>
    <row r="128" spans="1:65" s="12" customFormat="1" ht="11.25">
      <c r="B128" s="175"/>
      <c r="C128" s="176"/>
      <c r="D128" s="177" t="s">
        <v>179</v>
      </c>
      <c r="E128" s="178" t="s">
        <v>35</v>
      </c>
      <c r="F128" s="179" t="s">
        <v>974</v>
      </c>
      <c r="G128" s="176"/>
      <c r="H128" s="180">
        <v>0.8</v>
      </c>
      <c r="I128" s="181"/>
      <c r="J128" s="176"/>
      <c r="K128" s="176"/>
      <c r="L128" s="182"/>
      <c r="M128" s="183"/>
      <c r="N128" s="184"/>
      <c r="O128" s="184"/>
      <c r="P128" s="184"/>
      <c r="Q128" s="184"/>
      <c r="R128" s="184"/>
      <c r="S128" s="184"/>
      <c r="T128" s="185"/>
      <c r="AT128" s="186" t="s">
        <v>179</v>
      </c>
      <c r="AU128" s="186" t="s">
        <v>76</v>
      </c>
      <c r="AV128" s="12" t="s">
        <v>85</v>
      </c>
      <c r="AW128" s="12" t="s">
        <v>37</v>
      </c>
      <c r="AX128" s="12" t="s">
        <v>83</v>
      </c>
      <c r="AY128" s="186" t="s">
        <v>176</v>
      </c>
    </row>
    <row r="129" spans="1:65" s="2" customFormat="1" ht="16.5" customHeight="1">
      <c r="A129" s="33"/>
      <c r="B129" s="34"/>
      <c r="C129" s="207" t="s">
        <v>275</v>
      </c>
      <c r="D129" s="207" t="s">
        <v>340</v>
      </c>
      <c r="E129" s="208" t="s">
        <v>914</v>
      </c>
      <c r="F129" s="209" t="s">
        <v>915</v>
      </c>
      <c r="G129" s="210" t="s">
        <v>257</v>
      </c>
      <c r="H129" s="211">
        <v>2</v>
      </c>
      <c r="I129" s="212"/>
      <c r="J129" s="213">
        <f>ROUND(I129*H129,2)</f>
        <v>0</v>
      </c>
      <c r="K129" s="209" t="s">
        <v>245</v>
      </c>
      <c r="L129" s="38"/>
      <c r="M129" s="214" t="s">
        <v>35</v>
      </c>
      <c r="N129" s="215" t="s">
        <v>47</v>
      </c>
      <c r="O129" s="63"/>
      <c r="P129" s="171">
        <f>O129*H129</f>
        <v>0</v>
      </c>
      <c r="Q129" s="171">
        <v>0</v>
      </c>
      <c r="R129" s="171">
        <f>Q129*H129</f>
        <v>0</v>
      </c>
      <c r="S129" s="171">
        <v>1E-3</v>
      </c>
      <c r="T129" s="172">
        <f>S129*H129</f>
        <v>2E-3</v>
      </c>
      <c r="U129" s="33"/>
      <c r="V129" s="33"/>
      <c r="W129" s="33"/>
      <c r="X129" s="33"/>
      <c r="Y129" s="33"/>
      <c r="Z129" s="33"/>
      <c r="AA129" s="33"/>
      <c r="AB129" s="33"/>
      <c r="AC129" s="33"/>
      <c r="AD129" s="33"/>
      <c r="AE129" s="33"/>
      <c r="AR129" s="173" t="s">
        <v>177</v>
      </c>
      <c r="AT129" s="173" t="s">
        <v>340</v>
      </c>
      <c r="AU129" s="173" t="s">
        <v>76</v>
      </c>
      <c r="AY129" s="16" t="s">
        <v>176</v>
      </c>
      <c r="BE129" s="174">
        <f>IF(N129="základní",J129,0)</f>
        <v>0</v>
      </c>
      <c r="BF129" s="174">
        <f>IF(N129="snížená",J129,0)</f>
        <v>0</v>
      </c>
      <c r="BG129" s="174">
        <f>IF(N129="zákl. přenesená",J129,0)</f>
        <v>0</v>
      </c>
      <c r="BH129" s="174">
        <f>IF(N129="sníž. přenesená",J129,0)</f>
        <v>0</v>
      </c>
      <c r="BI129" s="174">
        <f>IF(N129="nulová",J129,0)</f>
        <v>0</v>
      </c>
      <c r="BJ129" s="16" t="s">
        <v>83</v>
      </c>
      <c r="BK129" s="174">
        <f>ROUND(I129*H129,2)</f>
        <v>0</v>
      </c>
      <c r="BL129" s="16" t="s">
        <v>177</v>
      </c>
      <c r="BM129" s="173" t="s">
        <v>371</v>
      </c>
    </row>
    <row r="130" spans="1:65" s="2" customFormat="1" ht="19.5">
      <c r="A130" s="33"/>
      <c r="B130" s="34"/>
      <c r="C130" s="35"/>
      <c r="D130" s="177" t="s">
        <v>184</v>
      </c>
      <c r="E130" s="35"/>
      <c r="F130" s="187" t="s">
        <v>975</v>
      </c>
      <c r="G130" s="35"/>
      <c r="H130" s="35"/>
      <c r="I130" s="188"/>
      <c r="J130" s="35"/>
      <c r="K130" s="35"/>
      <c r="L130" s="38"/>
      <c r="M130" s="189"/>
      <c r="N130" s="190"/>
      <c r="O130" s="63"/>
      <c r="P130" s="63"/>
      <c r="Q130" s="63"/>
      <c r="R130" s="63"/>
      <c r="S130" s="63"/>
      <c r="T130" s="64"/>
      <c r="U130" s="33"/>
      <c r="V130" s="33"/>
      <c r="W130" s="33"/>
      <c r="X130" s="33"/>
      <c r="Y130" s="33"/>
      <c r="Z130" s="33"/>
      <c r="AA130" s="33"/>
      <c r="AB130" s="33"/>
      <c r="AC130" s="33"/>
      <c r="AD130" s="33"/>
      <c r="AE130" s="33"/>
      <c r="AT130" s="16" t="s">
        <v>184</v>
      </c>
      <c r="AU130" s="16" t="s">
        <v>76</v>
      </c>
    </row>
    <row r="131" spans="1:65" s="12" customFormat="1" ht="11.25">
      <c r="B131" s="175"/>
      <c r="C131" s="176"/>
      <c r="D131" s="177" t="s">
        <v>179</v>
      </c>
      <c r="E131" s="178" t="s">
        <v>35</v>
      </c>
      <c r="F131" s="179" t="s">
        <v>976</v>
      </c>
      <c r="G131" s="176"/>
      <c r="H131" s="180">
        <v>2</v>
      </c>
      <c r="I131" s="181"/>
      <c r="J131" s="176"/>
      <c r="K131" s="176"/>
      <c r="L131" s="182"/>
      <c r="M131" s="183"/>
      <c r="N131" s="184"/>
      <c r="O131" s="184"/>
      <c r="P131" s="184"/>
      <c r="Q131" s="184"/>
      <c r="R131" s="184"/>
      <c r="S131" s="184"/>
      <c r="T131" s="185"/>
      <c r="AT131" s="186" t="s">
        <v>179</v>
      </c>
      <c r="AU131" s="186" t="s">
        <v>76</v>
      </c>
      <c r="AV131" s="12" t="s">
        <v>85</v>
      </c>
      <c r="AW131" s="12" t="s">
        <v>37</v>
      </c>
      <c r="AX131" s="12" t="s">
        <v>83</v>
      </c>
      <c r="AY131" s="186" t="s">
        <v>176</v>
      </c>
    </row>
    <row r="132" spans="1:65" s="2" customFormat="1" ht="16.5" customHeight="1">
      <c r="A132" s="33"/>
      <c r="B132" s="34"/>
      <c r="C132" s="207" t="s">
        <v>279</v>
      </c>
      <c r="D132" s="207" t="s">
        <v>340</v>
      </c>
      <c r="E132" s="208" t="s">
        <v>918</v>
      </c>
      <c r="F132" s="209" t="s">
        <v>919</v>
      </c>
      <c r="G132" s="210" t="s">
        <v>257</v>
      </c>
      <c r="H132" s="211">
        <v>0.65</v>
      </c>
      <c r="I132" s="212"/>
      <c r="J132" s="213">
        <f>ROUND(I132*H132,2)</f>
        <v>0</v>
      </c>
      <c r="K132" s="209" t="s">
        <v>245</v>
      </c>
      <c r="L132" s="38"/>
      <c r="M132" s="214" t="s">
        <v>35</v>
      </c>
      <c r="N132" s="215" t="s">
        <v>47</v>
      </c>
      <c r="O132" s="63"/>
      <c r="P132" s="171">
        <f>O132*H132</f>
        <v>0</v>
      </c>
      <c r="Q132" s="171">
        <v>0</v>
      </c>
      <c r="R132" s="171">
        <f>Q132*H132</f>
        <v>0</v>
      </c>
      <c r="S132" s="171">
        <v>2.4</v>
      </c>
      <c r="T132" s="172">
        <f>S132*H132</f>
        <v>1.56</v>
      </c>
      <c r="U132" s="33"/>
      <c r="V132" s="33"/>
      <c r="W132" s="33"/>
      <c r="X132" s="33"/>
      <c r="Y132" s="33"/>
      <c r="Z132" s="33"/>
      <c r="AA132" s="33"/>
      <c r="AB132" s="33"/>
      <c r="AC132" s="33"/>
      <c r="AD132" s="33"/>
      <c r="AE132" s="33"/>
      <c r="AR132" s="173" t="s">
        <v>177</v>
      </c>
      <c r="AT132" s="173" t="s">
        <v>340</v>
      </c>
      <c r="AU132" s="173" t="s">
        <v>76</v>
      </c>
      <c r="AY132" s="16" t="s">
        <v>176</v>
      </c>
      <c r="BE132" s="174">
        <f>IF(N132="základní",J132,0)</f>
        <v>0</v>
      </c>
      <c r="BF132" s="174">
        <f>IF(N132="snížená",J132,0)</f>
        <v>0</v>
      </c>
      <c r="BG132" s="174">
        <f>IF(N132="zákl. přenesená",J132,0)</f>
        <v>0</v>
      </c>
      <c r="BH132" s="174">
        <f>IF(N132="sníž. přenesená",J132,0)</f>
        <v>0</v>
      </c>
      <c r="BI132" s="174">
        <f>IF(N132="nulová",J132,0)</f>
        <v>0</v>
      </c>
      <c r="BJ132" s="16" t="s">
        <v>83</v>
      </c>
      <c r="BK132" s="174">
        <f>ROUND(I132*H132,2)</f>
        <v>0</v>
      </c>
      <c r="BL132" s="16" t="s">
        <v>177</v>
      </c>
      <c r="BM132" s="173" t="s">
        <v>381</v>
      </c>
    </row>
    <row r="133" spans="1:65" s="2" customFormat="1" ht="19.5">
      <c r="A133" s="33"/>
      <c r="B133" s="34"/>
      <c r="C133" s="35"/>
      <c r="D133" s="177" t="s">
        <v>184</v>
      </c>
      <c r="E133" s="35"/>
      <c r="F133" s="187" t="s">
        <v>977</v>
      </c>
      <c r="G133" s="35"/>
      <c r="H133" s="35"/>
      <c r="I133" s="188"/>
      <c r="J133" s="35"/>
      <c r="K133" s="35"/>
      <c r="L133" s="38"/>
      <c r="M133" s="189"/>
      <c r="N133" s="190"/>
      <c r="O133" s="63"/>
      <c r="P133" s="63"/>
      <c r="Q133" s="63"/>
      <c r="R133" s="63"/>
      <c r="S133" s="63"/>
      <c r="T133" s="64"/>
      <c r="U133" s="33"/>
      <c r="V133" s="33"/>
      <c r="W133" s="33"/>
      <c r="X133" s="33"/>
      <c r="Y133" s="33"/>
      <c r="Z133" s="33"/>
      <c r="AA133" s="33"/>
      <c r="AB133" s="33"/>
      <c r="AC133" s="33"/>
      <c r="AD133" s="33"/>
      <c r="AE133" s="33"/>
      <c r="AT133" s="16" t="s">
        <v>184</v>
      </c>
      <c r="AU133" s="16" t="s">
        <v>76</v>
      </c>
    </row>
    <row r="134" spans="1:65" s="12" customFormat="1" ht="11.25">
      <c r="B134" s="175"/>
      <c r="C134" s="176"/>
      <c r="D134" s="177" t="s">
        <v>179</v>
      </c>
      <c r="E134" s="178" t="s">
        <v>35</v>
      </c>
      <c r="F134" s="179" t="s">
        <v>964</v>
      </c>
      <c r="G134" s="176"/>
      <c r="H134" s="180">
        <v>0.65</v>
      </c>
      <c r="I134" s="181"/>
      <c r="J134" s="176"/>
      <c r="K134" s="176"/>
      <c r="L134" s="182"/>
      <c r="M134" s="183"/>
      <c r="N134" s="184"/>
      <c r="O134" s="184"/>
      <c r="P134" s="184"/>
      <c r="Q134" s="184"/>
      <c r="R134" s="184"/>
      <c r="S134" s="184"/>
      <c r="T134" s="185"/>
      <c r="AT134" s="186" t="s">
        <v>179</v>
      </c>
      <c r="AU134" s="186" t="s">
        <v>76</v>
      </c>
      <c r="AV134" s="12" t="s">
        <v>85</v>
      </c>
      <c r="AW134" s="12" t="s">
        <v>37</v>
      </c>
      <c r="AX134" s="12" t="s">
        <v>83</v>
      </c>
      <c r="AY134" s="186" t="s">
        <v>176</v>
      </c>
    </row>
    <row r="135" spans="1:65" s="2" customFormat="1" ht="24">
      <c r="A135" s="33"/>
      <c r="B135" s="34"/>
      <c r="C135" s="207" t="s">
        <v>7</v>
      </c>
      <c r="D135" s="207" t="s">
        <v>340</v>
      </c>
      <c r="E135" s="208" t="s">
        <v>934</v>
      </c>
      <c r="F135" s="209" t="s">
        <v>935</v>
      </c>
      <c r="G135" s="210" t="s">
        <v>237</v>
      </c>
      <c r="H135" s="211">
        <v>8</v>
      </c>
      <c r="I135" s="212"/>
      <c r="J135" s="213">
        <f>ROUND(I135*H135,2)</f>
        <v>0</v>
      </c>
      <c r="K135" s="209" t="s">
        <v>245</v>
      </c>
      <c r="L135" s="38"/>
      <c r="M135" s="214" t="s">
        <v>35</v>
      </c>
      <c r="N135" s="215" t="s">
        <v>47</v>
      </c>
      <c r="O135" s="63"/>
      <c r="P135" s="171">
        <f>O135*H135</f>
        <v>0</v>
      </c>
      <c r="Q135" s="171">
        <v>7.7999999999999999E-4</v>
      </c>
      <c r="R135" s="171">
        <f>Q135*H135</f>
        <v>6.2399999999999999E-3</v>
      </c>
      <c r="S135" s="171">
        <v>1E-3</v>
      </c>
      <c r="T135" s="172">
        <f>S135*H135</f>
        <v>8.0000000000000002E-3</v>
      </c>
      <c r="U135" s="33"/>
      <c r="V135" s="33"/>
      <c r="W135" s="33"/>
      <c r="X135" s="33"/>
      <c r="Y135" s="33"/>
      <c r="Z135" s="33"/>
      <c r="AA135" s="33"/>
      <c r="AB135" s="33"/>
      <c r="AC135" s="33"/>
      <c r="AD135" s="33"/>
      <c r="AE135" s="33"/>
      <c r="AR135" s="173" t="s">
        <v>177</v>
      </c>
      <c r="AT135" s="173" t="s">
        <v>340</v>
      </c>
      <c r="AU135" s="173" t="s">
        <v>76</v>
      </c>
      <c r="AY135" s="16" t="s">
        <v>176</v>
      </c>
      <c r="BE135" s="174">
        <f>IF(N135="základní",J135,0)</f>
        <v>0</v>
      </c>
      <c r="BF135" s="174">
        <f>IF(N135="snížená",J135,0)</f>
        <v>0</v>
      </c>
      <c r="BG135" s="174">
        <f>IF(N135="zákl. přenesená",J135,0)</f>
        <v>0</v>
      </c>
      <c r="BH135" s="174">
        <f>IF(N135="sníž. přenesená",J135,0)</f>
        <v>0</v>
      </c>
      <c r="BI135" s="174">
        <f>IF(N135="nulová",J135,0)</f>
        <v>0</v>
      </c>
      <c r="BJ135" s="16" t="s">
        <v>83</v>
      </c>
      <c r="BK135" s="174">
        <f>ROUND(I135*H135,2)</f>
        <v>0</v>
      </c>
      <c r="BL135" s="16" t="s">
        <v>177</v>
      </c>
      <c r="BM135" s="173" t="s">
        <v>392</v>
      </c>
    </row>
    <row r="136" spans="1:65" s="2" customFormat="1" ht="19.5">
      <c r="A136" s="33"/>
      <c r="B136" s="34"/>
      <c r="C136" s="35"/>
      <c r="D136" s="177" t="s">
        <v>184</v>
      </c>
      <c r="E136" s="35"/>
      <c r="F136" s="187" t="s">
        <v>978</v>
      </c>
      <c r="G136" s="35"/>
      <c r="H136" s="35"/>
      <c r="I136" s="188"/>
      <c r="J136" s="35"/>
      <c r="K136" s="35"/>
      <c r="L136" s="38"/>
      <c r="M136" s="189"/>
      <c r="N136" s="190"/>
      <c r="O136" s="63"/>
      <c r="P136" s="63"/>
      <c r="Q136" s="63"/>
      <c r="R136" s="63"/>
      <c r="S136" s="63"/>
      <c r="T136" s="64"/>
      <c r="U136" s="33"/>
      <c r="V136" s="33"/>
      <c r="W136" s="33"/>
      <c r="X136" s="33"/>
      <c r="Y136" s="33"/>
      <c r="Z136" s="33"/>
      <c r="AA136" s="33"/>
      <c r="AB136" s="33"/>
      <c r="AC136" s="33"/>
      <c r="AD136" s="33"/>
      <c r="AE136" s="33"/>
      <c r="AT136" s="16" t="s">
        <v>184</v>
      </c>
      <c r="AU136" s="16" t="s">
        <v>76</v>
      </c>
    </row>
    <row r="137" spans="1:65" s="12" customFormat="1" ht="11.25">
      <c r="B137" s="175"/>
      <c r="C137" s="176"/>
      <c r="D137" s="177" t="s">
        <v>179</v>
      </c>
      <c r="E137" s="178" t="s">
        <v>35</v>
      </c>
      <c r="F137" s="179" t="s">
        <v>186</v>
      </c>
      <c r="G137" s="176"/>
      <c r="H137" s="180">
        <v>8</v>
      </c>
      <c r="I137" s="181"/>
      <c r="J137" s="176"/>
      <c r="K137" s="176"/>
      <c r="L137" s="182"/>
      <c r="M137" s="183"/>
      <c r="N137" s="184"/>
      <c r="O137" s="184"/>
      <c r="P137" s="184"/>
      <c r="Q137" s="184"/>
      <c r="R137" s="184"/>
      <c r="S137" s="184"/>
      <c r="T137" s="185"/>
      <c r="AT137" s="186" t="s">
        <v>179</v>
      </c>
      <c r="AU137" s="186" t="s">
        <v>76</v>
      </c>
      <c r="AV137" s="12" t="s">
        <v>85</v>
      </c>
      <c r="AW137" s="12" t="s">
        <v>37</v>
      </c>
      <c r="AX137" s="12" t="s">
        <v>83</v>
      </c>
      <c r="AY137" s="186" t="s">
        <v>176</v>
      </c>
    </row>
    <row r="138" spans="1:65" s="2" customFormat="1" ht="24">
      <c r="A138" s="33"/>
      <c r="B138" s="34"/>
      <c r="C138" s="207" t="s">
        <v>288</v>
      </c>
      <c r="D138" s="207" t="s">
        <v>340</v>
      </c>
      <c r="E138" s="208" t="s">
        <v>940</v>
      </c>
      <c r="F138" s="209" t="s">
        <v>941</v>
      </c>
      <c r="G138" s="210" t="s">
        <v>244</v>
      </c>
      <c r="H138" s="211">
        <v>2.04</v>
      </c>
      <c r="I138" s="212"/>
      <c r="J138" s="213">
        <f>ROUND(I138*H138,2)</f>
        <v>0</v>
      </c>
      <c r="K138" s="209" t="s">
        <v>245</v>
      </c>
      <c r="L138" s="38"/>
      <c r="M138" s="214" t="s">
        <v>35</v>
      </c>
      <c r="N138" s="215" t="s">
        <v>47</v>
      </c>
      <c r="O138" s="63"/>
      <c r="P138" s="171">
        <f>O138*H138</f>
        <v>0</v>
      </c>
      <c r="Q138" s="171">
        <v>0</v>
      </c>
      <c r="R138" s="171">
        <f>Q138*H138</f>
        <v>0</v>
      </c>
      <c r="S138" s="171">
        <v>0</v>
      </c>
      <c r="T138" s="172">
        <f>S138*H138</f>
        <v>0</v>
      </c>
      <c r="U138" s="33"/>
      <c r="V138" s="33"/>
      <c r="W138" s="33"/>
      <c r="X138" s="33"/>
      <c r="Y138" s="33"/>
      <c r="Z138" s="33"/>
      <c r="AA138" s="33"/>
      <c r="AB138" s="33"/>
      <c r="AC138" s="33"/>
      <c r="AD138" s="33"/>
      <c r="AE138" s="33"/>
      <c r="AR138" s="173" t="s">
        <v>177</v>
      </c>
      <c r="AT138" s="173" t="s">
        <v>340</v>
      </c>
      <c r="AU138" s="173" t="s">
        <v>76</v>
      </c>
      <c r="AY138" s="16" t="s">
        <v>176</v>
      </c>
      <c r="BE138" s="174">
        <f>IF(N138="základní",J138,0)</f>
        <v>0</v>
      </c>
      <c r="BF138" s="174">
        <f>IF(N138="snížená",J138,0)</f>
        <v>0</v>
      </c>
      <c r="BG138" s="174">
        <f>IF(N138="zákl. přenesená",J138,0)</f>
        <v>0</v>
      </c>
      <c r="BH138" s="174">
        <f>IF(N138="sníž. přenesená",J138,0)</f>
        <v>0</v>
      </c>
      <c r="BI138" s="174">
        <f>IF(N138="nulová",J138,0)</f>
        <v>0</v>
      </c>
      <c r="BJ138" s="16" t="s">
        <v>83</v>
      </c>
      <c r="BK138" s="174">
        <f>ROUND(I138*H138,2)</f>
        <v>0</v>
      </c>
      <c r="BL138" s="16" t="s">
        <v>177</v>
      </c>
      <c r="BM138" s="173" t="s">
        <v>403</v>
      </c>
    </row>
    <row r="139" spans="1:65" s="2" customFormat="1" ht="19.5">
      <c r="A139" s="33"/>
      <c r="B139" s="34"/>
      <c r="C139" s="35"/>
      <c r="D139" s="177" t="s">
        <v>184</v>
      </c>
      <c r="E139" s="35"/>
      <c r="F139" s="187" t="s">
        <v>979</v>
      </c>
      <c r="G139" s="35"/>
      <c r="H139" s="35"/>
      <c r="I139" s="188"/>
      <c r="J139" s="35"/>
      <c r="K139" s="35"/>
      <c r="L139" s="38"/>
      <c r="M139" s="189"/>
      <c r="N139" s="190"/>
      <c r="O139" s="63"/>
      <c r="P139" s="63"/>
      <c r="Q139" s="63"/>
      <c r="R139" s="63"/>
      <c r="S139" s="63"/>
      <c r="T139" s="64"/>
      <c r="U139" s="33"/>
      <c r="V139" s="33"/>
      <c r="W139" s="33"/>
      <c r="X139" s="33"/>
      <c r="Y139" s="33"/>
      <c r="Z139" s="33"/>
      <c r="AA139" s="33"/>
      <c r="AB139" s="33"/>
      <c r="AC139" s="33"/>
      <c r="AD139" s="33"/>
      <c r="AE139" s="33"/>
      <c r="AT139" s="16" t="s">
        <v>184</v>
      </c>
      <c r="AU139" s="16" t="s">
        <v>76</v>
      </c>
    </row>
    <row r="140" spans="1:65" s="12" customFormat="1" ht="11.25">
      <c r="B140" s="175"/>
      <c r="C140" s="176"/>
      <c r="D140" s="177" t="s">
        <v>179</v>
      </c>
      <c r="E140" s="178" t="s">
        <v>35</v>
      </c>
      <c r="F140" s="179" t="s">
        <v>948</v>
      </c>
      <c r="G140" s="176"/>
      <c r="H140" s="180">
        <v>2.04</v>
      </c>
      <c r="I140" s="181"/>
      <c r="J140" s="176"/>
      <c r="K140" s="176"/>
      <c r="L140" s="182"/>
      <c r="M140" s="183"/>
      <c r="N140" s="184"/>
      <c r="O140" s="184"/>
      <c r="P140" s="184"/>
      <c r="Q140" s="184"/>
      <c r="R140" s="184"/>
      <c r="S140" s="184"/>
      <c r="T140" s="185"/>
      <c r="AT140" s="186" t="s">
        <v>179</v>
      </c>
      <c r="AU140" s="186" t="s">
        <v>76</v>
      </c>
      <c r="AV140" s="12" t="s">
        <v>85</v>
      </c>
      <c r="AW140" s="12" t="s">
        <v>37</v>
      </c>
      <c r="AX140" s="12" t="s">
        <v>83</v>
      </c>
      <c r="AY140" s="186" t="s">
        <v>176</v>
      </c>
    </row>
    <row r="141" spans="1:65" s="13" customFormat="1" ht="25.9" customHeight="1">
      <c r="B141" s="191"/>
      <c r="C141" s="192"/>
      <c r="D141" s="193" t="s">
        <v>75</v>
      </c>
      <c r="E141" s="194" t="s">
        <v>336</v>
      </c>
      <c r="F141" s="194" t="s">
        <v>337</v>
      </c>
      <c r="G141" s="192"/>
      <c r="H141" s="192"/>
      <c r="I141" s="195"/>
      <c r="J141" s="196">
        <f>BK141</f>
        <v>0</v>
      </c>
      <c r="K141" s="192"/>
      <c r="L141" s="197"/>
      <c r="M141" s="198"/>
      <c r="N141" s="199"/>
      <c r="O141" s="199"/>
      <c r="P141" s="200">
        <f>P142</f>
        <v>0</v>
      </c>
      <c r="Q141" s="199"/>
      <c r="R141" s="200">
        <f>R142</f>
        <v>0</v>
      </c>
      <c r="S141" s="199"/>
      <c r="T141" s="201">
        <f>T142</f>
        <v>0</v>
      </c>
      <c r="AR141" s="202" t="s">
        <v>83</v>
      </c>
      <c r="AT141" s="203" t="s">
        <v>75</v>
      </c>
      <c r="AU141" s="203" t="s">
        <v>76</v>
      </c>
      <c r="AY141" s="202" t="s">
        <v>176</v>
      </c>
      <c r="BK141" s="204">
        <f>BK142</f>
        <v>0</v>
      </c>
    </row>
    <row r="142" spans="1:65" s="13" customFormat="1" ht="22.9" customHeight="1">
      <c r="B142" s="191"/>
      <c r="C142" s="192"/>
      <c r="D142" s="193" t="s">
        <v>75</v>
      </c>
      <c r="E142" s="205" t="s">
        <v>83</v>
      </c>
      <c r="F142" s="205" t="s">
        <v>838</v>
      </c>
      <c r="G142" s="192"/>
      <c r="H142" s="192"/>
      <c r="I142" s="195"/>
      <c r="J142" s="206">
        <f>BK142</f>
        <v>0</v>
      </c>
      <c r="K142" s="192"/>
      <c r="L142" s="197"/>
      <c r="M142" s="198"/>
      <c r="N142" s="199"/>
      <c r="O142" s="199"/>
      <c r="P142" s="200">
        <f>SUM(P143:P147)</f>
        <v>0</v>
      </c>
      <c r="Q142" s="199"/>
      <c r="R142" s="200">
        <f>SUM(R143:R147)</f>
        <v>0</v>
      </c>
      <c r="S142" s="199"/>
      <c r="T142" s="201">
        <f>SUM(T143:T147)</f>
        <v>0</v>
      </c>
      <c r="AR142" s="202" t="s">
        <v>83</v>
      </c>
      <c r="AT142" s="203" t="s">
        <v>75</v>
      </c>
      <c r="AU142" s="203" t="s">
        <v>83</v>
      </c>
      <c r="AY142" s="202" t="s">
        <v>176</v>
      </c>
      <c r="BK142" s="204">
        <f>SUM(BK143:BK147)</f>
        <v>0</v>
      </c>
    </row>
    <row r="143" spans="1:65" s="2" customFormat="1" ht="24">
      <c r="A143" s="33"/>
      <c r="B143" s="34"/>
      <c r="C143" s="207" t="s">
        <v>292</v>
      </c>
      <c r="D143" s="207" t="s">
        <v>340</v>
      </c>
      <c r="E143" s="208" t="s">
        <v>862</v>
      </c>
      <c r="F143" s="209" t="s">
        <v>863</v>
      </c>
      <c r="G143" s="210" t="s">
        <v>257</v>
      </c>
      <c r="H143" s="211">
        <v>4.6500000000000004</v>
      </c>
      <c r="I143" s="212"/>
      <c r="J143" s="213">
        <f>ROUND(I143*H143,2)</f>
        <v>0</v>
      </c>
      <c r="K143" s="209" t="s">
        <v>245</v>
      </c>
      <c r="L143" s="38"/>
      <c r="M143" s="214" t="s">
        <v>35</v>
      </c>
      <c r="N143" s="215" t="s">
        <v>47</v>
      </c>
      <c r="O143" s="63"/>
      <c r="P143" s="171">
        <f>O143*H143</f>
        <v>0</v>
      </c>
      <c r="Q143" s="171">
        <v>0</v>
      </c>
      <c r="R143" s="171">
        <f>Q143*H143</f>
        <v>0</v>
      </c>
      <c r="S143" s="171">
        <v>0</v>
      </c>
      <c r="T143" s="172">
        <f>S143*H143</f>
        <v>0</v>
      </c>
      <c r="U143" s="33"/>
      <c r="V143" s="33"/>
      <c r="W143" s="33"/>
      <c r="X143" s="33"/>
      <c r="Y143" s="33"/>
      <c r="Z143" s="33"/>
      <c r="AA143" s="33"/>
      <c r="AB143" s="33"/>
      <c r="AC143" s="33"/>
      <c r="AD143" s="33"/>
      <c r="AE143" s="33"/>
      <c r="AR143" s="173" t="s">
        <v>177</v>
      </c>
      <c r="AT143" s="173" t="s">
        <v>340</v>
      </c>
      <c r="AU143" s="173" t="s">
        <v>85</v>
      </c>
      <c r="AY143" s="16" t="s">
        <v>176</v>
      </c>
      <c r="BE143" s="174">
        <f>IF(N143="základní",J143,0)</f>
        <v>0</v>
      </c>
      <c r="BF143" s="174">
        <f>IF(N143="snížená",J143,0)</f>
        <v>0</v>
      </c>
      <c r="BG143" s="174">
        <f>IF(N143="zákl. přenesená",J143,0)</f>
        <v>0</v>
      </c>
      <c r="BH143" s="174">
        <f>IF(N143="sníž. přenesená",J143,0)</f>
        <v>0</v>
      </c>
      <c r="BI143" s="174">
        <f>IF(N143="nulová",J143,0)</f>
        <v>0</v>
      </c>
      <c r="BJ143" s="16" t="s">
        <v>83</v>
      </c>
      <c r="BK143" s="174">
        <f>ROUND(I143*H143,2)</f>
        <v>0</v>
      </c>
      <c r="BL143" s="16" t="s">
        <v>177</v>
      </c>
      <c r="BM143" s="173" t="s">
        <v>980</v>
      </c>
    </row>
    <row r="144" spans="1:65" s="2" customFormat="1" ht="19.5">
      <c r="A144" s="33"/>
      <c r="B144" s="34"/>
      <c r="C144" s="35"/>
      <c r="D144" s="177" t="s">
        <v>184</v>
      </c>
      <c r="E144" s="35"/>
      <c r="F144" s="187" t="s">
        <v>981</v>
      </c>
      <c r="G144" s="35"/>
      <c r="H144" s="35"/>
      <c r="I144" s="188"/>
      <c r="J144" s="35"/>
      <c r="K144" s="35"/>
      <c r="L144" s="38"/>
      <c r="M144" s="189"/>
      <c r="N144" s="190"/>
      <c r="O144" s="63"/>
      <c r="P144" s="63"/>
      <c r="Q144" s="63"/>
      <c r="R144" s="63"/>
      <c r="S144" s="63"/>
      <c r="T144" s="64"/>
      <c r="U144" s="33"/>
      <c r="V144" s="33"/>
      <c r="W144" s="33"/>
      <c r="X144" s="33"/>
      <c r="Y144" s="33"/>
      <c r="Z144" s="33"/>
      <c r="AA144" s="33"/>
      <c r="AB144" s="33"/>
      <c r="AC144" s="33"/>
      <c r="AD144" s="33"/>
      <c r="AE144" s="33"/>
      <c r="AT144" s="16" t="s">
        <v>184</v>
      </c>
      <c r="AU144" s="16" t="s">
        <v>85</v>
      </c>
    </row>
    <row r="145" spans="1:65" s="12" customFormat="1" ht="11.25">
      <c r="B145" s="175"/>
      <c r="C145" s="176"/>
      <c r="D145" s="177" t="s">
        <v>179</v>
      </c>
      <c r="E145" s="178" t="s">
        <v>35</v>
      </c>
      <c r="F145" s="179" t="s">
        <v>960</v>
      </c>
      <c r="G145" s="176"/>
      <c r="H145" s="180">
        <v>4.6500000000000004</v>
      </c>
      <c r="I145" s="181"/>
      <c r="J145" s="176"/>
      <c r="K145" s="176"/>
      <c r="L145" s="182"/>
      <c r="M145" s="183"/>
      <c r="N145" s="184"/>
      <c r="O145" s="184"/>
      <c r="P145" s="184"/>
      <c r="Q145" s="184"/>
      <c r="R145" s="184"/>
      <c r="S145" s="184"/>
      <c r="T145" s="185"/>
      <c r="AT145" s="186" t="s">
        <v>179</v>
      </c>
      <c r="AU145" s="186" t="s">
        <v>85</v>
      </c>
      <c r="AV145" s="12" t="s">
        <v>85</v>
      </c>
      <c r="AW145" s="12" t="s">
        <v>37</v>
      </c>
      <c r="AX145" s="12" t="s">
        <v>83</v>
      </c>
      <c r="AY145" s="186" t="s">
        <v>176</v>
      </c>
    </row>
    <row r="146" spans="1:65" s="2" customFormat="1" ht="24">
      <c r="A146" s="33"/>
      <c r="B146" s="34"/>
      <c r="C146" s="207" t="s">
        <v>296</v>
      </c>
      <c r="D146" s="207" t="s">
        <v>340</v>
      </c>
      <c r="E146" s="208" t="s">
        <v>873</v>
      </c>
      <c r="F146" s="209" t="s">
        <v>874</v>
      </c>
      <c r="G146" s="210" t="s">
        <v>257</v>
      </c>
      <c r="H146" s="211">
        <v>4.6500000000000004</v>
      </c>
      <c r="I146" s="212"/>
      <c r="J146" s="213">
        <f>ROUND(I146*H146,2)</f>
        <v>0</v>
      </c>
      <c r="K146" s="209" t="s">
        <v>245</v>
      </c>
      <c r="L146" s="38"/>
      <c r="M146" s="214" t="s">
        <v>35</v>
      </c>
      <c r="N146" s="215" t="s">
        <v>47</v>
      </c>
      <c r="O146" s="63"/>
      <c r="P146" s="171">
        <f>O146*H146</f>
        <v>0</v>
      </c>
      <c r="Q146" s="171">
        <v>0</v>
      </c>
      <c r="R146" s="171">
        <f>Q146*H146</f>
        <v>0</v>
      </c>
      <c r="S146" s="171">
        <v>0</v>
      </c>
      <c r="T146" s="172">
        <f>S146*H146</f>
        <v>0</v>
      </c>
      <c r="U146" s="33"/>
      <c r="V146" s="33"/>
      <c r="W146" s="33"/>
      <c r="X146" s="33"/>
      <c r="Y146" s="33"/>
      <c r="Z146" s="33"/>
      <c r="AA146" s="33"/>
      <c r="AB146" s="33"/>
      <c r="AC146" s="33"/>
      <c r="AD146" s="33"/>
      <c r="AE146" s="33"/>
      <c r="AR146" s="173" t="s">
        <v>177</v>
      </c>
      <c r="AT146" s="173" t="s">
        <v>340</v>
      </c>
      <c r="AU146" s="173" t="s">
        <v>85</v>
      </c>
      <c r="AY146" s="16" t="s">
        <v>176</v>
      </c>
      <c r="BE146" s="174">
        <f>IF(N146="základní",J146,0)</f>
        <v>0</v>
      </c>
      <c r="BF146" s="174">
        <f>IF(N146="snížená",J146,0)</f>
        <v>0</v>
      </c>
      <c r="BG146" s="174">
        <f>IF(N146="zákl. přenesená",J146,0)</f>
        <v>0</v>
      </c>
      <c r="BH146" s="174">
        <f>IF(N146="sníž. přenesená",J146,0)</f>
        <v>0</v>
      </c>
      <c r="BI146" s="174">
        <f>IF(N146="nulová",J146,0)</f>
        <v>0</v>
      </c>
      <c r="BJ146" s="16" t="s">
        <v>83</v>
      </c>
      <c r="BK146" s="174">
        <f>ROUND(I146*H146,2)</f>
        <v>0</v>
      </c>
      <c r="BL146" s="16" t="s">
        <v>177</v>
      </c>
      <c r="BM146" s="173" t="s">
        <v>982</v>
      </c>
    </row>
    <row r="147" spans="1:65" s="12" customFormat="1" ht="11.25">
      <c r="B147" s="175"/>
      <c r="C147" s="176"/>
      <c r="D147" s="177" t="s">
        <v>179</v>
      </c>
      <c r="E147" s="178" t="s">
        <v>35</v>
      </c>
      <c r="F147" s="179" t="s">
        <v>960</v>
      </c>
      <c r="G147" s="176"/>
      <c r="H147" s="180">
        <v>4.6500000000000004</v>
      </c>
      <c r="I147" s="181"/>
      <c r="J147" s="176"/>
      <c r="K147" s="176"/>
      <c r="L147" s="182"/>
      <c r="M147" s="216"/>
      <c r="N147" s="217"/>
      <c r="O147" s="217"/>
      <c r="P147" s="217"/>
      <c r="Q147" s="217"/>
      <c r="R147" s="217"/>
      <c r="S147" s="217"/>
      <c r="T147" s="218"/>
      <c r="AT147" s="186" t="s">
        <v>179</v>
      </c>
      <c r="AU147" s="186" t="s">
        <v>85</v>
      </c>
      <c r="AV147" s="12" t="s">
        <v>85</v>
      </c>
      <c r="AW147" s="12" t="s">
        <v>37</v>
      </c>
      <c r="AX147" s="12" t="s">
        <v>83</v>
      </c>
      <c r="AY147" s="186" t="s">
        <v>176</v>
      </c>
    </row>
    <row r="148" spans="1:65" s="2" customFormat="1" ht="6.95" customHeight="1">
      <c r="A148" s="33"/>
      <c r="B148" s="46"/>
      <c r="C148" s="47"/>
      <c r="D148" s="47"/>
      <c r="E148" s="47"/>
      <c r="F148" s="47"/>
      <c r="G148" s="47"/>
      <c r="H148" s="47"/>
      <c r="I148" s="47"/>
      <c r="J148" s="47"/>
      <c r="K148" s="47"/>
      <c r="L148" s="38"/>
      <c r="M148" s="33"/>
      <c r="O148" s="33"/>
      <c r="P148" s="33"/>
      <c r="Q148" s="33"/>
      <c r="R148" s="33"/>
      <c r="S148" s="33"/>
      <c r="T148" s="33"/>
      <c r="U148" s="33"/>
      <c r="V148" s="33"/>
      <c r="W148" s="33"/>
      <c r="X148" s="33"/>
      <c r="Y148" s="33"/>
      <c r="Z148" s="33"/>
      <c r="AA148" s="33"/>
      <c r="AB148" s="33"/>
      <c r="AC148" s="33"/>
      <c r="AD148" s="33"/>
      <c r="AE148" s="33"/>
    </row>
  </sheetData>
  <sheetProtection algorithmName="SHA-512" hashValue="Tr8oo0SlTzeLXVPzxcgjomkiTPZjmiad+SflW9bQAP23YGyAO8BkHzcvMRzRLwltQzGvGkMBhGh6VtYw3is+mg==" saltValue="1wmgJ7CIEnK1RYQ15hD1Ih8EeYGpVMebe+/kQGVg8HggtacOCEL0bx390oreGXpRcVny5eV6EelmM63/d0h3Sg==" spinCount="100000" sheet="1" objects="1" scenarios="1" formatColumns="0" formatRows="0" autoFilter="0"/>
  <autoFilter ref="C80:K147"/>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136</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2" customFormat="1" ht="12" customHeight="1">
      <c r="A8" s="33"/>
      <c r="B8" s="38"/>
      <c r="C8" s="33"/>
      <c r="D8" s="111" t="s">
        <v>144</v>
      </c>
      <c r="E8" s="33"/>
      <c r="F8" s="33"/>
      <c r="G8" s="33"/>
      <c r="H8" s="33"/>
      <c r="I8" s="33"/>
      <c r="J8" s="33"/>
      <c r="K8" s="33"/>
      <c r="L8" s="112"/>
      <c r="S8" s="33"/>
      <c r="T8" s="33"/>
      <c r="U8" s="33"/>
      <c r="V8" s="33"/>
      <c r="W8" s="33"/>
      <c r="X8" s="33"/>
      <c r="Y8" s="33"/>
      <c r="Z8" s="33"/>
      <c r="AA8" s="33"/>
      <c r="AB8" s="33"/>
      <c r="AC8" s="33"/>
      <c r="AD8" s="33"/>
      <c r="AE8" s="33"/>
    </row>
    <row r="9" spans="1:46" s="2" customFormat="1" ht="16.5" customHeight="1">
      <c r="A9" s="33"/>
      <c r="B9" s="38"/>
      <c r="C9" s="33"/>
      <c r="D9" s="33"/>
      <c r="E9" s="353" t="s">
        <v>983</v>
      </c>
      <c r="F9" s="352"/>
      <c r="G9" s="352"/>
      <c r="H9" s="352"/>
      <c r="I9" s="33"/>
      <c r="J9" s="33"/>
      <c r="K9" s="33"/>
      <c r="L9" s="112"/>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02" t="s">
        <v>23</v>
      </c>
      <c r="G12" s="33"/>
      <c r="H12" s="33"/>
      <c r="I12" s="111" t="s">
        <v>24</v>
      </c>
      <c r="J12" s="113" t="str">
        <f>'Rekapitulace stavby'!AN8</f>
        <v>1. 4. 2021</v>
      </c>
      <c r="K12" s="33"/>
      <c r="L12" s="112"/>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02" t="s">
        <v>35</v>
      </c>
      <c r="K14" s="33"/>
      <c r="L14" s="112"/>
      <c r="S14" s="33"/>
      <c r="T14" s="33"/>
      <c r="U14" s="33"/>
      <c r="V14" s="33"/>
      <c r="W14" s="33"/>
      <c r="X14" s="33"/>
      <c r="Y14" s="33"/>
      <c r="Z14" s="33"/>
      <c r="AA14" s="33"/>
      <c r="AB14" s="33"/>
      <c r="AC14" s="33"/>
      <c r="AD14" s="33"/>
      <c r="AE14" s="33"/>
    </row>
    <row r="15" spans="1:46" s="2" customFormat="1" ht="18" customHeight="1">
      <c r="A15" s="33"/>
      <c r="B15" s="38"/>
      <c r="C15" s="33"/>
      <c r="D15" s="33"/>
      <c r="E15" s="102" t="s">
        <v>829</v>
      </c>
      <c r="F15" s="33"/>
      <c r="G15" s="33"/>
      <c r="H15" s="33"/>
      <c r="I15" s="111" t="s">
        <v>30</v>
      </c>
      <c r="J15" s="102" t="s">
        <v>35</v>
      </c>
      <c r="K15" s="33"/>
      <c r="L15" s="112"/>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customHeight="1">
      <c r="A18" s="33"/>
      <c r="B18" s="38"/>
      <c r="C18" s="33"/>
      <c r="D18" s="33"/>
      <c r="E18" s="354" t="str">
        <f>'Rekapitulace stavby'!E14</f>
        <v>Vyplň údaj</v>
      </c>
      <c r="F18" s="355"/>
      <c r="G18" s="355"/>
      <c r="H18" s="355"/>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customHeight="1">
      <c r="A23" s="33"/>
      <c r="B23" s="38"/>
      <c r="C23" s="33"/>
      <c r="D23" s="111" t="s">
        <v>38</v>
      </c>
      <c r="E23" s="33"/>
      <c r="F23" s="33"/>
      <c r="G23" s="33"/>
      <c r="H23" s="33"/>
      <c r="I23" s="111" t="s">
        <v>27</v>
      </c>
      <c r="J23" s="102" t="str">
        <f>IF('Rekapitulace stavby'!AN19="","",'Rekapitulace stavby'!AN19)</f>
        <v/>
      </c>
      <c r="K23" s="33"/>
      <c r="L23" s="112"/>
      <c r="S23" s="33"/>
      <c r="T23" s="33"/>
      <c r="U23" s="33"/>
      <c r="V23" s="33"/>
      <c r="W23" s="33"/>
      <c r="X23" s="33"/>
      <c r="Y23" s="33"/>
      <c r="Z23" s="33"/>
      <c r="AA23" s="33"/>
      <c r="AB23" s="33"/>
      <c r="AC23" s="33"/>
      <c r="AD23" s="33"/>
      <c r="AE23" s="33"/>
    </row>
    <row r="24" spans="1:31" s="2" customFormat="1" ht="18" customHeight="1">
      <c r="A24" s="33"/>
      <c r="B24" s="38"/>
      <c r="C24" s="33"/>
      <c r="D24" s="33"/>
      <c r="E24" s="102" t="str">
        <f>IF('Rekapitulace stavby'!E20="","",'Rekapitulace stavby'!E20)</f>
        <v>Libor Brabenec</v>
      </c>
      <c r="F24" s="33"/>
      <c r="G24" s="33"/>
      <c r="H24" s="33"/>
      <c r="I24" s="111" t="s">
        <v>30</v>
      </c>
      <c r="J24" s="102" t="str">
        <f>IF('Rekapitulace stavby'!AN20="","",'Rekapitulace stavby'!AN20)</f>
        <v/>
      </c>
      <c r="K24" s="33"/>
      <c r="L24" s="112"/>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16.5" customHeight="1">
      <c r="A27" s="114"/>
      <c r="B27" s="115"/>
      <c r="C27" s="114"/>
      <c r="D27" s="114"/>
      <c r="E27" s="356" t="s">
        <v>35</v>
      </c>
      <c r="F27" s="356"/>
      <c r="G27" s="356"/>
      <c r="H27" s="356"/>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customHeight="1">
      <c r="A30" s="33"/>
      <c r="B30" s="38"/>
      <c r="C30" s="33"/>
      <c r="D30" s="118" t="s">
        <v>42</v>
      </c>
      <c r="E30" s="33"/>
      <c r="F30" s="33"/>
      <c r="G30" s="33"/>
      <c r="H30" s="33"/>
      <c r="I30" s="33"/>
      <c r="J30" s="119">
        <f>ROUND(J82, 2)</f>
        <v>0</v>
      </c>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customHeight="1">
      <c r="A33" s="33"/>
      <c r="B33" s="38"/>
      <c r="C33" s="33"/>
      <c r="D33" s="121" t="s">
        <v>46</v>
      </c>
      <c r="E33" s="111" t="s">
        <v>47</v>
      </c>
      <c r="F33" s="122">
        <f>ROUND((SUM(BE82:BE156)),  2)</f>
        <v>0</v>
      </c>
      <c r="G33" s="33"/>
      <c r="H33" s="33"/>
      <c r="I33" s="123">
        <v>0.21</v>
      </c>
      <c r="J33" s="122">
        <f>ROUND(((SUM(BE82:BE156))*I33),  2)</f>
        <v>0</v>
      </c>
      <c r="K33" s="33"/>
      <c r="L33" s="112"/>
      <c r="S33" s="33"/>
      <c r="T33" s="33"/>
      <c r="U33" s="33"/>
      <c r="V33" s="33"/>
      <c r="W33" s="33"/>
      <c r="X33" s="33"/>
      <c r="Y33" s="33"/>
      <c r="Z33" s="33"/>
      <c r="AA33" s="33"/>
      <c r="AB33" s="33"/>
      <c r="AC33" s="33"/>
      <c r="AD33" s="33"/>
      <c r="AE33" s="33"/>
    </row>
    <row r="34" spans="1:31" s="2" customFormat="1" ht="14.45" customHeight="1">
      <c r="A34" s="33"/>
      <c r="B34" s="38"/>
      <c r="C34" s="33"/>
      <c r="D34" s="33"/>
      <c r="E34" s="111" t="s">
        <v>48</v>
      </c>
      <c r="F34" s="122">
        <f>ROUND((SUM(BF82:BF156)),  2)</f>
        <v>0</v>
      </c>
      <c r="G34" s="33"/>
      <c r="H34" s="33"/>
      <c r="I34" s="123">
        <v>0.15</v>
      </c>
      <c r="J34" s="122">
        <f>ROUND(((SUM(BF82:BF156))*I34),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ROUND((SUM(BG82:BG156)),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ROUND((SUM(BH82:BH156)),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ROUND((SUM(BI82:BI156)),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4" spans="1:31" s="2" customFormat="1" ht="6.95"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customHeight="1">
      <c r="A45" s="33"/>
      <c r="B45" s="34"/>
      <c r="C45" s="22" t="s">
        <v>150</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customHeight="1">
      <c r="A48" s="33"/>
      <c r="B48" s="34"/>
      <c r="C48" s="35"/>
      <c r="D48" s="35"/>
      <c r="E48" s="357" t="str">
        <f>E7</f>
        <v>KR_Oprava trati v úseku Číčenice - Vodňany_bez_mat_zadavatele</v>
      </c>
      <c r="F48" s="358"/>
      <c r="G48" s="358"/>
      <c r="H48" s="358"/>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144</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06" t="str">
        <f>E9</f>
        <v>SO 09 - Oprava propustku v km 3,592</v>
      </c>
      <c r="F50" s="359"/>
      <c r="G50" s="359"/>
      <c r="H50" s="359"/>
      <c r="I50" s="35"/>
      <c r="J50" s="35"/>
      <c r="K50" s="35"/>
      <c r="L50" s="112"/>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customHeight="1">
      <c r="A52" s="33"/>
      <c r="B52" s="34"/>
      <c r="C52" s="28" t="s">
        <v>22</v>
      </c>
      <c r="D52" s="35"/>
      <c r="E52" s="35"/>
      <c r="F52" s="26" t="str">
        <f>F12</f>
        <v>trať 197 dle JŘ, TÚ Číčenice - Vodňany</v>
      </c>
      <c r="G52" s="35"/>
      <c r="H52" s="35"/>
      <c r="I52" s="28" t="s">
        <v>24</v>
      </c>
      <c r="J52" s="58" t="str">
        <f>IF(J12="","",J12)</f>
        <v>1. 4. 2021</v>
      </c>
      <c r="K52" s="35"/>
      <c r="L52" s="112"/>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customHeight="1">
      <c r="A54" s="33"/>
      <c r="B54" s="34"/>
      <c r="C54" s="28" t="s">
        <v>26</v>
      </c>
      <c r="D54" s="35"/>
      <c r="E54" s="35"/>
      <c r="F54" s="26" t="str">
        <f>E15</f>
        <v>Správa železnic, s. o.,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customHeight="1">
      <c r="A57" s="33"/>
      <c r="B57" s="34"/>
      <c r="C57" s="135" t="s">
        <v>151</v>
      </c>
      <c r="D57" s="136"/>
      <c r="E57" s="136"/>
      <c r="F57" s="136"/>
      <c r="G57" s="136"/>
      <c r="H57" s="136"/>
      <c r="I57" s="136"/>
      <c r="J57" s="137" t="s">
        <v>152</v>
      </c>
      <c r="K57" s="136"/>
      <c r="L57" s="112"/>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customHeight="1">
      <c r="A59" s="33"/>
      <c r="B59" s="34"/>
      <c r="C59" s="138" t="s">
        <v>74</v>
      </c>
      <c r="D59" s="35"/>
      <c r="E59" s="35"/>
      <c r="F59" s="35"/>
      <c r="G59" s="35"/>
      <c r="H59" s="35"/>
      <c r="I59" s="35"/>
      <c r="J59" s="76">
        <f>J82</f>
        <v>0</v>
      </c>
      <c r="K59" s="35"/>
      <c r="L59" s="112"/>
      <c r="S59" s="33"/>
      <c r="T59" s="33"/>
      <c r="U59" s="33"/>
      <c r="V59" s="33"/>
      <c r="W59" s="33"/>
      <c r="X59" s="33"/>
      <c r="Y59" s="33"/>
      <c r="Z59" s="33"/>
      <c r="AA59" s="33"/>
      <c r="AB59" s="33"/>
      <c r="AC59" s="33"/>
      <c r="AD59" s="33"/>
      <c r="AE59" s="33"/>
      <c r="AU59" s="16" t="s">
        <v>153</v>
      </c>
    </row>
    <row r="60" spans="1:47" s="9" customFormat="1" ht="24.95" customHeight="1">
      <c r="B60" s="139"/>
      <c r="C60" s="140"/>
      <c r="D60" s="141" t="s">
        <v>154</v>
      </c>
      <c r="E60" s="142"/>
      <c r="F60" s="142"/>
      <c r="G60" s="142"/>
      <c r="H60" s="142"/>
      <c r="I60" s="142"/>
      <c r="J60" s="143">
        <f>J146</f>
        <v>0</v>
      </c>
      <c r="K60" s="140"/>
      <c r="L60" s="144"/>
    </row>
    <row r="61" spans="1:47" s="10" customFormat="1" ht="19.899999999999999" customHeight="1">
      <c r="B61" s="145"/>
      <c r="C61" s="96"/>
      <c r="D61" s="146" t="s">
        <v>830</v>
      </c>
      <c r="E61" s="147"/>
      <c r="F61" s="147"/>
      <c r="G61" s="147"/>
      <c r="H61" s="147"/>
      <c r="I61" s="147"/>
      <c r="J61" s="148">
        <f>J147</f>
        <v>0</v>
      </c>
      <c r="K61" s="96"/>
      <c r="L61" s="149"/>
    </row>
    <row r="62" spans="1:47" s="10" customFormat="1" ht="19.899999999999999" customHeight="1">
      <c r="B62" s="145"/>
      <c r="C62" s="96"/>
      <c r="D62" s="146" t="s">
        <v>831</v>
      </c>
      <c r="E62" s="147"/>
      <c r="F62" s="147"/>
      <c r="G62" s="147"/>
      <c r="H62" s="147"/>
      <c r="I62" s="147"/>
      <c r="J62" s="148">
        <f>J153</f>
        <v>0</v>
      </c>
      <c r="K62" s="96"/>
      <c r="L62" s="149"/>
    </row>
    <row r="63" spans="1:47" s="2" customFormat="1" ht="21.75" customHeight="1">
      <c r="A63" s="33"/>
      <c r="B63" s="34"/>
      <c r="C63" s="35"/>
      <c r="D63" s="35"/>
      <c r="E63" s="35"/>
      <c r="F63" s="35"/>
      <c r="G63" s="35"/>
      <c r="H63" s="35"/>
      <c r="I63" s="35"/>
      <c r="J63" s="35"/>
      <c r="K63" s="35"/>
      <c r="L63" s="112"/>
      <c r="S63" s="33"/>
      <c r="T63" s="33"/>
      <c r="U63" s="33"/>
      <c r="V63" s="33"/>
      <c r="W63" s="33"/>
      <c r="X63" s="33"/>
      <c r="Y63" s="33"/>
      <c r="Z63" s="33"/>
      <c r="AA63" s="33"/>
      <c r="AB63" s="33"/>
      <c r="AC63" s="33"/>
      <c r="AD63" s="33"/>
      <c r="AE63" s="33"/>
    </row>
    <row r="64" spans="1:47" s="2" customFormat="1" ht="6.95" customHeight="1">
      <c r="A64" s="33"/>
      <c r="B64" s="46"/>
      <c r="C64" s="47"/>
      <c r="D64" s="47"/>
      <c r="E64" s="47"/>
      <c r="F64" s="47"/>
      <c r="G64" s="47"/>
      <c r="H64" s="47"/>
      <c r="I64" s="47"/>
      <c r="J64" s="47"/>
      <c r="K64" s="47"/>
      <c r="L64" s="112"/>
      <c r="S64" s="33"/>
      <c r="T64" s="33"/>
      <c r="U64" s="33"/>
      <c r="V64" s="33"/>
      <c r="W64" s="33"/>
      <c r="X64" s="33"/>
      <c r="Y64" s="33"/>
      <c r="Z64" s="33"/>
      <c r="AA64" s="33"/>
      <c r="AB64" s="33"/>
      <c r="AC64" s="33"/>
      <c r="AD64" s="33"/>
      <c r="AE64" s="33"/>
    </row>
    <row r="68" spans="1:31" s="2" customFormat="1" ht="6.95" customHeight="1">
      <c r="A68" s="33"/>
      <c r="B68" s="48"/>
      <c r="C68" s="49"/>
      <c r="D68" s="49"/>
      <c r="E68" s="49"/>
      <c r="F68" s="49"/>
      <c r="G68" s="49"/>
      <c r="H68" s="49"/>
      <c r="I68" s="49"/>
      <c r="J68" s="49"/>
      <c r="K68" s="49"/>
      <c r="L68" s="112"/>
      <c r="S68" s="33"/>
      <c r="T68" s="33"/>
      <c r="U68" s="33"/>
      <c r="V68" s="33"/>
      <c r="W68" s="33"/>
      <c r="X68" s="33"/>
      <c r="Y68" s="33"/>
      <c r="Z68" s="33"/>
      <c r="AA68" s="33"/>
      <c r="AB68" s="33"/>
      <c r="AC68" s="33"/>
      <c r="AD68" s="33"/>
      <c r="AE68" s="33"/>
    </row>
    <row r="69" spans="1:31" s="2" customFormat="1" ht="24.95" customHeight="1">
      <c r="A69" s="33"/>
      <c r="B69" s="34"/>
      <c r="C69" s="22" t="s">
        <v>157</v>
      </c>
      <c r="D69" s="35"/>
      <c r="E69" s="35"/>
      <c r="F69" s="35"/>
      <c r="G69" s="35"/>
      <c r="H69" s="35"/>
      <c r="I69" s="35"/>
      <c r="J69" s="35"/>
      <c r="K69" s="35"/>
      <c r="L69" s="112"/>
      <c r="S69" s="33"/>
      <c r="T69" s="33"/>
      <c r="U69" s="33"/>
      <c r="V69" s="33"/>
      <c r="W69" s="33"/>
      <c r="X69" s="33"/>
      <c r="Y69" s="33"/>
      <c r="Z69" s="33"/>
      <c r="AA69" s="33"/>
      <c r="AB69" s="33"/>
      <c r="AC69" s="33"/>
      <c r="AD69" s="33"/>
      <c r="AE69" s="33"/>
    </row>
    <row r="70" spans="1:31" s="2" customFormat="1" ht="6.95" customHeight="1">
      <c r="A70" s="33"/>
      <c r="B70" s="34"/>
      <c r="C70" s="35"/>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12" customHeight="1">
      <c r="A71" s="33"/>
      <c r="B71" s="34"/>
      <c r="C71" s="28" t="s">
        <v>16</v>
      </c>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6.5" customHeight="1">
      <c r="A72" s="33"/>
      <c r="B72" s="34"/>
      <c r="C72" s="35"/>
      <c r="D72" s="35"/>
      <c r="E72" s="357" t="str">
        <f>E7</f>
        <v>KR_Oprava trati v úseku Číčenice - Vodňany_bez_mat_zadavatele</v>
      </c>
      <c r="F72" s="358"/>
      <c r="G72" s="358"/>
      <c r="H72" s="358"/>
      <c r="I72" s="35"/>
      <c r="J72" s="35"/>
      <c r="K72" s="35"/>
      <c r="L72" s="112"/>
      <c r="S72" s="33"/>
      <c r="T72" s="33"/>
      <c r="U72" s="33"/>
      <c r="V72" s="33"/>
      <c r="W72" s="33"/>
      <c r="X72" s="33"/>
      <c r="Y72" s="33"/>
      <c r="Z72" s="33"/>
      <c r="AA72" s="33"/>
      <c r="AB72" s="33"/>
      <c r="AC72" s="33"/>
      <c r="AD72" s="33"/>
      <c r="AE72" s="33"/>
    </row>
    <row r="73" spans="1:31" s="2" customFormat="1" ht="12" customHeight="1">
      <c r="A73" s="33"/>
      <c r="B73" s="34"/>
      <c r="C73" s="28" t="s">
        <v>144</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16.5" customHeight="1">
      <c r="A74" s="33"/>
      <c r="B74" s="34"/>
      <c r="C74" s="35"/>
      <c r="D74" s="35"/>
      <c r="E74" s="306" t="str">
        <f>E9</f>
        <v>SO 09 - Oprava propustku v km 3,592</v>
      </c>
      <c r="F74" s="359"/>
      <c r="G74" s="359"/>
      <c r="H74" s="359"/>
      <c r="I74" s="35"/>
      <c r="J74" s="35"/>
      <c r="K74" s="35"/>
      <c r="L74" s="112"/>
      <c r="S74" s="33"/>
      <c r="T74" s="33"/>
      <c r="U74" s="33"/>
      <c r="V74" s="33"/>
      <c r="W74" s="33"/>
      <c r="X74" s="33"/>
      <c r="Y74" s="33"/>
      <c r="Z74" s="33"/>
      <c r="AA74" s="33"/>
      <c r="AB74" s="33"/>
      <c r="AC74" s="33"/>
      <c r="AD74" s="33"/>
      <c r="AE74" s="33"/>
    </row>
    <row r="75" spans="1:31" s="2" customFormat="1" ht="6.95" customHeight="1">
      <c r="A75" s="33"/>
      <c r="B75" s="34"/>
      <c r="C75" s="35"/>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22</v>
      </c>
      <c r="D76" s="35"/>
      <c r="E76" s="35"/>
      <c r="F76" s="26" t="str">
        <f>F12</f>
        <v>trať 197 dle JŘ, TÚ Číčenice - Vodňany</v>
      </c>
      <c r="G76" s="35"/>
      <c r="H76" s="35"/>
      <c r="I76" s="28" t="s">
        <v>24</v>
      </c>
      <c r="J76" s="58" t="str">
        <f>IF(J12="","",J12)</f>
        <v>1. 4. 2021</v>
      </c>
      <c r="K76" s="35"/>
      <c r="L76" s="112"/>
      <c r="S76" s="33"/>
      <c r="T76" s="33"/>
      <c r="U76" s="33"/>
      <c r="V76" s="33"/>
      <c r="W76" s="33"/>
      <c r="X76" s="33"/>
      <c r="Y76" s="33"/>
      <c r="Z76" s="33"/>
      <c r="AA76" s="33"/>
      <c r="AB76" s="33"/>
      <c r="AC76" s="33"/>
      <c r="AD76" s="33"/>
      <c r="AE76" s="33"/>
    </row>
    <row r="77" spans="1:31" s="2" customFormat="1" ht="6.95" customHeight="1">
      <c r="A77" s="33"/>
      <c r="B77" s="34"/>
      <c r="C77" s="35"/>
      <c r="D77" s="35"/>
      <c r="E77" s="35"/>
      <c r="F77" s="35"/>
      <c r="G77" s="35"/>
      <c r="H77" s="35"/>
      <c r="I77" s="35"/>
      <c r="J77" s="35"/>
      <c r="K77" s="35"/>
      <c r="L77" s="112"/>
      <c r="S77" s="33"/>
      <c r="T77" s="33"/>
      <c r="U77" s="33"/>
      <c r="V77" s="33"/>
      <c r="W77" s="33"/>
      <c r="X77" s="33"/>
      <c r="Y77" s="33"/>
      <c r="Z77" s="33"/>
      <c r="AA77" s="33"/>
      <c r="AB77" s="33"/>
      <c r="AC77" s="33"/>
      <c r="AD77" s="33"/>
      <c r="AE77" s="33"/>
    </row>
    <row r="78" spans="1:31" s="2" customFormat="1" ht="15.2" customHeight="1">
      <c r="A78" s="33"/>
      <c r="B78" s="34"/>
      <c r="C78" s="28" t="s">
        <v>26</v>
      </c>
      <c r="D78" s="35"/>
      <c r="E78" s="35"/>
      <c r="F78" s="26" t="str">
        <f>E15</f>
        <v>Správa železnic, s. o., OŘ Plzeň</v>
      </c>
      <c r="G78" s="35"/>
      <c r="H78" s="35"/>
      <c r="I78" s="28" t="s">
        <v>34</v>
      </c>
      <c r="J78" s="31" t="str">
        <f>E21</f>
        <v xml:space="preserve"> </v>
      </c>
      <c r="K78" s="35"/>
      <c r="L78" s="112"/>
      <c r="S78" s="33"/>
      <c r="T78" s="33"/>
      <c r="U78" s="33"/>
      <c r="V78" s="33"/>
      <c r="W78" s="33"/>
      <c r="X78" s="33"/>
      <c r="Y78" s="33"/>
      <c r="Z78" s="33"/>
      <c r="AA78" s="33"/>
      <c r="AB78" s="33"/>
      <c r="AC78" s="33"/>
      <c r="AD78" s="33"/>
      <c r="AE78" s="33"/>
    </row>
    <row r="79" spans="1:31" s="2" customFormat="1" ht="15.2" customHeight="1">
      <c r="A79" s="33"/>
      <c r="B79" s="34"/>
      <c r="C79" s="28" t="s">
        <v>32</v>
      </c>
      <c r="D79" s="35"/>
      <c r="E79" s="35"/>
      <c r="F79" s="26" t="str">
        <f>IF(E18="","",E18)</f>
        <v>Vyplň údaj</v>
      </c>
      <c r="G79" s="35"/>
      <c r="H79" s="35"/>
      <c r="I79" s="28" t="s">
        <v>38</v>
      </c>
      <c r="J79" s="31" t="str">
        <f>E24</f>
        <v>Libor Brabenec</v>
      </c>
      <c r="K79" s="35"/>
      <c r="L79" s="112"/>
      <c r="S79" s="33"/>
      <c r="T79" s="33"/>
      <c r="U79" s="33"/>
      <c r="V79" s="33"/>
      <c r="W79" s="33"/>
      <c r="X79" s="33"/>
      <c r="Y79" s="33"/>
      <c r="Z79" s="33"/>
      <c r="AA79" s="33"/>
      <c r="AB79" s="33"/>
      <c r="AC79" s="33"/>
      <c r="AD79" s="33"/>
      <c r="AE79" s="33"/>
    </row>
    <row r="80" spans="1:31" s="2" customFormat="1" ht="10.3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11" customFormat="1" ht="29.25" customHeight="1">
      <c r="A81" s="150"/>
      <c r="B81" s="151"/>
      <c r="C81" s="152" t="s">
        <v>158</v>
      </c>
      <c r="D81" s="153" t="s">
        <v>61</v>
      </c>
      <c r="E81" s="153" t="s">
        <v>57</v>
      </c>
      <c r="F81" s="153" t="s">
        <v>58</v>
      </c>
      <c r="G81" s="153" t="s">
        <v>159</v>
      </c>
      <c r="H81" s="153" t="s">
        <v>160</v>
      </c>
      <c r="I81" s="153" t="s">
        <v>161</v>
      </c>
      <c r="J81" s="153" t="s">
        <v>152</v>
      </c>
      <c r="K81" s="154" t="s">
        <v>162</v>
      </c>
      <c r="L81" s="155"/>
      <c r="M81" s="67" t="s">
        <v>35</v>
      </c>
      <c r="N81" s="68" t="s">
        <v>46</v>
      </c>
      <c r="O81" s="68" t="s">
        <v>163</v>
      </c>
      <c r="P81" s="68" t="s">
        <v>164</v>
      </c>
      <c r="Q81" s="68" t="s">
        <v>165</v>
      </c>
      <c r="R81" s="68" t="s">
        <v>166</v>
      </c>
      <c r="S81" s="68" t="s">
        <v>167</v>
      </c>
      <c r="T81" s="69" t="s">
        <v>168</v>
      </c>
      <c r="U81" s="150"/>
      <c r="V81" s="150"/>
      <c r="W81" s="150"/>
      <c r="X81" s="150"/>
      <c r="Y81" s="150"/>
      <c r="Z81" s="150"/>
      <c r="AA81" s="150"/>
      <c r="AB81" s="150"/>
      <c r="AC81" s="150"/>
      <c r="AD81" s="150"/>
      <c r="AE81" s="150"/>
    </row>
    <row r="82" spans="1:65" s="2" customFormat="1" ht="22.9" customHeight="1">
      <c r="A82" s="33"/>
      <c r="B82" s="34"/>
      <c r="C82" s="74" t="s">
        <v>169</v>
      </c>
      <c r="D82" s="35"/>
      <c r="E82" s="35"/>
      <c r="F82" s="35"/>
      <c r="G82" s="35"/>
      <c r="H82" s="35"/>
      <c r="I82" s="35"/>
      <c r="J82" s="156">
        <f>BK82</f>
        <v>0</v>
      </c>
      <c r="K82" s="35"/>
      <c r="L82" s="38"/>
      <c r="M82" s="70"/>
      <c r="N82" s="157"/>
      <c r="O82" s="71"/>
      <c r="P82" s="158">
        <f>P83+SUM(P84:P146)</f>
        <v>0</v>
      </c>
      <c r="Q82" s="71"/>
      <c r="R82" s="158">
        <f>R83+SUM(R84:R146)</f>
        <v>12.828347810000002</v>
      </c>
      <c r="S82" s="71"/>
      <c r="T82" s="159">
        <f>T83+SUM(T84:T146)</f>
        <v>2.9524300000000001</v>
      </c>
      <c r="U82" s="33"/>
      <c r="V82" s="33"/>
      <c r="W82" s="33"/>
      <c r="X82" s="33"/>
      <c r="Y82" s="33"/>
      <c r="Z82" s="33"/>
      <c r="AA82" s="33"/>
      <c r="AB82" s="33"/>
      <c r="AC82" s="33"/>
      <c r="AD82" s="33"/>
      <c r="AE82" s="33"/>
      <c r="AT82" s="16" t="s">
        <v>75</v>
      </c>
      <c r="AU82" s="16" t="s">
        <v>153</v>
      </c>
      <c r="BK82" s="160">
        <f>BK83+SUM(BK84:BK146)</f>
        <v>0</v>
      </c>
    </row>
    <row r="83" spans="1:65" s="2" customFormat="1" ht="16.5" customHeight="1">
      <c r="A83" s="33"/>
      <c r="B83" s="34"/>
      <c r="C83" s="161" t="s">
        <v>83</v>
      </c>
      <c r="D83" s="161" t="s">
        <v>170</v>
      </c>
      <c r="E83" s="162" t="s">
        <v>946</v>
      </c>
      <c r="F83" s="163" t="s">
        <v>835</v>
      </c>
      <c r="G83" s="164" t="s">
        <v>244</v>
      </c>
      <c r="H83" s="165">
        <v>3.4</v>
      </c>
      <c r="I83" s="166"/>
      <c r="J83" s="167">
        <f>ROUND(I83*H83,2)</f>
        <v>0</v>
      </c>
      <c r="K83" s="163" t="s">
        <v>245</v>
      </c>
      <c r="L83" s="168"/>
      <c r="M83" s="169" t="s">
        <v>35</v>
      </c>
      <c r="N83" s="170" t="s">
        <v>47</v>
      </c>
      <c r="O83" s="63"/>
      <c r="P83" s="171">
        <f>O83*H83</f>
        <v>0</v>
      </c>
      <c r="Q83" s="171">
        <v>1</v>
      </c>
      <c r="R83" s="171">
        <f>Q83*H83</f>
        <v>3.4</v>
      </c>
      <c r="S83" s="171">
        <v>0</v>
      </c>
      <c r="T83" s="172">
        <f>S83*H83</f>
        <v>0</v>
      </c>
      <c r="U83" s="33"/>
      <c r="V83" s="33"/>
      <c r="W83" s="33"/>
      <c r="X83" s="33"/>
      <c r="Y83" s="33"/>
      <c r="Z83" s="33"/>
      <c r="AA83" s="33"/>
      <c r="AB83" s="33"/>
      <c r="AC83" s="33"/>
      <c r="AD83" s="33"/>
      <c r="AE83" s="33"/>
      <c r="AR83" s="173" t="s">
        <v>175</v>
      </c>
      <c r="AT83" s="173" t="s">
        <v>170</v>
      </c>
      <c r="AU83" s="173" t="s">
        <v>76</v>
      </c>
      <c r="AY83" s="16" t="s">
        <v>176</v>
      </c>
      <c r="BE83" s="174">
        <f>IF(N83="základní",J83,0)</f>
        <v>0</v>
      </c>
      <c r="BF83" s="174">
        <f>IF(N83="snížená",J83,0)</f>
        <v>0</v>
      </c>
      <c r="BG83" s="174">
        <f>IF(N83="zákl. přenesená",J83,0)</f>
        <v>0</v>
      </c>
      <c r="BH83" s="174">
        <f>IF(N83="sníž. přenesená",J83,0)</f>
        <v>0</v>
      </c>
      <c r="BI83" s="174">
        <f>IF(N83="nulová",J83,0)</f>
        <v>0</v>
      </c>
      <c r="BJ83" s="16" t="s">
        <v>83</v>
      </c>
      <c r="BK83" s="174">
        <f>ROUND(I83*H83,2)</f>
        <v>0</v>
      </c>
      <c r="BL83" s="16" t="s">
        <v>177</v>
      </c>
      <c r="BM83" s="173" t="s">
        <v>279</v>
      </c>
    </row>
    <row r="84" spans="1:65" s="2" customFormat="1" ht="19.5">
      <c r="A84" s="33"/>
      <c r="B84" s="34"/>
      <c r="C84" s="35"/>
      <c r="D84" s="177" t="s">
        <v>184</v>
      </c>
      <c r="E84" s="35"/>
      <c r="F84" s="187" t="s">
        <v>984</v>
      </c>
      <c r="G84" s="35"/>
      <c r="H84" s="35"/>
      <c r="I84" s="188"/>
      <c r="J84" s="35"/>
      <c r="K84" s="35"/>
      <c r="L84" s="38"/>
      <c r="M84" s="189"/>
      <c r="N84" s="190"/>
      <c r="O84" s="63"/>
      <c r="P84" s="63"/>
      <c r="Q84" s="63"/>
      <c r="R84" s="63"/>
      <c r="S84" s="63"/>
      <c r="T84" s="64"/>
      <c r="U84" s="33"/>
      <c r="V84" s="33"/>
      <c r="W84" s="33"/>
      <c r="X84" s="33"/>
      <c r="Y84" s="33"/>
      <c r="Z84" s="33"/>
      <c r="AA84" s="33"/>
      <c r="AB84" s="33"/>
      <c r="AC84" s="33"/>
      <c r="AD84" s="33"/>
      <c r="AE84" s="33"/>
      <c r="AT84" s="16" t="s">
        <v>184</v>
      </c>
      <c r="AU84" s="16" t="s">
        <v>76</v>
      </c>
    </row>
    <row r="85" spans="1:65" s="12" customFormat="1" ht="11.25">
      <c r="B85" s="175"/>
      <c r="C85" s="176"/>
      <c r="D85" s="177" t="s">
        <v>179</v>
      </c>
      <c r="E85" s="178" t="s">
        <v>35</v>
      </c>
      <c r="F85" s="179" t="s">
        <v>985</v>
      </c>
      <c r="G85" s="176"/>
      <c r="H85" s="180">
        <v>3.4</v>
      </c>
      <c r="I85" s="181"/>
      <c r="J85" s="176"/>
      <c r="K85" s="176"/>
      <c r="L85" s="182"/>
      <c r="M85" s="183"/>
      <c r="N85" s="184"/>
      <c r="O85" s="184"/>
      <c r="P85" s="184"/>
      <c r="Q85" s="184"/>
      <c r="R85" s="184"/>
      <c r="S85" s="184"/>
      <c r="T85" s="185"/>
      <c r="AT85" s="186" t="s">
        <v>179</v>
      </c>
      <c r="AU85" s="186" t="s">
        <v>76</v>
      </c>
      <c r="AV85" s="12" t="s">
        <v>85</v>
      </c>
      <c r="AW85" s="12" t="s">
        <v>37</v>
      </c>
      <c r="AX85" s="12" t="s">
        <v>83</v>
      </c>
      <c r="AY85" s="186" t="s">
        <v>176</v>
      </c>
    </row>
    <row r="86" spans="1:65" s="2" customFormat="1" ht="16.5" customHeight="1">
      <c r="A86" s="33"/>
      <c r="B86" s="34"/>
      <c r="C86" s="207" t="s">
        <v>85</v>
      </c>
      <c r="D86" s="207" t="s">
        <v>340</v>
      </c>
      <c r="E86" s="208" t="s">
        <v>839</v>
      </c>
      <c r="F86" s="209" t="s">
        <v>840</v>
      </c>
      <c r="G86" s="210" t="s">
        <v>237</v>
      </c>
      <c r="H86" s="211">
        <v>9</v>
      </c>
      <c r="I86" s="212"/>
      <c r="J86" s="213">
        <f>ROUND(I86*H86,2)</f>
        <v>0</v>
      </c>
      <c r="K86" s="209" t="s">
        <v>245</v>
      </c>
      <c r="L86" s="38"/>
      <c r="M86" s="214" t="s">
        <v>35</v>
      </c>
      <c r="N86" s="215" t="s">
        <v>47</v>
      </c>
      <c r="O86" s="63"/>
      <c r="P86" s="171">
        <f>O86*H86</f>
        <v>0</v>
      </c>
      <c r="Q86" s="171">
        <v>2.1930000000000002E-2</v>
      </c>
      <c r="R86" s="171">
        <f>Q86*H86</f>
        <v>0.19737000000000002</v>
      </c>
      <c r="S86" s="171">
        <v>0</v>
      </c>
      <c r="T86" s="172">
        <f>S86*H86</f>
        <v>0</v>
      </c>
      <c r="U86" s="33"/>
      <c r="V86" s="33"/>
      <c r="W86" s="33"/>
      <c r="X86" s="33"/>
      <c r="Y86" s="33"/>
      <c r="Z86" s="33"/>
      <c r="AA86" s="33"/>
      <c r="AB86" s="33"/>
      <c r="AC86" s="33"/>
      <c r="AD86" s="33"/>
      <c r="AE86" s="33"/>
      <c r="AR86" s="173" t="s">
        <v>177</v>
      </c>
      <c r="AT86" s="173" t="s">
        <v>340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85</v>
      </c>
    </row>
    <row r="87" spans="1:65" s="12" customFormat="1" ht="11.25">
      <c r="B87" s="175"/>
      <c r="C87" s="176"/>
      <c r="D87" s="177" t="s">
        <v>179</v>
      </c>
      <c r="E87" s="178" t="s">
        <v>35</v>
      </c>
      <c r="F87" s="179" t="s">
        <v>689</v>
      </c>
      <c r="G87" s="176"/>
      <c r="H87" s="180">
        <v>9</v>
      </c>
      <c r="I87" s="181"/>
      <c r="J87" s="176"/>
      <c r="K87" s="176"/>
      <c r="L87" s="182"/>
      <c r="M87" s="183"/>
      <c r="N87" s="184"/>
      <c r="O87" s="184"/>
      <c r="P87" s="184"/>
      <c r="Q87" s="184"/>
      <c r="R87" s="184"/>
      <c r="S87" s="184"/>
      <c r="T87" s="185"/>
      <c r="AT87" s="186" t="s">
        <v>179</v>
      </c>
      <c r="AU87" s="186" t="s">
        <v>76</v>
      </c>
      <c r="AV87" s="12" t="s">
        <v>85</v>
      </c>
      <c r="AW87" s="12" t="s">
        <v>37</v>
      </c>
      <c r="AX87" s="12" t="s">
        <v>83</v>
      </c>
      <c r="AY87" s="186" t="s">
        <v>176</v>
      </c>
    </row>
    <row r="88" spans="1:65" s="2" customFormat="1" ht="48">
      <c r="A88" s="33"/>
      <c r="B88" s="34"/>
      <c r="C88" s="207" t="s">
        <v>187</v>
      </c>
      <c r="D88" s="207" t="s">
        <v>340</v>
      </c>
      <c r="E88" s="208" t="s">
        <v>847</v>
      </c>
      <c r="F88" s="209" t="s">
        <v>848</v>
      </c>
      <c r="G88" s="210" t="s">
        <v>237</v>
      </c>
      <c r="H88" s="211">
        <v>5</v>
      </c>
      <c r="I88" s="212"/>
      <c r="J88" s="213">
        <f>ROUND(I88*H88,2)</f>
        <v>0</v>
      </c>
      <c r="K88" s="209" t="s">
        <v>245</v>
      </c>
      <c r="L88" s="38"/>
      <c r="M88" s="214" t="s">
        <v>35</v>
      </c>
      <c r="N88" s="215" t="s">
        <v>47</v>
      </c>
      <c r="O88" s="63"/>
      <c r="P88" s="171">
        <f>O88*H88</f>
        <v>0</v>
      </c>
      <c r="Q88" s="171">
        <v>6.053E-2</v>
      </c>
      <c r="R88" s="171">
        <f>Q88*H88</f>
        <v>0.30264999999999997</v>
      </c>
      <c r="S88" s="171">
        <v>0</v>
      </c>
      <c r="T88" s="172">
        <f>S88*H88</f>
        <v>0</v>
      </c>
      <c r="U88" s="33"/>
      <c r="V88" s="33"/>
      <c r="W88" s="33"/>
      <c r="X88" s="33"/>
      <c r="Y88" s="33"/>
      <c r="Z88" s="33"/>
      <c r="AA88" s="33"/>
      <c r="AB88" s="33"/>
      <c r="AC88" s="33"/>
      <c r="AD88" s="33"/>
      <c r="AE88" s="33"/>
      <c r="AR88" s="173" t="s">
        <v>177</v>
      </c>
      <c r="AT88" s="173" t="s">
        <v>340</v>
      </c>
      <c r="AU88" s="173" t="s">
        <v>76</v>
      </c>
      <c r="AY88" s="16" t="s">
        <v>176</v>
      </c>
      <c r="BE88" s="174">
        <f>IF(N88="základní",J88,0)</f>
        <v>0</v>
      </c>
      <c r="BF88" s="174">
        <f>IF(N88="snížená",J88,0)</f>
        <v>0</v>
      </c>
      <c r="BG88" s="174">
        <f>IF(N88="zákl. přenesená",J88,0)</f>
        <v>0</v>
      </c>
      <c r="BH88" s="174">
        <f>IF(N88="sníž. přenesená",J88,0)</f>
        <v>0</v>
      </c>
      <c r="BI88" s="174">
        <f>IF(N88="nulová",J88,0)</f>
        <v>0</v>
      </c>
      <c r="BJ88" s="16" t="s">
        <v>83</v>
      </c>
      <c r="BK88" s="174">
        <f>ROUND(I88*H88,2)</f>
        <v>0</v>
      </c>
      <c r="BL88" s="16" t="s">
        <v>177</v>
      </c>
      <c r="BM88" s="173" t="s">
        <v>177</v>
      </c>
    </row>
    <row r="89" spans="1:65" s="12" customFormat="1" ht="11.25">
      <c r="B89" s="175"/>
      <c r="C89" s="176"/>
      <c r="D89" s="177" t="s">
        <v>179</v>
      </c>
      <c r="E89" s="178" t="s">
        <v>35</v>
      </c>
      <c r="F89" s="179" t="s">
        <v>972</v>
      </c>
      <c r="G89" s="176"/>
      <c r="H89" s="180">
        <v>5</v>
      </c>
      <c r="I89" s="181"/>
      <c r="J89" s="176"/>
      <c r="K89" s="176"/>
      <c r="L89" s="182"/>
      <c r="M89" s="183"/>
      <c r="N89" s="184"/>
      <c r="O89" s="184"/>
      <c r="P89" s="184"/>
      <c r="Q89" s="184"/>
      <c r="R89" s="184"/>
      <c r="S89" s="184"/>
      <c r="T89" s="185"/>
      <c r="AT89" s="186" t="s">
        <v>179</v>
      </c>
      <c r="AU89" s="186" t="s">
        <v>76</v>
      </c>
      <c r="AV89" s="12" t="s">
        <v>85</v>
      </c>
      <c r="AW89" s="12" t="s">
        <v>37</v>
      </c>
      <c r="AX89" s="12" t="s">
        <v>83</v>
      </c>
      <c r="AY89" s="186" t="s">
        <v>176</v>
      </c>
    </row>
    <row r="90" spans="1:65" s="2" customFormat="1" ht="24">
      <c r="A90" s="33"/>
      <c r="B90" s="34"/>
      <c r="C90" s="207" t="s">
        <v>177</v>
      </c>
      <c r="D90" s="207" t="s">
        <v>340</v>
      </c>
      <c r="E90" s="208" t="s">
        <v>850</v>
      </c>
      <c r="F90" s="209" t="s">
        <v>851</v>
      </c>
      <c r="G90" s="210" t="s">
        <v>257</v>
      </c>
      <c r="H90" s="211">
        <v>2</v>
      </c>
      <c r="I90" s="212"/>
      <c r="J90" s="213">
        <f>ROUND(I90*H90,2)</f>
        <v>0</v>
      </c>
      <c r="K90" s="209" t="s">
        <v>245</v>
      </c>
      <c r="L90" s="38"/>
      <c r="M90" s="214" t="s">
        <v>35</v>
      </c>
      <c r="N90" s="215" t="s">
        <v>47</v>
      </c>
      <c r="O90" s="63"/>
      <c r="P90" s="171">
        <f>O90*H90</f>
        <v>0</v>
      </c>
      <c r="Q90" s="171">
        <v>0</v>
      </c>
      <c r="R90" s="171">
        <f>Q90*H90</f>
        <v>0</v>
      </c>
      <c r="S90" s="171">
        <v>0</v>
      </c>
      <c r="T90" s="172">
        <f>S90*H90</f>
        <v>0</v>
      </c>
      <c r="U90" s="33"/>
      <c r="V90" s="33"/>
      <c r="W90" s="33"/>
      <c r="X90" s="33"/>
      <c r="Y90" s="33"/>
      <c r="Z90" s="33"/>
      <c r="AA90" s="33"/>
      <c r="AB90" s="33"/>
      <c r="AC90" s="33"/>
      <c r="AD90" s="33"/>
      <c r="AE90" s="33"/>
      <c r="AR90" s="173" t="s">
        <v>177</v>
      </c>
      <c r="AT90" s="173" t="s">
        <v>340</v>
      </c>
      <c r="AU90" s="173" t="s">
        <v>76</v>
      </c>
      <c r="AY90" s="16" t="s">
        <v>176</v>
      </c>
      <c r="BE90" s="174">
        <f>IF(N90="základní",J90,0)</f>
        <v>0</v>
      </c>
      <c r="BF90" s="174">
        <f>IF(N90="snížená",J90,0)</f>
        <v>0</v>
      </c>
      <c r="BG90" s="174">
        <f>IF(N90="zákl. přenesená",J90,0)</f>
        <v>0</v>
      </c>
      <c r="BH90" s="174">
        <f>IF(N90="sníž. přenesená",J90,0)</f>
        <v>0</v>
      </c>
      <c r="BI90" s="174">
        <f>IF(N90="nulová",J90,0)</f>
        <v>0</v>
      </c>
      <c r="BJ90" s="16" t="s">
        <v>83</v>
      </c>
      <c r="BK90" s="174">
        <f>ROUND(I90*H90,2)</f>
        <v>0</v>
      </c>
      <c r="BL90" s="16" t="s">
        <v>177</v>
      </c>
      <c r="BM90" s="173" t="s">
        <v>203</v>
      </c>
    </row>
    <row r="91" spans="1:65" s="2" customFormat="1" ht="19.5">
      <c r="A91" s="33"/>
      <c r="B91" s="34"/>
      <c r="C91" s="35"/>
      <c r="D91" s="177" t="s">
        <v>184</v>
      </c>
      <c r="E91" s="35"/>
      <c r="F91" s="187" t="s">
        <v>986</v>
      </c>
      <c r="G91" s="35"/>
      <c r="H91" s="35"/>
      <c r="I91" s="188"/>
      <c r="J91" s="35"/>
      <c r="K91" s="35"/>
      <c r="L91" s="38"/>
      <c r="M91" s="189"/>
      <c r="N91" s="190"/>
      <c r="O91" s="63"/>
      <c r="P91" s="63"/>
      <c r="Q91" s="63"/>
      <c r="R91" s="63"/>
      <c r="S91" s="63"/>
      <c r="T91" s="64"/>
      <c r="U91" s="33"/>
      <c r="V91" s="33"/>
      <c r="W91" s="33"/>
      <c r="X91" s="33"/>
      <c r="Y91" s="33"/>
      <c r="Z91" s="33"/>
      <c r="AA91" s="33"/>
      <c r="AB91" s="33"/>
      <c r="AC91" s="33"/>
      <c r="AD91" s="33"/>
      <c r="AE91" s="33"/>
      <c r="AT91" s="16" t="s">
        <v>184</v>
      </c>
      <c r="AU91" s="16" t="s">
        <v>76</v>
      </c>
    </row>
    <row r="92" spans="1:65" s="12" customFormat="1" ht="11.25">
      <c r="B92" s="175"/>
      <c r="C92" s="176"/>
      <c r="D92" s="177" t="s">
        <v>179</v>
      </c>
      <c r="E92" s="178" t="s">
        <v>35</v>
      </c>
      <c r="F92" s="179" t="s">
        <v>976</v>
      </c>
      <c r="G92" s="176"/>
      <c r="H92" s="180">
        <v>2</v>
      </c>
      <c r="I92" s="181"/>
      <c r="J92" s="176"/>
      <c r="K92" s="176"/>
      <c r="L92" s="182"/>
      <c r="M92" s="183"/>
      <c r="N92" s="184"/>
      <c r="O92" s="184"/>
      <c r="P92" s="184"/>
      <c r="Q92" s="184"/>
      <c r="R92" s="184"/>
      <c r="S92" s="184"/>
      <c r="T92" s="185"/>
      <c r="AT92" s="186" t="s">
        <v>179</v>
      </c>
      <c r="AU92" s="186" t="s">
        <v>76</v>
      </c>
      <c r="AV92" s="12" t="s">
        <v>85</v>
      </c>
      <c r="AW92" s="12" t="s">
        <v>37</v>
      </c>
      <c r="AX92" s="12" t="s">
        <v>83</v>
      </c>
      <c r="AY92" s="186" t="s">
        <v>176</v>
      </c>
    </row>
    <row r="93" spans="1:65" s="2" customFormat="1" ht="24">
      <c r="A93" s="33"/>
      <c r="B93" s="34"/>
      <c r="C93" s="207" t="s">
        <v>197</v>
      </c>
      <c r="D93" s="207" t="s">
        <v>340</v>
      </c>
      <c r="E93" s="208" t="s">
        <v>855</v>
      </c>
      <c r="F93" s="209" t="s">
        <v>856</v>
      </c>
      <c r="G93" s="210" t="s">
        <v>597</v>
      </c>
      <c r="H93" s="211">
        <v>5</v>
      </c>
      <c r="I93" s="212"/>
      <c r="J93" s="213">
        <f>ROUND(I93*H93,2)</f>
        <v>0</v>
      </c>
      <c r="K93" s="209" t="s">
        <v>245</v>
      </c>
      <c r="L93" s="38"/>
      <c r="M93" s="214" t="s">
        <v>35</v>
      </c>
      <c r="N93" s="215" t="s">
        <v>47</v>
      </c>
      <c r="O93" s="63"/>
      <c r="P93" s="171">
        <f>O93*H93</f>
        <v>0</v>
      </c>
      <c r="Q93" s="171">
        <v>3.0000000000000001E-3</v>
      </c>
      <c r="R93" s="171">
        <f>Q93*H93</f>
        <v>1.4999999999999999E-2</v>
      </c>
      <c r="S93" s="171">
        <v>0</v>
      </c>
      <c r="T93" s="172">
        <f>S93*H93</f>
        <v>0</v>
      </c>
      <c r="U93" s="33"/>
      <c r="V93" s="33"/>
      <c r="W93" s="33"/>
      <c r="X93" s="33"/>
      <c r="Y93" s="33"/>
      <c r="Z93" s="33"/>
      <c r="AA93" s="33"/>
      <c r="AB93" s="33"/>
      <c r="AC93" s="33"/>
      <c r="AD93" s="33"/>
      <c r="AE93" s="33"/>
      <c r="AR93" s="173" t="s">
        <v>177</v>
      </c>
      <c r="AT93" s="173" t="s">
        <v>340</v>
      </c>
      <c r="AU93" s="173" t="s">
        <v>76</v>
      </c>
      <c r="AY93" s="16" t="s">
        <v>176</v>
      </c>
      <c r="BE93" s="174">
        <f>IF(N93="základní",J93,0)</f>
        <v>0</v>
      </c>
      <c r="BF93" s="174">
        <f>IF(N93="snížená",J93,0)</f>
        <v>0</v>
      </c>
      <c r="BG93" s="174">
        <f>IF(N93="zákl. přenesená",J93,0)</f>
        <v>0</v>
      </c>
      <c r="BH93" s="174">
        <f>IF(N93="sníž. přenesená",J93,0)</f>
        <v>0</v>
      </c>
      <c r="BI93" s="174">
        <f>IF(N93="nulová",J93,0)</f>
        <v>0</v>
      </c>
      <c r="BJ93" s="16" t="s">
        <v>83</v>
      </c>
      <c r="BK93" s="174">
        <f>ROUND(I93*H93,2)</f>
        <v>0</v>
      </c>
      <c r="BL93" s="16" t="s">
        <v>177</v>
      </c>
      <c r="BM93" s="173" t="s">
        <v>175</v>
      </c>
    </row>
    <row r="94" spans="1:65" s="2" customFormat="1" ht="19.5">
      <c r="A94" s="33"/>
      <c r="B94" s="34"/>
      <c r="C94" s="35"/>
      <c r="D94" s="177" t="s">
        <v>184</v>
      </c>
      <c r="E94" s="35"/>
      <c r="F94" s="187" t="s">
        <v>987</v>
      </c>
      <c r="G94" s="35"/>
      <c r="H94" s="35"/>
      <c r="I94" s="188"/>
      <c r="J94" s="35"/>
      <c r="K94" s="35"/>
      <c r="L94" s="38"/>
      <c r="M94" s="189"/>
      <c r="N94" s="190"/>
      <c r="O94" s="63"/>
      <c r="P94" s="63"/>
      <c r="Q94" s="63"/>
      <c r="R94" s="63"/>
      <c r="S94" s="63"/>
      <c r="T94" s="64"/>
      <c r="U94" s="33"/>
      <c r="V94" s="33"/>
      <c r="W94" s="33"/>
      <c r="X94" s="33"/>
      <c r="Y94" s="33"/>
      <c r="Z94" s="33"/>
      <c r="AA94" s="33"/>
      <c r="AB94" s="33"/>
      <c r="AC94" s="33"/>
      <c r="AD94" s="33"/>
      <c r="AE94" s="33"/>
      <c r="AT94" s="16" t="s">
        <v>184</v>
      </c>
      <c r="AU94" s="16" t="s">
        <v>76</v>
      </c>
    </row>
    <row r="95" spans="1:65" s="12" customFormat="1" ht="11.25">
      <c r="B95" s="175"/>
      <c r="C95" s="176"/>
      <c r="D95" s="177" t="s">
        <v>179</v>
      </c>
      <c r="E95" s="178" t="s">
        <v>35</v>
      </c>
      <c r="F95" s="179" t="s">
        <v>972</v>
      </c>
      <c r="G95" s="176"/>
      <c r="H95" s="180">
        <v>5</v>
      </c>
      <c r="I95" s="181"/>
      <c r="J95" s="176"/>
      <c r="K95" s="176"/>
      <c r="L95" s="182"/>
      <c r="M95" s="183"/>
      <c r="N95" s="184"/>
      <c r="O95" s="184"/>
      <c r="P95" s="184"/>
      <c r="Q95" s="184"/>
      <c r="R95" s="184"/>
      <c r="S95" s="184"/>
      <c r="T95" s="185"/>
      <c r="AT95" s="186" t="s">
        <v>179</v>
      </c>
      <c r="AU95" s="186" t="s">
        <v>76</v>
      </c>
      <c r="AV95" s="12" t="s">
        <v>85</v>
      </c>
      <c r="AW95" s="12" t="s">
        <v>37</v>
      </c>
      <c r="AX95" s="12" t="s">
        <v>83</v>
      </c>
      <c r="AY95" s="186" t="s">
        <v>176</v>
      </c>
    </row>
    <row r="96" spans="1:65" s="2" customFormat="1" ht="24">
      <c r="A96" s="33"/>
      <c r="B96" s="34"/>
      <c r="C96" s="207" t="s">
        <v>203</v>
      </c>
      <c r="D96" s="207" t="s">
        <v>340</v>
      </c>
      <c r="E96" s="208" t="s">
        <v>859</v>
      </c>
      <c r="F96" s="209" t="s">
        <v>860</v>
      </c>
      <c r="G96" s="210" t="s">
        <v>597</v>
      </c>
      <c r="H96" s="211">
        <v>5</v>
      </c>
      <c r="I96" s="212"/>
      <c r="J96" s="213">
        <f>ROUND(I96*H96,2)</f>
        <v>0</v>
      </c>
      <c r="K96" s="209" t="s">
        <v>245</v>
      </c>
      <c r="L96" s="38"/>
      <c r="M96" s="214" t="s">
        <v>35</v>
      </c>
      <c r="N96" s="215" t="s">
        <v>47</v>
      </c>
      <c r="O96" s="63"/>
      <c r="P96" s="171">
        <f>O96*H96</f>
        <v>0</v>
      </c>
      <c r="Q96" s="171">
        <v>0</v>
      </c>
      <c r="R96" s="171">
        <f>Q96*H96</f>
        <v>0</v>
      </c>
      <c r="S96" s="171">
        <v>0</v>
      </c>
      <c r="T96" s="172">
        <f>S96*H96</f>
        <v>0</v>
      </c>
      <c r="U96" s="33"/>
      <c r="V96" s="33"/>
      <c r="W96" s="33"/>
      <c r="X96" s="33"/>
      <c r="Y96" s="33"/>
      <c r="Z96" s="33"/>
      <c r="AA96" s="33"/>
      <c r="AB96" s="33"/>
      <c r="AC96" s="33"/>
      <c r="AD96" s="33"/>
      <c r="AE96" s="33"/>
      <c r="AR96" s="173" t="s">
        <v>177</v>
      </c>
      <c r="AT96" s="173" t="s">
        <v>340</v>
      </c>
      <c r="AU96" s="173" t="s">
        <v>76</v>
      </c>
      <c r="AY96" s="16" t="s">
        <v>176</v>
      </c>
      <c r="BE96" s="174">
        <f>IF(N96="základní",J96,0)</f>
        <v>0</v>
      </c>
      <c r="BF96" s="174">
        <f>IF(N96="snížená",J96,0)</f>
        <v>0</v>
      </c>
      <c r="BG96" s="174">
        <f>IF(N96="zákl. přenesená",J96,0)</f>
        <v>0</v>
      </c>
      <c r="BH96" s="174">
        <f>IF(N96="sníž. přenesená",J96,0)</f>
        <v>0</v>
      </c>
      <c r="BI96" s="174">
        <f>IF(N96="nulová",J96,0)</f>
        <v>0</v>
      </c>
      <c r="BJ96" s="16" t="s">
        <v>83</v>
      </c>
      <c r="BK96" s="174">
        <f>ROUND(I96*H96,2)</f>
        <v>0</v>
      </c>
      <c r="BL96" s="16" t="s">
        <v>177</v>
      </c>
      <c r="BM96" s="173" t="s">
        <v>224</v>
      </c>
    </row>
    <row r="97" spans="1:65" s="12" customFormat="1" ht="11.25">
      <c r="B97" s="175"/>
      <c r="C97" s="176"/>
      <c r="D97" s="177" t="s">
        <v>179</v>
      </c>
      <c r="E97" s="178" t="s">
        <v>35</v>
      </c>
      <c r="F97" s="179" t="s">
        <v>972</v>
      </c>
      <c r="G97" s="176"/>
      <c r="H97" s="180">
        <v>5</v>
      </c>
      <c r="I97" s="181"/>
      <c r="J97" s="176"/>
      <c r="K97" s="176"/>
      <c r="L97" s="182"/>
      <c r="M97" s="183"/>
      <c r="N97" s="184"/>
      <c r="O97" s="184"/>
      <c r="P97" s="184"/>
      <c r="Q97" s="184"/>
      <c r="R97" s="184"/>
      <c r="S97" s="184"/>
      <c r="T97" s="185"/>
      <c r="AT97" s="186" t="s">
        <v>179</v>
      </c>
      <c r="AU97" s="186" t="s">
        <v>76</v>
      </c>
      <c r="AV97" s="12" t="s">
        <v>85</v>
      </c>
      <c r="AW97" s="12" t="s">
        <v>37</v>
      </c>
      <c r="AX97" s="12" t="s">
        <v>83</v>
      </c>
      <c r="AY97" s="186" t="s">
        <v>176</v>
      </c>
    </row>
    <row r="98" spans="1:65" s="2" customFormat="1" ht="33" customHeight="1">
      <c r="A98" s="33"/>
      <c r="B98" s="34"/>
      <c r="C98" s="207" t="s">
        <v>208</v>
      </c>
      <c r="D98" s="207" t="s">
        <v>340</v>
      </c>
      <c r="E98" s="208" t="s">
        <v>867</v>
      </c>
      <c r="F98" s="209" t="s">
        <v>868</v>
      </c>
      <c r="G98" s="210" t="s">
        <v>257</v>
      </c>
      <c r="H98" s="211">
        <v>8.32</v>
      </c>
      <c r="I98" s="212"/>
      <c r="J98" s="213">
        <f>ROUND(I98*H98,2)</f>
        <v>0</v>
      </c>
      <c r="K98" s="209" t="s">
        <v>245</v>
      </c>
      <c r="L98" s="38"/>
      <c r="M98" s="214" t="s">
        <v>35</v>
      </c>
      <c r="N98" s="215" t="s">
        <v>47</v>
      </c>
      <c r="O98" s="63"/>
      <c r="P98" s="171">
        <f>O98*H98</f>
        <v>0</v>
      </c>
      <c r="Q98" s="171">
        <v>0</v>
      </c>
      <c r="R98" s="171">
        <f>Q98*H98</f>
        <v>0</v>
      </c>
      <c r="S98" s="171">
        <v>0</v>
      </c>
      <c r="T98" s="172">
        <f>S98*H98</f>
        <v>0</v>
      </c>
      <c r="U98" s="33"/>
      <c r="V98" s="33"/>
      <c r="W98" s="33"/>
      <c r="X98" s="33"/>
      <c r="Y98" s="33"/>
      <c r="Z98" s="33"/>
      <c r="AA98" s="33"/>
      <c r="AB98" s="33"/>
      <c r="AC98" s="33"/>
      <c r="AD98" s="33"/>
      <c r="AE98" s="33"/>
      <c r="AR98" s="173" t="s">
        <v>177</v>
      </c>
      <c r="AT98" s="173" t="s">
        <v>340</v>
      </c>
      <c r="AU98" s="173" t="s">
        <v>76</v>
      </c>
      <c r="AY98" s="16" t="s">
        <v>176</v>
      </c>
      <c r="BE98" s="174">
        <f>IF(N98="základní",J98,0)</f>
        <v>0</v>
      </c>
      <c r="BF98" s="174">
        <f>IF(N98="snížená",J98,0)</f>
        <v>0</v>
      </c>
      <c r="BG98" s="174">
        <f>IF(N98="zákl. přenesená",J98,0)</f>
        <v>0</v>
      </c>
      <c r="BH98" s="174">
        <f>IF(N98="sníž. přenesená",J98,0)</f>
        <v>0</v>
      </c>
      <c r="BI98" s="174">
        <f>IF(N98="nulová",J98,0)</f>
        <v>0</v>
      </c>
      <c r="BJ98" s="16" t="s">
        <v>83</v>
      </c>
      <c r="BK98" s="174">
        <f>ROUND(I98*H98,2)</f>
        <v>0</v>
      </c>
      <c r="BL98" s="16" t="s">
        <v>177</v>
      </c>
      <c r="BM98" s="173" t="s">
        <v>234</v>
      </c>
    </row>
    <row r="99" spans="1:65" s="12" customFormat="1" ht="11.25">
      <c r="B99" s="175"/>
      <c r="C99" s="176"/>
      <c r="D99" s="177" t="s">
        <v>179</v>
      </c>
      <c r="E99" s="178" t="s">
        <v>35</v>
      </c>
      <c r="F99" s="179" t="s">
        <v>988</v>
      </c>
      <c r="G99" s="176"/>
      <c r="H99" s="180">
        <v>8.32</v>
      </c>
      <c r="I99" s="181"/>
      <c r="J99" s="176"/>
      <c r="K99" s="176"/>
      <c r="L99" s="182"/>
      <c r="M99" s="183"/>
      <c r="N99" s="184"/>
      <c r="O99" s="184"/>
      <c r="P99" s="184"/>
      <c r="Q99" s="184"/>
      <c r="R99" s="184"/>
      <c r="S99" s="184"/>
      <c r="T99" s="185"/>
      <c r="AT99" s="186" t="s">
        <v>179</v>
      </c>
      <c r="AU99" s="186" t="s">
        <v>76</v>
      </c>
      <c r="AV99" s="12" t="s">
        <v>85</v>
      </c>
      <c r="AW99" s="12" t="s">
        <v>37</v>
      </c>
      <c r="AX99" s="12" t="s">
        <v>83</v>
      </c>
      <c r="AY99" s="186" t="s">
        <v>176</v>
      </c>
    </row>
    <row r="100" spans="1:65" s="2" customFormat="1" ht="24">
      <c r="A100" s="33"/>
      <c r="B100" s="34"/>
      <c r="C100" s="207" t="s">
        <v>175</v>
      </c>
      <c r="D100" s="207" t="s">
        <v>340</v>
      </c>
      <c r="E100" s="208" t="s">
        <v>870</v>
      </c>
      <c r="F100" s="209" t="s">
        <v>871</v>
      </c>
      <c r="G100" s="210" t="s">
        <v>257</v>
      </c>
      <c r="H100" s="211">
        <v>8.32</v>
      </c>
      <c r="I100" s="212"/>
      <c r="J100" s="213">
        <f>ROUND(I100*H100,2)</f>
        <v>0</v>
      </c>
      <c r="K100" s="209" t="s">
        <v>245</v>
      </c>
      <c r="L100" s="38"/>
      <c r="M100" s="214" t="s">
        <v>35</v>
      </c>
      <c r="N100" s="215" t="s">
        <v>47</v>
      </c>
      <c r="O100" s="63"/>
      <c r="P100" s="171">
        <f>O100*H100</f>
        <v>0</v>
      </c>
      <c r="Q100" s="171">
        <v>0</v>
      </c>
      <c r="R100" s="171">
        <f>Q100*H100</f>
        <v>0</v>
      </c>
      <c r="S100" s="171">
        <v>0</v>
      </c>
      <c r="T100" s="172">
        <f>S100*H100</f>
        <v>0</v>
      </c>
      <c r="U100" s="33"/>
      <c r="V100" s="33"/>
      <c r="W100" s="33"/>
      <c r="X100" s="33"/>
      <c r="Y100" s="33"/>
      <c r="Z100" s="33"/>
      <c r="AA100" s="33"/>
      <c r="AB100" s="33"/>
      <c r="AC100" s="33"/>
      <c r="AD100" s="33"/>
      <c r="AE100" s="33"/>
      <c r="AR100" s="173" t="s">
        <v>177</v>
      </c>
      <c r="AT100" s="173" t="s">
        <v>340</v>
      </c>
      <c r="AU100" s="173" t="s">
        <v>76</v>
      </c>
      <c r="AY100" s="16" t="s">
        <v>176</v>
      </c>
      <c r="BE100" s="174">
        <f>IF(N100="základní",J100,0)</f>
        <v>0</v>
      </c>
      <c r="BF100" s="174">
        <f>IF(N100="snížená",J100,0)</f>
        <v>0</v>
      </c>
      <c r="BG100" s="174">
        <f>IF(N100="zákl. přenesená",J100,0)</f>
        <v>0</v>
      </c>
      <c r="BH100" s="174">
        <f>IF(N100="sníž. přenesená",J100,0)</f>
        <v>0</v>
      </c>
      <c r="BI100" s="174">
        <f>IF(N100="nulová",J100,0)</f>
        <v>0</v>
      </c>
      <c r="BJ100" s="16" t="s">
        <v>83</v>
      </c>
      <c r="BK100" s="174">
        <f>ROUND(I100*H100,2)</f>
        <v>0</v>
      </c>
      <c r="BL100" s="16" t="s">
        <v>177</v>
      </c>
      <c r="BM100" s="173" t="s">
        <v>249</v>
      </c>
    </row>
    <row r="101" spans="1:65" s="12" customFormat="1" ht="11.25">
      <c r="B101" s="175"/>
      <c r="C101" s="176"/>
      <c r="D101" s="177" t="s">
        <v>179</v>
      </c>
      <c r="E101" s="178" t="s">
        <v>35</v>
      </c>
      <c r="F101" s="179" t="s">
        <v>988</v>
      </c>
      <c r="G101" s="176"/>
      <c r="H101" s="180">
        <v>8.32</v>
      </c>
      <c r="I101" s="181"/>
      <c r="J101" s="176"/>
      <c r="K101" s="176"/>
      <c r="L101" s="182"/>
      <c r="M101" s="183"/>
      <c r="N101" s="184"/>
      <c r="O101" s="184"/>
      <c r="P101" s="184"/>
      <c r="Q101" s="184"/>
      <c r="R101" s="184"/>
      <c r="S101" s="184"/>
      <c r="T101" s="185"/>
      <c r="AT101" s="186" t="s">
        <v>179</v>
      </c>
      <c r="AU101" s="186" t="s">
        <v>76</v>
      </c>
      <c r="AV101" s="12" t="s">
        <v>85</v>
      </c>
      <c r="AW101" s="12" t="s">
        <v>37</v>
      </c>
      <c r="AX101" s="12" t="s">
        <v>83</v>
      </c>
      <c r="AY101" s="186" t="s">
        <v>176</v>
      </c>
    </row>
    <row r="102" spans="1:65" s="2" customFormat="1" ht="24">
      <c r="A102" s="33"/>
      <c r="B102" s="34"/>
      <c r="C102" s="207" t="s">
        <v>218</v>
      </c>
      <c r="D102" s="207" t="s">
        <v>340</v>
      </c>
      <c r="E102" s="208" t="s">
        <v>873</v>
      </c>
      <c r="F102" s="209" t="s">
        <v>874</v>
      </c>
      <c r="G102" s="210" t="s">
        <v>257</v>
      </c>
      <c r="H102" s="211">
        <v>8.32</v>
      </c>
      <c r="I102" s="212"/>
      <c r="J102" s="213">
        <f>ROUND(I102*H102,2)</f>
        <v>0</v>
      </c>
      <c r="K102" s="209" t="s">
        <v>245</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76</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261</v>
      </c>
    </row>
    <row r="103" spans="1:65" s="12" customFormat="1" ht="11.25">
      <c r="B103" s="175"/>
      <c r="C103" s="176"/>
      <c r="D103" s="177" t="s">
        <v>179</v>
      </c>
      <c r="E103" s="178" t="s">
        <v>35</v>
      </c>
      <c r="F103" s="179" t="s">
        <v>988</v>
      </c>
      <c r="G103" s="176"/>
      <c r="H103" s="180">
        <v>8.32</v>
      </c>
      <c r="I103" s="181"/>
      <c r="J103" s="176"/>
      <c r="K103" s="176"/>
      <c r="L103" s="182"/>
      <c r="M103" s="183"/>
      <c r="N103" s="184"/>
      <c r="O103" s="184"/>
      <c r="P103" s="184"/>
      <c r="Q103" s="184"/>
      <c r="R103" s="184"/>
      <c r="S103" s="184"/>
      <c r="T103" s="185"/>
      <c r="AT103" s="186" t="s">
        <v>179</v>
      </c>
      <c r="AU103" s="186" t="s">
        <v>76</v>
      </c>
      <c r="AV103" s="12" t="s">
        <v>85</v>
      </c>
      <c r="AW103" s="12" t="s">
        <v>37</v>
      </c>
      <c r="AX103" s="12" t="s">
        <v>83</v>
      </c>
      <c r="AY103" s="186" t="s">
        <v>176</v>
      </c>
    </row>
    <row r="104" spans="1:65" s="2" customFormat="1" ht="33" customHeight="1">
      <c r="A104" s="33"/>
      <c r="B104" s="34"/>
      <c r="C104" s="207" t="s">
        <v>224</v>
      </c>
      <c r="D104" s="207" t="s">
        <v>340</v>
      </c>
      <c r="E104" s="208" t="s">
        <v>879</v>
      </c>
      <c r="F104" s="209" t="s">
        <v>880</v>
      </c>
      <c r="G104" s="210" t="s">
        <v>597</v>
      </c>
      <c r="H104" s="211">
        <v>80</v>
      </c>
      <c r="I104" s="212"/>
      <c r="J104" s="213">
        <f>ROUND(I104*H104,2)</f>
        <v>0</v>
      </c>
      <c r="K104" s="209" t="s">
        <v>245</v>
      </c>
      <c r="L104" s="38"/>
      <c r="M104" s="214" t="s">
        <v>35</v>
      </c>
      <c r="N104" s="215" t="s">
        <v>47</v>
      </c>
      <c r="O104" s="63"/>
      <c r="P104" s="171">
        <f>O104*H104</f>
        <v>0</v>
      </c>
      <c r="Q104" s="171">
        <v>0</v>
      </c>
      <c r="R104" s="171">
        <f>Q104*H104</f>
        <v>0</v>
      </c>
      <c r="S104" s="171">
        <v>0</v>
      </c>
      <c r="T104" s="172">
        <f>S104*H104</f>
        <v>0</v>
      </c>
      <c r="U104" s="33"/>
      <c r="V104" s="33"/>
      <c r="W104" s="33"/>
      <c r="X104" s="33"/>
      <c r="Y104" s="33"/>
      <c r="Z104" s="33"/>
      <c r="AA104" s="33"/>
      <c r="AB104" s="33"/>
      <c r="AC104" s="33"/>
      <c r="AD104" s="33"/>
      <c r="AE104" s="33"/>
      <c r="AR104" s="173" t="s">
        <v>177</v>
      </c>
      <c r="AT104" s="173" t="s">
        <v>340</v>
      </c>
      <c r="AU104" s="173" t="s">
        <v>76</v>
      </c>
      <c r="AY104" s="16" t="s">
        <v>176</v>
      </c>
      <c r="BE104" s="174">
        <f>IF(N104="základní",J104,0)</f>
        <v>0</v>
      </c>
      <c r="BF104" s="174">
        <f>IF(N104="snížená",J104,0)</f>
        <v>0</v>
      </c>
      <c r="BG104" s="174">
        <f>IF(N104="zákl. přenesená",J104,0)</f>
        <v>0</v>
      </c>
      <c r="BH104" s="174">
        <f>IF(N104="sníž. přenesená",J104,0)</f>
        <v>0</v>
      </c>
      <c r="BI104" s="174">
        <f>IF(N104="nulová",J104,0)</f>
        <v>0</v>
      </c>
      <c r="BJ104" s="16" t="s">
        <v>83</v>
      </c>
      <c r="BK104" s="174">
        <f>ROUND(I104*H104,2)</f>
        <v>0</v>
      </c>
      <c r="BL104" s="16" t="s">
        <v>177</v>
      </c>
      <c r="BM104" s="173" t="s">
        <v>271</v>
      </c>
    </row>
    <row r="105" spans="1:65" s="2" customFormat="1" ht="19.5">
      <c r="A105" s="33"/>
      <c r="B105" s="34"/>
      <c r="C105" s="35"/>
      <c r="D105" s="177" t="s">
        <v>184</v>
      </c>
      <c r="E105" s="35"/>
      <c r="F105" s="187" t="s">
        <v>989</v>
      </c>
      <c r="G105" s="35"/>
      <c r="H105" s="35"/>
      <c r="I105" s="188"/>
      <c r="J105" s="35"/>
      <c r="K105" s="35"/>
      <c r="L105" s="38"/>
      <c r="M105" s="189"/>
      <c r="N105" s="190"/>
      <c r="O105" s="63"/>
      <c r="P105" s="63"/>
      <c r="Q105" s="63"/>
      <c r="R105" s="63"/>
      <c r="S105" s="63"/>
      <c r="T105" s="64"/>
      <c r="U105" s="33"/>
      <c r="V105" s="33"/>
      <c r="W105" s="33"/>
      <c r="X105" s="33"/>
      <c r="Y105" s="33"/>
      <c r="Z105" s="33"/>
      <c r="AA105" s="33"/>
      <c r="AB105" s="33"/>
      <c r="AC105" s="33"/>
      <c r="AD105" s="33"/>
      <c r="AE105" s="33"/>
      <c r="AT105" s="16" t="s">
        <v>184</v>
      </c>
      <c r="AU105" s="16" t="s">
        <v>76</v>
      </c>
    </row>
    <row r="106" spans="1:65" s="12" customFormat="1" ht="11.25">
      <c r="B106" s="175"/>
      <c r="C106" s="176"/>
      <c r="D106" s="177" t="s">
        <v>179</v>
      </c>
      <c r="E106" s="178" t="s">
        <v>35</v>
      </c>
      <c r="F106" s="179" t="s">
        <v>990</v>
      </c>
      <c r="G106" s="176"/>
      <c r="H106" s="180">
        <v>80</v>
      </c>
      <c r="I106" s="181"/>
      <c r="J106" s="176"/>
      <c r="K106" s="176"/>
      <c r="L106" s="182"/>
      <c r="M106" s="183"/>
      <c r="N106" s="184"/>
      <c r="O106" s="184"/>
      <c r="P106" s="184"/>
      <c r="Q106" s="184"/>
      <c r="R106" s="184"/>
      <c r="S106" s="184"/>
      <c r="T106" s="185"/>
      <c r="AT106" s="186" t="s">
        <v>179</v>
      </c>
      <c r="AU106" s="186" t="s">
        <v>76</v>
      </c>
      <c r="AV106" s="12" t="s">
        <v>85</v>
      </c>
      <c r="AW106" s="12" t="s">
        <v>37</v>
      </c>
      <c r="AX106" s="12" t="s">
        <v>83</v>
      </c>
      <c r="AY106" s="186" t="s">
        <v>176</v>
      </c>
    </row>
    <row r="107" spans="1:65" s="2" customFormat="1" ht="16.5" customHeight="1">
      <c r="A107" s="33"/>
      <c r="B107" s="34"/>
      <c r="C107" s="207" t="s">
        <v>229</v>
      </c>
      <c r="D107" s="207" t="s">
        <v>340</v>
      </c>
      <c r="E107" s="208" t="s">
        <v>884</v>
      </c>
      <c r="F107" s="209" t="s">
        <v>885</v>
      </c>
      <c r="G107" s="210" t="s">
        <v>257</v>
      </c>
      <c r="H107" s="211">
        <v>1</v>
      </c>
      <c r="I107" s="212"/>
      <c r="J107" s="213">
        <f>ROUND(I107*H107,2)</f>
        <v>0</v>
      </c>
      <c r="K107" s="209" t="s">
        <v>245</v>
      </c>
      <c r="L107" s="38"/>
      <c r="M107" s="214" t="s">
        <v>35</v>
      </c>
      <c r="N107" s="215" t="s">
        <v>47</v>
      </c>
      <c r="O107" s="63"/>
      <c r="P107" s="171">
        <f>O107*H107</f>
        <v>0</v>
      </c>
      <c r="Q107" s="171">
        <v>2.4778600000000002</v>
      </c>
      <c r="R107" s="171">
        <f>Q107*H107</f>
        <v>2.4778600000000002</v>
      </c>
      <c r="S107" s="171">
        <v>0</v>
      </c>
      <c r="T107" s="172">
        <f>S107*H107</f>
        <v>0</v>
      </c>
      <c r="U107" s="33"/>
      <c r="V107" s="33"/>
      <c r="W107" s="33"/>
      <c r="X107" s="33"/>
      <c r="Y107" s="33"/>
      <c r="Z107" s="33"/>
      <c r="AA107" s="33"/>
      <c r="AB107" s="33"/>
      <c r="AC107" s="33"/>
      <c r="AD107" s="33"/>
      <c r="AE107" s="33"/>
      <c r="AR107" s="173" t="s">
        <v>177</v>
      </c>
      <c r="AT107" s="173" t="s">
        <v>340</v>
      </c>
      <c r="AU107" s="173" t="s">
        <v>76</v>
      </c>
      <c r="AY107" s="16" t="s">
        <v>176</v>
      </c>
      <c r="BE107" s="174">
        <f>IF(N107="základní",J107,0)</f>
        <v>0</v>
      </c>
      <c r="BF107" s="174">
        <f>IF(N107="snížená",J107,0)</f>
        <v>0</v>
      </c>
      <c r="BG107" s="174">
        <f>IF(N107="zákl. přenesená",J107,0)</f>
        <v>0</v>
      </c>
      <c r="BH107" s="174">
        <f>IF(N107="sníž. přenesená",J107,0)</f>
        <v>0</v>
      </c>
      <c r="BI107" s="174">
        <f>IF(N107="nulová",J107,0)</f>
        <v>0</v>
      </c>
      <c r="BJ107" s="16" t="s">
        <v>83</v>
      </c>
      <c r="BK107" s="174">
        <f>ROUND(I107*H107,2)</f>
        <v>0</v>
      </c>
      <c r="BL107" s="16" t="s">
        <v>177</v>
      </c>
      <c r="BM107" s="173" t="s">
        <v>288</v>
      </c>
    </row>
    <row r="108" spans="1:65" s="2" customFormat="1" ht="19.5">
      <c r="A108" s="33"/>
      <c r="B108" s="34"/>
      <c r="C108" s="35"/>
      <c r="D108" s="177" t="s">
        <v>184</v>
      </c>
      <c r="E108" s="35"/>
      <c r="F108" s="187" t="s">
        <v>991</v>
      </c>
      <c r="G108" s="35"/>
      <c r="H108" s="35"/>
      <c r="I108" s="188"/>
      <c r="J108" s="35"/>
      <c r="K108" s="35"/>
      <c r="L108" s="38"/>
      <c r="M108" s="189"/>
      <c r="N108" s="190"/>
      <c r="O108" s="63"/>
      <c r="P108" s="63"/>
      <c r="Q108" s="63"/>
      <c r="R108" s="63"/>
      <c r="S108" s="63"/>
      <c r="T108" s="64"/>
      <c r="U108" s="33"/>
      <c r="V108" s="33"/>
      <c r="W108" s="33"/>
      <c r="X108" s="33"/>
      <c r="Y108" s="33"/>
      <c r="Z108" s="33"/>
      <c r="AA108" s="33"/>
      <c r="AB108" s="33"/>
      <c r="AC108" s="33"/>
      <c r="AD108" s="33"/>
      <c r="AE108" s="33"/>
      <c r="AT108" s="16" t="s">
        <v>184</v>
      </c>
      <c r="AU108" s="16" t="s">
        <v>76</v>
      </c>
    </row>
    <row r="109" spans="1:65" s="12" customFormat="1" ht="11.25">
      <c r="B109" s="175"/>
      <c r="C109" s="176"/>
      <c r="D109" s="177" t="s">
        <v>179</v>
      </c>
      <c r="E109" s="178" t="s">
        <v>35</v>
      </c>
      <c r="F109" s="179" t="s">
        <v>287</v>
      </c>
      <c r="G109" s="176"/>
      <c r="H109" s="180">
        <v>1</v>
      </c>
      <c r="I109" s="181"/>
      <c r="J109" s="176"/>
      <c r="K109" s="176"/>
      <c r="L109" s="182"/>
      <c r="M109" s="183"/>
      <c r="N109" s="184"/>
      <c r="O109" s="184"/>
      <c r="P109" s="184"/>
      <c r="Q109" s="184"/>
      <c r="R109" s="184"/>
      <c r="S109" s="184"/>
      <c r="T109" s="185"/>
      <c r="AT109" s="186" t="s">
        <v>179</v>
      </c>
      <c r="AU109" s="186" t="s">
        <v>76</v>
      </c>
      <c r="AV109" s="12" t="s">
        <v>85</v>
      </c>
      <c r="AW109" s="12" t="s">
        <v>37</v>
      </c>
      <c r="AX109" s="12" t="s">
        <v>83</v>
      </c>
      <c r="AY109" s="186" t="s">
        <v>176</v>
      </c>
    </row>
    <row r="110" spans="1:65" s="2" customFormat="1" ht="16.5" customHeight="1">
      <c r="A110" s="33"/>
      <c r="B110" s="34"/>
      <c r="C110" s="207" t="s">
        <v>234</v>
      </c>
      <c r="D110" s="207" t="s">
        <v>340</v>
      </c>
      <c r="E110" s="208" t="s">
        <v>888</v>
      </c>
      <c r="F110" s="209" t="s">
        <v>889</v>
      </c>
      <c r="G110" s="210" t="s">
        <v>597</v>
      </c>
      <c r="H110" s="211">
        <v>5.3</v>
      </c>
      <c r="I110" s="212"/>
      <c r="J110" s="213">
        <f>ROUND(I110*H110,2)</f>
        <v>0</v>
      </c>
      <c r="K110" s="209" t="s">
        <v>245</v>
      </c>
      <c r="L110" s="38"/>
      <c r="M110" s="214" t="s">
        <v>35</v>
      </c>
      <c r="N110" s="215" t="s">
        <v>47</v>
      </c>
      <c r="O110" s="63"/>
      <c r="P110" s="171">
        <f>O110*H110</f>
        <v>0</v>
      </c>
      <c r="Q110" s="171">
        <v>4.1739999999999999E-2</v>
      </c>
      <c r="R110" s="171">
        <f>Q110*H110</f>
        <v>0.221222</v>
      </c>
      <c r="S110" s="171">
        <v>0</v>
      </c>
      <c r="T110" s="172">
        <f>S110*H110</f>
        <v>0</v>
      </c>
      <c r="U110" s="33"/>
      <c r="V110" s="33"/>
      <c r="W110" s="33"/>
      <c r="X110" s="33"/>
      <c r="Y110" s="33"/>
      <c r="Z110" s="33"/>
      <c r="AA110" s="33"/>
      <c r="AB110" s="33"/>
      <c r="AC110" s="33"/>
      <c r="AD110" s="33"/>
      <c r="AE110" s="33"/>
      <c r="AR110" s="173" t="s">
        <v>177</v>
      </c>
      <c r="AT110" s="173" t="s">
        <v>340</v>
      </c>
      <c r="AU110" s="173" t="s">
        <v>76</v>
      </c>
      <c r="AY110" s="16" t="s">
        <v>176</v>
      </c>
      <c r="BE110" s="174">
        <f>IF(N110="základní",J110,0)</f>
        <v>0</v>
      </c>
      <c r="BF110" s="174">
        <f>IF(N110="snížená",J110,0)</f>
        <v>0</v>
      </c>
      <c r="BG110" s="174">
        <f>IF(N110="zákl. přenesená",J110,0)</f>
        <v>0</v>
      </c>
      <c r="BH110" s="174">
        <f>IF(N110="sníž. přenesená",J110,0)</f>
        <v>0</v>
      </c>
      <c r="BI110" s="174">
        <f>IF(N110="nulová",J110,0)</f>
        <v>0</v>
      </c>
      <c r="BJ110" s="16" t="s">
        <v>83</v>
      </c>
      <c r="BK110" s="174">
        <f>ROUND(I110*H110,2)</f>
        <v>0</v>
      </c>
      <c r="BL110" s="16" t="s">
        <v>177</v>
      </c>
      <c r="BM110" s="173" t="s">
        <v>296</v>
      </c>
    </row>
    <row r="111" spans="1:65" s="2" customFormat="1" ht="19.5">
      <c r="A111" s="33"/>
      <c r="B111" s="34"/>
      <c r="C111" s="35"/>
      <c r="D111" s="177" t="s">
        <v>184</v>
      </c>
      <c r="E111" s="35"/>
      <c r="F111" s="187" t="s">
        <v>992</v>
      </c>
      <c r="G111" s="35"/>
      <c r="H111" s="35"/>
      <c r="I111" s="188"/>
      <c r="J111" s="35"/>
      <c r="K111" s="35"/>
      <c r="L111" s="38"/>
      <c r="M111" s="189"/>
      <c r="N111" s="190"/>
      <c r="O111" s="63"/>
      <c r="P111" s="63"/>
      <c r="Q111" s="63"/>
      <c r="R111" s="63"/>
      <c r="S111" s="63"/>
      <c r="T111" s="64"/>
      <c r="U111" s="33"/>
      <c r="V111" s="33"/>
      <c r="W111" s="33"/>
      <c r="X111" s="33"/>
      <c r="Y111" s="33"/>
      <c r="Z111" s="33"/>
      <c r="AA111" s="33"/>
      <c r="AB111" s="33"/>
      <c r="AC111" s="33"/>
      <c r="AD111" s="33"/>
      <c r="AE111" s="33"/>
      <c r="AT111" s="16" t="s">
        <v>184</v>
      </c>
      <c r="AU111" s="16" t="s">
        <v>76</v>
      </c>
    </row>
    <row r="112" spans="1:65" s="12" customFormat="1" ht="11.25">
      <c r="B112" s="175"/>
      <c r="C112" s="176"/>
      <c r="D112" s="177" t="s">
        <v>179</v>
      </c>
      <c r="E112" s="178" t="s">
        <v>35</v>
      </c>
      <c r="F112" s="179" t="s">
        <v>993</v>
      </c>
      <c r="G112" s="176"/>
      <c r="H112" s="180">
        <v>5.3</v>
      </c>
      <c r="I112" s="181"/>
      <c r="J112" s="176"/>
      <c r="K112" s="176"/>
      <c r="L112" s="182"/>
      <c r="M112" s="183"/>
      <c r="N112" s="184"/>
      <c r="O112" s="184"/>
      <c r="P112" s="184"/>
      <c r="Q112" s="184"/>
      <c r="R112" s="184"/>
      <c r="S112" s="184"/>
      <c r="T112" s="185"/>
      <c r="AT112" s="186" t="s">
        <v>179</v>
      </c>
      <c r="AU112" s="186" t="s">
        <v>76</v>
      </c>
      <c r="AV112" s="12" t="s">
        <v>85</v>
      </c>
      <c r="AW112" s="12" t="s">
        <v>37</v>
      </c>
      <c r="AX112" s="12" t="s">
        <v>83</v>
      </c>
      <c r="AY112" s="186" t="s">
        <v>176</v>
      </c>
    </row>
    <row r="113" spans="1:65" s="2" customFormat="1" ht="16.5" customHeight="1">
      <c r="A113" s="33"/>
      <c r="B113" s="34"/>
      <c r="C113" s="207" t="s">
        <v>241</v>
      </c>
      <c r="D113" s="207" t="s">
        <v>340</v>
      </c>
      <c r="E113" s="208" t="s">
        <v>892</v>
      </c>
      <c r="F113" s="209" t="s">
        <v>893</v>
      </c>
      <c r="G113" s="210" t="s">
        <v>597</v>
      </c>
      <c r="H113" s="211">
        <v>5.3</v>
      </c>
      <c r="I113" s="212"/>
      <c r="J113" s="213">
        <f>ROUND(I113*H113,2)</f>
        <v>0</v>
      </c>
      <c r="K113" s="209" t="s">
        <v>245</v>
      </c>
      <c r="L113" s="38"/>
      <c r="M113" s="214" t="s">
        <v>35</v>
      </c>
      <c r="N113" s="215" t="s">
        <v>47</v>
      </c>
      <c r="O113" s="63"/>
      <c r="P113" s="171">
        <f>O113*H113</f>
        <v>0</v>
      </c>
      <c r="Q113" s="171">
        <v>2.0000000000000002E-5</v>
      </c>
      <c r="R113" s="171">
        <f>Q113*H113</f>
        <v>1.06E-4</v>
      </c>
      <c r="S113" s="171">
        <v>0</v>
      </c>
      <c r="T113" s="172">
        <f>S113*H113</f>
        <v>0</v>
      </c>
      <c r="U113" s="33"/>
      <c r="V113" s="33"/>
      <c r="W113" s="33"/>
      <c r="X113" s="33"/>
      <c r="Y113" s="33"/>
      <c r="Z113" s="33"/>
      <c r="AA113" s="33"/>
      <c r="AB113" s="33"/>
      <c r="AC113" s="33"/>
      <c r="AD113" s="33"/>
      <c r="AE113" s="33"/>
      <c r="AR113" s="173" t="s">
        <v>177</v>
      </c>
      <c r="AT113" s="173" t="s">
        <v>340</v>
      </c>
      <c r="AU113" s="173" t="s">
        <v>76</v>
      </c>
      <c r="AY113" s="16" t="s">
        <v>176</v>
      </c>
      <c r="BE113" s="174">
        <f>IF(N113="základní",J113,0)</f>
        <v>0</v>
      </c>
      <c r="BF113" s="174">
        <f>IF(N113="snížená",J113,0)</f>
        <v>0</v>
      </c>
      <c r="BG113" s="174">
        <f>IF(N113="zákl. přenesená",J113,0)</f>
        <v>0</v>
      </c>
      <c r="BH113" s="174">
        <f>IF(N113="sníž. přenesená",J113,0)</f>
        <v>0</v>
      </c>
      <c r="BI113" s="174">
        <f>IF(N113="nulová",J113,0)</f>
        <v>0</v>
      </c>
      <c r="BJ113" s="16" t="s">
        <v>83</v>
      </c>
      <c r="BK113" s="174">
        <f>ROUND(I113*H113,2)</f>
        <v>0</v>
      </c>
      <c r="BL113" s="16" t="s">
        <v>177</v>
      </c>
      <c r="BM113" s="173" t="s">
        <v>304</v>
      </c>
    </row>
    <row r="114" spans="1:65" s="2" customFormat="1" ht="29.25">
      <c r="A114" s="33"/>
      <c r="B114" s="34"/>
      <c r="C114" s="35"/>
      <c r="D114" s="177" t="s">
        <v>184</v>
      </c>
      <c r="E114" s="35"/>
      <c r="F114" s="187" t="s">
        <v>994</v>
      </c>
      <c r="G114" s="35"/>
      <c r="H114" s="35"/>
      <c r="I114" s="188"/>
      <c r="J114" s="35"/>
      <c r="K114" s="35"/>
      <c r="L114" s="38"/>
      <c r="M114" s="189"/>
      <c r="N114" s="190"/>
      <c r="O114" s="63"/>
      <c r="P114" s="63"/>
      <c r="Q114" s="63"/>
      <c r="R114" s="63"/>
      <c r="S114" s="63"/>
      <c r="T114" s="64"/>
      <c r="U114" s="33"/>
      <c r="V114" s="33"/>
      <c r="W114" s="33"/>
      <c r="X114" s="33"/>
      <c r="Y114" s="33"/>
      <c r="Z114" s="33"/>
      <c r="AA114" s="33"/>
      <c r="AB114" s="33"/>
      <c r="AC114" s="33"/>
      <c r="AD114" s="33"/>
      <c r="AE114" s="33"/>
      <c r="AT114" s="16" t="s">
        <v>184</v>
      </c>
      <c r="AU114" s="16" t="s">
        <v>76</v>
      </c>
    </row>
    <row r="115" spans="1:65" s="12" customFormat="1" ht="11.25">
      <c r="B115" s="175"/>
      <c r="C115" s="176"/>
      <c r="D115" s="177" t="s">
        <v>179</v>
      </c>
      <c r="E115" s="178" t="s">
        <v>35</v>
      </c>
      <c r="F115" s="179" t="s">
        <v>993</v>
      </c>
      <c r="G115" s="176"/>
      <c r="H115" s="180">
        <v>5.3</v>
      </c>
      <c r="I115" s="181"/>
      <c r="J115" s="176"/>
      <c r="K115" s="176"/>
      <c r="L115" s="182"/>
      <c r="M115" s="183"/>
      <c r="N115" s="184"/>
      <c r="O115" s="184"/>
      <c r="P115" s="184"/>
      <c r="Q115" s="184"/>
      <c r="R115" s="184"/>
      <c r="S115" s="184"/>
      <c r="T115" s="185"/>
      <c r="AT115" s="186" t="s">
        <v>179</v>
      </c>
      <c r="AU115" s="186" t="s">
        <v>76</v>
      </c>
      <c r="AV115" s="12" t="s">
        <v>85</v>
      </c>
      <c r="AW115" s="12" t="s">
        <v>37</v>
      </c>
      <c r="AX115" s="12" t="s">
        <v>83</v>
      </c>
      <c r="AY115" s="186" t="s">
        <v>176</v>
      </c>
    </row>
    <row r="116" spans="1:65" s="2" customFormat="1" ht="16.5" customHeight="1">
      <c r="A116" s="33"/>
      <c r="B116" s="34"/>
      <c r="C116" s="207" t="s">
        <v>249</v>
      </c>
      <c r="D116" s="207" t="s">
        <v>340</v>
      </c>
      <c r="E116" s="208" t="s">
        <v>900</v>
      </c>
      <c r="F116" s="209" t="s">
        <v>901</v>
      </c>
      <c r="G116" s="210" t="s">
        <v>244</v>
      </c>
      <c r="H116" s="211">
        <v>4.7E-2</v>
      </c>
      <c r="I116" s="212"/>
      <c r="J116" s="213">
        <f>ROUND(I116*H116,2)</f>
        <v>0</v>
      </c>
      <c r="K116" s="209" t="s">
        <v>245</v>
      </c>
      <c r="L116" s="38"/>
      <c r="M116" s="214" t="s">
        <v>35</v>
      </c>
      <c r="N116" s="215" t="s">
        <v>47</v>
      </c>
      <c r="O116" s="63"/>
      <c r="P116" s="171">
        <f>O116*H116</f>
        <v>0</v>
      </c>
      <c r="Q116" s="171">
        <v>1.11277</v>
      </c>
      <c r="R116" s="171">
        <f>Q116*H116</f>
        <v>5.2300190000000003E-2</v>
      </c>
      <c r="S116" s="171">
        <v>0</v>
      </c>
      <c r="T116" s="172">
        <f>S116*H116</f>
        <v>0</v>
      </c>
      <c r="U116" s="33"/>
      <c r="V116" s="33"/>
      <c r="W116" s="33"/>
      <c r="X116" s="33"/>
      <c r="Y116" s="33"/>
      <c r="Z116" s="33"/>
      <c r="AA116" s="33"/>
      <c r="AB116" s="33"/>
      <c r="AC116" s="33"/>
      <c r="AD116" s="33"/>
      <c r="AE116" s="33"/>
      <c r="AR116" s="173" t="s">
        <v>177</v>
      </c>
      <c r="AT116" s="173" t="s">
        <v>340</v>
      </c>
      <c r="AU116" s="173" t="s">
        <v>76</v>
      </c>
      <c r="AY116" s="16" t="s">
        <v>176</v>
      </c>
      <c r="BE116" s="174">
        <f>IF(N116="základní",J116,0)</f>
        <v>0</v>
      </c>
      <c r="BF116" s="174">
        <f>IF(N116="snížená",J116,0)</f>
        <v>0</v>
      </c>
      <c r="BG116" s="174">
        <f>IF(N116="zákl. přenesená",J116,0)</f>
        <v>0</v>
      </c>
      <c r="BH116" s="174">
        <f>IF(N116="sníž. přenesená",J116,0)</f>
        <v>0</v>
      </c>
      <c r="BI116" s="174">
        <f>IF(N116="nulová",J116,0)</f>
        <v>0</v>
      </c>
      <c r="BJ116" s="16" t="s">
        <v>83</v>
      </c>
      <c r="BK116" s="174">
        <f>ROUND(I116*H116,2)</f>
        <v>0</v>
      </c>
      <c r="BL116" s="16" t="s">
        <v>177</v>
      </c>
      <c r="BM116" s="173" t="s">
        <v>314</v>
      </c>
    </row>
    <row r="117" spans="1:65" s="2" customFormat="1" ht="19.5">
      <c r="A117" s="33"/>
      <c r="B117" s="34"/>
      <c r="C117" s="35"/>
      <c r="D117" s="177" t="s">
        <v>184</v>
      </c>
      <c r="E117" s="35"/>
      <c r="F117" s="187" t="s">
        <v>995</v>
      </c>
      <c r="G117" s="35"/>
      <c r="H117" s="35"/>
      <c r="I117" s="188"/>
      <c r="J117" s="35"/>
      <c r="K117" s="35"/>
      <c r="L117" s="38"/>
      <c r="M117" s="189"/>
      <c r="N117" s="190"/>
      <c r="O117" s="63"/>
      <c r="P117" s="63"/>
      <c r="Q117" s="63"/>
      <c r="R117" s="63"/>
      <c r="S117" s="63"/>
      <c r="T117" s="64"/>
      <c r="U117" s="33"/>
      <c r="V117" s="33"/>
      <c r="W117" s="33"/>
      <c r="X117" s="33"/>
      <c r="Y117" s="33"/>
      <c r="Z117" s="33"/>
      <c r="AA117" s="33"/>
      <c r="AB117" s="33"/>
      <c r="AC117" s="33"/>
      <c r="AD117" s="33"/>
      <c r="AE117" s="33"/>
      <c r="AT117" s="16" t="s">
        <v>184</v>
      </c>
      <c r="AU117" s="16" t="s">
        <v>76</v>
      </c>
    </row>
    <row r="118" spans="1:65" s="12" customFormat="1" ht="11.25">
      <c r="B118" s="175"/>
      <c r="C118" s="176"/>
      <c r="D118" s="177" t="s">
        <v>179</v>
      </c>
      <c r="E118" s="178" t="s">
        <v>35</v>
      </c>
      <c r="F118" s="179" t="s">
        <v>996</v>
      </c>
      <c r="G118" s="176"/>
      <c r="H118" s="180">
        <v>4.7E-2</v>
      </c>
      <c r="I118" s="181"/>
      <c r="J118" s="176"/>
      <c r="K118" s="176"/>
      <c r="L118" s="182"/>
      <c r="M118" s="183"/>
      <c r="N118" s="184"/>
      <c r="O118" s="184"/>
      <c r="P118" s="184"/>
      <c r="Q118" s="184"/>
      <c r="R118" s="184"/>
      <c r="S118" s="184"/>
      <c r="T118" s="185"/>
      <c r="AT118" s="186" t="s">
        <v>179</v>
      </c>
      <c r="AU118" s="186" t="s">
        <v>76</v>
      </c>
      <c r="AV118" s="12" t="s">
        <v>85</v>
      </c>
      <c r="AW118" s="12" t="s">
        <v>37</v>
      </c>
      <c r="AX118" s="12" t="s">
        <v>83</v>
      </c>
      <c r="AY118" s="186" t="s">
        <v>176</v>
      </c>
    </row>
    <row r="119" spans="1:65" s="2" customFormat="1" ht="24">
      <c r="A119" s="33"/>
      <c r="B119" s="34"/>
      <c r="C119" s="207" t="s">
        <v>8</v>
      </c>
      <c r="D119" s="207" t="s">
        <v>340</v>
      </c>
      <c r="E119" s="208" t="s">
        <v>997</v>
      </c>
      <c r="F119" s="209" t="s">
        <v>998</v>
      </c>
      <c r="G119" s="210" t="s">
        <v>257</v>
      </c>
      <c r="H119" s="211">
        <v>1.8</v>
      </c>
      <c r="I119" s="212"/>
      <c r="J119" s="213">
        <f>ROUND(I119*H119,2)</f>
        <v>0</v>
      </c>
      <c r="K119" s="209" t="s">
        <v>245</v>
      </c>
      <c r="L119" s="38"/>
      <c r="M119" s="214" t="s">
        <v>35</v>
      </c>
      <c r="N119" s="215" t="s">
        <v>47</v>
      </c>
      <c r="O119" s="63"/>
      <c r="P119" s="171">
        <f>O119*H119</f>
        <v>0</v>
      </c>
      <c r="Q119" s="171">
        <v>2.9013900000000001</v>
      </c>
      <c r="R119" s="171">
        <f>Q119*H119</f>
        <v>5.2225020000000004</v>
      </c>
      <c r="S119" s="171">
        <v>0</v>
      </c>
      <c r="T119" s="172">
        <f>S119*H119</f>
        <v>0</v>
      </c>
      <c r="U119" s="33"/>
      <c r="V119" s="33"/>
      <c r="W119" s="33"/>
      <c r="X119" s="33"/>
      <c r="Y119" s="33"/>
      <c r="Z119" s="33"/>
      <c r="AA119" s="33"/>
      <c r="AB119" s="33"/>
      <c r="AC119" s="33"/>
      <c r="AD119" s="33"/>
      <c r="AE119" s="33"/>
      <c r="AR119" s="173" t="s">
        <v>177</v>
      </c>
      <c r="AT119" s="173" t="s">
        <v>340</v>
      </c>
      <c r="AU119" s="173" t="s">
        <v>76</v>
      </c>
      <c r="AY119" s="16" t="s">
        <v>176</v>
      </c>
      <c r="BE119" s="174">
        <f>IF(N119="základní",J119,0)</f>
        <v>0</v>
      </c>
      <c r="BF119" s="174">
        <f>IF(N119="snížená",J119,0)</f>
        <v>0</v>
      </c>
      <c r="BG119" s="174">
        <f>IF(N119="zákl. přenesená",J119,0)</f>
        <v>0</v>
      </c>
      <c r="BH119" s="174">
        <f>IF(N119="sníž. přenesená",J119,0)</f>
        <v>0</v>
      </c>
      <c r="BI119" s="174">
        <f>IF(N119="nulová",J119,0)</f>
        <v>0</v>
      </c>
      <c r="BJ119" s="16" t="s">
        <v>83</v>
      </c>
      <c r="BK119" s="174">
        <f>ROUND(I119*H119,2)</f>
        <v>0</v>
      </c>
      <c r="BL119" s="16" t="s">
        <v>177</v>
      </c>
      <c r="BM119" s="173" t="s">
        <v>325</v>
      </c>
    </row>
    <row r="120" spans="1:65" s="2" customFormat="1" ht="19.5">
      <c r="A120" s="33"/>
      <c r="B120" s="34"/>
      <c r="C120" s="35"/>
      <c r="D120" s="177" t="s">
        <v>184</v>
      </c>
      <c r="E120" s="35"/>
      <c r="F120" s="187" t="s">
        <v>999</v>
      </c>
      <c r="G120" s="35"/>
      <c r="H120" s="35"/>
      <c r="I120" s="188"/>
      <c r="J120" s="35"/>
      <c r="K120" s="35"/>
      <c r="L120" s="38"/>
      <c r="M120" s="189"/>
      <c r="N120" s="190"/>
      <c r="O120" s="63"/>
      <c r="P120" s="63"/>
      <c r="Q120" s="63"/>
      <c r="R120" s="63"/>
      <c r="S120" s="63"/>
      <c r="T120" s="64"/>
      <c r="U120" s="33"/>
      <c r="V120" s="33"/>
      <c r="W120" s="33"/>
      <c r="X120" s="33"/>
      <c r="Y120" s="33"/>
      <c r="Z120" s="33"/>
      <c r="AA120" s="33"/>
      <c r="AB120" s="33"/>
      <c r="AC120" s="33"/>
      <c r="AD120" s="33"/>
      <c r="AE120" s="33"/>
      <c r="AT120" s="16" t="s">
        <v>184</v>
      </c>
      <c r="AU120" s="16" t="s">
        <v>76</v>
      </c>
    </row>
    <row r="121" spans="1:65" s="12" customFormat="1" ht="11.25">
      <c r="B121" s="175"/>
      <c r="C121" s="176"/>
      <c r="D121" s="177" t="s">
        <v>179</v>
      </c>
      <c r="E121" s="178" t="s">
        <v>35</v>
      </c>
      <c r="F121" s="179" t="s">
        <v>1000</v>
      </c>
      <c r="G121" s="176"/>
      <c r="H121" s="180">
        <v>1.8</v>
      </c>
      <c r="I121" s="181"/>
      <c r="J121" s="176"/>
      <c r="K121" s="176"/>
      <c r="L121" s="182"/>
      <c r="M121" s="183"/>
      <c r="N121" s="184"/>
      <c r="O121" s="184"/>
      <c r="P121" s="184"/>
      <c r="Q121" s="184"/>
      <c r="R121" s="184"/>
      <c r="S121" s="184"/>
      <c r="T121" s="185"/>
      <c r="AT121" s="186" t="s">
        <v>179</v>
      </c>
      <c r="AU121" s="186" t="s">
        <v>76</v>
      </c>
      <c r="AV121" s="12" t="s">
        <v>85</v>
      </c>
      <c r="AW121" s="12" t="s">
        <v>37</v>
      </c>
      <c r="AX121" s="12" t="s">
        <v>83</v>
      </c>
      <c r="AY121" s="186" t="s">
        <v>176</v>
      </c>
    </row>
    <row r="122" spans="1:65" s="2" customFormat="1" ht="16.5" customHeight="1">
      <c r="A122" s="33"/>
      <c r="B122" s="34"/>
      <c r="C122" s="207" t="s">
        <v>261</v>
      </c>
      <c r="D122" s="207" t="s">
        <v>340</v>
      </c>
      <c r="E122" s="208" t="s">
        <v>910</v>
      </c>
      <c r="F122" s="209" t="s">
        <v>911</v>
      </c>
      <c r="G122" s="210" t="s">
        <v>257</v>
      </c>
      <c r="H122" s="211">
        <v>1.32</v>
      </c>
      <c r="I122" s="212"/>
      <c r="J122" s="213">
        <f>ROUND(I122*H122,2)</f>
        <v>0</v>
      </c>
      <c r="K122" s="209" t="s">
        <v>245</v>
      </c>
      <c r="L122" s="38"/>
      <c r="M122" s="214" t="s">
        <v>35</v>
      </c>
      <c r="N122" s="215" t="s">
        <v>47</v>
      </c>
      <c r="O122" s="63"/>
      <c r="P122" s="171">
        <f>O122*H122</f>
        <v>0</v>
      </c>
      <c r="Q122" s="171">
        <v>0</v>
      </c>
      <c r="R122" s="171">
        <f>Q122*H122</f>
        <v>0</v>
      </c>
      <c r="S122" s="171">
        <v>1E-3</v>
      </c>
      <c r="T122" s="172">
        <f>S122*H122</f>
        <v>1.32E-3</v>
      </c>
      <c r="U122" s="33"/>
      <c r="V122" s="33"/>
      <c r="W122" s="33"/>
      <c r="X122" s="33"/>
      <c r="Y122" s="33"/>
      <c r="Z122" s="33"/>
      <c r="AA122" s="33"/>
      <c r="AB122" s="33"/>
      <c r="AC122" s="33"/>
      <c r="AD122" s="33"/>
      <c r="AE122" s="33"/>
      <c r="AR122" s="173" t="s">
        <v>177</v>
      </c>
      <c r="AT122" s="173" t="s">
        <v>340</v>
      </c>
      <c r="AU122" s="173" t="s">
        <v>76</v>
      </c>
      <c r="AY122" s="16" t="s">
        <v>176</v>
      </c>
      <c r="BE122" s="174">
        <f>IF(N122="základní",J122,0)</f>
        <v>0</v>
      </c>
      <c r="BF122" s="174">
        <f>IF(N122="snížená",J122,0)</f>
        <v>0</v>
      </c>
      <c r="BG122" s="174">
        <f>IF(N122="zákl. přenesená",J122,0)</f>
        <v>0</v>
      </c>
      <c r="BH122" s="174">
        <f>IF(N122="sníž. přenesená",J122,0)</f>
        <v>0</v>
      </c>
      <c r="BI122" s="174">
        <f>IF(N122="nulová",J122,0)</f>
        <v>0</v>
      </c>
      <c r="BJ122" s="16" t="s">
        <v>83</v>
      </c>
      <c r="BK122" s="174">
        <f>ROUND(I122*H122,2)</f>
        <v>0</v>
      </c>
      <c r="BL122" s="16" t="s">
        <v>177</v>
      </c>
      <c r="BM122" s="173" t="s">
        <v>339</v>
      </c>
    </row>
    <row r="123" spans="1:65" s="2" customFormat="1" ht="19.5">
      <c r="A123" s="33"/>
      <c r="B123" s="34"/>
      <c r="C123" s="35"/>
      <c r="D123" s="177" t="s">
        <v>184</v>
      </c>
      <c r="E123" s="35"/>
      <c r="F123" s="187" t="s">
        <v>1001</v>
      </c>
      <c r="G123" s="35"/>
      <c r="H123" s="35"/>
      <c r="I123" s="188"/>
      <c r="J123" s="35"/>
      <c r="K123" s="35"/>
      <c r="L123" s="38"/>
      <c r="M123" s="189"/>
      <c r="N123" s="190"/>
      <c r="O123" s="63"/>
      <c r="P123" s="63"/>
      <c r="Q123" s="63"/>
      <c r="R123" s="63"/>
      <c r="S123" s="63"/>
      <c r="T123" s="64"/>
      <c r="U123" s="33"/>
      <c r="V123" s="33"/>
      <c r="W123" s="33"/>
      <c r="X123" s="33"/>
      <c r="Y123" s="33"/>
      <c r="Z123" s="33"/>
      <c r="AA123" s="33"/>
      <c r="AB123" s="33"/>
      <c r="AC123" s="33"/>
      <c r="AD123" s="33"/>
      <c r="AE123" s="33"/>
      <c r="AT123" s="16" t="s">
        <v>184</v>
      </c>
      <c r="AU123" s="16" t="s">
        <v>76</v>
      </c>
    </row>
    <row r="124" spans="1:65" s="12" customFormat="1" ht="11.25">
      <c r="B124" s="175"/>
      <c r="C124" s="176"/>
      <c r="D124" s="177" t="s">
        <v>179</v>
      </c>
      <c r="E124" s="178" t="s">
        <v>35</v>
      </c>
      <c r="F124" s="179" t="s">
        <v>1002</v>
      </c>
      <c r="G124" s="176"/>
      <c r="H124" s="180">
        <v>1.32</v>
      </c>
      <c r="I124" s="181"/>
      <c r="J124" s="176"/>
      <c r="K124" s="176"/>
      <c r="L124" s="182"/>
      <c r="M124" s="183"/>
      <c r="N124" s="184"/>
      <c r="O124" s="184"/>
      <c r="P124" s="184"/>
      <c r="Q124" s="184"/>
      <c r="R124" s="184"/>
      <c r="S124" s="184"/>
      <c r="T124" s="185"/>
      <c r="AT124" s="186" t="s">
        <v>179</v>
      </c>
      <c r="AU124" s="186" t="s">
        <v>76</v>
      </c>
      <c r="AV124" s="12" t="s">
        <v>85</v>
      </c>
      <c r="AW124" s="12" t="s">
        <v>37</v>
      </c>
      <c r="AX124" s="12" t="s">
        <v>83</v>
      </c>
      <c r="AY124" s="186" t="s">
        <v>176</v>
      </c>
    </row>
    <row r="125" spans="1:65" s="2" customFormat="1" ht="16.5" customHeight="1">
      <c r="A125" s="33"/>
      <c r="B125" s="34"/>
      <c r="C125" s="207" t="s">
        <v>266</v>
      </c>
      <c r="D125" s="207" t="s">
        <v>340</v>
      </c>
      <c r="E125" s="208" t="s">
        <v>914</v>
      </c>
      <c r="F125" s="209" t="s">
        <v>915</v>
      </c>
      <c r="G125" s="210" t="s">
        <v>257</v>
      </c>
      <c r="H125" s="211">
        <v>4</v>
      </c>
      <c r="I125" s="212"/>
      <c r="J125" s="213">
        <f>ROUND(I125*H125,2)</f>
        <v>0</v>
      </c>
      <c r="K125" s="209" t="s">
        <v>245</v>
      </c>
      <c r="L125" s="38"/>
      <c r="M125" s="214" t="s">
        <v>35</v>
      </c>
      <c r="N125" s="215" t="s">
        <v>47</v>
      </c>
      <c r="O125" s="63"/>
      <c r="P125" s="171">
        <f>O125*H125</f>
        <v>0</v>
      </c>
      <c r="Q125" s="171">
        <v>0</v>
      </c>
      <c r="R125" s="171">
        <f>Q125*H125</f>
        <v>0</v>
      </c>
      <c r="S125" s="171">
        <v>1E-3</v>
      </c>
      <c r="T125" s="172">
        <f>S125*H125</f>
        <v>4.0000000000000001E-3</v>
      </c>
      <c r="U125" s="33"/>
      <c r="V125" s="33"/>
      <c r="W125" s="33"/>
      <c r="X125" s="33"/>
      <c r="Y125" s="33"/>
      <c r="Z125" s="33"/>
      <c r="AA125" s="33"/>
      <c r="AB125" s="33"/>
      <c r="AC125" s="33"/>
      <c r="AD125" s="33"/>
      <c r="AE125" s="33"/>
      <c r="AR125" s="173" t="s">
        <v>177</v>
      </c>
      <c r="AT125" s="173" t="s">
        <v>340</v>
      </c>
      <c r="AU125" s="173" t="s">
        <v>76</v>
      </c>
      <c r="AY125" s="16" t="s">
        <v>176</v>
      </c>
      <c r="BE125" s="174">
        <f>IF(N125="základní",J125,0)</f>
        <v>0</v>
      </c>
      <c r="BF125" s="174">
        <f>IF(N125="snížená",J125,0)</f>
        <v>0</v>
      </c>
      <c r="BG125" s="174">
        <f>IF(N125="zákl. přenesená",J125,0)</f>
        <v>0</v>
      </c>
      <c r="BH125" s="174">
        <f>IF(N125="sníž. přenesená",J125,0)</f>
        <v>0</v>
      </c>
      <c r="BI125" s="174">
        <f>IF(N125="nulová",J125,0)</f>
        <v>0</v>
      </c>
      <c r="BJ125" s="16" t="s">
        <v>83</v>
      </c>
      <c r="BK125" s="174">
        <f>ROUND(I125*H125,2)</f>
        <v>0</v>
      </c>
      <c r="BL125" s="16" t="s">
        <v>177</v>
      </c>
      <c r="BM125" s="173" t="s">
        <v>351</v>
      </c>
    </row>
    <row r="126" spans="1:65" s="2" customFormat="1" ht="19.5">
      <c r="A126" s="33"/>
      <c r="B126" s="34"/>
      <c r="C126" s="35"/>
      <c r="D126" s="177" t="s">
        <v>184</v>
      </c>
      <c r="E126" s="35"/>
      <c r="F126" s="187" t="s">
        <v>917</v>
      </c>
      <c r="G126" s="35"/>
      <c r="H126" s="35"/>
      <c r="I126" s="188"/>
      <c r="J126" s="35"/>
      <c r="K126" s="35"/>
      <c r="L126" s="38"/>
      <c r="M126" s="189"/>
      <c r="N126" s="190"/>
      <c r="O126" s="63"/>
      <c r="P126" s="63"/>
      <c r="Q126" s="63"/>
      <c r="R126" s="63"/>
      <c r="S126" s="63"/>
      <c r="T126" s="64"/>
      <c r="U126" s="33"/>
      <c r="V126" s="33"/>
      <c r="W126" s="33"/>
      <c r="X126" s="33"/>
      <c r="Y126" s="33"/>
      <c r="Z126" s="33"/>
      <c r="AA126" s="33"/>
      <c r="AB126" s="33"/>
      <c r="AC126" s="33"/>
      <c r="AD126" s="33"/>
      <c r="AE126" s="33"/>
      <c r="AT126" s="16" t="s">
        <v>184</v>
      </c>
      <c r="AU126" s="16" t="s">
        <v>76</v>
      </c>
    </row>
    <row r="127" spans="1:65" s="12" customFormat="1" ht="11.25">
      <c r="B127" s="175"/>
      <c r="C127" s="176"/>
      <c r="D127" s="177" t="s">
        <v>179</v>
      </c>
      <c r="E127" s="178" t="s">
        <v>35</v>
      </c>
      <c r="F127" s="179" t="s">
        <v>454</v>
      </c>
      <c r="G127" s="176"/>
      <c r="H127" s="180">
        <v>4</v>
      </c>
      <c r="I127" s="181"/>
      <c r="J127" s="176"/>
      <c r="K127" s="176"/>
      <c r="L127" s="182"/>
      <c r="M127" s="183"/>
      <c r="N127" s="184"/>
      <c r="O127" s="184"/>
      <c r="P127" s="184"/>
      <c r="Q127" s="184"/>
      <c r="R127" s="184"/>
      <c r="S127" s="184"/>
      <c r="T127" s="185"/>
      <c r="AT127" s="186" t="s">
        <v>179</v>
      </c>
      <c r="AU127" s="186" t="s">
        <v>76</v>
      </c>
      <c r="AV127" s="12" t="s">
        <v>85</v>
      </c>
      <c r="AW127" s="12" t="s">
        <v>37</v>
      </c>
      <c r="AX127" s="12" t="s">
        <v>83</v>
      </c>
      <c r="AY127" s="186" t="s">
        <v>176</v>
      </c>
    </row>
    <row r="128" spans="1:65" s="2" customFormat="1" ht="16.5" customHeight="1">
      <c r="A128" s="33"/>
      <c r="B128" s="34"/>
      <c r="C128" s="207" t="s">
        <v>271</v>
      </c>
      <c r="D128" s="207" t="s">
        <v>340</v>
      </c>
      <c r="E128" s="208" t="s">
        <v>918</v>
      </c>
      <c r="F128" s="209" t="s">
        <v>919</v>
      </c>
      <c r="G128" s="210" t="s">
        <v>257</v>
      </c>
      <c r="H128" s="211">
        <v>1</v>
      </c>
      <c r="I128" s="212"/>
      <c r="J128" s="213">
        <f>ROUND(I128*H128,2)</f>
        <v>0</v>
      </c>
      <c r="K128" s="209" t="s">
        <v>245</v>
      </c>
      <c r="L128" s="38"/>
      <c r="M128" s="214" t="s">
        <v>35</v>
      </c>
      <c r="N128" s="215" t="s">
        <v>47</v>
      </c>
      <c r="O128" s="63"/>
      <c r="P128" s="171">
        <f>O128*H128</f>
        <v>0</v>
      </c>
      <c r="Q128" s="171">
        <v>0</v>
      </c>
      <c r="R128" s="171">
        <f>Q128*H128</f>
        <v>0</v>
      </c>
      <c r="S128" s="171">
        <v>2.4</v>
      </c>
      <c r="T128" s="172">
        <f>S128*H128</f>
        <v>2.4</v>
      </c>
      <c r="U128" s="33"/>
      <c r="V128" s="33"/>
      <c r="W128" s="33"/>
      <c r="X128" s="33"/>
      <c r="Y128" s="33"/>
      <c r="Z128" s="33"/>
      <c r="AA128" s="33"/>
      <c r="AB128" s="33"/>
      <c r="AC128" s="33"/>
      <c r="AD128" s="33"/>
      <c r="AE128" s="33"/>
      <c r="AR128" s="173" t="s">
        <v>177</v>
      </c>
      <c r="AT128" s="173" t="s">
        <v>340</v>
      </c>
      <c r="AU128" s="173" t="s">
        <v>76</v>
      </c>
      <c r="AY128" s="16" t="s">
        <v>176</v>
      </c>
      <c r="BE128" s="174">
        <f>IF(N128="základní",J128,0)</f>
        <v>0</v>
      </c>
      <c r="BF128" s="174">
        <f>IF(N128="snížená",J128,0)</f>
        <v>0</v>
      </c>
      <c r="BG128" s="174">
        <f>IF(N128="zákl. přenesená",J128,0)</f>
        <v>0</v>
      </c>
      <c r="BH128" s="174">
        <f>IF(N128="sníž. přenesená",J128,0)</f>
        <v>0</v>
      </c>
      <c r="BI128" s="174">
        <f>IF(N128="nulová",J128,0)</f>
        <v>0</v>
      </c>
      <c r="BJ128" s="16" t="s">
        <v>83</v>
      </c>
      <c r="BK128" s="174">
        <f>ROUND(I128*H128,2)</f>
        <v>0</v>
      </c>
      <c r="BL128" s="16" t="s">
        <v>177</v>
      </c>
      <c r="BM128" s="173" t="s">
        <v>361</v>
      </c>
    </row>
    <row r="129" spans="1:65" s="2" customFormat="1" ht="19.5">
      <c r="A129" s="33"/>
      <c r="B129" s="34"/>
      <c r="C129" s="35"/>
      <c r="D129" s="177" t="s">
        <v>184</v>
      </c>
      <c r="E129" s="35"/>
      <c r="F129" s="187" t="s">
        <v>1003</v>
      </c>
      <c r="G129" s="35"/>
      <c r="H129" s="35"/>
      <c r="I129" s="188"/>
      <c r="J129" s="35"/>
      <c r="K129" s="35"/>
      <c r="L129" s="38"/>
      <c r="M129" s="189"/>
      <c r="N129" s="190"/>
      <c r="O129" s="63"/>
      <c r="P129" s="63"/>
      <c r="Q129" s="63"/>
      <c r="R129" s="63"/>
      <c r="S129" s="63"/>
      <c r="T129" s="64"/>
      <c r="U129" s="33"/>
      <c r="V129" s="33"/>
      <c r="W129" s="33"/>
      <c r="X129" s="33"/>
      <c r="Y129" s="33"/>
      <c r="Z129" s="33"/>
      <c r="AA129" s="33"/>
      <c r="AB129" s="33"/>
      <c r="AC129" s="33"/>
      <c r="AD129" s="33"/>
      <c r="AE129" s="33"/>
      <c r="AT129" s="16" t="s">
        <v>184</v>
      </c>
      <c r="AU129" s="16" t="s">
        <v>76</v>
      </c>
    </row>
    <row r="130" spans="1:65" s="12" customFormat="1" ht="11.25">
      <c r="B130" s="175"/>
      <c r="C130" s="176"/>
      <c r="D130" s="177" t="s">
        <v>179</v>
      </c>
      <c r="E130" s="178" t="s">
        <v>35</v>
      </c>
      <c r="F130" s="179" t="s">
        <v>287</v>
      </c>
      <c r="G130" s="176"/>
      <c r="H130" s="180">
        <v>1</v>
      </c>
      <c r="I130" s="181"/>
      <c r="J130" s="176"/>
      <c r="K130" s="176"/>
      <c r="L130" s="182"/>
      <c r="M130" s="183"/>
      <c r="N130" s="184"/>
      <c r="O130" s="184"/>
      <c r="P130" s="184"/>
      <c r="Q130" s="184"/>
      <c r="R130" s="184"/>
      <c r="S130" s="184"/>
      <c r="T130" s="185"/>
      <c r="AT130" s="186" t="s">
        <v>179</v>
      </c>
      <c r="AU130" s="186" t="s">
        <v>76</v>
      </c>
      <c r="AV130" s="12" t="s">
        <v>85</v>
      </c>
      <c r="AW130" s="12" t="s">
        <v>37</v>
      </c>
      <c r="AX130" s="12" t="s">
        <v>83</v>
      </c>
      <c r="AY130" s="186" t="s">
        <v>176</v>
      </c>
    </row>
    <row r="131" spans="1:65" s="2" customFormat="1" ht="16.5" customHeight="1">
      <c r="A131" s="33"/>
      <c r="B131" s="34"/>
      <c r="C131" s="207" t="s">
        <v>275</v>
      </c>
      <c r="D131" s="207" t="s">
        <v>340</v>
      </c>
      <c r="E131" s="208" t="s">
        <v>926</v>
      </c>
      <c r="F131" s="209" t="s">
        <v>927</v>
      </c>
      <c r="G131" s="210" t="s">
        <v>597</v>
      </c>
      <c r="H131" s="211">
        <v>21.2</v>
      </c>
      <c r="I131" s="212"/>
      <c r="J131" s="213">
        <f>ROUND(I131*H131,2)</f>
        <v>0</v>
      </c>
      <c r="K131" s="209" t="s">
        <v>245</v>
      </c>
      <c r="L131" s="38"/>
      <c r="M131" s="214" t="s">
        <v>35</v>
      </c>
      <c r="N131" s="215" t="s">
        <v>47</v>
      </c>
      <c r="O131" s="63"/>
      <c r="P131" s="171">
        <f>O131*H131</f>
        <v>0</v>
      </c>
      <c r="Q131" s="171">
        <v>0</v>
      </c>
      <c r="R131" s="171">
        <f>Q131*H131</f>
        <v>0</v>
      </c>
      <c r="S131" s="171">
        <v>0</v>
      </c>
      <c r="T131" s="172">
        <f>S131*H131</f>
        <v>0</v>
      </c>
      <c r="U131" s="33"/>
      <c r="V131" s="33"/>
      <c r="W131" s="33"/>
      <c r="X131" s="33"/>
      <c r="Y131" s="33"/>
      <c r="Z131" s="33"/>
      <c r="AA131" s="33"/>
      <c r="AB131" s="33"/>
      <c r="AC131" s="33"/>
      <c r="AD131" s="33"/>
      <c r="AE131" s="33"/>
      <c r="AR131" s="173" t="s">
        <v>177</v>
      </c>
      <c r="AT131" s="173" t="s">
        <v>340</v>
      </c>
      <c r="AU131" s="173" t="s">
        <v>76</v>
      </c>
      <c r="AY131" s="16" t="s">
        <v>176</v>
      </c>
      <c r="BE131" s="174">
        <f>IF(N131="základní",J131,0)</f>
        <v>0</v>
      </c>
      <c r="BF131" s="174">
        <f>IF(N131="snížená",J131,0)</f>
        <v>0</v>
      </c>
      <c r="BG131" s="174">
        <f>IF(N131="zákl. přenesená",J131,0)</f>
        <v>0</v>
      </c>
      <c r="BH131" s="174">
        <f>IF(N131="sníž. přenesená",J131,0)</f>
        <v>0</v>
      </c>
      <c r="BI131" s="174">
        <f>IF(N131="nulová",J131,0)</f>
        <v>0</v>
      </c>
      <c r="BJ131" s="16" t="s">
        <v>83</v>
      </c>
      <c r="BK131" s="174">
        <f>ROUND(I131*H131,2)</f>
        <v>0</v>
      </c>
      <c r="BL131" s="16" t="s">
        <v>177</v>
      </c>
      <c r="BM131" s="173" t="s">
        <v>371</v>
      </c>
    </row>
    <row r="132" spans="1:65" s="2" customFormat="1" ht="19.5">
      <c r="A132" s="33"/>
      <c r="B132" s="34"/>
      <c r="C132" s="35"/>
      <c r="D132" s="177" t="s">
        <v>184</v>
      </c>
      <c r="E132" s="35"/>
      <c r="F132" s="187" t="s">
        <v>1004</v>
      </c>
      <c r="G132" s="35"/>
      <c r="H132" s="35"/>
      <c r="I132" s="188"/>
      <c r="J132" s="35"/>
      <c r="K132" s="35"/>
      <c r="L132" s="38"/>
      <c r="M132" s="189"/>
      <c r="N132" s="190"/>
      <c r="O132" s="63"/>
      <c r="P132" s="63"/>
      <c r="Q132" s="63"/>
      <c r="R132" s="63"/>
      <c r="S132" s="63"/>
      <c r="T132" s="64"/>
      <c r="U132" s="33"/>
      <c r="V132" s="33"/>
      <c r="W132" s="33"/>
      <c r="X132" s="33"/>
      <c r="Y132" s="33"/>
      <c r="Z132" s="33"/>
      <c r="AA132" s="33"/>
      <c r="AB132" s="33"/>
      <c r="AC132" s="33"/>
      <c r="AD132" s="33"/>
      <c r="AE132" s="33"/>
      <c r="AT132" s="16" t="s">
        <v>184</v>
      </c>
      <c r="AU132" s="16" t="s">
        <v>76</v>
      </c>
    </row>
    <row r="133" spans="1:65" s="12" customFormat="1" ht="11.25">
      <c r="B133" s="175"/>
      <c r="C133" s="176"/>
      <c r="D133" s="177" t="s">
        <v>179</v>
      </c>
      <c r="E133" s="178" t="s">
        <v>35</v>
      </c>
      <c r="F133" s="179" t="s">
        <v>1005</v>
      </c>
      <c r="G133" s="176"/>
      <c r="H133" s="180">
        <v>21.2</v>
      </c>
      <c r="I133" s="181"/>
      <c r="J133" s="176"/>
      <c r="K133" s="176"/>
      <c r="L133" s="182"/>
      <c r="M133" s="183"/>
      <c r="N133" s="184"/>
      <c r="O133" s="184"/>
      <c r="P133" s="184"/>
      <c r="Q133" s="184"/>
      <c r="R133" s="184"/>
      <c r="S133" s="184"/>
      <c r="T133" s="185"/>
      <c r="AT133" s="186" t="s">
        <v>179</v>
      </c>
      <c r="AU133" s="186" t="s">
        <v>76</v>
      </c>
      <c r="AV133" s="12" t="s">
        <v>85</v>
      </c>
      <c r="AW133" s="12" t="s">
        <v>37</v>
      </c>
      <c r="AX133" s="12" t="s">
        <v>83</v>
      </c>
      <c r="AY133" s="186" t="s">
        <v>176</v>
      </c>
    </row>
    <row r="134" spans="1:65" s="2" customFormat="1" ht="24">
      <c r="A134" s="33"/>
      <c r="B134" s="34"/>
      <c r="C134" s="207" t="s">
        <v>279</v>
      </c>
      <c r="D134" s="207" t="s">
        <v>340</v>
      </c>
      <c r="E134" s="208" t="s">
        <v>1006</v>
      </c>
      <c r="F134" s="209" t="s">
        <v>1007</v>
      </c>
      <c r="G134" s="210" t="s">
        <v>597</v>
      </c>
      <c r="H134" s="211">
        <v>6.9</v>
      </c>
      <c r="I134" s="212"/>
      <c r="J134" s="213">
        <f>ROUND(I134*H134,2)</f>
        <v>0</v>
      </c>
      <c r="K134" s="209" t="s">
        <v>245</v>
      </c>
      <c r="L134" s="38"/>
      <c r="M134" s="214" t="s">
        <v>35</v>
      </c>
      <c r="N134" s="215" t="s">
        <v>47</v>
      </c>
      <c r="O134" s="63"/>
      <c r="P134" s="171">
        <f>O134*H134</f>
        <v>0</v>
      </c>
      <c r="Q134" s="171">
        <v>0</v>
      </c>
      <c r="R134" s="171">
        <f>Q134*H134</f>
        <v>0</v>
      </c>
      <c r="S134" s="171">
        <v>7.7899999999999997E-2</v>
      </c>
      <c r="T134" s="172">
        <f>S134*H134</f>
        <v>0.53751000000000004</v>
      </c>
      <c r="U134" s="33"/>
      <c r="V134" s="33"/>
      <c r="W134" s="33"/>
      <c r="X134" s="33"/>
      <c r="Y134" s="33"/>
      <c r="Z134" s="33"/>
      <c r="AA134" s="33"/>
      <c r="AB134" s="33"/>
      <c r="AC134" s="33"/>
      <c r="AD134" s="33"/>
      <c r="AE134" s="33"/>
      <c r="AR134" s="173" t="s">
        <v>177</v>
      </c>
      <c r="AT134" s="173" t="s">
        <v>340</v>
      </c>
      <c r="AU134" s="173" t="s">
        <v>76</v>
      </c>
      <c r="AY134" s="16" t="s">
        <v>176</v>
      </c>
      <c r="BE134" s="174">
        <f>IF(N134="základní",J134,0)</f>
        <v>0</v>
      </c>
      <c r="BF134" s="174">
        <f>IF(N134="snížená",J134,0)</f>
        <v>0</v>
      </c>
      <c r="BG134" s="174">
        <f>IF(N134="zákl. přenesená",J134,0)</f>
        <v>0</v>
      </c>
      <c r="BH134" s="174">
        <f>IF(N134="sníž. přenesená",J134,0)</f>
        <v>0</v>
      </c>
      <c r="BI134" s="174">
        <f>IF(N134="nulová",J134,0)</f>
        <v>0</v>
      </c>
      <c r="BJ134" s="16" t="s">
        <v>83</v>
      </c>
      <c r="BK134" s="174">
        <f>ROUND(I134*H134,2)</f>
        <v>0</v>
      </c>
      <c r="BL134" s="16" t="s">
        <v>177</v>
      </c>
      <c r="BM134" s="173" t="s">
        <v>381</v>
      </c>
    </row>
    <row r="135" spans="1:65" s="2" customFormat="1" ht="19.5">
      <c r="A135" s="33"/>
      <c r="B135" s="34"/>
      <c r="C135" s="35"/>
      <c r="D135" s="177" t="s">
        <v>184</v>
      </c>
      <c r="E135" s="35"/>
      <c r="F135" s="187" t="s">
        <v>1008</v>
      </c>
      <c r="G135" s="35"/>
      <c r="H135" s="35"/>
      <c r="I135" s="188"/>
      <c r="J135" s="35"/>
      <c r="K135" s="35"/>
      <c r="L135" s="38"/>
      <c r="M135" s="189"/>
      <c r="N135" s="190"/>
      <c r="O135" s="63"/>
      <c r="P135" s="63"/>
      <c r="Q135" s="63"/>
      <c r="R135" s="63"/>
      <c r="S135" s="63"/>
      <c r="T135" s="64"/>
      <c r="U135" s="33"/>
      <c r="V135" s="33"/>
      <c r="W135" s="33"/>
      <c r="X135" s="33"/>
      <c r="Y135" s="33"/>
      <c r="Z135" s="33"/>
      <c r="AA135" s="33"/>
      <c r="AB135" s="33"/>
      <c r="AC135" s="33"/>
      <c r="AD135" s="33"/>
      <c r="AE135" s="33"/>
      <c r="AT135" s="16" t="s">
        <v>184</v>
      </c>
      <c r="AU135" s="16" t="s">
        <v>76</v>
      </c>
    </row>
    <row r="136" spans="1:65" s="12" customFormat="1" ht="11.25">
      <c r="B136" s="175"/>
      <c r="C136" s="176"/>
      <c r="D136" s="177" t="s">
        <v>179</v>
      </c>
      <c r="E136" s="178" t="s">
        <v>35</v>
      </c>
      <c r="F136" s="179" t="s">
        <v>1009</v>
      </c>
      <c r="G136" s="176"/>
      <c r="H136" s="180">
        <v>6.9</v>
      </c>
      <c r="I136" s="181"/>
      <c r="J136" s="176"/>
      <c r="K136" s="176"/>
      <c r="L136" s="182"/>
      <c r="M136" s="183"/>
      <c r="N136" s="184"/>
      <c r="O136" s="184"/>
      <c r="P136" s="184"/>
      <c r="Q136" s="184"/>
      <c r="R136" s="184"/>
      <c r="S136" s="184"/>
      <c r="T136" s="185"/>
      <c r="AT136" s="186" t="s">
        <v>179</v>
      </c>
      <c r="AU136" s="186" t="s">
        <v>76</v>
      </c>
      <c r="AV136" s="12" t="s">
        <v>85</v>
      </c>
      <c r="AW136" s="12" t="s">
        <v>37</v>
      </c>
      <c r="AX136" s="12" t="s">
        <v>83</v>
      </c>
      <c r="AY136" s="186" t="s">
        <v>176</v>
      </c>
    </row>
    <row r="137" spans="1:65" s="2" customFormat="1" ht="24">
      <c r="A137" s="33"/>
      <c r="B137" s="34"/>
      <c r="C137" s="207" t="s">
        <v>7</v>
      </c>
      <c r="D137" s="207" t="s">
        <v>340</v>
      </c>
      <c r="E137" s="208" t="s">
        <v>1010</v>
      </c>
      <c r="F137" s="209" t="s">
        <v>1011</v>
      </c>
      <c r="G137" s="210" t="s">
        <v>597</v>
      </c>
      <c r="H137" s="211">
        <v>10.5</v>
      </c>
      <c r="I137" s="212"/>
      <c r="J137" s="213">
        <f>ROUND(I137*H137,2)</f>
        <v>0</v>
      </c>
      <c r="K137" s="209" t="s">
        <v>245</v>
      </c>
      <c r="L137" s="38"/>
      <c r="M137" s="214" t="s">
        <v>35</v>
      </c>
      <c r="N137" s="215" t="s">
        <v>47</v>
      </c>
      <c r="O137" s="63"/>
      <c r="P137" s="171">
        <f>O137*H137</f>
        <v>0</v>
      </c>
      <c r="Q137" s="171">
        <v>7.8159999999999993E-2</v>
      </c>
      <c r="R137" s="171">
        <f>Q137*H137</f>
        <v>0.82067999999999997</v>
      </c>
      <c r="S137" s="171">
        <v>0</v>
      </c>
      <c r="T137" s="172">
        <f>S137*H137</f>
        <v>0</v>
      </c>
      <c r="U137" s="33"/>
      <c r="V137" s="33"/>
      <c r="W137" s="33"/>
      <c r="X137" s="33"/>
      <c r="Y137" s="33"/>
      <c r="Z137" s="33"/>
      <c r="AA137" s="33"/>
      <c r="AB137" s="33"/>
      <c r="AC137" s="33"/>
      <c r="AD137" s="33"/>
      <c r="AE137" s="33"/>
      <c r="AR137" s="173" t="s">
        <v>177</v>
      </c>
      <c r="AT137" s="173" t="s">
        <v>340</v>
      </c>
      <c r="AU137" s="173" t="s">
        <v>76</v>
      </c>
      <c r="AY137" s="16" t="s">
        <v>176</v>
      </c>
      <c r="BE137" s="174">
        <f>IF(N137="základní",J137,0)</f>
        <v>0</v>
      </c>
      <c r="BF137" s="174">
        <f>IF(N137="snížená",J137,0)</f>
        <v>0</v>
      </c>
      <c r="BG137" s="174">
        <f>IF(N137="zákl. přenesená",J137,0)</f>
        <v>0</v>
      </c>
      <c r="BH137" s="174">
        <f>IF(N137="sníž. přenesená",J137,0)</f>
        <v>0</v>
      </c>
      <c r="BI137" s="174">
        <f>IF(N137="nulová",J137,0)</f>
        <v>0</v>
      </c>
      <c r="BJ137" s="16" t="s">
        <v>83</v>
      </c>
      <c r="BK137" s="174">
        <f>ROUND(I137*H137,2)</f>
        <v>0</v>
      </c>
      <c r="BL137" s="16" t="s">
        <v>177</v>
      </c>
      <c r="BM137" s="173" t="s">
        <v>392</v>
      </c>
    </row>
    <row r="138" spans="1:65" s="2" customFormat="1" ht="29.25">
      <c r="A138" s="33"/>
      <c r="B138" s="34"/>
      <c r="C138" s="35"/>
      <c r="D138" s="177" t="s">
        <v>184</v>
      </c>
      <c r="E138" s="35"/>
      <c r="F138" s="187" t="s">
        <v>1012</v>
      </c>
      <c r="G138" s="35"/>
      <c r="H138" s="35"/>
      <c r="I138" s="188"/>
      <c r="J138" s="35"/>
      <c r="K138" s="35"/>
      <c r="L138" s="38"/>
      <c r="M138" s="189"/>
      <c r="N138" s="190"/>
      <c r="O138" s="63"/>
      <c r="P138" s="63"/>
      <c r="Q138" s="63"/>
      <c r="R138" s="63"/>
      <c r="S138" s="63"/>
      <c r="T138" s="64"/>
      <c r="U138" s="33"/>
      <c r="V138" s="33"/>
      <c r="W138" s="33"/>
      <c r="X138" s="33"/>
      <c r="Y138" s="33"/>
      <c r="Z138" s="33"/>
      <c r="AA138" s="33"/>
      <c r="AB138" s="33"/>
      <c r="AC138" s="33"/>
      <c r="AD138" s="33"/>
      <c r="AE138" s="33"/>
      <c r="AT138" s="16" t="s">
        <v>184</v>
      </c>
      <c r="AU138" s="16" t="s">
        <v>76</v>
      </c>
    </row>
    <row r="139" spans="1:65" s="12" customFormat="1" ht="11.25">
      <c r="B139" s="175"/>
      <c r="C139" s="176"/>
      <c r="D139" s="177" t="s">
        <v>179</v>
      </c>
      <c r="E139" s="178" t="s">
        <v>35</v>
      </c>
      <c r="F139" s="179" t="s">
        <v>1013</v>
      </c>
      <c r="G139" s="176"/>
      <c r="H139" s="180">
        <v>10.5</v>
      </c>
      <c r="I139" s="181"/>
      <c r="J139" s="176"/>
      <c r="K139" s="176"/>
      <c r="L139" s="182"/>
      <c r="M139" s="183"/>
      <c r="N139" s="184"/>
      <c r="O139" s="184"/>
      <c r="P139" s="184"/>
      <c r="Q139" s="184"/>
      <c r="R139" s="184"/>
      <c r="S139" s="184"/>
      <c r="T139" s="185"/>
      <c r="AT139" s="186" t="s">
        <v>179</v>
      </c>
      <c r="AU139" s="186" t="s">
        <v>76</v>
      </c>
      <c r="AV139" s="12" t="s">
        <v>85</v>
      </c>
      <c r="AW139" s="12" t="s">
        <v>37</v>
      </c>
      <c r="AX139" s="12" t="s">
        <v>83</v>
      </c>
      <c r="AY139" s="186" t="s">
        <v>176</v>
      </c>
    </row>
    <row r="140" spans="1:65" s="2" customFormat="1" ht="24">
      <c r="A140" s="33"/>
      <c r="B140" s="34"/>
      <c r="C140" s="207" t="s">
        <v>288</v>
      </c>
      <c r="D140" s="207" t="s">
        <v>340</v>
      </c>
      <c r="E140" s="208" t="s">
        <v>934</v>
      </c>
      <c r="F140" s="209" t="s">
        <v>935</v>
      </c>
      <c r="G140" s="210" t="s">
        <v>237</v>
      </c>
      <c r="H140" s="211">
        <v>9.6</v>
      </c>
      <c r="I140" s="212"/>
      <c r="J140" s="213">
        <f>ROUND(I140*H140,2)</f>
        <v>0</v>
      </c>
      <c r="K140" s="209" t="s">
        <v>245</v>
      </c>
      <c r="L140" s="38"/>
      <c r="M140" s="214" t="s">
        <v>35</v>
      </c>
      <c r="N140" s="215" t="s">
        <v>47</v>
      </c>
      <c r="O140" s="63"/>
      <c r="P140" s="171">
        <f>O140*H140</f>
        <v>0</v>
      </c>
      <c r="Q140" s="171">
        <v>7.7999999999999999E-4</v>
      </c>
      <c r="R140" s="171">
        <f>Q140*H140</f>
        <v>7.4879999999999999E-3</v>
      </c>
      <c r="S140" s="171">
        <v>1E-3</v>
      </c>
      <c r="T140" s="172">
        <f>S140*H140</f>
        <v>9.5999999999999992E-3</v>
      </c>
      <c r="U140" s="33"/>
      <c r="V140" s="33"/>
      <c r="W140" s="33"/>
      <c r="X140" s="33"/>
      <c r="Y140" s="33"/>
      <c r="Z140" s="33"/>
      <c r="AA140" s="33"/>
      <c r="AB140" s="33"/>
      <c r="AC140" s="33"/>
      <c r="AD140" s="33"/>
      <c r="AE140" s="33"/>
      <c r="AR140" s="173" t="s">
        <v>177</v>
      </c>
      <c r="AT140" s="173" t="s">
        <v>340</v>
      </c>
      <c r="AU140" s="173" t="s">
        <v>76</v>
      </c>
      <c r="AY140" s="16" t="s">
        <v>176</v>
      </c>
      <c r="BE140" s="174">
        <f>IF(N140="základní",J140,0)</f>
        <v>0</v>
      </c>
      <c r="BF140" s="174">
        <f>IF(N140="snížená",J140,0)</f>
        <v>0</v>
      </c>
      <c r="BG140" s="174">
        <f>IF(N140="zákl. přenesená",J140,0)</f>
        <v>0</v>
      </c>
      <c r="BH140" s="174">
        <f>IF(N140="sníž. přenesená",J140,0)</f>
        <v>0</v>
      </c>
      <c r="BI140" s="174">
        <f>IF(N140="nulová",J140,0)</f>
        <v>0</v>
      </c>
      <c r="BJ140" s="16" t="s">
        <v>83</v>
      </c>
      <c r="BK140" s="174">
        <f>ROUND(I140*H140,2)</f>
        <v>0</v>
      </c>
      <c r="BL140" s="16" t="s">
        <v>177</v>
      </c>
      <c r="BM140" s="173" t="s">
        <v>403</v>
      </c>
    </row>
    <row r="141" spans="1:65" s="2" customFormat="1" ht="19.5">
      <c r="A141" s="33"/>
      <c r="B141" s="34"/>
      <c r="C141" s="35"/>
      <c r="D141" s="177" t="s">
        <v>184</v>
      </c>
      <c r="E141" s="35"/>
      <c r="F141" s="187" t="s">
        <v>1014</v>
      </c>
      <c r="G141" s="35"/>
      <c r="H141" s="35"/>
      <c r="I141" s="188"/>
      <c r="J141" s="35"/>
      <c r="K141" s="35"/>
      <c r="L141" s="38"/>
      <c r="M141" s="189"/>
      <c r="N141" s="190"/>
      <c r="O141" s="63"/>
      <c r="P141" s="63"/>
      <c r="Q141" s="63"/>
      <c r="R141" s="63"/>
      <c r="S141" s="63"/>
      <c r="T141" s="64"/>
      <c r="U141" s="33"/>
      <c r="V141" s="33"/>
      <c r="W141" s="33"/>
      <c r="X141" s="33"/>
      <c r="Y141" s="33"/>
      <c r="Z141" s="33"/>
      <c r="AA141" s="33"/>
      <c r="AB141" s="33"/>
      <c r="AC141" s="33"/>
      <c r="AD141" s="33"/>
      <c r="AE141" s="33"/>
      <c r="AT141" s="16" t="s">
        <v>184</v>
      </c>
      <c r="AU141" s="16" t="s">
        <v>76</v>
      </c>
    </row>
    <row r="142" spans="1:65" s="12" customFormat="1" ht="11.25">
      <c r="B142" s="175"/>
      <c r="C142" s="176"/>
      <c r="D142" s="177" t="s">
        <v>179</v>
      </c>
      <c r="E142" s="178" t="s">
        <v>35</v>
      </c>
      <c r="F142" s="179" t="s">
        <v>1015</v>
      </c>
      <c r="G142" s="176"/>
      <c r="H142" s="180">
        <v>9.6</v>
      </c>
      <c r="I142" s="181"/>
      <c r="J142" s="176"/>
      <c r="K142" s="176"/>
      <c r="L142" s="182"/>
      <c r="M142" s="183"/>
      <c r="N142" s="184"/>
      <c r="O142" s="184"/>
      <c r="P142" s="184"/>
      <c r="Q142" s="184"/>
      <c r="R142" s="184"/>
      <c r="S142" s="184"/>
      <c r="T142" s="185"/>
      <c r="AT142" s="186" t="s">
        <v>179</v>
      </c>
      <c r="AU142" s="186" t="s">
        <v>76</v>
      </c>
      <c r="AV142" s="12" t="s">
        <v>85</v>
      </c>
      <c r="AW142" s="12" t="s">
        <v>37</v>
      </c>
      <c r="AX142" s="12" t="s">
        <v>83</v>
      </c>
      <c r="AY142" s="186" t="s">
        <v>176</v>
      </c>
    </row>
    <row r="143" spans="1:65" s="2" customFormat="1" ht="24">
      <c r="A143" s="33"/>
      <c r="B143" s="34"/>
      <c r="C143" s="207" t="s">
        <v>292</v>
      </c>
      <c r="D143" s="207" t="s">
        <v>340</v>
      </c>
      <c r="E143" s="208" t="s">
        <v>940</v>
      </c>
      <c r="F143" s="209" t="s">
        <v>941</v>
      </c>
      <c r="G143" s="210" t="s">
        <v>244</v>
      </c>
      <c r="H143" s="211">
        <v>3.4</v>
      </c>
      <c r="I143" s="212"/>
      <c r="J143" s="213">
        <f>ROUND(I143*H143,2)</f>
        <v>0</v>
      </c>
      <c r="K143" s="209" t="s">
        <v>245</v>
      </c>
      <c r="L143" s="38"/>
      <c r="M143" s="214" t="s">
        <v>35</v>
      </c>
      <c r="N143" s="215" t="s">
        <v>47</v>
      </c>
      <c r="O143" s="63"/>
      <c r="P143" s="171">
        <f>O143*H143</f>
        <v>0</v>
      </c>
      <c r="Q143" s="171">
        <v>0</v>
      </c>
      <c r="R143" s="171">
        <f>Q143*H143</f>
        <v>0</v>
      </c>
      <c r="S143" s="171">
        <v>0</v>
      </c>
      <c r="T143" s="172">
        <f>S143*H143</f>
        <v>0</v>
      </c>
      <c r="U143" s="33"/>
      <c r="V143" s="33"/>
      <c r="W143" s="33"/>
      <c r="X143" s="33"/>
      <c r="Y143" s="33"/>
      <c r="Z143" s="33"/>
      <c r="AA143" s="33"/>
      <c r="AB143" s="33"/>
      <c r="AC143" s="33"/>
      <c r="AD143" s="33"/>
      <c r="AE143" s="33"/>
      <c r="AR143" s="173" t="s">
        <v>177</v>
      </c>
      <c r="AT143" s="173" t="s">
        <v>340</v>
      </c>
      <c r="AU143" s="173" t="s">
        <v>76</v>
      </c>
      <c r="AY143" s="16" t="s">
        <v>176</v>
      </c>
      <c r="BE143" s="174">
        <f>IF(N143="základní",J143,0)</f>
        <v>0</v>
      </c>
      <c r="BF143" s="174">
        <f>IF(N143="snížená",J143,0)</f>
        <v>0</v>
      </c>
      <c r="BG143" s="174">
        <f>IF(N143="zákl. přenesená",J143,0)</f>
        <v>0</v>
      </c>
      <c r="BH143" s="174">
        <f>IF(N143="sníž. přenesená",J143,0)</f>
        <v>0</v>
      </c>
      <c r="BI143" s="174">
        <f>IF(N143="nulová",J143,0)</f>
        <v>0</v>
      </c>
      <c r="BJ143" s="16" t="s">
        <v>83</v>
      </c>
      <c r="BK143" s="174">
        <f>ROUND(I143*H143,2)</f>
        <v>0</v>
      </c>
      <c r="BL143" s="16" t="s">
        <v>177</v>
      </c>
      <c r="BM143" s="173" t="s">
        <v>413</v>
      </c>
    </row>
    <row r="144" spans="1:65" s="2" customFormat="1" ht="19.5">
      <c r="A144" s="33"/>
      <c r="B144" s="34"/>
      <c r="C144" s="35"/>
      <c r="D144" s="177" t="s">
        <v>184</v>
      </c>
      <c r="E144" s="35"/>
      <c r="F144" s="187" t="s">
        <v>1016</v>
      </c>
      <c r="G144" s="35"/>
      <c r="H144" s="35"/>
      <c r="I144" s="188"/>
      <c r="J144" s="35"/>
      <c r="K144" s="35"/>
      <c r="L144" s="38"/>
      <c r="M144" s="189"/>
      <c r="N144" s="190"/>
      <c r="O144" s="63"/>
      <c r="P144" s="63"/>
      <c r="Q144" s="63"/>
      <c r="R144" s="63"/>
      <c r="S144" s="63"/>
      <c r="T144" s="64"/>
      <c r="U144" s="33"/>
      <c r="V144" s="33"/>
      <c r="W144" s="33"/>
      <c r="X144" s="33"/>
      <c r="Y144" s="33"/>
      <c r="Z144" s="33"/>
      <c r="AA144" s="33"/>
      <c r="AB144" s="33"/>
      <c r="AC144" s="33"/>
      <c r="AD144" s="33"/>
      <c r="AE144" s="33"/>
      <c r="AT144" s="16" t="s">
        <v>184</v>
      </c>
      <c r="AU144" s="16" t="s">
        <v>76</v>
      </c>
    </row>
    <row r="145" spans="1:65" s="12" customFormat="1" ht="11.25">
      <c r="B145" s="175"/>
      <c r="C145" s="176"/>
      <c r="D145" s="177" t="s">
        <v>179</v>
      </c>
      <c r="E145" s="178" t="s">
        <v>35</v>
      </c>
      <c r="F145" s="179" t="s">
        <v>985</v>
      </c>
      <c r="G145" s="176"/>
      <c r="H145" s="180">
        <v>3.4</v>
      </c>
      <c r="I145" s="181"/>
      <c r="J145" s="176"/>
      <c r="K145" s="176"/>
      <c r="L145" s="182"/>
      <c r="M145" s="183"/>
      <c r="N145" s="184"/>
      <c r="O145" s="184"/>
      <c r="P145" s="184"/>
      <c r="Q145" s="184"/>
      <c r="R145" s="184"/>
      <c r="S145" s="184"/>
      <c r="T145" s="185"/>
      <c r="AT145" s="186" t="s">
        <v>179</v>
      </c>
      <c r="AU145" s="186" t="s">
        <v>76</v>
      </c>
      <c r="AV145" s="12" t="s">
        <v>85</v>
      </c>
      <c r="AW145" s="12" t="s">
        <v>37</v>
      </c>
      <c r="AX145" s="12" t="s">
        <v>83</v>
      </c>
      <c r="AY145" s="186" t="s">
        <v>176</v>
      </c>
    </row>
    <row r="146" spans="1:65" s="13" customFormat="1" ht="25.9" customHeight="1">
      <c r="B146" s="191"/>
      <c r="C146" s="192"/>
      <c r="D146" s="193" t="s">
        <v>75</v>
      </c>
      <c r="E146" s="194" t="s">
        <v>336</v>
      </c>
      <c r="F146" s="194" t="s">
        <v>337</v>
      </c>
      <c r="G146" s="192"/>
      <c r="H146" s="192"/>
      <c r="I146" s="195"/>
      <c r="J146" s="196">
        <f>BK146</f>
        <v>0</v>
      </c>
      <c r="K146" s="192"/>
      <c r="L146" s="197"/>
      <c r="M146" s="198"/>
      <c r="N146" s="199"/>
      <c r="O146" s="199"/>
      <c r="P146" s="200">
        <f>P147+P153</f>
        <v>0</v>
      </c>
      <c r="Q146" s="199"/>
      <c r="R146" s="200">
        <f>R147+R153</f>
        <v>0.11116962</v>
      </c>
      <c r="S146" s="199"/>
      <c r="T146" s="201">
        <f>T147+T153</f>
        <v>0</v>
      </c>
      <c r="AR146" s="202" t="s">
        <v>83</v>
      </c>
      <c r="AT146" s="203" t="s">
        <v>75</v>
      </c>
      <c r="AU146" s="203" t="s">
        <v>76</v>
      </c>
      <c r="AY146" s="202" t="s">
        <v>176</v>
      </c>
      <c r="BK146" s="204">
        <f>BK147+BK153</f>
        <v>0</v>
      </c>
    </row>
    <row r="147" spans="1:65" s="13" customFormat="1" ht="22.9" customHeight="1">
      <c r="B147" s="191"/>
      <c r="C147" s="192"/>
      <c r="D147" s="193" t="s">
        <v>75</v>
      </c>
      <c r="E147" s="205" t="s">
        <v>83</v>
      </c>
      <c r="F147" s="205" t="s">
        <v>838</v>
      </c>
      <c r="G147" s="192"/>
      <c r="H147" s="192"/>
      <c r="I147" s="195"/>
      <c r="J147" s="206">
        <f>BK147</f>
        <v>0</v>
      </c>
      <c r="K147" s="192"/>
      <c r="L147" s="197"/>
      <c r="M147" s="198"/>
      <c r="N147" s="199"/>
      <c r="O147" s="199"/>
      <c r="P147" s="200">
        <f>SUM(P148:P152)</f>
        <v>0</v>
      </c>
      <c r="Q147" s="199"/>
      <c r="R147" s="200">
        <f>SUM(R148:R152)</f>
        <v>0</v>
      </c>
      <c r="S147" s="199"/>
      <c r="T147" s="201">
        <f>SUM(T148:T152)</f>
        <v>0</v>
      </c>
      <c r="AR147" s="202" t="s">
        <v>83</v>
      </c>
      <c r="AT147" s="203" t="s">
        <v>75</v>
      </c>
      <c r="AU147" s="203" t="s">
        <v>83</v>
      </c>
      <c r="AY147" s="202" t="s">
        <v>176</v>
      </c>
      <c r="BK147" s="204">
        <f>SUM(BK148:BK152)</f>
        <v>0</v>
      </c>
    </row>
    <row r="148" spans="1:65" s="2" customFormat="1" ht="24">
      <c r="A148" s="33"/>
      <c r="B148" s="34"/>
      <c r="C148" s="207" t="s">
        <v>296</v>
      </c>
      <c r="D148" s="207" t="s">
        <v>340</v>
      </c>
      <c r="E148" s="208" t="s">
        <v>862</v>
      </c>
      <c r="F148" s="209" t="s">
        <v>863</v>
      </c>
      <c r="G148" s="210" t="s">
        <v>257</v>
      </c>
      <c r="H148" s="211">
        <v>8.32</v>
      </c>
      <c r="I148" s="212"/>
      <c r="J148" s="213">
        <f>ROUND(I148*H148,2)</f>
        <v>0</v>
      </c>
      <c r="K148" s="209" t="s">
        <v>245</v>
      </c>
      <c r="L148" s="38"/>
      <c r="M148" s="214" t="s">
        <v>35</v>
      </c>
      <c r="N148" s="215" t="s">
        <v>47</v>
      </c>
      <c r="O148" s="63"/>
      <c r="P148" s="171">
        <f>O148*H148</f>
        <v>0</v>
      </c>
      <c r="Q148" s="171">
        <v>0</v>
      </c>
      <c r="R148" s="171">
        <f>Q148*H148</f>
        <v>0</v>
      </c>
      <c r="S148" s="171">
        <v>0</v>
      </c>
      <c r="T148" s="172">
        <f>S148*H148</f>
        <v>0</v>
      </c>
      <c r="U148" s="33"/>
      <c r="V148" s="33"/>
      <c r="W148" s="33"/>
      <c r="X148" s="33"/>
      <c r="Y148" s="33"/>
      <c r="Z148" s="33"/>
      <c r="AA148" s="33"/>
      <c r="AB148" s="33"/>
      <c r="AC148" s="33"/>
      <c r="AD148" s="33"/>
      <c r="AE148" s="33"/>
      <c r="AR148" s="173" t="s">
        <v>177</v>
      </c>
      <c r="AT148" s="173" t="s">
        <v>340</v>
      </c>
      <c r="AU148" s="173" t="s">
        <v>85</v>
      </c>
      <c r="AY148" s="16" t="s">
        <v>176</v>
      </c>
      <c r="BE148" s="174">
        <f>IF(N148="základní",J148,0)</f>
        <v>0</v>
      </c>
      <c r="BF148" s="174">
        <f>IF(N148="snížená",J148,0)</f>
        <v>0</v>
      </c>
      <c r="BG148" s="174">
        <f>IF(N148="zákl. přenesená",J148,0)</f>
        <v>0</v>
      </c>
      <c r="BH148" s="174">
        <f>IF(N148="sníž. přenesená",J148,0)</f>
        <v>0</v>
      </c>
      <c r="BI148" s="174">
        <f>IF(N148="nulová",J148,0)</f>
        <v>0</v>
      </c>
      <c r="BJ148" s="16" t="s">
        <v>83</v>
      </c>
      <c r="BK148" s="174">
        <f>ROUND(I148*H148,2)</f>
        <v>0</v>
      </c>
      <c r="BL148" s="16" t="s">
        <v>177</v>
      </c>
      <c r="BM148" s="173" t="s">
        <v>1017</v>
      </c>
    </row>
    <row r="149" spans="1:65" s="2" customFormat="1" ht="19.5">
      <c r="A149" s="33"/>
      <c r="B149" s="34"/>
      <c r="C149" s="35"/>
      <c r="D149" s="177" t="s">
        <v>184</v>
      </c>
      <c r="E149" s="35"/>
      <c r="F149" s="187" t="s">
        <v>1018</v>
      </c>
      <c r="G149" s="35"/>
      <c r="H149" s="35"/>
      <c r="I149" s="188"/>
      <c r="J149" s="35"/>
      <c r="K149" s="35"/>
      <c r="L149" s="38"/>
      <c r="M149" s="189"/>
      <c r="N149" s="190"/>
      <c r="O149" s="63"/>
      <c r="P149" s="63"/>
      <c r="Q149" s="63"/>
      <c r="R149" s="63"/>
      <c r="S149" s="63"/>
      <c r="T149" s="64"/>
      <c r="U149" s="33"/>
      <c r="V149" s="33"/>
      <c r="W149" s="33"/>
      <c r="X149" s="33"/>
      <c r="Y149" s="33"/>
      <c r="Z149" s="33"/>
      <c r="AA149" s="33"/>
      <c r="AB149" s="33"/>
      <c r="AC149" s="33"/>
      <c r="AD149" s="33"/>
      <c r="AE149" s="33"/>
      <c r="AT149" s="16" t="s">
        <v>184</v>
      </c>
      <c r="AU149" s="16" t="s">
        <v>85</v>
      </c>
    </row>
    <row r="150" spans="1:65" s="12" customFormat="1" ht="11.25">
      <c r="B150" s="175"/>
      <c r="C150" s="176"/>
      <c r="D150" s="177" t="s">
        <v>179</v>
      </c>
      <c r="E150" s="178" t="s">
        <v>35</v>
      </c>
      <c r="F150" s="179" t="s">
        <v>988</v>
      </c>
      <c r="G150" s="176"/>
      <c r="H150" s="180">
        <v>8.32</v>
      </c>
      <c r="I150" s="181"/>
      <c r="J150" s="176"/>
      <c r="K150" s="176"/>
      <c r="L150" s="182"/>
      <c r="M150" s="183"/>
      <c r="N150" s="184"/>
      <c r="O150" s="184"/>
      <c r="P150" s="184"/>
      <c r="Q150" s="184"/>
      <c r="R150" s="184"/>
      <c r="S150" s="184"/>
      <c r="T150" s="185"/>
      <c r="AT150" s="186" t="s">
        <v>179</v>
      </c>
      <c r="AU150" s="186" t="s">
        <v>85</v>
      </c>
      <c r="AV150" s="12" t="s">
        <v>85</v>
      </c>
      <c r="AW150" s="12" t="s">
        <v>37</v>
      </c>
      <c r="AX150" s="12" t="s">
        <v>83</v>
      </c>
      <c r="AY150" s="186" t="s">
        <v>176</v>
      </c>
    </row>
    <row r="151" spans="1:65" s="2" customFormat="1" ht="33" customHeight="1">
      <c r="A151" s="33"/>
      <c r="B151" s="34"/>
      <c r="C151" s="207" t="s">
        <v>300</v>
      </c>
      <c r="D151" s="207" t="s">
        <v>340</v>
      </c>
      <c r="E151" s="208" t="s">
        <v>876</v>
      </c>
      <c r="F151" s="209" t="s">
        <v>877</v>
      </c>
      <c r="G151" s="210" t="s">
        <v>257</v>
      </c>
      <c r="H151" s="211">
        <v>8.32</v>
      </c>
      <c r="I151" s="212"/>
      <c r="J151" s="213">
        <f>ROUND(I151*H151,2)</f>
        <v>0</v>
      </c>
      <c r="K151" s="209" t="s">
        <v>245</v>
      </c>
      <c r="L151" s="38"/>
      <c r="M151" s="214" t="s">
        <v>35</v>
      </c>
      <c r="N151" s="215" t="s">
        <v>47</v>
      </c>
      <c r="O151" s="63"/>
      <c r="P151" s="171">
        <f>O151*H151</f>
        <v>0</v>
      </c>
      <c r="Q151" s="171">
        <v>0</v>
      </c>
      <c r="R151" s="171">
        <f>Q151*H151</f>
        <v>0</v>
      </c>
      <c r="S151" s="171">
        <v>0</v>
      </c>
      <c r="T151" s="172">
        <f>S151*H151</f>
        <v>0</v>
      </c>
      <c r="U151" s="33"/>
      <c r="V151" s="33"/>
      <c r="W151" s="33"/>
      <c r="X151" s="33"/>
      <c r="Y151" s="33"/>
      <c r="Z151" s="33"/>
      <c r="AA151" s="33"/>
      <c r="AB151" s="33"/>
      <c r="AC151" s="33"/>
      <c r="AD151" s="33"/>
      <c r="AE151" s="33"/>
      <c r="AR151" s="173" t="s">
        <v>177</v>
      </c>
      <c r="AT151" s="173" t="s">
        <v>340</v>
      </c>
      <c r="AU151" s="173" t="s">
        <v>85</v>
      </c>
      <c r="AY151" s="16" t="s">
        <v>176</v>
      </c>
      <c r="BE151" s="174">
        <f>IF(N151="základní",J151,0)</f>
        <v>0</v>
      </c>
      <c r="BF151" s="174">
        <f>IF(N151="snížená",J151,0)</f>
        <v>0</v>
      </c>
      <c r="BG151" s="174">
        <f>IF(N151="zákl. přenesená",J151,0)</f>
        <v>0</v>
      </c>
      <c r="BH151" s="174">
        <f>IF(N151="sníž. přenesená",J151,0)</f>
        <v>0</v>
      </c>
      <c r="BI151" s="174">
        <f>IF(N151="nulová",J151,0)</f>
        <v>0</v>
      </c>
      <c r="BJ151" s="16" t="s">
        <v>83</v>
      </c>
      <c r="BK151" s="174">
        <f>ROUND(I151*H151,2)</f>
        <v>0</v>
      </c>
      <c r="BL151" s="16" t="s">
        <v>177</v>
      </c>
      <c r="BM151" s="173" t="s">
        <v>1019</v>
      </c>
    </row>
    <row r="152" spans="1:65" s="12" customFormat="1" ht="11.25">
      <c r="B152" s="175"/>
      <c r="C152" s="176"/>
      <c r="D152" s="177" t="s">
        <v>179</v>
      </c>
      <c r="E152" s="178" t="s">
        <v>35</v>
      </c>
      <c r="F152" s="179" t="s">
        <v>988</v>
      </c>
      <c r="G152" s="176"/>
      <c r="H152" s="180">
        <v>8.32</v>
      </c>
      <c r="I152" s="181"/>
      <c r="J152" s="176"/>
      <c r="K152" s="176"/>
      <c r="L152" s="182"/>
      <c r="M152" s="183"/>
      <c r="N152" s="184"/>
      <c r="O152" s="184"/>
      <c r="P152" s="184"/>
      <c r="Q152" s="184"/>
      <c r="R152" s="184"/>
      <c r="S152" s="184"/>
      <c r="T152" s="185"/>
      <c r="AT152" s="186" t="s">
        <v>179</v>
      </c>
      <c r="AU152" s="186" t="s">
        <v>85</v>
      </c>
      <c r="AV152" s="12" t="s">
        <v>85</v>
      </c>
      <c r="AW152" s="12" t="s">
        <v>37</v>
      </c>
      <c r="AX152" s="12" t="s">
        <v>83</v>
      </c>
      <c r="AY152" s="186" t="s">
        <v>176</v>
      </c>
    </row>
    <row r="153" spans="1:65" s="13" customFormat="1" ht="22.9" customHeight="1">
      <c r="B153" s="191"/>
      <c r="C153" s="192"/>
      <c r="D153" s="193" t="s">
        <v>75</v>
      </c>
      <c r="E153" s="205" t="s">
        <v>187</v>
      </c>
      <c r="F153" s="205" t="s">
        <v>883</v>
      </c>
      <c r="G153" s="192"/>
      <c r="H153" s="192"/>
      <c r="I153" s="195"/>
      <c r="J153" s="206">
        <f>BK153</f>
        <v>0</v>
      </c>
      <c r="K153" s="192"/>
      <c r="L153" s="197"/>
      <c r="M153" s="198"/>
      <c r="N153" s="199"/>
      <c r="O153" s="199"/>
      <c r="P153" s="200">
        <f>SUM(P154:P156)</f>
        <v>0</v>
      </c>
      <c r="Q153" s="199"/>
      <c r="R153" s="200">
        <f>SUM(R154:R156)</f>
        <v>0.11116962</v>
      </c>
      <c r="S153" s="199"/>
      <c r="T153" s="201">
        <f>SUM(T154:T156)</f>
        <v>0</v>
      </c>
      <c r="AR153" s="202" t="s">
        <v>83</v>
      </c>
      <c r="AT153" s="203" t="s">
        <v>75</v>
      </c>
      <c r="AU153" s="203" t="s">
        <v>83</v>
      </c>
      <c r="AY153" s="202" t="s">
        <v>176</v>
      </c>
      <c r="BK153" s="204">
        <f>SUM(BK154:BK156)</f>
        <v>0</v>
      </c>
    </row>
    <row r="154" spans="1:65" s="2" customFormat="1" ht="16.5" customHeight="1">
      <c r="A154" s="33"/>
      <c r="B154" s="34"/>
      <c r="C154" s="207" t="s">
        <v>304</v>
      </c>
      <c r="D154" s="207" t="s">
        <v>340</v>
      </c>
      <c r="E154" s="208" t="s">
        <v>895</v>
      </c>
      <c r="F154" s="209" t="s">
        <v>896</v>
      </c>
      <c r="G154" s="210" t="s">
        <v>244</v>
      </c>
      <c r="H154" s="211">
        <v>0.106</v>
      </c>
      <c r="I154" s="212"/>
      <c r="J154" s="213">
        <f>ROUND(I154*H154,2)</f>
        <v>0</v>
      </c>
      <c r="K154" s="209" t="s">
        <v>245</v>
      </c>
      <c r="L154" s="38"/>
      <c r="M154" s="214" t="s">
        <v>35</v>
      </c>
      <c r="N154" s="215" t="s">
        <v>47</v>
      </c>
      <c r="O154" s="63"/>
      <c r="P154" s="171">
        <f>O154*H154</f>
        <v>0</v>
      </c>
      <c r="Q154" s="171">
        <v>1.04877</v>
      </c>
      <c r="R154" s="171">
        <f>Q154*H154</f>
        <v>0.11116962</v>
      </c>
      <c r="S154" s="171">
        <v>0</v>
      </c>
      <c r="T154" s="172">
        <f>S154*H154</f>
        <v>0</v>
      </c>
      <c r="U154" s="33"/>
      <c r="V154" s="33"/>
      <c r="W154" s="33"/>
      <c r="X154" s="33"/>
      <c r="Y154" s="33"/>
      <c r="Z154" s="33"/>
      <c r="AA154" s="33"/>
      <c r="AB154" s="33"/>
      <c r="AC154" s="33"/>
      <c r="AD154" s="33"/>
      <c r="AE154" s="33"/>
      <c r="AR154" s="173" t="s">
        <v>177</v>
      </c>
      <c r="AT154" s="173" t="s">
        <v>340</v>
      </c>
      <c r="AU154" s="173" t="s">
        <v>85</v>
      </c>
      <c r="AY154" s="16" t="s">
        <v>176</v>
      </c>
      <c r="BE154" s="174">
        <f>IF(N154="základní",J154,0)</f>
        <v>0</v>
      </c>
      <c r="BF154" s="174">
        <f>IF(N154="snížená",J154,0)</f>
        <v>0</v>
      </c>
      <c r="BG154" s="174">
        <f>IF(N154="zákl. přenesená",J154,0)</f>
        <v>0</v>
      </c>
      <c r="BH154" s="174">
        <f>IF(N154="sníž. přenesená",J154,0)</f>
        <v>0</v>
      </c>
      <c r="BI154" s="174">
        <f>IF(N154="nulová",J154,0)</f>
        <v>0</v>
      </c>
      <c r="BJ154" s="16" t="s">
        <v>83</v>
      </c>
      <c r="BK154" s="174">
        <f>ROUND(I154*H154,2)</f>
        <v>0</v>
      </c>
      <c r="BL154" s="16" t="s">
        <v>177</v>
      </c>
      <c r="BM154" s="173" t="s">
        <v>1020</v>
      </c>
    </row>
    <row r="155" spans="1:65" s="2" customFormat="1" ht="48.75">
      <c r="A155" s="33"/>
      <c r="B155" s="34"/>
      <c r="C155" s="35"/>
      <c r="D155" s="177" t="s">
        <v>184</v>
      </c>
      <c r="E155" s="35"/>
      <c r="F155" s="187" t="s">
        <v>1021</v>
      </c>
      <c r="G155" s="35"/>
      <c r="H155" s="35"/>
      <c r="I155" s="188"/>
      <c r="J155" s="35"/>
      <c r="K155" s="35"/>
      <c r="L155" s="38"/>
      <c r="M155" s="189"/>
      <c r="N155" s="190"/>
      <c r="O155" s="63"/>
      <c r="P155" s="63"/>
      <c r="Q155" s="63"/>
      <c r="R155" s="63"/>
      <c r="S155" s="63"/>
      <c r="T155" s="64"/>
      <c r="U155" s="33"/>
      <c r="V155" s="33"/>
      <c r="W155" s="33"/>
      <c r="X155" s="33"/>
      <c r="Y155" s="33"/>
      <c r="Z155" s="33"/>
      <c r="AA155" s="33"/>
      <c r="AB155" s="33"/>
      <c r="AC155" s="33"/>
      <c r="AD155" s="33"/>
      <c r="AE155" s="33"/>
      <c r="AT155" s="16" t="s">
        <v>184</v>
      </c>
      <c r="AU155" s="16" t="s">
        <v>85</v>
      </c>
    </row>
    <row r="156" spans="1:65" s="12" customFormat="1" ht="11.25">
      <c r="B156" s="175"/>
      <c r="C156" s="176"/>
      <c r="D156" s="177" t="s">
        <v>179</v>
      </c>
      <c r="E156" s="178" t="s">
        <v>35</v>
      </c>
      <c r="F156" s="179" t="s">
        <v>1022</v>
      </c>
      <c r="G156" s="176"/>
      <c r="H156" s="180">
        <v>0.106</v>
      </c>
      <c r="I156" s="181"/>
      <c r="J156" s="176"/>
      <c r="K156" s="176"/>
      <c r="L156" s="182"/>
      <c r="M156" s="216"/>
      <c r="N156" s="217"/>
      <c r="O156" s="217"/>
      <c r="P156" s="217"/>
      <c r="Q156" s="217"/>
      <c r="R156" s="217"/>
      <c r="S156" s="217"/>
      <c r="T156" s="218"/>
      <c r="AT156" s="186" t="s">
        <v>179</v>
      </c>
      <c r="AU156" s="186" t="s">
        <v>85</v>
      </c>
      <c r="AV156" s="12" t="s">
        <v>85</v>
      </c>
      <c r="AW156" s="12" t="s">
        <v>37</v>
      </c>
      <c r="AX156" s="12" t="s">
        <v>83</v>
      </c>
      <c r="AY156" s="186" t="s">
        <v>176</v>
      </c>
    </row>
    <row r="157" spans="1:65" s="2" customFormat="1" ht="6.95" customHeight="1">
      <c r="A157" s="33"/>
      <c r="B157" s="46"/>
      <c r="C157" s="47"/>
      <c r="D157" s="47"/>
      <c r="E157" s="47"/>
      <c r="F157" s="47"/>
      <c r="G157" s="47"/>
      <c r="H157" s="47"/>
      <c r="I157" s="47"/>
      <c r="J157" s="47"/>
      <c r="K157" s="47"/>
      <c r="L157" s="38"/>
      <c r="M157" s="33"/>
      <c r="O157" s="33"/>
      <c r="P157" s="33"/>
      <c r="Q157" s="33"/>
      <c r="R157" s="33"/>
      <c r="S157" s="33"/>
      <c r="T157" s="33"/>
      <c r="U157" s="33"/>
      <c r="V157" s="33"/>
      <c r="W157" s="33"/>
      <c r="X157" s="33"/>
      <c r="Y157" s="33"/>
      <c r="Z157" s="33"/>
      <c r="AA157" s="33"/>
      <c r="AB157" s="33"/>
      <c r="AC157" s="33"/>
      <c r="AD157" s="33"/>
      <c r="AE157" s="33"/>
    </row>
  </sheetData>
  <sheetProtection algorithmName="SHA-512" hashValue="vXX61LDDDiGn0ndAwbDT13aSsASGQj7xI3TEBym2ryASgOEIx1JdCkzAV4dNR/x5iyJr1NxKocbYKVDT7TticQ==" saltValue="G9VutL2FFQWXQ/6OP1Nakmy0k8RoN6vFi31k6HPiZmsOmylGHmCQ0l/6P7Zio9XvHyea6/yD05lW9Q+fwJ22Gg==" spinCount="100000" sheet="1" objects="1" scenarios="1" formatColumns="0" formatRows="0" autoFilter="0"/>
  <autoFilter ref="C81:K156"/>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139</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2" customFormat="1" ht="12" customHeight="1">
      <c r="A8" s="33"/>
      <c r="B8" s="38"/>
      <c r="C8" s="33"/>
      <c r="D8" s="111" t="s">
        <v>144</v>
      </c>
      <c r="E8" s="33"/>
      <c r="F8" s="33"/>
      <c r="G8" s="33"/>
      <c r="H8" s="33"/>
      <c r="I8" s="33"/>
      <c r="J8" s="33"/>
      <c r="K8" s="33"/>
      <c r="L8" s="112"/>
      <c r="S8" s="33"/>
      <c r="T8" s="33"/>
      <c r="U8" s="33"/>
      <c r="V8" s="33"/>
      <c r="W8" s="33"/>
      <c r="X8" s="33"/>
      <c r="Y8" s="33"/>
      <c r="Z8" s="33"/>
      <c r="AA8" s="33"/>
      <c r="AB8" s="33"/>
      <c r="AC8" s="33"/>
      <c r="AD8" s="33"/>
      <c r="AE8" s="33"/>
    </row>
    <row r="9" spans="1:46" s="2" customFormat="1" ht="16.5" customHeight="1">
      <c r="A9" s="33"/>
      <c r="B9" s="38"/>
      <c r="C9" s="33"/>
      <c r="D9" s="33"/>
      <c r="E9" s="353" t="s">
        <v>1023</v>
      </c>
      <c r="F9" s="352"/>
      <c r="G9" s="352"/>
      <c r="H9" s="352"/>
      <c r="I9" s="33"/>
      <c r="J9" s="33"/>
      <c r="K9" s="33"/>
      <c r="L9" s="112"/>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02" t="s">
        <v>23</v>
      </c>
      <c r="G12" s="33"/>
      <c r="H12" s="33"/>
      <c r="I12" s="111" t="s">
        <v>24</v>
      </c>
      <c r="J12" s="113" t="str">
        <f>'Rekapitulace stavby'!AN8</f>
        <v>1. 4. 2021</v>
      </c>
      <c r="K12" s="33"/>
      <c r="L12" s="112"/>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02" t="s">
        <v>35</v>
      </c>
      <c r="K14" s="33"/>
      <c r="L14" s="112"/>
      <c r="S14" s="33"/>
      <c r="T14" s="33"/>
      <c r="U14" s="33"/>
      <c r="V14" s="33"/>
      <c r="W14" s="33"/>
      <c r="X14" s="33"/>
      <c r="Y14" s="33"/>
      <c r="Z14" s="33"/>
      <c r="AA14" s="33"/>
      <c r="AB14" s="33"/>
      <c r="AC14" s="33"/>
      <c r="AD14" s="33"/>
      <c r="AE14" s="33"/>
    </row>
    <row r="15" spans="1:46" s="2" customFormat="1" ht="18" customHeight="1">
      <c r="A15" s="33"/>
      <c r="B15" s="38"/>
      <c r="C15" s="33"/>
      <c r="D15" s="33"/>
      <c r="E15" s="102" t="s">
        <v>829</v>
      </c>
      <c r="F15" s="33"/>
      <c r="G15" s="33"/>
      <c r="H15" s="33"/>
      <c r="I15" s="111" t="s">
        <v>30</v>
      </c>
      <c r="J15" s="102" t="s">
        <v>35</v>
      </c>
      <c r="K15" s="33"/>
      <c r="L15" s="112"/>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customHeight="1">
      <c r="A18" s="33"/>
      <c r="B18" s="38"/>
      <c r="C18" s="33"/>
      <c r="D18" s="33"/>
      <c r="E18" s="354" t="str">
        <f>'Rekapitulace stavby'!E14</f>
        <v>Vyplň údaj</v>
      </c>
      <c r="F18" s="355"/>
      <c r="G18" s="355"/>
      <c r="H18" s="355"/>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customHeight="1">
      <c r="A23" s="33"/>
      <c r="B23" s="38"/>
      <c r="C23" s="33"/>
      <c r="D23" s="111" t="s">
        <v>38</v>
      </c>
      <c r="E23" s="33"/>
      <c r="F23" s="33"/>
      <c r="G23" s="33"/>
      <c r="H23" s="33"/>
      <c r="I23" s="111" t="s">
        <v>27</v>
      </c>
      <c r="J23" s="102" t="str">
        <f>IF('Rekapitulace stavby'!AN19="","",'Rekapitulace stavby'!AN19)</f>
        <v/>
      </c>
      <c r="K23" s="33"/>
      <c r="L23" s="112"/>
      <c r="S23" s="33"/>
      <c r="T23" s="33"/>
      <c r="U23" s="33"/>
      <c r="V23" s="33"/>
      <c r="W23" s="33"/>
      <c r="X23" s="33"/>
      <c r="Y23" s="33"/>
      <c r="Z23" s="33"/>
      <c r="AA23" s="33"/>
      <c r="AB23" s="33"/>
      <c r="AC23" s="33"/>
      <c r="AD23" s="33"/>
      <c r="AE23" s="33"/>
    </row>
    <row r="24" spans="1:31" s="2" customFormat="1" ht="18" customHeight="1">
      <c r="A24" s="33"/>
      <c r="B24" s="38"/>
      <c r="C24" s="33"/>
      <c r="D24" s="33"/>
      <c r="E24" s="102" t="str">
        <f>IF('Rekapitulace stavby'!E20="","",'Rekapitulace stavby'!E20)</f>
        <v>Libor Brabenec</v>
      </c>
      <c r="F24" s="33"/>
      <c r="G24" s="33"/>
      <c r="H24" s="33"/>
      <c r="I24" s="111" t="s">
        <v>30</v>
      </c>
      <c r="J24" s="102" t="str">
        <f>IF('Rekapitulace stavby'!AN20="","",'Rekapitulace stavby'!AN20)</f>
        <v/>
      </c>
      <c r="K24" s="33"/>
      <c r="L24" s="112"/>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16.5" customHeight="1">
      <c r="A27" s="114"/>
      <c r="B27" s="115"/>
      <c r="C27" s="114"/>
      <c r="D27" s="114"/>
      <c r="E27" s="356" t="s">
        <v>35</v>
      </c>
      <c r="F27" s="356"/>
      <c r="G27" s="356"/>
      <c r="H27" s="356"/>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customHeight="1">
      <c r="A30" s="33"/>
      <c r="B30" s="38"/>
      <c r="C30" s="33"/>
      <c r="D30" s="118" t="s">
        <v>42</v>
      </c>
      <c r="E30" s="33"/>
      <c r="F30" s="33"/>
      <c r="G30" s="33"/>
      <c r="H30" s="33"/>
      <c r="I30" s="33"/>
      <c r="J30" s="119">
        <f>ROUND(J82, 2)</f>
        <v>0</v>
      </c>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customHeight="1">
      <c r="A33" s="33"/>
      <c r="B33" s="38"/>
      <c r="C33" s="33"/>
      <c r="D33" s="121" t="s">
        <v>46</v>
      </c>
      <c r="E33" s="111" t="s">
        <v>47</v>
      </c>
      <c r="F33" s="122">
        <f>ROUND((SUM(BE82:BE149)),  2)</f>
        <v>0</v>
      </c>
      <c r="G33" s="33"/>
      <c r="H33" s="33"/>
      <c r="I33" s="123">
        <v>0.21</v>
      </c>
      <c r="J33" s="122">
        <f>ROUND(((SUM(BE82:BE149))*I33),  2)</f>
        <v>0</v>
      </c>
      <c r="K33" s="33"/>
      <c r="L33" s="112"/>
      <c r="S33" s="33"/>
      <c r="T33" s="33"/>
      <c r="U33" s="33"/>
      <c r="V33" s="33"/>
      <c r="W33" s="33"/>
      <c r="X33" s="33"/>
      <c r="Y33" s="33"/>
      <c r="Z33" s="33"/>
      <c r="AA33" s="33"/>
      <c r="AB33" s="33"/>
      <c r="AC33" s="33"/>
      <c r="AD33" s="33"/>
      <c r="AE33" s="33"/>
    </row>
    <row r="34" spans="1:31" s="2" customFormat="1" ht="14.45" customHeight="1">
      <c r="A34" s="33"/>
      <c r="B34" s="38"/>
      <c r="C34" s="33"/>
      <c r="D34" s="33"/>
      <c r="E34" s="111" t="s">
        <v>48</v>
      </c>
      <c r="F34" s="122">
        <f>ROUND((SUM(BF82:BF149)),  2)</f>
        <v>0</v>
      </c>
      <c r="G34" s="33"/>
      <c r="H34" s="33"/>
      <c r="I34" s="123">
        <v>0.15</v>
      </c>
      <c r="J34" s="122">
        <f>ROUND(((SUM(BF82:BF149))*I34),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ROUND((SUM(BG82:BG149)),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ROUND((SUM(BH82:BH149)),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ROUND((SUM(BI82:BI149)),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4" spans="1:31" s="2" customFormat="1" ht="6.95"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customHeight="1">
      <c r="A45" s="33"/>
      <c r="B45" s="34"/>
      <c r="C45" s="22" t="s">
        <v>150</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customHeight="1">
      <c r="A48" s="33"/>
      <c r="B48" s="34"/>
      <c r="C48" s="35"/>
      <c r="D48" s="35"/>
      <c r="E48" s="357" t="str">
        <f>E7</f>
        <v>KR_Oprava trati v úseku Číčenice - Vodňany_bez_mat_zadavatele</v>
      </c>
      <c r="F48" s="358"/>
      <c r="G48" s="358"/>
      <c r="H48" s="358"/>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144</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06" t="str">
        <f>E9</f>
        <v>SO 10 - Oprava propustku v km 3,671</v>
      </c>
      <c r="F50" s="359"/>
      <c r="G50" s="359"/>
      <c r="H50" s="359"/>
      <c r="I50" s="35"/>
      <c r="J50" s="35"/>
      <c r="K50" s="35"/>
      <c r="L50" s="112"/>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customHeight="1">
      <c r="A52" s="33"/>
      <c r="B52" s="34"/>
      <c r="C52" s="28" t="s">
        <v>22</v>
      </c>
      <c r="D52" s="35"/>
      <c r="E52" s="35"/>
      <c r="F52" s="26" t="str">
        <f>F12</f>
        <v>trať 197 dle JŘ, TÚ Číčenice - Vodňany</v>
      </c>
      <c r="G52" s="35"/>
      <c r="H52" s="35"/>
      <c r="I52" s="28" t="s">
        <v>24</v>
      </c>
      <c r="J52" s="58" t="str">
        <f>IF(J12="","",J12)</f>
        <v>1. 4. 2021</v>
      </c>
      <c r="K52" s="35"/>
      <c r="L52" s="112"/>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customHeight="1">
      <c r="A54" s="33"/>
      <c r="B54" s="34"/>
      <c r="C54" s="28" t="s">
        <v>26</v>
      </c>
      <c r="D54" s="35"/>
      <c r="E54" s="35"/>
      <c r="F54" s="26" t="str">
        <f>E15</f>
        <v>Správa železnic, s. o.,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customHeight="1">
      <c r="A57" s="33"/>
      <c r="B57" s="34"/>
      <c r="C57" s="135" t="s">
        <v>151</v>
      </c>
      <c r="D57" s="136"/>
      <c r="E57" s="136"/>
      <c r="F57" s="136"/>
      <c r="G57" s="136"/>
      <c r="H57" s="136"/>
      <c r="I57" s="136"/>
      <c r="J57" s="137" t="s">
        <v>152</v>
      </c>
      <c r="K57" s="136"/>
      <c r="L57" s="112"/>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customHeight="1">
      <c r="A59" s="33"/>
      <c r="B59" s="34"/>
      <c r="C59" s="138" t="s">
        <v>74</v>
      </c>
      <c r="D59" s="35"/>
      <c r="E59" s="35"/>
      <c r="F59" s="35"/>
      <c r="G59" s="35"/>
      <c r="H59" s="35"/>
      <c r="I59" s="35"/>
      <c r="J59" s="76">
        <f>J82</f>
        <v>0</v>
      </c>
      <c r="K59" s="35"/>
      <c r="L59" s="112"/>
      <c r="S59" s="33"/>
      <c r="T59" s="33"/>
      <c r="U59" s="33"/>
      <c r="V59" s="33"/>
      <c r="W59" s="33"/>
      <c r="X59" s="33"/>
      <c r="Y59" s="33"/>
      <c r="Z59" s="33"/>
      <c r="AA59" s="33"/>
      <c r="AB59" s="33"/>
      <c r="AC59" s="33"/>
      <c r="AD59" s="33"/>
      <c r="AE59" s="33"/>
      <c r="AU59" s="16" t="s">
        <v>153</v>
      </c>
    </row>
    <row r="60" spans="1:47" s="9" customFormat="1" ht="24.95" customHeight="1">
      <c r="B60" s="139"/>
      <c r="C60" s="140"/>
      <c r="D60" s="141" t="s">
        <v>154</v>
      </c>
      <c r="E60" s="142"/>
      <c r="F60" s="142"/>
      <c r="G60" s="142"/>
      <c r="H60" s="142"/>
      <c r="I60" s="142"/>
      <c r="J60" s="143">
        <f>J139</f>
        <v>0</v>
      </c>
      <c r="K60" s="140"/>
      <c r="L60" s="144"/>
    </row>
    <row r="61" spans="1:47" s="10" customFormat="1" ht="19.899999999999999" customHeight="1">
      <c r="B61" s="145"/>
      <c r="C61" s="96"/>
      <c r="D61" s="146" t="s">
        <v>830</v>
      </c>
      <c r="E61" s="147"/>
      <c r="F61" s="147"/>
      <c r="G61" s="147"/>
      <c r="H61" s="147"/>
      <c r="I61" s="147"/>
      <c r="J61" s="148">
        <f>J140</f>
        <v>0</v>
      </c>
      <c r="K61" s="96"/>
      <c r="L61" s="149"/>
    </row>
    <row r="62" spans="1:47" s="10" customFormat="1" ht="19.899999999999999" customHeight="1">
      <c r="B62" s="145"/>
      <c r="C62" s="96"/>
      <c r="D62" s="146" t="s">
        <v>831</v>
      </c>
      <c r="E62" s="147"/>
      <c r="F62" s="147"/>
      <c r="G62" s="147"/>
      <c r="H62" s="147"/>
      <c r="I62" s="147"/>
      <c r="J62" s="148">
        <f>J146</f>
        <v>0</v>
      </c>
      <c r="K62" s="96"/>
      <c r="L62" s="149"/>
    </row>
    <row r="63" spans="1:47" s="2" customFormat="1" ht="21.75" customHeight="1">
      <c r="A63" s="33"/>
      <c r="B63" s="34"/>
      <c r="C63" s="35"/>
      <c r="D63" s="35"/>
      <c r="E63" s="35"/>
      <c r="F63" s="35"/>
      <c r="G63" s="35"/>
      <c r="H63" s="35"/>
      <c r="I63" s="35"/>
      <c r="J63" s="35"/>
      <c r="K63" s="35"/>
      <c r="L63" s="112"/>
      <c r="S63" s="33"/>
      <c r="T63" s="33"/>
      <c r="U63" s="33"/>
      <c r="V63" s="33"/>
      <c r="W63" s="33"/>
      <c r="X63" s="33"/>
      <c r="Y63" s="33"/>
      <c r="Z63" s="33"/>
      <c r="AA63" s="33"/>
      <c r="AB63" s="33"/>
      <c r="AC63" s="33"/>
      <c r="AD63" s="33"/>
      <c r="AE63" s="33"/>
    </row>
    <row r="64" spans="1:47" s="2" customFormat="1" ht="6.95" customHeight="1">
      <c r="A64" s="33"/>
      <c r="B64" s="46"/>
      <c r="C64" s="47"/>
      <c r="D64" s="47"/>
      <c r="E64" s="47"/>
      <c r="F64" s="47"/>
      <c r="G64" s="47"/>
      <c r="H64" s="47"/>
      <c r="I64" s="47"/>
      <c r="J64" s="47"/>
      <c r="K64" s="47"/>
      <c r="L64" s="112"/>
      <c r="S64" s="33"/>
      <c r="T64" s="33"/>
      <c r="U64" s="33"/>
      <c r="V64" s="33"/>
      <c r="W64" s="33"/>
      <c r="X64" s="33"/>
      <c r="Y64" s="33"/>
      <c r="Z64" s="33"/>
      <c r="AA64" s="33"/>
      <c r="AB64" s="33"/>
      <c r="AC64" s="33"/>
      <c r="AD64" s="33"/>
      <c r="AE64" s="33"/>
    </row>
    <row r="68" spans="1:31" s="2" customFormat="1" ht="6.95" customHeight="1">
      <c r="A68" s="33"/>
      <c r="B68" s="48"/>
      <c r="C68" s="49"/>
      <c r="D68" s="49"/>
      <c r="E68" s="49"/>
      <c r="F68" s="49"/>
      <c r="G68" s="49"/>
      <c r="H68" s="49"/>
      <c r="I68" s="49"/>
      <c r="J68" s="49"/>
      <c r="K68" s="49"/>
      <c r="L68" s="112"/>
      <c r="S68" s="33"/>
      <c r="T68" s="33"/>
      <c r="U68" s="33"/>
      <c r="V68" s="33"/>
      <c r="W68" s="33"/>
      <c r="X68" s="33"/>
      <c r="Y68" s="33"/>
      <c r="Z68" s="33"/>
      <c r="AA68" s="33"/>
      <c r="AB68" s="33"/>
      <c r="AC68" s="33"/>
      <c r="AD68" s="33"/>
      <c r="AE68" s="33"/>
    </row>
    <row r="69" spans="1:31" s="2" customFormat="1" ht="24.95" customHeight="1">
      <c r="A69" s="33"/>
      <c r="B69" s="34"/>
      <c r="C69" s="22" t="s">
        <v>157</v>
      </c>
      <c r="D69" s="35"/>
      <c r="E69" s="35"/>
      <c r="F69" s="35"/>
      <c r="G69" s="35"/>
      <c r="H69" s="35"/>
      <c r="I69" s="35"/>
      <c r="J69" s="35"/>
      <c r="K69" s="35"/>
      <c r="L69" s="112"/>
      <c r="S69" s="33"/>
      <c r="T69" s="33"/>
      <c r="U69" s="33"/>
      <c r="V69" s="33"/>
      <c r="W69" s="33"/>
      <c r="X69" s="33"/>
      <c r="Y69" s="33"/>
      <c r="Z69" s="33"/>
      <c r="AA69" s="33"/>
      <c r="AB69" s="33"/>
      <c r="AC69" s="33"/>
      <c r="AD69" s="33"/>
      <c r="AE69" s="33"/>
    </row>
    <row r="70" spans="1:31" s="2" customFormat="1" ht="6.95" customHeight="1">
      <c r="A70" s="33"/>
      <c r="B70" s="34"/>
      <c r="C70" s="35"/>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12" customHeight="1">
      <c r="A71" s="33"/>
      <c r="B71" s="34"/>
      <c r="C71" s="28" t="s">
        <v>16</v>
      </c>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6.5" customHeight="1">
      <c r="A72" s="33"/>
      <c r="B72" s="34"/>
      <c r="C72" s="35"/>
      <c r="D72" s="35"/>
      <c r="E72" s="357" t="str">
        <f>E7</f>
        <v>KR_Oprava trati v úseku Číčenice - Vodňany_bez_mat_zadavatele</v>
      </c>
      <c r="F72" s="358"/>
      <c r="G72" s="358"/>
      <c r="H72" s="358"/>
      <c r="I72" s="35"/>
      <c r="J72" s="35"/>
      <c r="K72" s="35"/>
      <c r="L72" s="112"/>
      <c r="S72" s="33"/>
      <c r="T72" s="33"/>
      <c r="U72" s="33"/>
      <c r="V72" s="33"/>
      <c r="W72" s="33"/>
      <c r="X72" s="33"/>
      <c r="Y72" s="33"/>
      <c r="Z72" s="33"/>
      <c r="AA72" s="33"/>
      <c r="AB72" s="33"/>
      <c r="AC72" s="33"/>
      <c r="AD72" s="33"/>
      <c r="AE72" s="33"/>
    </row>
    <row r="73" spans="1:31" s="2" customFormat="1" ht="12" customHeight="1">
      <c r="A73" s="33"/>
      <c r="B73" s="34"/>
      <c r="C73" s="28" t="s">
        <v>144</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16.5" customHeight="1">
      <c r="A74" s="33"/>
      <c r="B74" s="34"/>
      <c r="C74" s="35"/>
      <c r="D74" s="35"/>
      <c r="E74" s="306" t="str">
        <f>E9</f>
        <v>SO 10 - Oprava propustku v km 3,671</v>
      </c>
      <c r="F74" s="359"/>
      <c r="G74" s="359"/>
      <c r="H74" s="359"/>
      <c r="I74" s="35"/>
      <c r="J74" s="35"/>
      <c r="K74" s="35"/>
      <c r="L74" s="112"/>
      <c r="S74" s="33"/>
      <c r="T74" s="33"/>
      <c r="U74" s="33"/>
      <c r="V74" s="33"/>
      <c r="W74" s="33"/>
      <c r="X74" s="33"/>
      <c r="Y74" s="33"/>
      <c r="Z74" s="33"/>
      <c r="AA74" s="33"/>
      <c r="AB74" s="33"/>
      <c r="AC74" s="33"/>
      <c r="AD74" s="33"/>
      <c r="AE74" s="33"/>
    </row>
    <row r="75" spans="1:31" s="2" customFormat="1" ht="6.95" customHeight="1">
      <c r="A75" s="33"/>
      <c r="B75" s="34"/>
      <c r="C75" s="35"/>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22</v>
      </c>
      <c r="D76" s="35"/>
      <c r="E76" s="35"/>
      <c r="F76" s="26" t="str">
        <f>F12</f>
        <v>trať 197 dle JŘ, TÚ Číčenice - Vodňany</v>
      </c>
      <c r="G76" s="35"/>
      <c r="H76" s="35"/>
      <c r="I76" s="28" t="s">
        <v>24</v>
      </c>
      <c r="J76" s="58" t="str">
        <f>IF(J12="","",J12)</f>
        <v>1. 4. 2021</v>
      </c>
      <c r="K76" s="35"/>
      <c r="L76" s="112"/>
      <c r="S76" s="33"/>
      <c r="T76" s="33"/>
      <c r="U76" s="33"/>
      <c r="V76" s="33"/>
      <c r="W76" s="33"/>
      <c r="X76" s="33"/>
      <c r="Y76" s="33"/>
      <c r="Z76" s="33"/>
      <c r="AA76" s="33"/>
      <c r="AB76" s="33"/>
      <c r="AC76" s="33"/>
      <c r="AD76" s="33"/>
      <c r="AE76" s="33"/>
    </row>
    <row r="77" spans="1:31" s="2" customFormat="1" ht="6.95" customHeight="1">
      <c r="A77" s="33"/>
      <c r="B77" s="34"/>
      <c r="C77" s="35"/>
      <c r="D77" s="35"/>
      <c r="E77" s="35"/>
      <c r="F77" s="35"/>
      <c r="G77" s="35"/>
      <c r="H77" s="35"/>
      <c r="I77" s="35"/>
      <c r="J77" s="35"/>
      <c r="K77" s="35"/>
      <c r="L77" s="112"/>
      <c r="S77" s="33"/>
      <c r="T77" s="33"/>
      <c r="U77" s="33"/>
      <c r="V77" s="33"/>
      <c r="W77" s="33"/>
      <c r="X77" s="33"/>
      <c r="Y77" s="33"/>
      <c r="Z77" s="33"/>
      <c r="AA77" s="33"/>
      <c r="AB77" s="33"/>
      <c r="AC77" s="33"/>
      <c r="AD77" s="33"/>
      <c r="AE77" s="33"/>
    </row>
    <row r="78" spans="1:31" s="2" customFormat="1" ht="15.2" customHeight="1">
      <c r="A78" s="33"/>
      <c r="B78" s="34"/>
      <c r="C78" s="28" t="s">
        <v>26</v>
      </c>
      <c r="D78" s="35"/>
      <c r="E78" s="35"/>
      <c r="F78" s="26" t="str">
        <f>E15</f>
        <v>Správa železnic, s. o., OŘ Plzeň</v>
      </c>
      <c r="G78" s="35"/>
      <c r="H78" s="35"/>
      <c r="I78" s="28" t="s">
        <v>34</v>
      </c>
      <c r="J78" s="31" t="str">
        <f>E21</f>
        <v xml:space="preserve"> </v>
      </c>
      <c r="K78" s="35"/>
      <c r="L78" s="112"/>
      <c r="S78" s="33"/>
      <c r="T78" s="33"/>
      <c r="U78" s="33"/>
      <c r="V78" s="33"/>
      <c r="W78" s="33"/>
      <c r="X78" s="33"/>
      <c r="Y78" s="33"/>
      <c r="Z78" s="33"/>
      <c r="AA78" s="33"/>
      <c r="AB78" s="33"/>
      <c r="AC78" s="33"/>
      <c r="AD78" s="33"/>
      <c r="AE78" s="33"/>
    </row>
    <row r="79" spans="1:31" s="2" customFormat="1" ht="15.2" customHeight="1">
      <c r="A79" s="33"/>
      <c r="B79" s="34"/>
      <c r="C79" s="28" t="s">
        <v>32</v>
      </c>
      <c r="D79" s="35"/>
      <c r="E79" s="35"/>
      <c r="F79" s="26" t="str">
        <f>IF(E18="","",E18)</f>
        <v>Vyplň údaj</v>
      </c>
      <c r="G79" s="35"/>
      <c r="H79" s="35"/>
      <c r="I79" s="28" t="s">
        <v>38</v>
      </c>
      <c r="J79" s="31" t="str">
        <f>E24</f>
        <v>Libor Brabenec</v>
      </c>
      <c r="K79" s="35"/>
      <c r="L79" s="112"/>
      <c r="S79" s="33"/>
      <c r="T79" s="33"/>
      <c r="U79" s="33"/>
      <c r="V79" s="33"/>
      <c r="W79" s="33"/>
      <c r="X79" s="33"/>
      <c r="Y79" s="33"/>
      <c r="Z79" s="33"/>
      <c r="AA79" s="33"/>
      <c r="AB79" s="33"/>
      <c r="AC79" s="33"/>
      <c r="AD79" s="33"/>
      <c r="AE79" s="33"/>
    </row>
    <row r="80" spans="1:31" s="2" customFormat="1" ht="10.3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11" customFormat="1" ht="29.25" customHeight="1">
      <c r="A81" s="150"/>
      <c r="B81" s="151"/>
      <c r="C81" s="152" t="s">
        <v>158</v>
      </c>
      <c r="D81" s="153" t="s">
        <v>61</v>
      </c>
      <c r="E81" s="153" t="s">
        <v>57</v>
      </c>
      <c r="F81" s="153" t="s">
        <v>58</v>
      </c>
      <c r="G81" s="153" t="s">
        <v>159</v>
      </c>
      <c r="H81" s="153" t="s">
        <v>160</v>
      </c>
      <c r="I81" s="153" t="s">
        <v>161</v>
      </c>
      <c r="J81" s="153" t="s">
        <v>152</v>
      </c>
      <c r="K81" s="154" t="s">
        <v>162</v>
      </c>
      <c r="L81" s="155"/>
      <c r="M81" s="67" t="s">
        <v>35</v>
      </c>
      <c r="N81" s="68" t="s">
        <v>46</v>
      </c>
      <c r="O81" s="68" t="s">
        <v>163</v>
      </c>
      <c r="P81" s="68" t="s">
        <v>164</v>
      </c>
      <c r="Q81" s="68" t="s">
        <v>165</v>
      </c>
      <c r="R81" s="68" t="s">
        <v>166</v>
      </c>
      <c r="S81" s="68" t="s">
        <v>167</v>
      </c>
      <c r="T81" s="69" t="s">
        <v>168</v>
      </c>
      <c r="U81" s="150"/>
      <c r="V81" s="150"/>
      <c r="W81" s="150"/>
      <c r="X81" s="150"/>
      <c r="Y81" s="150"/>
      <c r="Z81" s="150"/>
      <c r="AA81" s="150"/>
      <c r="AB81" s="150"/>
      <c r="AC81" s="150"/>
      <c r="AD81" s="150"/>
      <c r="AE81" s="150"/>
    </row>
    <row r="82" spans="1:65" s="2" customFormat="1" ht="22.9" customHeight="1">
      <c r="A82" s="33"/>
      <c r="B82" s="34"/>
      <c r="C82" s="74" t="s">
        <v>169</v>
      </c>
      <c r="D82" s="35"/>
      <c r="E82" s="35"/>
      <c r="F82" s="35"/>
      <c r="G82" s="35"/>
      <c r="H82" s="35"/>
      <c r="I82" s="35"/>
      <c r="J82" s="156">
        <f>BK82</f>
        <v>0</v>
      </c>
      <c r="K82" s="35"/>
      <c r="L82" s="38"/>
      <c r="M82" s="70"/>
      <c r="N82" s="157"/>
      <c r="O82" s="71"/>
      <c r="P82" s="158">
        <f>P83+SUM(P84:P139)</f>
        <v>0</v>
      </c>
      <c r="Q82" s="71"/>
      <c r="R82" s="158">
        <f>R83+SUM(R84:R139)</f>
        <v>12.707168940000001</v>
      </c>
      <c r="S82" s="71"/>
      <c r="T82" s="159">
        <f>T83+SUM(T84:T139)</f>
        <v>2.7162999999999995</v>
      </c>
      <c r="U82" s="33"/>
      <c r="V82" s="33"/>
      <c r="W82" s="33"/>
      <c r="X82" s="33"/>
      <c r="Y82" s="33"/>
      <c r="Z82" s="33"/>
      <c r="AA82" s="33"/>
      <c r="AB82" s="33"/>
      <c r="AC82" s="33"/>
      <c r="AD82" s="33"/>
      <c r="AE82" s="33"/>
      <c r="AT82" s="16" t="s">
        <v>75</v>
      </c>
      <c r="AU82" s="16" t="s">
        <v>153</v>
      </c>
      <c r="BK82" s="160">
        <f>BK83+SUM(BK84:BK139)</f>
        <v>0</v>
      </c>
    </row>
    <row r="83" spans="1:65" s="2" customFormat="1" ht="16.5" customHeight="1">
      <c r="A83" s="33"/>
      <c r="B83" s="34"/>
      <c r="C83" s="161" t="s">
        <v>83</v>
      </c>
      <c r="D83" s="161" t="s">
        <v>170</v>
      </c>
      <c r="E83" s="162" t="s">
        <v>946</v>
      </c>
      <c r="F83" s="163" t="s">
        <v>835</v>
      </c>
      <c r="G83" s="164" t="s">
        <v>244</v>
      </c>
      <c r="H83" s="165">
        <v>3.4</v>
      </c>
      <c r="I83" s="166"/>
      <c r="J83" s="167">
        <f>ROUND(I83*H83,2)</f>
        <v>0</v>
      </c>
      <c r="K83" s="163" t="s">
        <v>245</v>
      </c>
      <c r="L83" s="168"/>
      <c r="M83" s="169" t="s">
        <v>35</v>
      </c>
      <c r="N83" s="170" t="s">
        <v>47</v>
      </c>
      <c r="O83" s="63"/>
      <c r="P83" s="171">
        <f>O83*H83</f>
        <v>0</v>
      </c>
      <c r="Q83" s="171">
        <v>1</v>
      </c>
      <c r="R83" s="171">
        <f>Q83*H83</f>
        <v>3.4</v>
      </c>
      <c r="S83" s="171">
        <v>0</v>
      </c>
      <c r="T83" s="172">
        <f>S83*H83</f>
        <v>0</v>
      </c>
      <c r="U83" s="33"/>
      <c r="V83" s="33"/>
      <c r="W83" s="33"/>
      <c r="X83" s="33"/>
      <c r="Y83" s="33"/>
      <c r="Z83" s="33"/>
      <c r="AA83" s="33"/>
      <c r="AB83" s="33"/>
      <c r="AC83" s="33"/>
      <c r="AD83" s="33"/>
      <c r="AE83" s="33"/>
      <c r="AR83" s="173" t="s">
        <v>175</v>
      </c>
      <c r="AT83" s="173" t="s">
        <v>170</v>
      </c>
      <c r="AU83" s="173" t="s">
        <v>76</v>
      </c>
      <c r="AY83" s="16" t="s">
        <v>176</v>
      </c>
      <c r="BE83" s="174">
        <f>IF(N83="základní",J83,0)</f>
        <v>0</v>
      </c>
      <c r="BF83" s="174">
        <f>IF(N83="snížená",J83,0)</f>
        <v>0</v>
      </c>
      <c r="BG83" s="174">
        <f>IF(N83="zákl. přenesená",J83,0)</f>
        <v>0</v>
      </c>
      <c r="BH83" s="174">
        <f>IF(N83="sníž. přenesená",J83,0)</f>
        <v>0</v>
      </c>
      <c r="BI83" s="174">
        <f>IF(N83="nulová",J83,0)</f>
        <v>0</v>
      </c>
      <c r="BJ83" s="16" t="s">
        <v>83</v>
      </c>
      <c r="BK83" s="174">
        <f>ROUND(I83*H83,2)</f>
        <v>0</v>
      </c>
      <c r="BL83" s="16" t="s">
        <v>177</v>
      </c>
      <c r="BM83" s="173" t="s">
        <v>279</v>
      </c>
    </row>
    <row r="84" spans="1:65" s="2" customFormat="1" ht="19.5">
      <c r="A84" s="33"/>
      <c r="B84" s="34"/>
      <c r="C84" s="35"/>
      <c r="D84" s="177" t="s">
        <v>184</v>
      </c>
      <c r="E84" s="35"/>
      <c r="F84" s="187" t="s">
        <v>984</v>
      </c>
      <c r="G84" s="35"/>
      <c r="H84" s="35"/>
      <c r="I84" s="188"/>
      <c r="J84" s="35"/>
      <c r="K84" s="35"/>
      <c r="L84" s="38"/>
      <c r="M84" s="189"/>
      <c r="N84" s="190"/>
      <c r="O84" s="63"/>
      <c r="P84" s="63"/>
      <c r="Q84" s="63"/>
      <c r="R84" s="63"/>
      <c r="S84" s="63"/>
      <c r="T84" s="64"/>
      <c r="U84" s="33"/>
      <c r="V84" s="33"/>
      <c r="W84" s="33"/>
      <c r="X84" s="33"/>
      <c r="Y84" s="33"/>
      <c r="Z84" s="33"/>
      <c r="AA84" s="33"/>
      <c r="AB84" s="33"/>
      <c r="AC84" s="33"/>
      <c r="AD84" s="33"/>
      <c r="AE84" s="33"/>
      <c r="AT84" s="16" t="s">
        <v>184</v>
      </c>
      <c r="AU84" s="16" t="s">
        <v>76</v>
      </c>
    </row>
    <row r="85" spans="1:65" s="12" customFormat="1" ht="11.25">
      <c r="B85" s="175"/>
      <c r="C85" s="176"/>
      <c r="D85" s="177" t="s">
        <v>179</v>
      </c>
      <c r="E85" s="178" t="s">
        <v>35</v>
      </c>
      <c r="F85" s="179" t="s">
        <v>985</v>
      </c>
      <c r="G85" s="176"/>
      <c r="H85" s="180">
        <v>3.4</v>
      </c>
      <c r="I85" s="181"/>
      <c r="J85" s="176"/>
      <c r="K85" s="176"/>
      <c r="L85" s="182"/>
      <c r="M85" s="183"/>
      <c r="N85" s="184"/>
      <c r="O85" s="184"/>
      <c r="P85" s="184"/>
      <c r="Q85" s="184"/>
      <c r="R85" s="184"/>
      <c r="S85" s="184"/>
      <c r="T85" s="185"/>
      <c r="AT85" s="186" t="s">
        <v>179</v>
      </c>
      <c r="AU85" s="186" t="s">
        <v>76</v>
      </c>
      <c r="AV85" s="12" t="s">
        <v>85</v>
      </c>
      <c r="AW85" s="12" t="s">
        <v>37</v>
      </c>
      <c r="AX85" s="12" t="s">
        <v>83</v>
      </c>
      <c r="AY85" s="186" t="s">
        <v>176</v>
      </c>
    </row>
    <row r="86" spans="1:65" s="2" customFormat="1" ht="16.5" customHeight="1">
      <c r="A86" s="33"/>
      <c r="B86" s="34"/>
      <c r="C86" s="207" t="s">
        <v>85</v>
      </c>
      <c r="D86" s="207" t="s">
        <v>340</v>
      </c>
      <c r="E86" s="208" t="s">
        <v>839</v>
      </c>
      <c r="F86" s="209" t="s">
        <v>840</v>
      </c>
      <c r="G86" s="210" t="s">
        <v>237</v>
      </c>
      <c r="H86" s="211">
        <v>9</v>
      </c>
      <c r="I86" s="212"/>
      <c r="J86" s="213">
        <f>ROUND(I86*H86,2)</f>
        <v>0</v>
      </c>
      <c r="K86" s="209" t="s">
        <v>245</v>
      </c>
      <c r="L86" s="38"/>
      <c r="M86" s="214" t="s">
        <v>35</v>
      </c>
      <c r="N86" s="215" t="s">
        <v>47</v>
      </c>
      <c r="O86" s="63"/>
      <c r="P86" s="171">
        <f>O86*H86</f>
        <v>0</v>
      </c>
      <c r="Q86" s="171">
        <v>2.1930000000000002E-2</v>
      </c>
      <c r="R86" s="171">
        <f>Q86*H86</f>
        <v>0.19737000000000002</v>
      </c>
      <c r="S86" s="171">
        <v>0</v>
      </c>
      <c r="T86" s="172">
        <f>S86*H86</f>
        <v>0</v>
      </c>
      <c r="U86" s="33"/>
      <c r="V86" s="33"/>
      <c r="W86" s="33"/>
      <c r="X86" s="33"/>
      <c r="Y86" s="33"/>
      <c r="Z86" s="33"/>
      <c r="AA86" s="33"/>
      <c r="AB86" s="33"/>
      <c r="AC86" s="33"/>
      <c r="AD86" s="33"/>
      <c r="AE86" s="33"/>
      <c r="AR86" s="173" t="s">
        <v>177</v>
      </c>
      <c r="AT86" s="173" t="s">
        <v>340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85</v>
      </c>
    </row>
    <row r="87" spans="1:65" s="12" customFormat="1" ht="11.25">
      <c r="B87" s="175"/>
      <c r="C87" s="176"/>
      <c r="D87" s="177" t="s">
        <v>179</v>
      </c>
      <c r="E87" s="178" t="s">
        <v>35</v>
      </c>
      <c r="F87" s="179" t="s">
        <v>689</v>
      </c>
      <c r="G87" s="176"/>
      <c r="H87" s="180">
        <v>9</v>
      </c>
      <c r="I87" s="181"/>
      <c r="J87" s="176"/>
      <c r="K87" s="176"/>
      <c r="L87" s="182"/>
      <c r="M87" s="183"/>
      <c r="N87" s="184"/>
      <c r="O87" s="184"/>
      <c r="P87" s="184"/>
      <c r="Q87" s="184"/>
      <c r="R87" s="184"/>
      <c r="S87" s="184"/>
      <c r="T87" s="185"/>
      <c r="AT87" s="186" t="s">
        <v>179</v>
      </c>
      <c r="AU87" s="186" t="s">
        <v>76</v>
      </c>
      <c r="AV87" s="12" t="s">
        <v>85</v>
      </c>
      <c r="AW87" s="12" t="s">
        <v>37</v>
      </c>
      <c r="AX87" s="12" t="s">
        <v>83</v>
      </c>
      <c r="AY87" s="186" t="s">
        <v>176</v>
      </c>
    </row>
    <row r="88" spans="1:65" s="2" customFormat="1" ht="48">
      <c r="A88" s="33"/>
      <c r="B88" s="34"/>
      <c r="C88" s="207" t="s">
        <v>187</v>
      </c>
      <c r="D88" s="207" t="s">
        <v>340</v>
      </c>
      <c r="E88" s="208" t="s">
        <v>847</v>
      </c>
      <c r="F88" s="209" t="s">
        <v>848</v>
      </c>
      <c r="G88" s="210" t="s">
        <v>237</v>
      </c>
      <c r="H88" s="211">
        <v>6</v>
      </c>
      <c r="I88" s="212"/>
      <c r="J88" s="213">
        <f>ROUND(I88*H88,2)</f>
        <v>0</v>
      </c>
      <c r="K88" s="209" t="s">
        <v>245</v>
      </c>
      <c r="L88" s="38"/>
      <c r="M88" s="214" t="s">
        <v>35</v>
      </c>
      <c r="N88" s="215" t="s">
        <v>47</v>
      </c>
      <c r="O88" s="63"/>
      <c r="P88" s="171">
        <f>O88*H88</f>
        <v>0</v>
      </c>
      <c r="Q88" s="171">
        <v>6.053E-2</v>
      </c>
      <c r="R88" s="171">
        <f>Q88*H88</f>
        <v>0.36318</v>
      </c>
      <c r="S88" s="171">
        <v>0</v>
      </c>
      <c r="T88" s="172">
        <f>S88*H88</f>
        <v>0</v>
      </c>
      <c r="U88" s="33"/>
      <c r="V88" s="33"/>
      <c r="W88" s="33"/>
      <c r="X88" s="33"/>
      <c r="Y88" s="33"/>
      <c r="Z88" s="33"/>
      <c r="AA88" s="33"/>
      <c r="AB88" s="33"/>
      <c r="AC88" s="33"/>
      <c r="AD88" s="33"/>
      <c r="AE88" s="33"/>
      <c r="AR88" s="173" t="s">
        <v>177</v>
      </c>
      <c r="AT88" s="173" t="s">
        <v>340</v>
      </c>
      <c r="AU88" s="173" t="s">
        <v>76</v>
      </c>
      <c r="AY88" s="16" t="s">
        <v>176</v>
      </c>
      <c r="BE88" s="174">
        <f>IF(N88="základní",J88,0)</f>
        <v>0</v>
      </c>
      <c r="BF88" s="174">
        <f>IF(N88="snížená",J88,0)</f>
        <v>0</v>
      </c>
      <c r="BG88" s="174">
        <f>IF(N88="zákl. přenesená",J88,0)</f>
        <v>0</v>
      </c>
      <c r="BH88" s="174">
        <f>IF(N88="sníž. přenesená",J88,0)</f>
        <v>0</v>
      </c>
      <c r="BI88" s="174">
        <f>IF(N88="nulová",J88,0)</f>
        <v>0</v>
      </c>
      <c r="BJ88" s="16" t="s">
        <v>83</v>
      </c>
      <c r="BK88" s="174">
        <f>ROUND(I88*H88,2)</f>
        <v>0</v>
      </c>
      <c r="BL88" s="16" t="s">
        <v>177</v>
      </c>
      <c r="BM88" s="173" t="s">
        <v>177</v>
      </c>
    </row>
    <row r="89" spans="1:65" s="12" customFormat="1" ht="11.25">
      <c r="B89" s="175"/>
      <c r="C89" s="176"/>
      <c r="D89" s="177" t="s">
        <v>179</v>
      </c>
      <c r="E89" s="178" t="s">
        <v>35</v>
      </c>
      <c r="F89" s="179" t="s">
        <v>495</v>
      </c>
      <c r="G89" s="176"/>
      <c r="H89" s="180">
        <v>6</v>
      </c>
      <c r="I89" s="181"/>
      <c r="J89" s="176"/>
      <c r="K89" s="176"/>
      <c r="L89" s="182"/>
      <c r="M89" s="183"/>
      <c r="N89" s="184"/>
      <c r="O89" s="184"/>
      <c r="P89" s="184"/>
      <c r="Q89" s="184"/>
      <c r="R89" s="184"/>
      <c r="S89" s="184"/>
      <c r="T89" s="185"/>
      <c r="AT89" s="186" t="s">
        <v>179</v>
      </c>
      <c r="AU89" s="186" t="s">
        <v>76</v>
      </c>
      <c r="AV89" s="12" t="s">
        <v>85</v>
      </c>
      <c r="AW89" s="12" t="s">
        <v>37</v>
      </c>
      <c r="AX89" s="12" t="s">
        <v>83</v>
      </c>
      <c r="AY89" s="186" t="s">
        <v>176</v>
      </c>
    </row>
    <row r="90" spans="1:65" s="2" customFormat="1" ht="24">
      <c r="A90" s="33"/>
      <c r="B90" s="34"/>
      <c r="C90" s="207" t="s">
        <v>177</v>
      </c>
      <c r="D90" s="207" t="s">
        <v>340</v>
      </c>
      <c r="E90" s="208" t="s">
        <v>850</v>
      </c>
      <c r="F90" s="209" t="s">
        <v>851</v>
      </c>
      <c r="G90" s="210" t="s">
        <v>257</v>
      </c>
      <c r="H90" s="211">
        <v>2</v>
      </c>
      <c r="I90" s="212"/>
      <c r="J90" s="213">
        <f>ROUND(I90*H90,2)</f>
        <v>0</v>
      </c>
      <c r="K90" s="209" t="s">
        <v>245</v>
      </c>
      <c r="L90" s="38"/>
      <c r="M90" s="214" t="s">
        <v>35</v>
      </c>
      <c r="N90" s="215" t="s">
        <v>47</v>
      </c>
      <c r="O90" s="63"/>
      <c r="P90" s="171">
        <f>O90*H90</f>
        <v>0</v>
      </c>
      <c r="Q90" s="171">
        <v>0</v>
      </c>
      <c r="R90" s="171">
        <f>Q90*H90</f>
        <v>0</v>
      </c>
      <c r="S90" s="171">
        <v>0</v>
      </c>
      <c r="T90" s="172">
        <f>S90*H90</f>
        <v>0</v>
      </c>
      <c r="U90" s="33"/>
      <c r="V90" s="33"/>
      <c r="W90" s="33"/>
      <c r="X90" s="33"/>
      <c r="Y90" s="33"/>
      <c r="Z90" s="33"/>
      <c r="AA90" s="33"/>
      <c r="AB90" s="33"/>
      <c r="AC90" s="33"/>
      <c r="AD90" s="33"/>
      <c r="AE90" s="33"/>
      <c r="AR90" s="173" t="s">
        <v>177</v>
      </c>
      <c r="AT90" s="173" t="s">
        <v>340</v>
      </c>
      <c r="AU90" s="173" t="s">
        <v>76</v>
      </c>
      <c r="AY90" s="16" t="s">
        <v>176</v>
      </c>
      <c r="BE90" s="174">
        <f>IF(N90="základní",J90,0)</f>
        <v>0</v>
      </c>
      <c r="BF90" s="174">
        <f>IF(N90="snížená",J90,0)</f>
        <v>0</v>
      </c>
      <c r="BG90" s="174">
        <f>IF(N90="zákl. přenesená",J90,0)</f>
        <v>0</v>
      </c>
      <c r="BH90" s="174">
        <f>IF(N90="sníž. přenesená",J90,0)</f>
        <v>0</v>
      </c>
      <c r="BI90" s="174">
        <f>IF(N90="nulová",J90,0)</f>
        <v>0</v>
      </c>
      <c r="BJ90" s="16" t="s">
        <v>83</v>
      </c>
      <c r="BK90" s="174">
        <f>ROUND(I90*H90,2)</f>
        <v>0</v>
      </c>
      <c r="BL90" s="16" t="s">
        <v>177</v>
      </c>
      <c r="BM90" s="173" t="s">
        <v>203</v>
      </c>
    </row>
    <row r="91" spans="1:65" s="2" customFormat="1" ht="19.5">
      <c r="A91" s="33"/>
      <c r="B91" s="34"/>
      <c r="C91" s="35"/>
      <c r="D91" s="177" t="s">
        <v>184</v>
      </c>
      <c r="E91" s="35"/>
      <c r="F91" s="187" t="s">
        <v>986</v>
      </c>
      <c r="G91" s="35"/>
      <c r="H91" s="35"/>
      <c r="I91" s="188"/>
      <c r="J91" s="35"/>
      <c r="K91" s="35"/>
      <c r="L91" s="38"/>
      <c r="M91" s="189"/>
      <c r="N91" s="190"/>
      <c r="O91" s="63"/>
      <c r="P91" s="63"/>
      <c r="Q91" s="63"/>
      <c r="R91" s="63"/>
      <c r="S91" s="63"/>
      <c r="T91" s="64"/>
      <c r="U91" s="33"/>
      <c r="V91" s="33"/>
      <c r="W91" s="33"/>
      <c r="X91" s="33"/>
      <c r="Y91" s="33"/>
      <c r="Z91" s="33"/>
      <c r="AA91" s="33"/>
      <c r="AB91" s="33"/>
      <c r="AC91" s="33"/>
      <c r="AD91" s="33"/>
      <c r="AE91" s="33"/>
      <c r="AT91" s="16" t="s">
        <v>184</v>
      </c>
      <c r="AU91" s="16" t="s">
        <v>76</v>
      </c>
    </row>
    <row r="92" spans="1:65" s="12" customFormat="1" ht="11.25">
      <c r="B92" s="175"/>
      <c r="C92" s="176"/>
      <c r="D92" s="177" t="s">
        <v>179</v>
      </c>
      <c r="E92" s="178" t="s">
        <v>35</v>
      </c>
      <c r="F92" s="179" t="s">
        <v>976</v>
      </c>
      <c r="G92" s="176"/>
      <c r="H92" s="180">
        <v>2</v>
      </c>
      <c r="I92" s="181"/>
      <c r="J92" s="176"/>
      <c r="K92" s="176"/>
      <c r="L92" s="182"/>
      <c r="M92" s="183"/>
      <c r="N92" s="184"/>
      <c r="O92" s="184"/>
      <c r="P92" s="184"/>
      <c r="Q92" s="184"/>
      <c r="R92" s="184"/>
      <c r="S92" s="184"/>
      <c r="T92" s="185"/>
      <c r="AT92" s="186" t="s">
        <v>179</v>
      </c>
      <c r="AU92" s="186" t="s">
        <v>76</v>
      </c>
      <c r="AV92" s="12" t="s">
        <v>85</v>
      </c>
      <c r="AW92" s="12" t="s">
        <v>37</v>
      </c>
      <c r="AX92" s="12" t="s">
        <v>83</v>
      </c>
      <c r="AY92" s="186" t="s">
        <v>176</v>
      </c>
    </row>
    <row r="93" spans="1:65" s="2" customFormat="1" ht="24">
      <c r="A93" s="33"/>
      <c r="B93" s="34"/>
      <c r="C93" s="207" t="s">
        <v>197</v>
      </c>
      <c r="D93" s="207" t="s">
        <v>340</v>
      </c>
      <c r="E93" s="208" t="s">
        <v>855</v>
      </c>
      <c r="F93" s="209" t="s">
        <v>856</v>
      </c>
      <c r="G93" s="210" t="s">
        <v>597</v>
      </c>
      <c r="H93" s="211">
        <v>5</v>
      </c>
      <c r="I93" s="212"/>
      <c r="J93" s="213">
        <f>ROUND(I93*H93,2)</f>
        <v>0</v>
      </c>
      <c r="K93" s="209" t="s">
        <v>245</v>
      </c>
      <c r="L93" s="38"/>
      <c r="M93" s="214" t="s">
        <v>35</v>
      </c>
      <c r="N93" s="215" t="s">
        <v>47</v>
      </c>
      <c r="O93" s="63"/>
      <c r="P93" s="171">
        <f>O93*H93</f>
        <v>0</v>
      </c>
      <c r="Q93" s="171">
        <v>3.0000000000000001E-3</v>
      </c>
      <c r="R93" s="171">
        <f>Q93*H93</f>
        <v>1.4999999999999999E-2</v>
      </c>
      <c r="S93" s="171">
        <v>0</v>
      </c>
      <c r="T93" s="172">
        <f>S93*H93</f>
        <v>0</v>
      </c>
      <c r="U93" s="33"/>
      <c r="V93" s="33"/>
      <c r="W93" s="33"/>
      <c r="X93" s="33"/>
      <c r="Y93" s="33"/>
      <c r="Z93" s="33"/>
      <c r="AA93" s="33"/>
      <c r="AB93" s="33"/>
      <c r="AC93" s="33"/>
      <c r="AD93" s="33"/>
      <c r="AE93" s="33"/>
      <c r="AR93" s="173" t="s">
        <v>177</v>
      </c>
      <c r="AT93" s="173" t="s">
        <v>340</v>
      </c>
      <c r="AU93" s="173" t="s">
        <v>76</v>
      </c>
      <c r="AY93" s="16" t="s">
        <v>176</v>
      </c>
      <c r="BE93" s="174">
        <f>IF(N93="základní",J93,0)</f>
        <v>0</v>
      </c>
      <c r="BF93" s="174">
        <f>IF(N93="snížená",J93,0)</f>
        <v>0</v>
      </c>
      <c r="BG93" s="174">
        <f>IF(N93="zákl. přenesená",J93,0)</f>
        <v>0</v>
      </c>
      <c r="BH93" s="174">
        <f>IF(N93="sníž. přenesená",J93,0)</f>
        <v>0</v>
      </c>
      <c r="BI93" s="174">
        <f>IF(N93="nulová",J93,0)</f>
        <v>0</v>
      </c>
      <c r="BJ93" s="16" t="s">
        <v>83</v>
      </c>
      <c r="BK93" s="174">
        <f>ROUND(I93*H93,2)</f>
        <v>0</v>
      </c>
      <c r="BL93" s="16" t="s">
        <v>177</v>
      </c>
      <c r="BM93" s="173" t="s">
        <v>175</v>
      </c>
    </row>
    <row r="94" spans="1:65" s="2" customFormat="1" ht="19.5">
      <c r="A94" s="33"/>
      <c r="B94" s="34"/>
      <c r="C94" s="35"/>
      <c r="D94" s="177" t="s">
        <v>184</v>
      </c>
      <c r="E94" s="35"/>
      <c r="F94" s="187" t="s">
        <v>987</v>
      </c>
      <c r="G94" s="35"/>
      <c r="H94" s="35"/>
      <c r="I94" s="188"/>
      <c r="J94" s="35"/>
      <c r="K94" s="35"/>
      <c r="L94" s="38"/>
      <c r="M94" s="189"/>
      <c r="N94" s="190"/>
      <c r="O94" s="63"/>
      <c r="P94" s="63"/>
      <c r="Q94" s="63"/>
      <c r="R94" s="63"/>
      <c r="S94" s="63"/>
      <c r="T94" s="64"/>
      <c r="U94" s="33"/>
      <c r="V94" s="33"/>
      <c r="W94" s="33"/>
      <c r="X94" s="33"/>
      <c r="Y94" s="33"/>
      <c r="Z94" s="33"/>
      <c r="AA94" s="33"/>
      <c r="AB94" s="33"/>
      <c r="AC94" s="33"/>
      <c r="AD94" s="33"/>
      <c r="AE94" s="33"/>
      <c r="AT94" s="16" t="s">
        <v>184</v>
      </c>
      <c r="AU94" s="16" t="s">
        <v>76</v>
      </c>
    </row>
    <row r="95" spans="1:65" s="12" customFormat="1" ht="11.25">
      <c r="B95" s="175"/>
      <c r="C95" s="176"/>
      <c r="D95" s="177" t="s">
        <v>179</v>
      </c>
      <c r="E95" s="178" t="s">
        <v>35</v>
      </c>
      <c r="F95" s="179" t="s">
        <v>972</v>
      </c>
      <c r="G95" s="176"/>
      <c r="H95" s="180">
        <v>5</v>
      </c>
      <c r="I95" s="181"/>
      <c r="J95" s="176"/>
      <c r="K95" s="176"/>
      <c r="L95" s="182"/>
      <c r="M95" s="183"/>
      <c r="N95" s="184"/>
      <c r="O95" s="184"/>
      <c r="P95" s="184"/>
      <c r="Q95" s="184"/>
      <c r="R95" s="184"/>
      <c r="S95" s="184"/>
      <c r="T95" s="185"/>
      <c r="AT95" s="186" t="s">
        <v>179</v>
      </c>
      <c r="AU95" s="186" t="s">
        <v>76</v>
      </c>
      <c r="AV95" s="12" t="s">
        <v>85</v>
      </c>
      <c r="AW95" s="12" t="s">
        <v>37</v>
      </c>
      <c r="AX95" s="12" t="s">
        <v>83</v>
      </c>
      <c r="AY95" s="186" t="s">
        <v>176</v>
      </c>
    </row>
    <row r="96" spans="1:65" s="2" customFormat="1" ht="24">
      <c r="A96" s="33"/>
      <c r="B96" s="34"/>
      <c r="C96" s="207" t="s">
        <v>203</v>
      </c>
      <c r="D96" s="207" t="s">
        <v>340</v>
      </c>
      <c r="E96" s="208" t="s">
        <v>859</v>
      </c>
      <c r="F96" s="209" t="s">
        <v>860</v>
      </c>
      <c r="G96" s="210" t="s">
        <v>597</v>
      </c>
      <c r="H96" s="211">
        <v>5</v>
      </c>
      <c r="I96" s="212"/>
      <c r="J96" s="213">
        <f>ROUND(I96*H96,2)</f>
        <v>0</v>
      </c>
      <c r="K96" s="209" t="s">
        <v>245</v>
      </c>
      <c r="L96" s="38"/>
      <c r="M96" s="214" t="s">
        <v>35</v>
      </c>
      <c r="N96" s="215" t="s">
        <v>47</v>
      </c>
      <c r="O96" s="63"/>
      <c r="P96" s="171">
        <f>O96*H96</f>
        <v>0</v>
      </c>
      <c r="Q96" s="171">
        <v>0</v>
      </c>
      <c r="R96" s="171">
        <f>Q96*H96</f>
        <v>0</v>
      </c>
      <c r="S96" s="171">
        <v>0</v>
      </c>
      <c r="T96" s="172">
        <f>S96*H96</f>
        <v>0</v>
      </c>
      <c r="U96" s="33"/>
      <c r="V96" s="33"/>
      <c r="W96" s="33"/>
      <c r="X96" s="33"/>
      <c r="Y96" s="33"/>
      <c r="Z96" s="33"/>
      <c r="AA96" s="33"/>
      <c r="AB96" s="33"/>
      <c r="AC96" s="33"/>
      <c r="AD96" s="33"/>
      <c r="AE96" s="33"/>
      <c r="AR96" s="173" t="s">
        <v>177</v>
      </c>
      <c r="AT96" s="173" t="s">
        <v>340</v>
      </c>
      <c r="AU96" s="173" t="s">
        <v>76</v>
      </c>
      <c r="AY96" s="16" t="s">
        <v>176</v>
      </c>
      <c r="BE96" s="174">
        <f>IF(N96="základní",J96,0)</f>
        <v>0</v>
      </c>
      <c r="BF96" s="174">
        <f>IF(N96="snížená",J96,0)</f>
        <v>0</v>
      </c>
      <c r="BG96" s="174">
        <f>IF(N96="zákl. přenesená",J96,0)</f>
        <v>0</v>
      </c>
      <c r="BH96" s="174">
        <f>IF(N96="sníž. přenesená",J96,0)</f>
        <v>0</v>
      </c>
      <c r="BI96" s="174">
        <f>IF(N96="nulová",J96,0)</f>
        <v>0</v>
      </c>
      <c r="BJ96" s="16" t="s">
        <v>83</v>
      </c>
      <c r="BK96" s="174">
        <f>ROUND(I96*H96,2)</f>
        <v>0</v>
      </c>
      <c r="BL96" s="16" t="s">
        <v>177</v>
      </c>
      <c r="BM96" s="173" t="s">
        <v>224</v>
      </c>
    </row>
    <row r="97" spans="1:65" s="12" customFormat="1" ht="11.25">
      <c r="B97" s="175"/>
      <c r="C97" s="176"/>
      <c r="D97" s="177" t="s">
        <v>179</v>
      </c>
      <c r="E97" s="178" t="s">
        <v>35</v>
      </c>
      <c r="F97" s="179" t="s">
        <v>972</v>
      </c>
      <c r="G97" s="176"/>
      <c r="H97" s="180">
        <v>5</v>
      </c>
      <c r="I97" s="181"/>
      <c r="J97" s="176"/>
      <c r="K97" s="176"/>
      <c r="L97" s="182"/>
      <c r="M97" s="183"/>
      <c r="N97" s="184"/>
      <c r="O97" s="184"/>
      <c r="P97" s="184"/>
      <c r="Q97" s="184"/>
      <c r="R97" s="184"/>
      <c r="S97" s="184"/>
      <c r="T97" s="185"/>
      <c r="AT97" s="186" t="s">
        <v>179</v>
      </c>
      <c r="AU97" s="186" t="s">
        <v>76</v>
      </c>
      <c r="AV97" s="12" t="s">
        <v>85</v>
      </c>
      <c r="AW97" s="12" t="s">
        <v>37</v>
      </c>
      <c r="AX97" s="12" t="s">
        <v>83</v>
      </c>
      <c r="AY97" s="186" t="s">
        <v>176</v>
      </c>
    </row>
    <row r="98" spans="1:65" s="2" customFormat="1" ht="33" customHeight="1">
      <c r="A98" s="33"/>
      <c r="B98" s="34"/>
      <c r="C98" s="207" t="s">
        <v>208</v>
      </c>
      <c r="D98" s="207" t="s">
        <v>340</v>
      </c>
      <c r="E98" s="208" t="s">
        <v>867</v>
      </c>
      <c r="F98" s="209" t="s">
        <v>868</v>
      </c>
      <c r="G98" s="210" t="s">
        <v>257</v>
      </c>
      <c r="H98" s="211">
        <v>6.625</v>
      </c>
      <c r="I98" s="212"/>
      <c r="J98" s="213">
        <f>ROUND(I98*H98,2)</f>
        <v>0</v>
      </c>
      <c r="K98" s="209" t="s">
        <v>245</v>
      </c>
      <c r="L98" s="38"/>
      <c r="M98" s="214" t="s">
        <v>35</v>
      </c>
      <c r="N98" s="215" t="s">
        <v>47</v>
      </c>
      <c r="O98" s="63"/>
      <c r="P98" s="171">
        <f>O98*H98</f>
        <v>0</v>
      </c>
      <c r="Q98" s="171">
        <v>0</v>
      </c>
      <c r="R98" s="171">
        <f>Q98*H98</f>
        <v>0</v>
      </c>
      <c r="S98" s="171">
        <v>0</v>
      </c>
      <c r="T98" s="172">
        <f>S98*H98</f>
        <v>0</v>
      </c>
      <c r="U98" s="33"/>
      <c r="V98" s="33"/>
      <c r="W98" s="33"/>
      <c r="X98" s="33"/>
      <c r="Y98" s="33"/>
      <c r="Z98" s="33"/>
      <c r="AA98" s="33"/>
      <c r="AB98" s="33"/>
      <c r="AC98" s="33"/>
      <c r="AD98" s="33"/>
      <c r="AE98" s="33"/>
      <c r="AR98" s="173" t="s">
        <v>177</v>
      </c>
      <c r="AT98" s="173" t="s">
        <v>340</v>
      </c>
      <c r="AU98" s="173" t="s">
        <v>76</v>
      </c>
      <c r="AY98" s="16" t="s">
        <v>176</v>
      </c>
      <c r="BE98" s="174">
        <f>IF(N98="základní",J98,0)</f>
        <v>0</v>
      </c>
      <c r="BF98" s="174">
        <f>IF(N98="snížená",J98,0)</f>
        <v>0</v>
      </c>
      <c r="BG98" s="174">
        <f>IF(N98="zákl. přenesená",J98,0)</f>
        <v>0</v>
      </c>
      <c r="BH98" s="174">
        <f>IF(N98="sníž. přenesená",J98,0)</f>
        <v>0</v>
      </c>
      <c r="BI98" s="174">
        <f>IF(N98="nulová",J98,0)</f>
        <v>0</v>
      </c>
      <c r="BJ98" s="16" t="s">
        <v>83</v>
      </c>
      <c r="BK98" s="174">
        <f>ROUND(I98*H98,2)</f>
        <v>0</v>
      </c>
      <c r="BL98" s="16" t="s">
        <v>177</v>
      </c>
      <c r="BM98" s="173" t="s">
        <v>234</v>
      </c>
    </row>
    <row r="99" spans="1:65" s="12" customFormat="1" ht="11.25">
      <c r="B99" s="175"/>
      <c r="C99" s="176"/>
      <c r="D99" s="177" t="s">
        <v>179</v>
      </c>
      <c r="E99" s="178" t="s">
        <v>35</v>
      </c>
      <c r="F99" s="179" t="s">
        <v>1024</v>
      </c>
      <c r="G99" s="176"/>
      <c r="H99" s="180">
        <v>6.625</v>
      </c>
      <c r="I99" s="181"/>
      <c r="J99" s="176"/>
      <c r="K99" s="176"/>
      <c r="L99" s="182"/>
      <c r="M99" s="183"/>
      <c r="N99" s="184"/>
      <c r="O99" s="184"/>
      <c r="P99" s="184"/>
      <c r="Q99" s="184"/>
      <c r="R99" s="184"/>
      <c r="S99" s="184"/>
      <c r="T99" s="185"/>
      <c r="AT99" s="186" t="s">
        <v>179</v>
      </c>
      <c r="AU99" s="186" t="s">
        <v>76</v>
      </c>
      <c r="AV99" s="12" t="s">
        <v>85</v>
      </c>
      <c r="AW99" s="12" t="s">
        <v>37</v>
      </c>
      <c r="AX99" s="12" t="s">
        <v>83</v>
      </c>
      <c r="AY99" s="186" t="s">
        <v>176</v>
      </c>
    </row>
    <row r="100" spans="1:65" s="2" customFormat="1" ht="24">
      <c r="A100" s="33"/>
      <c r="B100" s="34"/>
      <c r="C100" s="207" t="s">
        <v>175</v>
      </c>
      <c r="D100" s="207" t="s">
        <v>340</v>
      </c>
      <c r="E100" s="208" t="s">
        <v>870</v>
      </c>
      <c r="F100" s="209" t="s">
        <v>871</v>
      </c>
      <c r="G100" s="210" t="s">
        <v>257</v>
      </c>
      <c r="H100" s="211">
        <v>6.625</v>
      </c>
      <c r="I100" s="212"/>
      <c r="J100" s="213">
        <f>ROUND(I100*H100,2)</f>
        <v>0</v>
      </c>
      <c r="K100" s="209" t="s">
        <v>245</v>
      </c>
      <c r="L100" s="38"/>
      <c r="M100" s="214" t="s">
        <v>35</v>
      </c>
      <c r="N100" s="215" t="s">
        <v>47</v>
      </c>
      <c r="O100" s="63"/>
      <c r="P100" s="171">
        <f>O100*H100</f>
        <v>0</v>
      </c>
      <c r="Q100" s="171">
        <v>0</v>
      </c>
      <c r="R100" s="171">
        <f>Q100*H100</f>
        <v>0</v>
      </c>
      <c r="S100" s="171">
        <v>0</v>
      </c>
      <c r="T100" s="172">
        <f>S100*H100</f>
        <v>0</v>
      </c>
      <c r="U100" s="33"/>
      <c r="V100" s="33"/>
      <c r="W100" s="33"/>
      <c r="X100" s="33"/>
      <c r="Y100" s="33"/>
      <c r="Z100" s="33"/>
      <c r="AA100" s="33"/>
      <c r="AB100" s="33"/>
      <c r="AC100" s="33"/>
      <c r="AD100" s="33"/>
      <c r="AE100" s="33"/>
      <c r="AR100" s="173" t="s">
        <v>177</v>
      </c>
      <c r="AT100" s="173" t="s">
        <v>340</v>
      </c>
      <c r="AU100" s="173" t="s">
        <v>76</v>
      </c>
      <c r="AY100" s="16" t="s">
        <v>176</v>
      </c>
      <c r="BE100" s="174">
        <f>IF(N100="základní",J100,0)</f>
        <v>0</v>
      </c>
      <c r="BF100" s="174">
        <f>IF(N100="snížená",J100,0)</f>
        <v>0</v>
      </c>
      <c r="BG100" s="174">
        <f>IF(N100="zákl. přenesená",J100,0)</f>
        <v>0</v>
      </c>
      <c r="BH100" s="174">
        <f>IF(N100="sníž. přenesená",J100,0)</f>
        <v>0</v>
      </c>
      <c r="BI100" s="174">
        <f>IF(N100="nulová",J100,0)</f>
        <v>0</v>
      </c>
      <c r="BJ100" s="16" t="s">
        <v>83</v>
      </c>
      <c r="BK100" s="174">
        <f>ROUND(I100*H100,2)</f>
        <v>0</v>
      </c>
      <c r="BL100" s="16" t="s">
        <v>177</v>
      </c>
      <c r="BM100" s="173" t="s">
        <v>249</v>
      </c>
    </row>
    <row r="101" spans="1:65" s="12" customFormat="1" ht="11.25">
      <c r="B101" s="175"/>
      <c r="C101" s="176"/>
      <c r="D101" s="177" t="s">
        <v>179</v>
      </c>
      <c r="E101" s="178" t="s">
        <v>35</v>
      </c>
      <c r="F101" s="179" t="s">
        <v>1025</v>
      </c>
      <c r="G101" s="176"/>
      <c r="H101" s="180">
        <v>6.625</v>
      </c>
      <c r="I101" s="181"/>
      <c r="J101" s="176"/>
      <c r="K101" s="176"/>
      <c r="L101" s="182"/>
      <c r="M101" s="183"/>
      <c r="N101" s="184"/>
      <c r="O101" s="184"/>
      <c r="P101" s="184"/>
      <c r="Q101" s="184"/>
      <c r="R101" s="184"/>
      <c r="S101" s="184"/>
      <c r="T101" s="185"/>
      <c r="AT101" s="186" t="s">
        <v>179</v>
      </c>
      <c r="AU101" s="186" t="s">
        <v>76</v>
      </c>
      <c r="AV101" s="12" t="s">
        <v>85</v>
      </c>
      <c r="AW101" s="12" t="s">
        <v>37</v>
      </c>
      <c r="AX101" s="12" t="s">
        <v>83</v>
      </c>
      <c r="AY101" s="186" t="s">
        <v>176</v>
      </c>
    </row>
    <row r="102" spans="1:65" s="2" customFormat="1" ht="24">
      <c r="A102" s="33"/>
      <c r="B102" s="34"/>
      <c r="C102" s="207" t="s">
        <v>218</v>
      </c>
      <c r="D102" s="207" t="s">
        <v>340</v>
      </c>
      <c r="E102" s="208" t="s">
        <v>873</v>
      </c>
      <c r="F102" s="209" t="s">
        <v>874</v>
      </c>
      <c r="G102" s="210" t="s">
        <v>257</v>
      </c>
      <c r="H102" s="211">
        <v>6.625</v>
      </c>
      <c r="I102" s="212"/>
      <c r="J102" s="213">
        <f>ROUND(I102*H102,2)</f>
        <v>0</v>
      </c>
      <c r="K102" s="209" t="s">
        <v>245</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76</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261</v>
      </c>
    </row>
    <row r="103" spans="1:65" s="12" customFormat="1" ht="11.25">
      <c r="B103" s="175"/>
      <c r="C103" s="176"/>
      <c r="D103" s="177" t="s">
        <v>179</v>
      </c>
      <c r="E103" s="178" t="s">
        <v>35</v>
      </c>
      <c r="F103" s="179" t="s">
        <v>1024</v>
      </c>
      <c r="G103" s="176"/>
      <c r="H103" s="180">
        <v>6.625</v>
      </c>
      <c r="I103" s="181"/>
      <c r="J103" s="176"/>
      <c r="K103" s="176"/>
      <c r="L103" s="182"/>
      <c r="M103" s="183"/>
      <c r="N103" s="184"/>
      <c r="O103" s="184"/>
      <c r="P103" s="184"/>
      <c r="Q103" s="184"/>
      <c r="R103" s="184"/>
      <c r="S103" s="184"/>
      <c r="T103" s="185"/>
      <c r="AT103" s="186" t="s">
        <v>179</v>
      </c>
      <c r="AU103" s="186" t="s">
        <v>76</v>
      </c>
      <c r="AV103" s="12" t="s">
        <v>85</v>
      </c>
      <c r="AW103" s="12" t="s">
        <v>37</v>
      </c>
      <c r="AX103" s="12" t="s">
        <v>83</v>
      </c>
      <c r="AY103" s="186" t="s">
        <v>176</v>
      </c>
    </row>
    <row r="104" spans="1:65" s="2" customFormat="1" ht="33" customHeight="1">
      <c r="A104" s="33"/>
      <c r="B104" s="34"/>
      <c r="C104" s="207" t="s">
        <v>224</v>
      </c>
      <c r="D104" s="207" t="s">
        <v>340</v>
      </c>
      <c r="E104" s="208" t="s">
        <v>879</v>
      </c>
      <c r="F104" s="209" t="s">
        <v>880</v>
      </c>
      <c r="G104" s="210" t="s">
        <v>597</v>
      </c>
      <c r="H104" s="211">
        <v>72</v>
      </c>
      <c r="I104" s="212"/>
      <c r="J104" s="213">
        <f>ROUND(I104*H104,2)</f>
        <v>0</v>
      </c>
      <c r="K104" s="209" t="s">
        <v>245</v>
      </c>
      <c r="L104" s="38"/>
      <c r="M104" s="214" t="s">
        <v>35</v>
      </c>
      <c r="N104" s="215" t="s">
        <v>47</v>
      </c>
      <c r="O104" s="63"/>
      <c r="P104" s="171">
        <f>O104*H104</f>
        <v>0</v>
      </c>
      <c r="Q104" s="171">
        <v>0</v>
      </c>
      <c r="R104" s="171">
        <f>Q104*H104</f>
        <v>0</v>
      </c>
      <c r="S104" s="171">
        <v>0</v>
      </c>
      <c r="T104" s="172">
        <f>S104*H104</f>
        <v>0</v>
      </c>
      <c r="U104" s="33"/>
      <c r="V104" s="33"/>
      <c r="W104" s="33"/>
      <c r="X104" s="33"/>
      <c r="Y104" s="33"/>
      <c r="Z104" s="33"/>
      <c r="AA104" s="33"/>
      <c r="AB104" s="33"/>
      <c r="AC104" s="33"/>
      <c r="AD104" s="33"/>
      <c r="AE104" s="33"/>
      <c r="AR104" s="173" t="s">
        <v>177</v>
      </c>
      <c r="AT104" s="173" t="s">
        <v>340</v>
      </c>
      <c r="AU104" s="173" t="s">
        <v>76</v>
      </c>
      <c r="AY104" s="16" t="s">
        <v>176</v>
      </c>
      <c r="BE104" s="174">
        <f>IF(N104="základní",J104,0)</f>
        <v>0</v>
      </c>
      <c r="BF104" s="174">
        <f>IF(N104="snížená",J104,0)</f>
        <v>0</v>
      </c>
      <c r="BG104" s="174">
        <f>IF(N104="zákl. přenesená",J104,0)</f>
        <v>0</v>
      </c>
      <c r="BH104" s="174">
        <f>IF(N104="sníž. přenesená",J104,0)</f>
        <v>0</v>
      </c>
      <c r="BI104" s="174">
        <f>IF(N104="nulová",J104,0)</f>
        <v>0</v>
      </c>
      <c r="BJ104" s="16" t="s">
        <v>83</v>
      </c>
      <c r="BK104" s="174">
        <f>ROUND(I104*H104,2)</f>
        <v>0</v>
      </c>
      <c r="BL104" s="16" t="s">
        <v>177</v>
      </c>
      <c r="BM104" s="173" t="s">
        <v>271</v>
      </c>
    </row>
    <row r="105" spans="1:65" s="2" customFormat="1" ht="19.5">
      <c r="A105" s="33"/>
      <c r="B105" s="34"/>
      <c r="C105" s="35"/>
      <c r="D105" s="177" t="s">
        <v>184</v>
      </c>
      <c r="E105" s="35"/>
      <c r="F105" s="187" t="s">
        <v>1026</v>
      </c>
      <c r="G105" s="35"/>
      <c r="H105" s="35"/>
      <c r="I105" s="188"/>
      <c r="J105" s="35"/>
      <c r="K105" s="35"/>
      <c r="L105" s="38"/>
      <c r="M105" s="189"/>
      <c r="N105" s="190"/>
      <c r="O105" s="63"/>
      <c r="P105" s="63"/>
      <c r="Q105" s="63"/>
      <c r="R105" s="63"/>
      <c r="S105" s="63"/>
      <c r="T105" s="64"/>
      <c r="U105" s="33"/>
      <c r="V105" s="33"/>
      <c r="W105" s="33"/>
      <c r="X105" s="33"/>
      <c r="Y105" s="33"/>
      <c r="Z105" s="33"/>
      <c r="AA105" s="33"/>
      <c r="AB105" s="33"/>
      <c r="AC105" s="33"/>
      <c r="AD105" s="33"/>
      <c r="AE105" s="33"/>
      <c r="AT105" s="16" t="s">
        <v>184</v>
      </c>
      <c r="AU105" s="16" t="s">
        <v>76</v>
      </c>
    </row>
    <row r="106" spans="1:65" s="12" customFormat="1" ht="11.25">
      <c r="B106" s="175"/>
      <c r="C106" s="176"/>
      <c r="D106" s="177" t="s">
        <v>179</v>
      </c>
      <c r="E106" s="178" t="s">
        <v>35</v>
      </c>
      <c r="F106" s="179" t="s">
        <v>1027</v>
      </c>
      <c r="G106" s="176"/>
      <c r="H106" s="180">
        <v>72</v>
      </c>
      <c r="I106" s="181"/>
      <c r="J106" s="176"/>
      <c r="K106" s="176"/>
      <c r="L106" s="182"/>
      <c r="M106" s="183"/>
      <c r="N106" s="184"/>
      <c r="O106" s="184"/>
      <c r="P106" s="184"/>
      <c r="Q106" s="184"/>
      <c r="R106" s="184"/>
      <c r="S106" s="184"/>
      <c r="T106" s="185"/>
      <c r="AT106" s="186" t="s">
        <v>179</v>
      </c>
      <c r="AU106" s="186" t="s">
        <v>76</v>
      </c>
      <c r="AV106" s="12" t="s">
        <v>85</v>
      </c>
      <c r="AW106" s="12" t="s">
        <v>37</v>
      </c>
      <c r="AX106" s="12" t="s">
        <v>83</v>
      </c>
      <c r="AY106" s="186" t="s">
        <v>176</v>
      </c>
    </row>
    <row r="107" spans="1:65" s="2" customFormat="1" ht="16.5" customHeight="1">
      <c r="A107" s="33"/>
      <c r="B107" s="34"/>
      <c r="C107" s="207" t="s">
        <v>229</v>
      </c>
      <c r="D107" s="207" t="s">
        <v>340</v>
      </c>
      <c r="E107" s="208" t="s">
        <v>884</v>
      </c>
      <c r="F107" s="209" t="s">
        <v>885</v>
      </c>
      <c r="G107" s="210" t="s">
        <v>257</v>
      </c>
      <c r="H107" s="211">
        <v>1.125</v>
      </c>
      <c r="I107" s="212"/>
      <c r="J107" s="213">
        <f>ROUND(I107*H107,2)</f>
        <v>0</v>
      </c>
      <c r="K107" s="209" t="s">
        <v>245</v>
      </c>
      <c r="L107" s="38"/>
      <c r="M107" s="214" t="s">
        <v>35</v>
      </c>
      <c r="N107" s="215" t="s">
        <v>47</v>
      </c>
      <c r="O107" s="63"/>
      <c r="P107" s="171">
        <f>O107*H107</f>
        <v>0</v>
      </c>
      <c r="Q107" s="171">
        <v>2.4778600000000002</v>
      </c>
      <c r="R107" s="171">
        <f>Q107*H107</f>
        <v>2.7875925000000001</v>
      </c>
      <c r="S107" s="171">
        <v>0</v>
      </c>
      <c r="T107" s="172">
        <f>S107*H107</f>
        <v>0</v>
      </c>
      <c r="U107" s="33"/>
      <c r="V107" s="33"/>
      <c r="W107" s="33"/>
      <c r="X107" s="33"/>
      <c r="Y107" s="33"/>
      <c r="Z107" s="33"/>
      <c r="AA107" s="33"/>
      <c r="AB107" s="33"/>
      <c r="AC107" s="33"/>
      <c r="AD107" s="33"/>
      <c r="AE107" s="33"/>
      <c r="AR107" s="173" t="s">
        <v>177</v>
      </c>
      <c r="AT107" s="173" t="s">
        <v>340</v>
      </c>
      <c r="AU107" s="173" t="s">
        <v>76</v>
      </c>
      <c r="AY107" s="16" t="s">
        <v>176</v>
      </c>
      <c r="BE107" s="174">
        <f>IF(N107="základní",J107,0)</f>
        <v>0</v>
      </c>
      <c r="BF107" s="174">
        <f>IF(N107="snížená",J107,0)</f>
        <v>0</v>
      </c>
      <c r="BG107" s="174">
        <f>IF(N107="zákl. přenesená",J107,0)</f>
        <v>0</v>
      </c>
      <c r="BH107" s="174">
        <f>IF(N107="sníž. přenesená",J107,0)</f>
        <v>0</v>
      </c>
      <c r="BI107" s="174">
        <f>IF(N107="nulová",J107,0)</f>
        <v>0</v>
      </c>
      <c r="BJ107" s="16" t="s">
        <v>83</v>
      </c>
      <c r="BK107" s="174">
        <f>ROUND(I107*H107,2)</f>
        <v>0</v>
      </c>
      <c r="BL107" s="16" t="s">
        <v>177</v>
      </c>
      <c r="BM107" s="173" t="s">
        <v>288</v>
      </c>
    </row>
    <row r="108" spans="1:65" s="2" customFormat="1" ht="29.25">
      <c r="A108" s="33"/>
      <c r="B108" s="34"/>
      <c r="C108" s="35"/>
      <c r="D108" s="177" t="s">
        <v>184</v>
      </c>
      <c r="E108" s="35"/>
      <c r="F108" s="187" t="s">
        <v>1028</v>
      </c>
      <c r="G108" s="35"/>
      <c r="H108" s="35"/>
      <c r="I108" s="188"/>
      <c r="J108" s="35"/>
      <c r="K108" s="35"/>
      <c r="L108" s="38"/>
      <c r="M108" s="189"/>
      <c r="N108" s="190"/>
      <c r="O108" s="63"/>
      <c r="P108" s="63"/>
      <c r="Q108" s="63"/>
      <c r="R108" s="63"/>
      <c r="S108" s="63"/>
      <c r="T108" s="64"/>
      <c r="U108" s="33"/>
      <c r="V108" s="33"/>
      <c r="W108" s="33"/>
      <c r="X108" s="33"/>
      <c r="Y108" s="33"/>
      <c r="Z108" s="33"/>
      <c r="AA108" s="33"/>
      <c r="AB108" s="33"/>
      <c r="AC108" s="33"/>
      <c r="AD108" s="33"/>
      <c r="AE108" s="33"/>
      <c r="AT108" s="16" t="s">
        <v>184</v>
      </c>
      <c r="AU108" s="16" t="s">
        <v>76</v>
      </c>
    </row>
    <row r="109" spans="1:65" s="12" customFormat="1" ht="11.25">
      <c r="B109" s="175"/>
      <c r="C109" s="176"/>
      <c r="D109" s="177" t="s">
        <v>179</v>
      </c>
      <c r="E109" s="178" t="s">
        <v>35</v>
      </c>
      <c r="F109" s="179" t="s">
        <v>1029</v>
      </c>
      <c r="G109" s="176"/>
      <c r="H109" s="180">
        <v>1.125</v>
      </c>
      <c r="I109" s="181"/>
      <c r="J109" s="176"/>
      <c r="K109" s="176"/>
      <c r="L109" s="182"/>
      <c r="M109" s="183"/>
      <c r="N109" s="184"/>
      <c r="O109" s="184"/>
      <c r="P109" s="184"/>
      <c r="Q109" s="184"/>
      <c r="R109" s="184"/>
      <c r="S109" s="184"/>
      <c r="T109" s="185"/>
      <c r="AT109" s="186" t="s">
        <v>179</v>
      </c>
      <c r="AU109" s="186" t="s">
        <v>76</v>
      </c>
      <c r="AV109" s="12" t="s">
        <v>85</v>
      </c>
      <c r="AW109" s="12" t="s">
        <v>37</v>
      </c>
      <c r="AX109" s="12" t="s">
        <v>83</v>
      </c>
      <c r="AY109" s="186" t="s">
        <v>176</v>
      </c>
    </row>
    <row r="110" spans="1:65" s="2" customFormat="1" ht="16.5" customHeight="1">
      <c r="A110" s="33"/>
      <c r="B110" s="34"/>
      <c r="C110" s="207" t="s">
        <v>234</v>
      </c>
      <c r="D110" s="207" t="s">
        <v>340</v>
      </c>
      <c r="E110" s="208" t="s">
        <v>888</v>
      </c>
      <c r="F110" s="209" t="s">
        <v>889</v>
      </c>
      <c r="G110" s="210" t="s">
        <v>597</v>
      </c>
      <c r="H110" s="211">
        <v>5.9</v>
      </c>
      <c r="I110" s="212"/>
      <c r="J110" s="213">
        <f>ROUND(I110*H110,2)</f>
        <v>0</v>
      </c>
      <c r="K110" s="209" t="s">
        <v>245</v>
      </c>
      <c r="L110" s="38"/>
      <c r="M110" s="214" t="s">
        <v>35</v>
      </c>
      <c r="N110" s="215" t="s">
        <v>47</v>
      </c>
      <c r="O110" s="63"/>
      <c r="P110" s="171">
        <f>O110*H110</f>
        <v>0</v>
      </c>
      <c r="Q110" s="171">
        <v>4.1739999999999999E-2</v>
      </c>
      <c r="R110" s="171">
        <f>Q110*H110</f>
        <v>0.24626600000000001</v>
      </c>
      <c r="S110" s="171">
        <v>0</v>
      </c>
      <c r="T110" s="172">
        <f>S110*H110</f>
        <v>0</v>
      </c>
      <c r="U110" s="33"/>
      <c r="V110" s="33"/>
      <c r="W110" s="33"/>
      <c r="X110" s="33"/>
      <c r="Y110" s="33"/>
      <c r="Z110" s="33"/>
      <c r="AA110" s="33"/>
      <c r="AB110" s="33"/>
      <c r="AC110" s="33"/>
      <c r="AD110" s="33"/>
      <c r="AE110" s="33"/>
      <c r="AR110" s="173" t="s">
        <v>177</v>
      </c>
      <c r="AT110" s="173" t="s">
        <v>340</v>
      </c>
      <c r="AU110" s="173" t="s">
        <v>76</v>
      </c>
      <c r="AY110" s="16" t="s">
        <v>176</v>
      </c>
      <c r="BE110" s="174">
        <f>IF(N110="základní",J110,0)</f>
        <v>0</v>
      </c>
      <c r="BF110" s="174">
        <f>IF(N110="snížená",J110,0)</f>
        <v>0</v>
      </c>
      <c r="BG110" s="174">
        <f>IF(N110="zákl. přenesená",J110,0)</f>
        <v>0</v>
      </c>
      <c r="BH110" s="174">
        <f>IF(N110="sníž. přenesená",J110,0)</f>
        <v>0</v>
      </c>
      <c r="BI110" s="174">
        <f>IF(N110="nulová",J110,0)</f>
        <v>0</v>
      </c>
      <c r="BJ110" s="16" t="s">
        <v>83</v>
      </c>
      <c r="BK110" s="174">
        <f>ROUND(I110*H110,2)</f>
        <v>0</v>
      </c>
      <c r="BL110" s="16" t="s">
        <v>177</v>
      </c>
      <c r="BM110" s="173" t="s">
        <v>304</v>
      </c>
    </row>
    <row r="111" spans="1:65" s="2" customFormat="1" ht="19.5">
      <c r="A111" s="33"/>
      <c r="B111" s="34"/>
      <c r="C111" s="35"/>
      <c r="D111" s="177" t="s">
        <v>184</v>
      </c>
      <c r="E111" s="35"/>
      <c r="F111" s="187" t="s">
        <v>1030</v>
      </c>
      <c r="G111" s="35"/>
      <c r="H111" s="35"/>
      <c r="I111" s="188"/>
      <c r="J111" s="35"/>
      <c r="K111" s="35"/>
      <c r="L111" s="38"/>
      <c r="M111" s="189"/>
      <c r="N111" s="190"/>
      <c r="O111" s="63"/>
      <c r="P111" s="63"/>
      <c r="Q111" s="63"/>
      <c r="R111" s="63"/>
      <c r="S111" s="63"/>
      <c r="T111" s="64"/>
      <c r="U111" s="33"/>
      <c r="V111" s="33"/>
      <c r="W111" s="33"/>
      <c r="X111" s="33"/>
      <c r="Y111" s="33"/>
      <c r="Z111" s="33"/>
      <c r="AA111" s="33"/>
      <c r="AB111" s="33"/>
      <c r="AC111" s="33"/>
      <c r="AD111" s="33"/>
      <c r="AE111" s="33"/>
      <c r="AT111" s="16" t="s">
        <v>184</v>
      </c>
      <c r="AU111" s="16" t="s">
        <v>76</v>
      </c>
    </row>
    <row r="112" spans="1:65" s="12" customFormat="1" ht="11.25">
      <c r="B112" s="175"/>
      <c r="C112" s="176"/>
      <c r="D112" s="177" t="s">
        <v>179</v>
      </c>
      <c r="E112" s="178" t="s">
        <v>35</v>
      </c>
      <c r="F112" s="179" t="s">
        <v>1031</v>
      </c>
      <c r="G112" s="176"/>
      <c r="H112" s="180">
        <v>5.9</v>
      </c>
      <c r="I112" s="181"/>
      <c r="J112" s="176"/>
      <c r="K112" s="176"/>
      <c r="L112" s="182"/>
      <c r="M112" s="183"/>
      <c r="N112" s="184"/>
      <c r="O112" s="184"/>
      <c r="P112" s="184"/>
      <c r="Q112" s="184"/>
      <c r="R112" s="184"/>
      <c r="S112" s="184"/>
      <c r="T112" s="185"/>
      <c r="AT112" s="186" t="s">
        <v>179</v>
      </c>
      <c r="AU112" s="186" t="s">
        <v>76</v>
      </c>
      <c r="AV112" s="12" t="s">
        <v>85</v>
      </c>
      <c r="AW112" s="12" t="s">
        <v>37</v>
      </c>
      <c r="AX112" s="12" t="s">
        <v>83</v>
      </c>
      <c r="AY112" s="186" t="s">
        <v>176</v>
      </c>
    </row>
    <row r="113" spans="1:65" s="2" customFormat="1" ht="16.5" customHeight="1">
      <c r="A113" s="33"/>
      <c r="B113" s="34"/>
      <c r="C113" s="207" t="s">
        <v>241</v>
      </c>
      <c r="D113" s="207" t="s">
        <v>340</v>
      </c>
      <c r="E113" s="208" t="s">
        <v>892</v>
      </c>
      <c r="F113" s="209" t="s">
        <v>893</v>
      </c>
      <c r="G113" s="210" t="s">
        <v>597</v>
      </c>
      <c r="H113" s="211">
        <v>5.9</v>
      </c>
      <c r="I113" s="212"/>
      <c r="J113" s="213">
        <f>ROUND(I113*H113,2)</f>
        <v>0</v>
      </c>
      <c r="K113" s="209" t="s">
        <v>245</v>
      </c>
      <c r="L113" s="38"/>
      <c r="M113" s="214" t="s">
        <v>35</v>
      </c>
      <c r="N113" s="215" t="s">
        <v>47</v>
      </c>
      <c r="O113" s="63"/>
      <c r="P113" s="171">
        <f>O113*H113</f>
        <v>0</v>
      </c>
      <c r="Q113" s="171">
        <v>2.0000000000000002E-5</v>
      </c>
      <c r="R113" s="171">
        <f>Q113*H113</f>
        <v>1.1800000000000002E-4</v>
      </c>
      <c r="S113" s="171">
        <v>0</v>
      </c>
      <c r="T113" s="172">
        <f>S113*H113</f>
        <v>0</v>
      </c>
      <c r="U113" s="33"/>
      <c r="V113" s="33"/>
      <c r="W113" s="33"/>
      <c r="X113" s="33"/>
      <c r="Y113" s="33"/>
      <c r="Z113" s="33"/>
      <c r="AA113" s="33"/>
      <c r="AB113" s="33"/>
      <c r="AC113" s="33"/>
      <c r="AD113" s="33"/>
      <c r="AE113" s="33"/>
      <c r="AR113" s="173" t="s">
        <v>177</v>
      </c>
      <c r="AT113" s="173" t="s">
        <v>340</v>
      </c>
      <c r="AU113" s="173" t="s">
        <v>76</v>
      </c>
      <c r="AY113" s="16" t="s">
        <v>176</v>
      </c>
      <c r="BE113" s="174">
        <f>IF(N113="základní",J113,0)</f>
        <v>0</v>
      </c>
      <c r="BF113" s="174">
        <f>IF(N113="snížená",J113,0)</f>
        <v>0</v>
      </c>
      <c r="BG113" s="174">
        <f>IF(N113="zákl. přenesená",J113,0)</f>
        <v>0</v>
      </c>
      <c r="BH113" s="174">
        <f>IF(N113="sníž. přenesená",J113,0)</f>
        <v>0</v>
      </c>
      <c r="BI113" s="174">
        <f>IF(N113="nulová",J113,0)</f>
        <v>0</v>
      </c>
      <c r="BJ113" s="16" t="s">
        <v>83</v>
      </c>
      <c r="BK113" s="174">
        <f>ROUND(I113*H113,2)</f>
        <v>0</v>
      </c>
      <c r="BL113" s="16" t="s">
        <v>177</v>
      </c>
      <c r="BM113" s="173" t="s">
        <v>314</v>
      </c>
    </row>
    <row r="114" spans="1:65" s="12" customFormat="1" ht="11.25">
      <c r="B114" s="175"/>
      <c r="C114" s="176"/>
      <c r="D114" s="177" t="s">
        <v>179</v>
      </c>
      <c r="E114" s="178" t="s">
        <v>35</v>
      </c>
      <c r="F114" s="179" t="s">
        <v>1031</v>
      </c>
      <c r="G114" s="176"/>
      <c r="H114" s="180">
        <v>5.9</v>
      </c>
      <c r="I114" s="181"/>
      <c r="J114" s="176"/>
      <c r="K114" s="176"/>
      <c r="L114" s="182"/>
      <c r="M114" s="183"/>
      <c r="N114" s="184"/>
      <c r="O114" s="184"/>
      <c r="P114" s="184"/>
      <c r="Q114" s="184"/>
      <c r="R114" s="184"/>
      <c r="S114" s="184"/>
      <c r="T114" s="185"/>
      <c r="AT114" s="186" t="s">
        <v>179</v>
      </c>
      <c r="AU114" s="186" t="s">
        <v>76</v>
      </c>
      <c r="AV114" s="12" t="s">
        <v>85</v>
      </c>
      <c r="AW114" s="12" t="s">
        <v>37</v>
      </c>
      <c r="AX114" s="12" t="s">
        <v>83</v>
      </c>
      <c r="AY114" s="186" t="s">
        <v>176</v>
      </c>
    </row>
    <row r="115" spans="1:65" s="2" customFormat="1" ht="16.5" customHeight="1">
      <c r="A115" s="33"/>
      <c r="B115" s="34"/>
      <c r="C115" s="207" t="s">
        <v>249</v>
      </c>
      <c r="D115" s="207" t="s">
        <v>340</v>
      </c>
      <c r="E115" s="208" t="s">
        <v>900</v>
      </c>
      <c r="F115" s="209" t="s">
        <v>901</v>
      </c>
      <c r="G115" s="210" t="s">
        <v>244</v>
      </c>
      <c r="H115" s="211">
        <v>5.2999999999999999E-2</v>
      </c>
      <c r="I115" s="212"/>
      <c r="J115" s="213">
        <f>ROUND(I115*H115,2)</f>
        <v>0</v>
      </c>
      <c r="K115" s="209" t="s">
        <v>245</v>
      </c>
      <c r="L115" s="38"/>
      <c r="M115" s="214" t="s">
        <v>35</v>
      </c>
      <c r="N115" s="215" t="s">
        <v>47</v>
      </c>
      <c r="O115" s="63"/>
      <c r="P115" s="171">
        <f>O115*H115</f>
        <v>0</v>
      </c>
      <c r="Q115" s="171">
        <v>1.11277</v>
      </c>
      <c r="R115" s="171">
        <f>Q115*H115</f>
        <v>5.8976809999999998E-2</v>
      </c>
      <c r="S115" s="171">
        <v>0</v>
      </c>
      <c r="T115" s="172">
        <f>S115*H115</f>
        <v>0</v>
      </c>
      <c r="U115" s="33"/>
      <c r="V115" s="33"/>
      <c r="W115" s="33"/>
      <c r="X115" s="33"/>
      <c r="Y115" s="33"/>
      <c r="Z115" s="33"/>
      <c r="AA115" s="33"/>
      <c r="AB115" s="33"/>
      <c r="AC115" s="33"/>
      <c r="AD115" s="33"/>
      <c r="AE115" s="33"/>
      <c r="AR115" s="173" t="s">
        <v>177</v>
      </c>
      <c r="AT115" s="173" t="s">
        <v>340</v>
      </c>
      <c r="AU115" s="173" t="s">
        <v>76</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325</v>
      </c>
    </row>
    <row r="116" spans="1:65" s="2" customFormat="1" ht="19.5">
      <c r="A116" s="33"/>
      <c r="B116" s="34"/>
      <c r="C116" s="35"/>
      <c r="D116" s="177" t="s">
        <v>184</v>
      </c>
      <c r="E116" s="35"/>
      <c r="F116" s="187" t="s">
        <v>1032</v>
      </c>
      <c r="G116" s="35"/>
      <c r="H116" s="35"/>
      <c r="I116" s="188"/>
      <c r="J116" s="35"/>
      <c r="K116" s="35"/>
      <c r="L116" s="38"/>
      <c r="M116" s="189"/>
      <c r="N116" s="190"/>
      <c r="O116" s="63"/>
      <c r="P116" s="63"/>
      <c r="Q116" s="63"/>
      <c r="R116" s="63"/>
      <c r="S116" s="63"/>
      <c r="T116" s="64"/>
      <c r="U116" s="33"/>
      <c r="V116" s="33"/>
      <c r="W116" s="33"/>
      <c r="X116" s="33"/>
      <c r="Y116" s="33"/>
      <c r="Z116" s="33"/>
      <c r="AA116" s="33"/>
      <c r="AB116" s="33"/>
      <c r="AC116" s="33"/>
      <c r="AD116" s="33"/>
      <c r="AE116" s="33"/>
      <c r="AT116" s="16" t="s">
        <v>184</v>
      </c>
      <c r="AU116" s="16" t="s">
        <v>76</v>
      </c>
    </row>
    <row r="117" spans="1:65" s="12" customFormat="1" ht="11.25">
      <c r="B117" s="175"/>
      <c r="C117" s="176"/>
      <c r="D117" s="177" t="s">
        <v>179</v>
      </c>
      <c r="E117" s="178" t="s">
        <v>35</v>
      </c>
      <c r="F117" s="179" t="s">
        <v>1033</v>
      </c>
      <c r="G117" s="176"/>
      <c r="H117" s="180">
        <v>5.2999999999999999E-2</v>
      </c>
      <c r="I117" s="181"/>
      <c r="J117" s="176"/>
      <c r="K117" s="176"/>
      <c r="L117" s="182"/>
      <c r="M117" s="183"/>
      <c r="N117" s="184"/>
      <c r="O117" s="184"/>
      <c r="P117" s="184"/>
      <c r="Q117" s="184"/>
      <c r="R117" s="184"/>
      <c r="S117" s="184"/>
      <c r="T117" s="185"/>
      <c r="AT117" s="186" t="s">
        <v>179</v>
      </c>
      <c r="AU117" s="186" t="s">
        <v>76</v>
      </c>
      <c r="AV117" s="12" t="s">
        <v>85</v>
      </c>
      <c r="AW117" s="12" t="s">
        <v>37</v>
      </c>
      <c r="AX117" s="12" t="s">
        <v>83</v>
      </c>
      <c r="AY117" s="186" t="s">
        <v>176</v>
      </c>
    </row>
    <row r="118" spans="1:65" s="2" customFormat="1" ht="24">
      <c r="A118" s="33"/>
      <c r="B118" s="34"/>
      <c r="C118" s="207" t="s">
        <v>8</v>
      </c>
      <c r="D118" s="207" t="s">
        <v>340</v>
      </c>
      <c r="E118" s="208" t="s">
        <v>997</v>
      </c>
      <c r="F118" s="209" t="s">
        <v>998</v>
      </c>
      <c r="G118" s="210" t="s">
        <v>257</v>
      </c>
      <c r="H118" s="211">
        <v>1.8</v>
      </c>
      <c r="I118" s="212"/>
      <c r="J118" s="213">
        <f>ROUND(I118*H118,2)</f>
        <v>0</v>
      </c>
      <c r="K118" s="209" t="s">
        <v>245</v>
      </c>
      <c r="L118" s="38"/>
      <c r="M118" s="214" t="s">
        <v>35</v>
      </c>
      <c r="N118" s="215" t="s">
        <v>47</v>
      </c>
      <c r="O118" s="63"/>
      <c r="P118" s="171">
        <f>O118*H118</f>
        <v>0</v>
      </c>
      <c r="Q118" s="171">
        <v>2.9013900000000001</v>
      </c>
      <c r="R118" s="171">
        <f>Q118*H118</f>
        <v>5.2225020000000004</v>
      </c>
      <c r="S118" s="171">
        <v>0</v>
      </c>
      <c r="T118" s="172">
        <f>S118*H118</f>
        <v>0</v>
      </c>
      <c r="U118" s="33"/>
      <c r="V118" s="33"/>
      <c r="W118" s="33"/>
      <c r="X118" s="33"/>
      <c r="Y118" s="33"/>
      <c r="Z118" s="33"/>
      <c r="AA118" s="33"/>
      <c r="AB118" s="33"/>
      <c r="AC118" s="33"/>
      <c r="AD118" s="33"/>
      <c r="AE118" s="33"/>
      <c r="AR118" s="173" t="s">
        <v>177</v>
      </c>
      <c r="AT118" s="173" t="s">
        <v>340</v>
      </c>
      <c r="AU118" s="173" t="s">
        <v>76</v>
      </c>
      <c r="AY118" s="16" t="s">
        <v>176</v>
      </c>
      <c r="BE118" s="174">
        <f>IF(N118="základní",J118,0)</f>
        <v>0</v>
      </c>
      <c r="BF118" s="174">
        <f>IF(N118="snížená",J118,0)</f>
        <v>0</v>
      </c>
      <c r="BG118" s="174">
        <f>IF(N118="zákl. přenesená",J118,0)</f>
        <v>0</v>
      </c>
      <c r="BH118" s="174">
        <f>IF(N118="sníž. přenesená",J118,0)</f>
        <v>0</v>
      </c>
      <c r="BI118" s="174">
        <f>IF(N118="nulová",J118,0)</f>
        <v>0</v>
      </c>
      <c r="BJ118" s="16" t="s">
        <v>83</v>
      </c>
      <c r="BK118" s="174">
        <f>ROUND(I118*H118,2)</f>
        <v>0</v>
      </c>
      <c r="BL118" s="16" t="s">
        <v>177</v>
      </c>
      <c r="BM118" s="173" t="s">
        <v>339</v>
      </c>
    </row>
    <row r="119" spans="1:65" s="2" customFormat="1" ht="19.5">
      <c r="A119" s="33"/>
      <c r="B119" s="34"/>
      <c r="C119" s="35"/>
      <c r="D119" s="177" t="s">
        <v>184</v>
      </c>
      <c r="E119" s="35"/>
      <c r="F119" s="187" t="s">
        <v>1034</v>
      </c>
      <c r="G119" s="35"/>
      <c r="H119" s="35"/>
      <c r="I119" s="188"/>
      <c r="J119" s="35"/>
      <c r="K119" s="35"/>
      <c r="L119" s="38"/>
      <c r="M119" s="189"/>
      <c r="N119" s="190"/>
      <c r="O119" s="63"/>
      <c r="P119" s="63"/>
      <c r="Q119" s="63"/>
      <c r="R119" s="63"/>
      <c r="S119" s="63"/>
      <c r="T119" s="64"/>
      <c r="U119" s="33"/>
      <c r="V119" s="33"/>
      <c r="W119" s="33"/>
      <c r="X119" s="33"/>
      <c r="Y119" s="33"/>
      <c r="Z119" s="33"/>
      <c r="AA119" s="33"/>
      <c r="AB119" s="33"/>
      <c r="AC119" s="33"/>
      <c r="AD119" s="33"/>
      <c r="AE119" s="33"/>
      <c r="AT119" s="16" t="s">
        <v>184</v>
      </c>
      <c r="AU119" s="16" t="s">
        <v>76</v>
      </c>
    </row>
    <row r="120" spans="1:65" s="12" customFormat="1" ht="11.25">
      <c r="B120" s="175"/>
      <c r="C120" s="176"/>
      <c r="D120" s="177" t="s">
        <v>179</v>
      </c>
      <c r="E120" s="178" t="s">
        <v>35</v>
      </c>
      <c r="F120" s="179" t="s">
        <v>1000</v>
      </c>
      <c r="G120" s="176"/>
      <c r="H120" s="180">
        <v>1.8</v>
      </c>
      <c r="I120" s="181"/>
      <c r="J120" s="176"/>
      <c r="K120" s="176"/>
      <c r="L120" s="182"/>
      <c r="M120" s="183"/>
      <c r="N120" s="184"/>
      <c r="O120" s="184"/>
      <c r="P120" s="184"/>
      <c r="Q120" s="184"/>
      <c r="R120" s="184"/>
      <c r="S120" s="184"/>
      <c r="T120" s="185"/>
      <c r="AT120" s="186" t="s">
        <v>179</v>
      </c>
      <c r="AU120" s="186" t="s">
        <v>76</v>
      </c>
      <c r="AV120" s="12" t="s">
        <v>85</v>
      </c>
      <c r="AW120" s="12" t="s">
        <v>37</v>
      </c>
      <c r="AX120" s="12" t="s">
        <v>83</v>
      </c>
      <c r="AY120" s="186" t="s">
        <v>176</v>
      </c>
    </row>
    <row r="121" spans="1:65" s="2" customFormat="1" ht="16.5" customHeight="1">
      <c r="A121" s="33"/>
      <c r="B121" s="34"/>
      <c r="C121" s="207" t="s">
        <v>261</v>
      </c>
      <c r="D121" s="207" t="s">
        <v>340</v>
      </c>
      <c r="E121" s="208" t="s">
        <v>910</v>
      </c>
      <c r="F121" s="209" t="s">
        <v>911</v>
      </c>
      <c r="G121" s="210" t="s">
        <v>257</v>
      </c>
      <c r="H121" s="211">
        <v>1.1000000000000001</v>
      </c>
      <c r="I121" s="212"/>
      <c r="J121" s="213">
        <f>ROUND(I121*H121,2)</f>
        <v>0</v>
      </c>
      <c r="K121" s="209" t="s">
        <v>245</v>
      </c>
      <c r="L121" s="38"/>
      <c r="M121" s="214" t="s">
        <v>35</v>
      </c>
      <c r="N121" s="215" t="s">
        <v>47</v>
      </c>
      <c r="O121" s="63"/>
      <c r="P121" s="171">
        <f>O121*H121</f>
        <v>0</v>
      </c>
      <c r="Q121" s="171">
        <v>0</v>
      </c>
      <c r="R121" s="171">
        <f>Q121*H121</f>
        <v>0</v>
      </c>
      <c r="S121" s="171">
        <v>1E-3</v>
      </c>
      <c r="T121" s="172">
        <f>S121*H121</f>
        <v>1.1000000000000001E-3</v>
      </c>
      <c r="U121" s="33"/>
      <c r="V121" s="33"/>
      <c r="W121" s="33"/>
      <c r="X121" s="33"/>
      <c r="Y121" s="33"/>
      <c r="Z121" s="33"/>
      <c r="AA121" s="33"/>
      <c r="AB121" s="33"/>
      <c r="AC121" s="33"/>
      <c r="AD121" s="33"/>
      <c r="AE121" s="33"/>
      <c r="AR121" s="173" t="s">
        <v>177</v>
      </c>
      <c r="AT121" s="173" t="s">
        <v>340</v>
      </c>
      <c r="AU121" s="173" t="s">
        <v>76</v>
      </c>
      <c r="AY121" s="16" t="s">
        <v>176</v>
      </c>
      <c r="BE121" s="174">
        <f>IF(N121="základní",J121,0)</f>
        <v>0</v>
      </c>
      <c r="BF121" s="174">
        <f>IF(N121="snížená",J121,0)</f>
        <v>0</v>
      </c>
      <c r="BG121" s="174">
        <f>IF(N121="zákl. přenesená",J121,0)</f>
        <v>0</v>
      </c>
      <c r="BH121" s="174">
        <f>IF(N121="sníž. přenesená",J121,0)</f>
        <v>0</v>
      </c>
      <c r="BI121" s="174">
        <f>IF(N121="nulová",J121,0)</f>
        <v>0</v>
      </c>
      <c r="BJ121" s="16" t="s">
        <v>83</v>
      </c>
      <c r="BK121" s="174">
        <f>ROUND(I121*H121,2)</f>
        <v>0</v>
      </c>
      <c r="BL121" s="16" t="s">
        <v>177</v>
      </c>
      <c r="BM121" s="173" t="s">
        <v>351</v>
      </c>
    </row>
    <row r="122" spans="1:65" s="2" customFormat="1" ht="19.5">
      <c r="A122" s="33"/>
      <c r="B122" s="34"/>
      <c r="C122" s="35"/>
      <c r="D122" s="177" t="s">
        <v>184</v>
      </c>
      <c r="E122" s="35"/>
      <c r="F122" s="187" t="s">
        <v>1035</v>
      </c>
      <c r="G122" s="35"/>
      <c r="H122" s="35"/>
      <c r="I122" s="188"/>
      <c r="J122" s="35"/>
      <c r="K122" s="35"/>
      <c r="L122" s="38"/>
      <c r="M122" s="189"/>
      <c r="N122" s="190"/>
      <c r="O122" s="63"/>
      <c r="P122" s="63"/>
      <c r="Q122" s="63"/>
      <c r="R122" s="63"/>
      <c r="S122" s="63"/>
      <c r="T122" s="64"/>
      <c r="U122" s="33"/>
      <c r="V122" s="33"/>
      <c r="W122" s="33"/>
      <c r="X122" s="33"/>
      <c r="Y122" s="33"/>
      <c r="Z122" s="33"/>
      <c r="AA122" s="33"/>
      <c r="AB122" s="33"/>
      <c r="AC122" s="33"/>
      <c r="AD122" s="33"/>
      <c r="AE122" s="33"/>
      <c r="AT122" s="16" t="s">
        <v>184</v>
      </c>
      <c r="AU122" s="16" t="s">
        <v>76</v>
      </c>
    </row>
    <row r="123" spans="1:65" s="12" customFormat="1" ht="11.25">
      <c r="B123" s="175"/>
      <c r="C123" s="176"/>
      <c r="D123" s="177" t="s">
        <v>179</v>
      </c>
      <c r="E123" s="178" t="s">
        <v>35</v>
      </c>
      <c r="F123" s="179" t="s">
        <v>1036</v>
      </c>
      <c r="G123" s="176"/>
      <c r="H123" s="180">
        <v>1.1000000000000001</v>
      </c>
      <c r="I123" s="181"/>
      <c r="J123" s="176"/>
      <c r="K123" s="176"/>
      <c r="L123" s="182"/>
      <c r="M123" s="183"/>
      <c r="N123" s="184"/>
      <c r="O123" s="184"/>
      <c r="P123" s="184"/>
      <c r="Q123" s="184"/>
      <c r="R123" s="184"/>
      <c r="S123" s="184"/>
      <c r="T123" s="185"/>
      <c r="AT123" s="186" t="s">
        <v>179</v>
      </c>
      <c r="AU123" s="186" t="s">
        <v>76</v>
      </c>
      <c r="AV123" s="12" t="s">
        <v>85</v>
      </c>
      <c r="AW123" s="12" t="s">
        <v>37</v>
      </c>
      <c r="AX123" s="12" t="s">
        <v>83</v>
      </c>
      <c r="AY123" s="186" t="s">
        <v>176</v>
      </c>
    </row>
    <row r="124" spans="1:65" s="2" customFormat="1" ht="16.5" customHeight="1">
      <c r="A124" s="33"/>
      <c r="B124" s="34"/>
      <c r="C124" s="207" t="s">
        <v>266</v>
      </c>
      <c r="D124" s="207" t="s">
        <v>340</v>
      </c>
      <c r="E124" s="208" t="s">
        <v>914</v>
      </c>
      <c r="F124" s="209" t="s">
        <v>915</v>
      </c>
      <c r="G124" s="210" t="s">
        <v>257</v>
      </c>
      <c r="H124" s="211">
        <v>2.4</v>
      </c>
      <c r="I124" s="212"/>
      <c r="J124" s="213">
        <f>ROUND(I124*H124,2)</f>
        <v>0</v>
      </c>
      <c r="K124" s="209" t="s">
        <v>245</v>
      </c>
      <c r="L124" s="38"/>
      <c r="M124" s="214" t="s">
        <v>35</v>
      </c>
      <c r="N124" s="215" t="s">
        <v>47</v>
      </c>
      <c r="O124" s="63"/>
      <c r="P124" s="171">
        <f>O124*H124</f>
        <v>0</v>
      </c>
      <c r="Q124" s="171">
        <v>0</v>
      </c>
      <c r="R124" s="171">
        <f>Q124*H124</f>
        <v>0</v>
      </c>
      <c r="S124" s="171">
        <v>1E-3</v>
      </c>
      <c r="T124" s="172">
        <f>S124*H124</f>
        <v>2.3999999999999998E-3</v>
      </c>
      <c r="U124" s="33"/>
      <c r="V124" s="33"/>
      <c r="W124" s="33"/>
      <c r="X124" s="33"/>
      <c r="Y124" s="33"/>
      <c r="Z124" s="33"/>
      <c r="AA124" s="33"/>
      <c r="AB124" s="33"/>
      <c r="AC124" s="33"/>
      <c r="AD124" s="33"/>
      <c r="AE124" s="33"/>
      <c r="AR124" s="173" t="s">
        <v>177</v>
      </c>
      <c r="AT124" s="173" t="s">
        <v>340</v>
      </c>
      <c r="AU124" s="173" t="s">
        <v>76</v>
      </c>
      <c r="AY124" s="16" t="s">
        <v>176</v>
      </c>
      <c r="BE124" s="174">
        <f>IF(N124="základní",J124,0)</f>
        <v>0</v>
      </c>
      <c r="BF124" s="174">
        <f>IF(N124="snížená",J124,0)</f>
        <v>0</v>
      </c>
      <c r="BG124" s="174">
        <f>IF(N124="zákl. přenesená",J124,0)</f>
        <v>0</v>
      </c>
      <c r="BH124" s="174">
        <f>IF(N124="sníž. přenesená",J124,0)</f>
        <v>0</v>
      </c>
      <c r="BI124" s="174">
        <f>IF(N124="nulová",J124,0)</f>
        <v>0</v>
      </c>
      <c r="BJ124" s="16" t="s">
        <v>83</v>
      </c>
      <c r="BK124" s="174">
        <f>ROUND(I124*H124,2)</f>
        <v>0</v>
      </c>
      <c r="BL124" s="16" t="s">
        <v>177</v>
      </c>
      <c r="BM124" s="173" t="s">
        <v>361</v>
      </c>
    </row>
    <row r="125" spans="1:65" s="2" customFormat="1" ht="19.5">
      <c r="A125" s="33"/>
      <c r="B125" s="34"/>
      <c r="C125" s="35"/>
      <c r="D125" s="177" t="s">
        <v>184</v>
      </c>
      <c r="E125" s="35"/>
      <c r="F125" s="187" t="s">
        <v>1037</v>
      </c>
      <c r="G125" s="35"/>
      <c r="H125" s="35"/>
      <c r="I125" s="188"/>
      <c r="J125" s="35"/>
      <c r="K125" s="35"/>
      <c r="L125" s="38"/>
      <c r="M125" s="189"/>
      <c r="N125" s="190"/>
      <c r="O125" s="63"/>
      <c r="P125" s="63"/>
      <c r="Q125" s="63"/>
      <c r="R125" s="63"/>
      <c r="S125" s="63"/>
      <c r="T125" s="64"/>
      <c r="U125" s="33"/>
      <c r="V125" s="33"/>
      <c r="W125" s="33"/>
      <c r="X125" s="33"/>
      <c r="Y125" s="33"/>
      <c r="Z125" s="33"/>
      <c r="AA125" s="33"/>
      <c r="AB125" s="33"/>
      <c r="AC125" s="33"/>
      <c r="AD125" s="33"/>
      <c r="AE125" s="33"/>
      <c r="AT125" s="16" t="s">
        <v>184</v>
      </c>
      <c r="AU125" s="16" t="s">
        <v>76</v>
      </c>
    </row>
    <row r="126" spans="1:65" s="12" customFormat="1" ht="11.25">
      <c r="B126" s="175"/>
      <c r="C126" s="176"/>
      <c r="D126" s="177" t="s">
        <v>179</v>
      </c>
      <c r="E126" s="178" t="s">
        <v>35</v>
      </c>
      <c r="F126" s="179" t="s">
        <v>1038</v>
      </c>
      <c r="G126" s="176"/>
      <c r="H126" s="180">
        <v>2.4</v>
      </c>
      <c r="I126" s="181"/>
      <c r="J126" s="176"/>
      <c r="K126" s="176"/>
      <c r="L126" s="182"/>
      <c r="M126" s="183"/>
      <c r="N126" s="184"/>
      <c r="O126" s="184"/>
      <c r="P126" s="184"/>
      <c r="Q126" s="184"/>
      <c r="R126" s="184"/>
      <c r="S126" s="184"/>
      <c r="T126" s="185"/>
      <c r="AT126" s="186" t="s">
        <v>179</v>
      </c>
      <c r="AU126" s="186" t="s">
        <v>76</v>
      </c>
      <c r="AV126" s="12" t="s">
        <v>85</v>
      </c>
      <c r="AW126" s="12" t="s">
        <v>37</v>
      </c>
      <c r="AX126" s="12" t="s">
        <v>83</v>
      </c>
      <c r="AY126" s="186" t="s">
        <v>176</v>
      </c>
    </row>
    <row r="127" spans="1:65" s="2" customFormat="1" ht="16.5" customHeight="1">
      <c r="A127" s="33"/>
      <c r="B127" s="34"/>
      <c r="C127" s="207" t="s">
        <v>271</v>
      </c>
      <c r="D127" s="207" t="s">
        <v>340</v>
      </c>
      <c r="E127" s="208" t="s">
        <v>918</v>
      </c>
      <c r="F127" s="209" t="s">
        <v>919</v>
      </c>
      <c r="G127" s="210" t="s">
        <v>257</v>
      </c>
      <c r="H127" s="211">
        <v>1.125</v>
      </c>
      <c r="I127" s="212"/>
      <c r="J127" s="213">
        <f>ROUND(I127*H127,2)</f>
        <v>0</v>
      </c>
      <c r="K127" s="209" t="s">
        <v>245</v>
      </c>
      <c r="L127" s="38"/>
      <c r="M127" s="214" t="s">
        <v>35</v>
      </c>
      <c r="N127" s="215" t="s">
        <v>47</v>
      </c>
      <c r="O127" s="63"/>
      <c r="P127" s="171">
        <f>O127*H127</f>
        <v>0</v>
      </c>
      <c r="Q127" s="171">
        <v>0</v>
      </c>
      <c r="R127" s="171">
        <f>Q127*H127</f>
        <v>0</v>
      </c>
      <c r="S127" s="171">
        <v>2.4</v>
      </c>
      <c r="T127" s="172">
        <f>S127*H127</f>
        <v>2.6999999999999997</v>
      </c>
      <c r="U127" s="33"/>
      <c r="V127" s="33"/>
      <c r="W127" s="33"/>
      <c r="X127" s="33"/>
      <c r="Y127" s="33"/>
      <c r="Z127" s="33"/>
      <c r="AA127" s="33"/>
      <c r="AB127" s="33"/>
      <c r="AC127" s="33"/>
      <c r="AD127" s="33"/>
      <c r="AE127" s="33"/>
      <c r="AR127" s="173" t="s">
        <v>177</v>
      </c>
      <c r="AT127" s="173" t="s">
        <v>340</v>
      </c>
      <c r="AU127" s="173" t="s">
        <v>76</v>
      </c>
      <c r="AY127" s="16" t="s">
        <v>176</v>
      </c>
      <c r="BE127" s="174">
        <f>IF(N127="základní",J127,0)</f>
        <v>0</v>
      </c>
      <c r="BF127" s="174">
        <f>IF(N127="snížená",J127,0)</f>
        <v>0</v>
      </c>
      <c r="BG127" s="174">
        <f>IF(N127="zákl. přenesená",J127,0)</f>
        <v>0</v>
      </c>
      <c r="BH127" s="174">
        <f>IF(N127="sníž. přenesená",J127,0)</f>
        <v>0</v>
      </c>
      <c r="BI127" s="174">
        <f>IF(N127="nulová",J127,0)</f>
        <v>0</v>
      </c>
      <c r="BJ127" s="16" t="s">
        <v>83</v>
      </c>
      <c r="BK127" s="174">
        <f>ROUND(I127*H127,2)</f>
        <v>0</v>
      </c>
      <c r="BL127" s="16" t="s">
        <v>177</v>
      </c>
      <c r="BM127" s="173" t="s">
        <v>371</v>
      </c>
    </row>
    <row r="128" spans="1:65" s="2" customFormat="1" ht="19.5">
      <c r="A128" s="33"/>
      <c r="B128" s="34"/>
      <c r="C128" s="35"/>
      <c r="D128" s="177" t="s">
        <v>184</v>
      </c>
      <c r="E128" s="35"/>
      <c r="F128" s="187" t="s">
        <v>1039</v>
      </c>
      <c r="G128" s="35"/>
      <c r="H128" s="35"/>
      <c r="I128" s="188"/>
      <c r="J128" s="35"/>
      <c r="K128" s="35"/>
      <c r="L128" s="38"/>
      <c r="M128" s="189"/>
      <c r="N128" s="190"/>
      <c r="O128" s="63"/>
      <c r="P128" s="63"/>
      <c r="Q128" s="63"/>
      <c r="R128" s="63"/>
      <c r="S128" s="63"/>
      <c r="T128" s="64"/>
      <c r="U128" s="33"/>
      <c r="V128" s="33"/>
      <c r="W128" s="33"/>
      <c r="X128" s="33"/>
      <c r="Y128" s="33"/>
      <c r="Z128" s="33"/>
      <c r="AA128" s="33"/>
      <c r="AB128" s="33"/>
      <c r="AC128" s="33"/>
      <c r="AD128" s="33"/>
      <c r="AE128" s="33"/>
      <c r="AT128" s="16" t="s">
        <v>184</v>
      </c>
      <c r="AU128" s="16" t="s">
        <v>76</v>
      </c>
    </row>
    <row r="129" spans="1:65" s="12" customFormat="1" ht="11.25">
      <c r="B129" s="175"/>
      <c r="C129" s="176"/>
      <c r="D129" s="177" t="s">
        <v>179</v>
      </c>
      <c r="E129" s="178" t="s">
        <v>35</v>
      </c>
      <c r="F129" s="179" t="s">
        <v>1029</v>
      </c>
      <c r="G129" s="176"/>
      <c r="H129" s="180">
        <v>1.125</v>
      </c>
      <c r="I129" s="181"/>
      <c r="J129" s="176"/>
      <c r="K129" s="176"/>
      <c r="L129" s="182"/>
      <c r="M129" s="183"/>
      <c r="N129" s="184"/>
      <c r="O129" s="184"/>
      <c r="P129" s="184"/>
      <c r="Q129" s="184"/>
      <c r="R129" s="184"/>
      <c r="S129" s="184"/>
      <c r="T129" s="185"/>
      <c r="AT129" s="186" t="s">
        <v>179</v>
      </c>
      <c r="AU129" s="186" t="s">
        <v>76</v>
      </c>
      <c r="AV129" s="12" t="s">
        <v>85</v>
      </c>
      <c r="AW129" s="12" t="s">
        <v>37</v>
      </c>
      <c r="AX129" s="12" t="s">
        <v>83</v>
      </c>
      <c r="AY129" s="186" t="s">
        <v>176</v>
      </c>
    </row>
    <row r="130" spans="1:65" s="2" customFormat="1" ht="24">
      <c r="A130" s="33"/>
      <c r="B130" s="34"/>
      <c r="C130" s="207" t="s">
        <v>275</v>
      </c>
      <c r="D130" s="207" t="s">
        <v>340</v>
      </c>
      <c r="E130" s="208" t="s">
        <v>1010</v>
      </c>
      <c r="F130" s="209" t="s">
        <v>1011</v>
      </c>
      <c r="G130" s="210" t="s">
        <v>597</v>
      </c>
      <c r="H130" s="211">
        <v>3.6</v>
      </c>
      <c r="I130" s="212"/>
      <c r="J130" s="213">
        <f>ROUND(I130*H130,2)</f>
        <v>0</v>
      </c>
      <c r="K130" s="209" t="s">
        <v>245</v>
      </c>
      <c r="L130" s="38"/>
      <c r="M130" s="214" t="s">
        <v>35</v>
      </c>
      <c r="N130" s="215" t="s">
        <v>47</v>
      </c>
      <c r="O130" s="63"/>
      <c r="P130" s="171">
        <f>O130*H130</f>
        <v>0</v>
      </c>
      <c r="Q130" s="171">
        <v>7.8159999999999993E-2</v>
      </c>
      <c r="R130" s="171">
        <f>Q130*H130</f>
        <v>0.28137599999999996</v>
      </c>
      <c r="S130" s="171">
        <v>0</v>
      </c>
      <c r="T130" s="172">
        <f>S130*H130</f>
        <v>0</v>
      </c>
      <c r="U130" s="33"/>
      <c r="V130" s="33"/>
      <c r="W130" s="33"/>
      <c r="X130" s="33"/>
      <c r="Y130" s="33"/>
      <c r="Z130" s="33"/>
      <c r="AA130" s="33"/>
      <c r="AB130" s="33"/>
      <c r="AC130" s="33"/>
      <c r="AD130" s="33"/>
      <c r="AE130" s="33"/>
      <c r="AR130" s="173" t="s">
        <v>177</v>
      </c>
      <c r="AT130" s="173" t="s">
        <v>340</v>
      </c>
      <c r="AU130" s="173" t="s">
        <v>76</v>
      </c>
      <c r="AY130" s="16" t="s">
        <v>176</v>
      </c>
      <c r="BE130" s="174">
        <f>IF(N130="základní",J130,0)</f>
        <v>0</v>
      </c>
      <c r="BF130" s="174">
        <f>IF(N130="snížená",J130,0)</f>
        <v>0</v>
      </c>
      <c r="BG130" s="174">
        <f>IF(N130="zákl. přenesená",J130,0)</f>
        <v>0</v>
      </c>
      <c r="BH130" s="174">
        <f>IF(N130="sníž. přenesená",J130,0)</f>
        <v>0</v>
      </c>
      <c r="BI130" s="174">
        <f>IF(N130="nulová",J130,0)</f>
        <v>0</v>
      </c>
      <c r="BJ130" s="16" t="s">
        <v>83</v>
      </c>
      <c r="BK130" s="174">
        <f>ROUND(I130*H130,2)</f>
        <v>0</v>
      </c>
      <c r="BL130" s="16" t="s">
        <v>177</v>
      </c>
      <c r="BM130" s="173" t="s">
        <v>381</v>
      </c>
    </row>
    <row r="131" spans="1:65" s="2" customFormat="1" ht="19.5">
      <c r="A131" s="33"/>
      <c r="B131" s="34"/>
      <c r="C131" s="35"/>
      <c r="D131" s="177" t="s">
        <v>184</v>
      </c>
      <c r="E131" s="35"/>
      <c r="F131" s="187" t="s">
        <v>1040</v>
      </c>
      <c r="G131" s="35"/>
      <c r="H131" s="35"/>
      <c r="I131" s="188"/>
      <c r="J131" s="35"/>
      <c r="K131" s="35"/>
      <c r="L131" s="38"/>
      <c r="M131" s="189"/>
      <c r="N131" s="190"/>
      <c r="O131" s="63"/>
      <c r="P131" s="63"/>
      <c r="Q131" s="63"/>
      <c r="R131" s="63"/>
      <c r="S131" s="63"/>
      <c r="T131" s="64"/>
      <c r="U131" s="33"/>
      <c r="V131" s="33"/>
      <c r="W131" s="33"/>
      <c r="X131" s="33"/>
      <c r="Y131" s="33"/>
      <c r="Z131" s="33"/>
      <c r="AA131" s="33"/>
      <c r="AB131" s="33"/>
      <c r="AC131" s="33"/>
      <c r="AD131" s="33"/>
      <c r="AE131" s="33"/>
      <c r="AT131" s="16" t="s">
        <v>184</v>
      </c>
      <c r="AU131" s="16" t="s">
        <v>76</v>
      </c>
    </row>
    <row r="132" spans="1:65" s="12" customFormat="1" ht="11.25">
      <c r="B132" s="175"/>
      <c r="C132" s="176"/>
      <c r="D132" s="177" t="s">
        <v>179</v>
      </c>
      <c r="E132" s="178" t="s">
        <v>35</v>
      </c>
      <c r="F132" s="179" t="s">
        <v>1041</v>
      </c>
      <c r="G132" s="176"/>
      <c r="H132" s="180">
        <v>3.6</v>
      </c>
      <c r="I132" s="181"/>
      <c r="J132" s="176"/>
      <c r="K132" s="176"/>
      <c r="L132" s="182"/>
      <c r="M132" s="183"/>
      <c r="N132" s="184"/>
      <c r="O132" s="184"/>
      <c r="P132" s="184"/>
      <c r="Q132" s="184"/>
      <c r="R132" s="184"/>
      <c r="S132" s="184"/>
      <c r="T132" s="185"/>
      <c r="AT132" s="186" t="s">
        <v>179</v>
      </c>
      <c r="AU132" s="186" t="s">
        <v>76</v>
      </c>
      <c r="AV132" s="12" t="s">
        <v>85</v>
      </c>
      <c r="AW132" s="12" t="s">
        <v>37</v>
      </c>
      <c r="AX132" s="12" t="s">
        <v>83</v>
      </c>
      <c r="AY132" s="186" t="s">
        <v>176</v>
      </c>
    </row>
    <row r="133" spans="1:65" s="2" customFormat="1" ht="24">
      <c r="A133" s="33"/>
      <c r="B133" s="34"/>
      <c r="C133" s="207" t="s">
        <v>279</v>
      </c>
      <c r="D133" s="207" t="s">
        <v>340</v>
      </c>
      <c r="E133" s="208" t="s">
        <v>934</v>
      </c>
      <c r="F133" s="209" t="s">
        <v>935</v>
      </c>
      <c r="G133" s="210" t="s">
        <v>237</v>
      </c>
      <c r="H133" s="211">
        <v>12.8</v>
      </c>
      <c r="I133" s="212"/>
      <c r="J133" s="213">
        <f>ROUND(I133*H133,2)</f>
        <v>0</v>
      </c>
      <c r="K133" s="209" t="s">
        <v>245</v>
      </c>
      <c r="L133" s="38"/>
      <c r="M133" s="214" t="s">
        <v>35</v>
      </c>
      <c r="N133" s="215" t="s">
        <v>47</v>
      </c>
      <c r="O133" s="63"/>
      <c r="P133" s="171">
        <f>O133*H133</f>
        <v>0</v>
      </c>
      <c r="Q133" s="171">
        <v>7.7999999999999999E-4</v>
      </c>
      <c r="R133" s="171">
        <f>Q133*H133</f>
        <v>9.9839999999999998E-3</v>
      </c>
      <c r="S133" s="171">
        <v>1E-3</v>
      </c>
      <c r="T133" s="172">
        <f>S133*H133</f>
        <v>1.2800000000000001E-2</v>
      </c>
      <c r="U133" s="33"/>
      <c r="V133" s="33"/>
      <c r="W133" s="33"/>
      <c r="X133" s="33"/>
      <c r="Y133" s="33"/>
      <c r="Z133" s="33"/>
      <c r="AA133" s="33"/>
      <c r="AB133" s="33"/>
      <c r="AC133" s="33"/>
      <c r="AD133" s="33"/>
      <c r="AE133" s="33"/>
      <c r="AR133" s="173" t="s">
        <v>177</v>
      </c>
      <c r="AT133" s="173" t="s">
        <v>340</v>
      </c>
      <c r="AU133" s="173" t="s">
        <v>76</v>
      </c>
      <c r="AY133" s="16" t="s">
        <v>176</v>
      </c>
      <c r="BE133" s="174">
        <f>IF(N133="základní",J133,0)</f>
        <v>0</v>
      </c>
      <c r="BF133" s="174">
        <f>IF(N133="snížená",J133,0)</f>
        <v>0</v>
      </c>
      <c r="BG133" s="174">
        <f>IF(N133="zákl. přenesená",J133,0)</f>
        <v>0</v>
      </c>
      <c r="BH133" s="174">
        <f>IF(N133="sníž. přenesená",J133,0)</f>
        <v>0</v>
      </c>
      <c r="BI133" s="174">
        <f>IF(N133="nulová",J133,0)</f>
        <v>0</v>
      </c>
      <c r="BJ133" s="16" t="s">
        <v>83</v>
      </c>
      <c r="BK133" s="174">
        <f>ROUND(I133*H133,2)</f>
        <v>0</v>
      </c>
      <c r="BL133" s="16" t="s">
        <v>177</v>
      </c>
      <c r="BM133" s="173" t="s">
        <v>392</v>
      </c>
    </row>
    <row r="134" spans="1:65" s="2" customFormat="1" ht="19.5">
      <c r="A134" s="33"/>
      <c r="B134" s="34"/>
      <c r="C134" s="35"/>
      <c r="D134" s="177" t="s">
        <v>184</v>
      </c>
      <c r="E134" s="35"/>
      <c r="F134" s="187" t="s">
        <v>1042</v>
      </c>
      <c r="G134" s="35"/>
      <c r="H134" s="35"/>
      <c r="I134" s="188"/>
      <c r="J134" s="35"/>
      <c r="K134" s="35"/>
      <c r="L134" s="38"/>
      <c r="M134" s="189"/>
      <c r="N134" s="190"/>
      <c r="O134" s="63"/>
      <c r="P134" s="63"/>
      <c r="Q134" s="63"/>
      <c r="R134" s="63"/>
      <c r="S134" s="63"/>
      <c r="T134" s="64"/>
      <c r="U134" s="33"/>
      <c r="V134" s="33"/>
      <c r="W134" s="33"/>
      <c r="X134" s="33"/>
      <c r="Y134" s="33"/>
      <c r="Z134" s="33"/>
      <c r="AA134" s="33"/>
      <c r="AB134" s="33"/>
      <c r="AC134" s="33"/>
      <c r="AD134" s="33"/>
      <c r="AE134" s="33"/>
      <c r="AT134" s="16" t="s">
        <v>184</v>
      </c>
      <c r="AU134" s="16" t="s">
        <v>76</v>
      </c>
    </row>
    <row r="135" spans="1:65" s="12" customFormat="1" ht="11.25">
      <c r="B135" s="175"/>
      <c r="C135" s="176"/>
      <c r="D135" s="177" t="s">
        <v>179</v>
      </c>
      <c r="E135" s="178" t="s">
        <v>35</v>
      </c>
      <c r="F135" s="179" t="s">
        <v>1043</v>
      </c>
      <c r="G135" s="176"/>
      <c r="H135" s="180">
        <v>12.8</v>
      </c>
      <c r="I135" s="181"/>
      <c r="J135" s="176"/>
      <c r="K135" s="176"/>
      <c r="L135" s="182"/>
      <c r="M135" s="183"/>
      <c r="N135" s="184"/>
      <c r="O135" s="184"/>
      <c r="P135" s="184"/>
      <c r="Q135" s="184"/>
      <c r="R135" s="184"/>
      <c r="S135" s="184"/>
      <c r="T135" s="185"/>
      <c r="AT135" s="186" t="s">
        <v>179</v>
      </c>
      <c r="AU135" s="186" t="s">
        <v>76</v>
      </c>
      <c r="AV135" s="12" t="s">
        <v>85</v>
      </c>
      <c r="AW135" s="12" t="s">
        <v>37</v>
      </c>
      <c r="AX135" s="12" t="s">
        <v>83</v>
      </c>
      <c r="AY135" s="186" t="s">
        <v>176</v>
      </c>
    </row>
    <row r="136" spans="1:65" s="2" customFormat="1" ht="24">
      <c r="A136" s="33"/>
      <c r="B136" s="34"/>
      <c r="C136" s="207" t="s">
        <v>7</v>
      </c>
      <c r="D136" s="207" t="s">
        <v>340</v>
      </c>
      <c r="E136" s="208" t="s">
        <v>940</v>
      </c>
      <c r="F136" s="209" t="s">
        <v>941</v>
      </c>
      <c r="G136" s="210" t="s">
        <v>244</v>
      </c>
      <c r="H136" s="211">
        <v>3.4</v>
      </c>
      <c r="I136" s="212"/>
      <c r="J136" s="213">
        <f>ROUND(I136*H136,2)</f>
        <v>0</v>
      </c>
      <c r="K136" s="209" t="s">
        <v>245</v>
      </c>
      <c r="L136" s="38"/>
      <c r="M136" s="214" t="s">
        <v>35</v>
      </c>
      <c r="N136" s="215" t="s">
        <v>47</v>
      </c>
      <c r="O136" s="63"/>
      <c r="P136" s="171">
        <f>O136*H136</f>
        <v>0</v>
      </c>
      <c r="Q136" s="171">
        <v>0</v>
      </c>
      <c r="R136" s="171">
        <f>Q136*H136</f>
        <v>0</v>
      </c>
      <c r="S136" s="171">
        <v>0</v>
      </c>
      <c r="T136" s="172">
        <f>S136*H136</f>
        <v>0</v>
      </c>
      <c r="U136" s="33"/>
      <c r="V136" s="33"/>
      <c r="W136" s="33"/>
      <c r="X136" s="33"/>
      <c r="Y136" s="33"/>
      <c r="Z136" s="33"/>
      <c r="AA136" s="33"/>
      <c r="AB136" s="33"/>
      <c r="AC136" s="33"/>
      <c r="AD136" s="33"/>
      <c r="AE136" s="33"/>
      <c r="AR136" s="173" t="s">
        <v>177</v>
      </c>
      <c r="AT136" s="173" t="s">
        <v>340</v>
      </c>
      <c r="AU136" s="173" t="s">
        <v>76</v>
      </c>
      <c r="AY136" s="16" t="s">
        <v>176</v>
      </c>
      <c r="BE136" s="174">
        <f>IF(N136="základní",J136,0)</f>
        <v>0</v>
      </c>
      <c r="BF136" s="174">
        <f>IF(N136="snížená",J136,0)</f>
        <v>0</v>
      </c>
      <c r="BG136" s="174">
        <f>IF(N136="zákl. přenesená",J136,0)</f>
        <v>0</v>
      </c>
      <c r="BH136" s="174">
        <f>IF(N136="sníž. přenesená",J136,0)</f>
        <v>0</v>
      </c>
      <c r="BI136" s="174">
        <f>IF(N136="nulová",J136,0)</f>
        <v>0</v>
      </c>
      <c r="BJ136" s="16" t="s">
        <v>83</v>
      </c>
      <c r="BK136" s="174">
        <f>ROUND(I136*H136,2)</f>
        <v>0</v>
      </c>
      <c r="BL136" s="16" t="s">
        <v>177</v>
      </c>
      <c r="BM136" s="173" t="s">
        <v>403</v>
      </c>
    </row>
    <row r="137" spans="1:65" s="2" customFormat="1" ht="19.5">
      <c r="A137" s="33"/>
      <c r="B137" s="34"/>
      <c r="C137" s="35"/>
      <c r="D137" s="177" t="s">
        <v>184</v>
      </c>
      <c r="E137" s="35"/>
      <c r="F137" s="187" t="s">
        <v>1044</v>
      </c>
      <c r="G137" s="35"/>
      <c r="H137" s="35"/>
      <c r="I137" s="188"/>
      <c r="J137" s="35"/>
      <c r="K137" s="35"/>
      <c r="L137" s="38"/>
      <c r="M137" s="189"/>
      <c r="N137" s="190"/>
      <c r="O137" s="63"/>
      <c r="P137" s="63"/>
      <c r="Q137" s="63"/>
      <c r="R137" s="63"/>
      <c r="S137" s="63"/>
      <c r="T137" s="64"/>
      <c r="U137" s="33"/>
      <c r="V137" s="33"/>
      <c r="W137" s="33"/>
      <c r="X137" s="33"/>
      <c r="Y137" s="33"/>
      <c r="Z137" s="33"/>
      <c r="AA137" s="33"/>
      <c r="AB137" s="33"/>
      <c r="AC137" s="33"/>
      <c r="AD137" s="33"/>
      <c r="AE137" s="33"/>
      <c r="AT137" s="16" t="s">
        <v>184</v>
      </c>
      <c r="AU137" s="16" t="s">
        <v>76</v>
      </c>
    </row>
    <row r="138" spans="1:65" s="12" customFormat="1" ht="11.25">
      <c r="B138" s="175"/>
      <c r="C138" s="176"/>
      <c r="D138" s="177" t="s">
        <v>179</v>
      </c>
      <c r="E138" s="178" t="s">
        <v>35</v>
      </c>
      <c r="F138" s="179" t="s">
        <v>985</v>
      </c>
      <c r="G138" s="176"/>
      <c r="H138" s="180">
        <v>3.4</v>
      </c>
      <c r="I138" s="181"/>
      <c r="J138" s="176"/>
      <c r="K138" s="176"/>
      <c r="L138" s="182"/>
      <c r="M138" s="183"/>
      <c r="N138" s="184"/>
      <c r="O138" s="184"/>
      <c r="P138" s="184"/>
      <c r="Q138" s="184"/>
      <c r="R138" s="184"/>
      <c r="S138" s="184"/>
      <c r="T138" s="185"/>
      <c r="AT138" s="186" t="s">
        <v>179</v>
      </c>
      <c r="AU138" s="186" t="s">
        <v>76</v>
      </c>
      <c r="AV138" s="12" t="s">
        <v>85</v>
      </c>
      <c r="AW138" s="12" t="s">
        <v>37</v>
      </c>
      <c r="AX138" s="12" t="s">
        <v>83</v>
      </c>
      <c r="AY138" s="186" t="s">
        <v>176</v>
      </c>
    </row>
    <row r="139" spans="1:65" s="13" customFormat="1" ht="25.9" customHeight="1">
      <c r="B139" s="191"/>
      <c r="C139" s="192"/>
      <c r="D139" s="193" t="s">
        <v>75</v>
      </c>
      <c r="E139" s="194" t="s">
        <v>336</v>
      </c>
      <c r="F139" s="194" t="s">
        <v>337</v>
      </c>
      <c r="G139" s="192"/>
      <c r="H139" s="192"/>
      <c r="I139" s="195"/>
      <c r="J139" s="196">
        <f>BK139</f>
        <v>0</v>
      </c>
      <c r="K139" s="192"/>
      <c r="L139" s="197"/>
      <c r="M139" s="198"/>
      <c r="N139" s="199"/>
      <c r="O139" s="199"/>
      <c r="P139" s="200">
        <f>P140+P146</f>
        <v>0</v>
      </c>
      <c r="Q139" s="199"/>
      <c r="R139" s="200">
        <f>R140+R146</f>
        <v>0.12480363</v>
      </c>
      <c r="S139" s="199"/>
      <c r="T139" s="201">
        <f>T140+T146</f>
        <v>0</v>
      </c>
      <c r="AR139" s="202" t="s">
        <v>83</v>
      </c>
      <c r="AT139" s="203" t="s">
        <v>75</v>
      </c>
      <c r="AU139" s="203" t="s">
        <v>76</v>
      </c>
      <c r="AY139" s="202" t="s">
        <v>176</v>
      </c>
      <c r="BK139" s="204">
        <f>BK140+BK146</f>
        <v>0</v>
      </c>
    </row>
    <row r="140" spans="1:65" s="13" customFormat="1" ht="22.9" customHeight="1">
      <c r="B140" s="191"/>
      <c r="C140" s="192"/>
      <c r="D140" s="193" t="s">
        <v>75</v>
      </c>
      <c r="E140" s="205" t="s">
        <v>83</v>
      </c>
      <c r="F140" s="205" t="s">
        <v>838</v>
      </c>
      <c r="G140" s="192"/>
      <c r="H140" s="192"/>
      <c r="I140" s="195"/>
      <c r="J140" s="206">
        <f>BK140</f>
        <v>0</v>
      </c>
      <c r="K140" s="192"/>
      <c r="L140" s="197"/>
      <c r="M140" s="198"/>
      <c r="N140" s="199"/>
      <c r="O140" s="199"/>
      <c r="P140" s="200">
        <f>SUM(P141:P145)</f>
        <v>0</v>
      </c>
      <c r="Q140" s="199"/>
      <c r="R140" s="200">
        <f>SUM(R141:R145)</f>
        <v>0</v>
      </c>
      <c r="S140" s="199"/>
      <c r="T140" s="201">
        <f>SUM(T141:T145)</f>
        <v>0</v>
      </c>
      <c r="AR140" s="202" t="s">
        <v>83</v>
      </c>
      <c r="AT140" s="203" t="s">
        <v>75</v>
      </c>
      <c r="AU140" s="203" t="s">
        <v>83</v>
      </c>
      <c r="AY140" s="202" t="s">
        <v>176</v>
      </c>
      <c r="BK140" s="204">
        <f>SUM(BK141:BK145)</f>
        <v>0</v>
      </c>
    </row>
    <row r="141" spans="1:65" s="2" customFormat="1" ht="24">
      <c r="A141" s="33"/>
      <c r="B141" s="34"/>
      <c r="C141" s="207" t="s">
        <v>288</v>
      </c>
      <c r="D141" s="207" t="s">
        <v>340</v>
      </c>
      <c r="E141" s="208" t="s">
        <v>862</v>
      </c>
      <c r="F141" s="209" t="s">
        <v>863</v>
      </c>
      <c r="G141" s="210" t="s">
        <v>257</v>
      </c>
      <c r="H141" s="211">
        <v>6.625</v>
      </c>
      <c r="I141" s="212"/>
      <c r="J141" s="213">
        <f>ROUND(I141*H141,2)</f>
        <v>0</v>
      </c>
      <c r="K141" s="209" t="s">
        <v>245</v>
      </c>
      <c r="L141" s="38"/>
      <c r="M141" s="214" t="s">
        <v>35</v>
      </c>
      <c r="N141" s="215" t="s">
        <v>47</v>
      </c>
      <c r="O141" s="63"/>
      <c r="P141" s="171">
        <f>O141*H141</f>
        <v>0</v>
      </c>
      <c r="Q141" s="171">
        <v>0</v>
      </c>
      <c r="R141" s="171">
        <f>Q141*H141</f>
        <v>0</v>
      </c>
      <c r="S141" s="171">
        <v>0</v>
      </c>
      <c r="T141" s="172">
        <f>S141*H141</f>
        <v>0</v>
      </c>
      <c r="U141" s="33"/>
      <c r="V141" s="33"/>
      <c r="W141" s="33"/>
      <c r="X141" s="33"/>
      <c r="Y141" s="33"/>
      <c r="Z141" s="33"/>
      <c r="AA141" s="33"/>
      <c r="AB141" s="33"/>
      <c r="AC141" s="33"/>
      <c r="AD141" s="33"/>
      <c r="AE141" s="33"/>
      <c r="AR141" s="173" t="s">
        <v>177</v>
      </c>
      <c r="AT141" s="173" t="s">
        <v>340</v>
      </c>
      <c r="AU141" s="173" t="s">
        <v>85</v>
      </c>
      <c r="AY141" s="16" t="s">
        <v>176</v>
      </c>
      <c r="BE141" s="174">
        <f>IF(N141="základní",J141,0)</f>
        <v>0</v>
      </c>
      <c r="BF141" s="174">
        <f>IF(N141="snížená",J141,0)</f>
        <v>0</v>
      </c>
      <c r="BG141" s="174">
        <f>IF(N141="zákl. přenesená",J141,0)</f>
        <v>0</v>
      </c>
      <c r="BH141" s="174">
        <f>IF(N141="sníž. přenesená",J141,0)</f>
        <v>0</v>
      </c>
      <c r="BI141" s="174">
        <f>IF(N141="nulová",J141,0)</f>
        <v>0</v>
      </c>
      <c r="BJ141" s="16" t="s">
        <v>83</v>
      </c>
      <c r="BK141" s="174">
        <f>ROUND(I141*H141,2)</f>
        <v>0</v>
      </c>
      <c r="BL141" s="16" t="s">
        <v>177</v>
      </c>
      <c r="BM141" s="173" t="s">
        <v>1045</v>
      </c>
    </row>
    <row r="142" spans="1:65" s="2" customFormat="1" ht="19.5">
      <c r="A142" s="33"/>
      <c r="B142" s="34"/>
      <c r="C142" s="35"/>
      <c r="D142" s="177" t="s">
        <v>184</v>
      </c>
      <c r="E142" s="35"/>
      <c r="F142" s="187" t="s">
        <v>1046</v>
      </c>
      <c r="G142" s="35"/>
      <c r="H142" s="35"/>
      <c r="I142" s="188"/>
      <c r="J142" s="35"/>
      <c r="K142" s="35"/>
      <c r="L142" s="38"/>
      <c r="M142" s="189"/>
      <c r="N142" s="190"/>
      <c r="O142" s="63"/>
      <c r="P142" s="63"/>
      <c r="Q142" s="63"/>
      <c r="R142" s="63"/>
      <c r="S142" s="63"/>
      <c r="T142" s="64"/>
      <c r="U142" s="33"/>
      <c r="V142" s="33"/>
      <c r="W142" s="33"/>
      <c r="X142" s="33"/>
      <c r="Y142" s="33"/>
      <c r="Z142" s="33"/>
      <c r="AA142" s="33"/>
      <c r="AB142" s="33"/>
      <c r="AC142" s="33"/>
      <c r="AD142" s="33"/>
      <c r="AE142" s="33"/>
      <c r="AT142" s="16" t="s">
        <v>184</v>
      </c>
      <c r="AU142" s="16" t="s">
        <v>85</v>
      </c>
    </row>
    <row r="143" spans="1:65" s="12" customFormat="1" ht="11.25">
      <c r="B143" s="175"/>
      <c r="C143" s="176"/>
      <c r="D143" s="177" t="s">
        <v>179</v>
      </c>
      <c r="E143" s="178" t="s">
        <v>35</v>
      </c>
      <c r="F143" s="179" t="s">
        <v>1024</v>
      </c>
      <c r="G143" s="176"/>
      <c r="H143" s="180">
        <v>6.625</v>
      </c>
      <c r="I143" s="181"/>
      <c r="J143" s="176"/>
      <c r="K143" s="176"/>
      <c r="L143" s="182"/>
      <c r="M143" s="183"/>
      <c r="N143" s="184"/>
      <c r="O143" s="184"/>
      <c r="P143" s="184"/>
      <c r="Q143" s="184"/>
      <c r="R143" s="184"/>
      <c r="S143" s="184"/>
      <c r="T143" s="185"/>
      <c r="AT143" s="186" t="s">
        <v>179</v>
      </c>
      <c r="AU143" s="186" t="s">
        <v>85</v>
      </c>
      <c r="AV143" s="12" t="s">
        <v>85</v>
      </c>
      <c r="AW143" s="12" t="s">
        <v>37</v>
      </c>
      <c r="AX143" s="12" t="s">
        <v>83</v>
      </c>
      <c r="AY143" s="186" t="s">
        <v>176</v>
      </c>
    </row>
    <row r="144" spans="1:65" s="2" customFormat="1" ht="33" customHeight="1">
      <c r="A144" s="33"/>
      <c r="B144" s="34"/>
      <c r="C144" s="207" t="s">
        <v>292</v>
      </c>
      <c r="D144" s="207" t="s">
        <v>340</v>
      </c>
      <c r="E144" s="208" t="s">
        <v>876</v>
      </c>
      <c r="F144" s="209" t="s">
        <v>877</v>
      </c>
      <c r="G144" s="210" t="s">
        <v>257</v>
      </c>
      <c r="H144" s="211">
        <v>6.625</v>
      </c>
      <c r="I144" s="212"/>
      <c r="J144" s="213">
        <f>ROUND(I144*H144,2)</f>
        <v>0</v>
      </c>
      <c r="K144" s="209" t="s">
        <v>245</v>
      </c>
      <c r="L144" s="38"/>
      <c r="M144" s="214" t="s">
        <v>35</v>
      </c>
      <c r="N144" s="215" t="s">
        <v>47</v>
      </c>
      <c r="O144" s="63"/>
      <c r="P144" s="171">
        <f>O144*H144</f>
        <v>0</v>
      </c>
      <c r="Q144" s="171">
        <v>0</v>
      </c>
      <c r="R144" s="171">
        <f>Q144*H144</f>
        <v>0</v>
      </c>
      <c r="S144" s="171">
        <v>0</v>
      </c>
      <c r="T144" s="172">
        <f>S144*H144</f>
        <v>0</v>
      </c>
      <c r="U144" s="33"/>
      <c r="V144" s="33"/>
      <c r="W144" s="33"/>
      <c r="X144" s="33"/>
      <c r="Y144" s="33"/>
      <c r="Z144" s="33"/>
      <c r="AA144" s="33"/>
      <c r="AB144" s="33"/>
      <c r="AC144" s="33"/>
      <c r="AD144" s="33"/>
      <c r="AE144" s="33"/>
      <c r="AR144" s="173" t="s">
        <v>177</v>
      </c>
      <c r="AT144" s="173" t="s">
        <v>340</v>
      </c>
      <c r="AU144" s="173" t="s">
        <v>85</v>
      </c>
      <c r="AY144" s="16" t="s">
        <v>176</v>
      </c>
      <c r="BE144" s="174">
        <f>IF(N144="základní",J144,0)</f>
        <v>0</v>
      </c>
      <c r="BF144" s="174">
        <f>IF(N144="snížená",J144,0)</f>
        <v>0</v>
      </c>
      <c r="BG144" s="174">
        <f>IF(N144="zákl. přenesená",J144,0)</f>
        <v>0</v>
      </c>
      <c r="BH144" s="174">
        <f>IF(N144="sníž. přenesená",J144,0)</f>
        <v>0</v>
      </c>
      <c r="BI144" s="174">
        <f>IF(N144="nulová",J144,0)</f>
        <v>0</v>
      </c>
      <c r="BJ144" s="16" t="s">
        <v>83</v>
      </c>
      <c r="BK144" s="174">
        <f>ROUND(I144*H144,2)</f>
        <v>0</v>
      </c>
      <c r="BL144" s="16" t="s">
        <v>177</v>
      </c>
      <c r="BM144" s="173" t="s">
        <v>1047</v>
      </c>
    </row>
    <row r="145" spans="1:65" s="12" customFormat="1" ht="11.25">
      <c r="B145" s="175"/>
      <c r="C145" s="176"/>
      <c r="D145" s="177" t="s">
        <v>179</v>
      </c>
      <c r="E145" s="178" t="s">
        <v>35</v>
      </c>
      <c r="F145" s="179" t="s">
        <v>1024</v>
      </c>
      <c r="G145" s="176"/>
      <c r="H145" s="180">
        <v>6.625</v>
      </c>
      <c r="I145" s="181"/>
      <c r="J145" s="176"/>
      <c r="K145" s="176"/>
      <c r="L145" s="182"/>
      <c r="M145" s="183"/>
      <c r="N145" s="184"/>
      <c r="O145" s="184"/>
      <c r="P145" s="184"/>
      <c r="Q145" s="184"/>
      <c r="R145" s="184"/>
      <c r="S145" s="184"/>
      <c r="T145" s="185"/>
      <c r="AT145" s="186" t="s">
        <v>179</v>
      </c>
      <c r="AU145" s="186" t="s">
        <v>85</v>
      </c>
      <c r="AV145" s="12" t="s">
        <v>85</v>
      </c>
      <c r="AW145" s="12" t="s">
        <v>37</v>
      </c>
      <c r="AX145" s="12" t="s">
        <v>83</v>
      </c>
      <c r="AY145" s="186" t="s">
        <v>176</v>
      </c>
    </row>
    <row r="146" spans="1:65" s="13" customFormat="1" ht="22.9" customHeight="1">
      <c r="B146" s="191"/>
      <c r="C146" s="192"/>
      <c r="D146" s="193" t="s">
        <v>75</v>
      </c>
      <c r="E146" s="205" t="s">
        <v>187</v>
      </c>
      <c r="F146" s="205" t="s">
        <v>883</v>
      </c>
      <c r="G146" s="192"/>
      <c r="H146" s="192"/>
      <c r="I146" s="195"/>
      <c r="J146" s="206">
        <f>BK146</f>
        <v>0</v>
      </c>
      <c r="K146" s="192"/>
      <c r="L146" s="197"/>
      <c r="M146" s="198"/>
      <c r="N146" s="199"/>
      <c r="O146" s="199"/>
      <c r="P146" s="200">
        <f>SUM(P147:P149)</f>
        <v>0</v>
      </c>
      <c r="Q146" s="199"/>
      <c r="R146" s="200">
        <f>SUM(R147:R149)</f>
        <v>0.12480363</v>
      </c>
      <c r="S146" s="199"/>
      <c r="T146" s="201">
        <f>SUM(T147:T149)</f>
        <v>0</v>
      </c>
      <c r="AR146" s="202" t="s">
        <v>83</v>
      </c>
      <c r="AT146" s="203" t="s">
        <v>75</v>
      </c>
      <c r="AU146" s="203" t="s">
        <v>83</v>
      </c>
      <c r="AY146" s="202" t="s">
        <v>176</v>
      </c>
      <c r="BK146" s="204">
        <f>SUM(BK147:BK149)</f>
        <v>0</v>
      </c>
    </row>
    <row r="147" spans="1:65" s="2" customFormat="1" ht="16.5" customHeight="1">
      <c r="A147" s="33"/>
      <c r="B147" s="34"/>
      <c r="C147" s="207" t="s">
        <v>296</v>
      </c>
      <c r="D147" s="207" t="s">
        <v>340</v>
      </c>
      <c r="E147" s="208" t="s">
        <v>895</v>
      </c>
      <c r="F147" s="209" t="s">
        <v>896</v>
      </c>
      <c r="G147" s="210" t="s">
        <v>244</v>
      </c>
      <c r="H147" s="211">
        <v>0.11899999999999999</v>
      </c>
      <c r="I147" s="212"/>
      <c r="J147" s="213">
        <f>ROUND(I147*H147,2)</f>
        <v>0</v>
      </c>
      <c r="K147" s="209" t="s">
        <v>245</v>
      </c>
      <c r="L147" s="38"/>
      <c r="M147" s="214" t="s">
        <v>35</v>
      </c>
      <c r="N147" s="215" t="s">
        <v>47</v>
      </c>
      <c r="O147" s="63"/>
      <c r="P147" s="171">
        <f>O147*H147</f>
        <v>0</v>
      </c>
      <c r="Q147" s="171">
        <v>1.04877</v>
      </c>
      <c r="R147" s="171">
        <f>Q147*H147</f>
        <v>0.12480363</v>
      </c>
      <c r="S147" s="171">
        <v>0</v>
      </c>
      <c r="T147" s="172">
        <f>S147*H147</f>
        <v>0</v>
      </c>
      <c r="U147" s="33"/>
      <c r="V147" s="33"/>
      <c r="W147" s="33"/>
      <c r="X147" s="33"/>
      <c r="Y147" s="33"/>
      <c r="Z147" s="33"/>
      <c r="AA147" s="33"/>
      <c r="AB147" s="33"/>
      <c r="AC147" s="33"/>
      <c r="AD147" s="33"/>
      <c r="AE147" s="33"/>
      <c r="AR147" s="173" t="s">
        <v>177</v>
      </c>
      <c r="AT147" s="173" t="s">
        <v>340</v>
      </c>
      <c r="AU147" s="173" t="s">
        <v>85</v>
      </c>
      <c r="AY147" s="16" t="s">
        <v>176</v>
      </c>
      <c r="BE147" s="174">
        <f>IF(N147="základní",J147,0)</f>
        <v>0</v>
      </c>
      <c r="BF147" s="174">
        <f>IF(N147="snížená",J147,0)</f>
        <v>0</v>
      </c>
      <c r="BG147" s="174">
        <f>IF(N147="zákl. přenesená",J147,0)</f>
        <v>0</v>
      </c>
      <c r="BH147" s="174">
        <f>IF(N147="sníž. přenesená",J147,0)</f>
        <v>0</v>
      </c>
      <c r="BI147" s="174">
        <f>IF(N147="nulová",J147,0)</f>
        <v>0</v>
      </c>
      <c r="BJ147" s="16" t="s">
        <v>83</v>
      </c>
      <c r="BK147" s="174">
        <f>ROUND(I147*H147,2)</f>
        <v>0</v>
      </c>
      <c r="BL147" s="16" t="s">
        <v>177</v>
      </c>
      <c r="BM147" s="173" t="s">
        <v>1048</v>
      </c>
    </row>
    <row r="148" spans="1:65" s="2" customFormat="1" ht="29.25">
      <c r="A148" s="33"/>
      <c r="B148" s="34"/>
      <c r="C148" s="35"/>
      <c r="D148" s="177" t="s">
        <v>184</v>
      </c>
      <c r="E148" s="35"/>
      <c r="F148" s="187" t="s">
        <v>1049</v>
      </c>
      <c r="G148" s="35"/>
      <c r="H148" s="35"/>
      <c r="I148" s="188"/>
      <c r="J148" s="35"/>
      <c r="K148" s="35"/>
      <c r="L148" s="38"/>
      <c r="M148" s="189"/>
      <c r="N148" s="190"/>
      <c r="O148" s="63"/>
      <c r="P148" s="63"/>
      <c r="Q148" s="63"/>
      <c r="R148" s="63"/>
      <c r="S148" s="63"/>
      <c r="T148" s="64"/>
      <c r="U148" s="33"/>
      <c r="V148" s="33"/>
      <c r="W148" s="33"/>
      <c r="X148" s="33"/>
      <c r="Y148" s="33"/>
      <c r="Z148" s="33"/>
      <c r="AA148" s="33"/>
      <c r="AB148" s="33"/>
      <c r="AC148" s="33"/>
      <c r="AD148" s="33"/>
      <c r="AE148" s="33"/>
      <c r="AT148" s="16" t="s">
        <v>184</v>
      </c>
      <c r="AU148" s="16" t="s">
        <v>85</v>
      </c>
    </row>
    <row r="149" spans="1:65" s="12" customFormat="1" ht="11.25">
      <c r="B149" s="175"/>
      <c r="C149" s="176"/>
      <c r="D149" s="177" t="s">
        <v>179</v>
      </c>
      <c r="E149" s="178" t="s">
        <v>35</v>
      </c>
      <c r="F149" s="179" t="s">
        <v>1050</v>
      </c>
      <c r="G149" s="176"/>
      <c r="H149" s="180">
        <v>0.11899999999999999</v>
      </c>
      <c r="I149" s="181"/>
      <c r="J149" s="176"/>
      <c r="K149" s="176"/>
      <c r="L149" s="182"/>
      <c r="M149" s="216"/>
      <c r="N149" s="217"/>
      <c r="O149" s="217"/>
      <c r="P149" s="217"/>
      <c r="Q149" s="217"/>
      <c r="R149" s="217"/>
      <c r="S149" s="217"/>
      <c r="T149" s="218"/>
      <c r="AT149" s="186" t="s">
        <v>179</v>
      </c>
      <c r="AU149" s="186" t="s">
        <v>85</v>
      </c>
      <c r="AV149" s="12" t="s">
        <v>85</v>
      </c>
      <c r="AW149" s="12" t="s">
        <v>37</v>
      </c>
      <c r="AX149" s="12" t="s">
        <v>83</v>
      </c>
      <c r="AY149" s="186" t="s">
        <v>176</v>
      </c>
    </row>
    <row r="150" spans="1:65" s="2" customFormat="1" ht="6.95" customHeight="1">
      <c r="A150" s="33"/>
      <c r="B150" s="46"/>
      <c r="C150" s="47"/>
      <c r="D150" s="47"/>
      <c r="E150" s="47"/>
      <c r="F150" s="47"/>
      <c r="G150" s="47"/>
      <c r="H150" s="47"/>
      <c r="I150" s="47"/>
      <c r="J150" s="47"/>
      <c r="K150" s="47"/>
      <c r="L150" s="38"/>
      <c r="M150" s="33"/>
      <c r="O150" s="33"/>
      <c r="P150" s="33"/>
      <c r="Q150" s="33"/>
      <c r="R150" s="33"/>
      <c r="S150" s="33"/>
      <c r="T150" s="33"/>
      <c r="U150" s="33"/>
      <c r="V150" s="33"/>
      <c r="W150" s="33"/>
      <c r="X150" s="33"/>
      <c r="Y150" s="33"/>
      <c r="Z150" s="33"/>
      <c r="AA150" s="33"/>
      <c r="AB150" s="33"/>
      <c r="AC150" s="33"/>
      <c r="AD150" s="33"/>
      <c r="AE150" s="33"/>
    </row>
  </sheetData>
  <sheetProtection algorithmName="SHA-512" hashValue="J9ZdXGdn74nBVjuvMrIsjjabE8L9eewYnBkBSAF8H1uYCcTN8P41vYhs+f2HjLvqma4vV6mBraLcR68aZhuO4Q==" saltValue="iRrRBGap9LQMTOD6QMXwsOLp9Mg53Z230Xzrz7FwVnq0Ck2/wrT5dCPPwjVkFYpJOLtc9T/6mVvtcCY0+89pBQ==" spinCount="100000" sheet="1" objects="1" scenarios="1" formatColumns="0" formatRows="0" autoFilter="0"/>
  <autoFilter ref="C81:K149"/>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142</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2" customFormat="1" ht="12" customHeight="1">
      <c r="A8" s="33"/>
      <c r="B8" s="38"/>
      <c r="C8" s="33"/>
      <c r="D8" s="111" t="s">
        <v>144</v>
      </c>
      <c r="E8" s="33"/>
      <c r="F8" s="33"/>
      <c r="G8" s="33"/>
      <c r="H8" s="33"/>
      <c r="I8" s="33"/>
      <c r="J8" s="33"/>
      <c r="K8" s="33"/>
      <c r="L8" s="112"/>
      <c r="S8" s="33"/>
      <c r="T8" s="33"/>
      <c r="U8" s="33"/>
      <c r="V8" s="33"/>
      <c r="W8" s="33"/>
      <c r="X8" s="33"/>
      <c r="Y8" s="33"/>
      <c r="Z8" s="33"/>
      <c r="AA8" s="33"/>
      <c r="AB8" s="33"/>
      <c r="AC8" s="33"/>
      <c r="AD8" s="33"/>
      <c r="AE8" s="33"/>
    </row>
    <row r="9" spans="1:46" s="2" customFormat="1" ht="16.5" customHeight="1">
      <c r="A9" s="33"/>
      <c r="B9" s="38"/>
      <c r="C9" s="33"/>
      <c r="D9" s="33"/>
      <c r="E9" s="353" t="s">
        <v>1051</v>
      </c>
      <c r="F9" s="352"/>
      <c r="G9" s="352"/>
      <c r="H9" s="352"/>
      <c r="I9" s="33"/>
      <c r="J9" s="33"/>
      <c r="K9" s="33"/>
      <c r="L9" s="112"/>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02" t="s">
        <v>23</v>
      </c>
      <c r="G12" s="33"/>
      <c r="H12" s="33"/>
      <c r="I12" s="111" t="s">
        <v>24</v>
      </c>
      <c r="J12" s="113" t="str">
        <f>'Rekapitulace stavby'!AN8</f>
        <v>1. 4. 2021</v>
      </c>
      <c r="K12" s="33"/>
      <c r="L12" s="112"/>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02" t="s">
        <v>28</v>
      </c>
      <c r="K14" s="33"/>
      <c r="L14" s="112"/>
      <c r="S14" s="33"/>
      <c r="T14" s="33"/>
      <c r="U14" s="33"/>
      <c r="V14" s="33"/>
      <c r="W14" s="33"/>
      <c r="X14" s="33"/>
      <c r="Y14" s="33"/>
      <c r="Z14" s="33"/>
      <c r="AA14" s="33"/>
      <c r="AB14" s="33"/>
      <c r="AC14" s="33"/>
      <c r="AD14" s="33"/>
      <c r="AE14" s="33"/>
    </row>
    <row r="15" spans="1:46" s="2" customFormat="1" ht="18" customHeight="1">
      <c r="A15" s="33"/>
      <c r="B15" s="38"/>
      <c r="C15" s="33"/>
      <c r="D15" s="33"/>
      <c r="E15" s="102" t="s">
        <v>29</v>
      </c>
      <c r="F15" s="33"/>
      <c r="G15" s="33"/>
      <c r="H15" s="33"/>
      <c r="I15" s="111" t="s">
        <v>30</v>
      </c>
      <c r="J15" s="102" t="s">
        <v>31</v>
      </c>
      <c r="K15" s="33"/>
      <c r="L15" s="112"/>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customHeight="1">
      <c r="A18" s="33"/>
      <c r="B18" s="38"/>
      <c r="C18" s="33"/>
      <c r="D18" s="33"/>
      <c r="E18" s="354" t="str">
        <f>'Rekapitulace stavby'!E14</f>
        <v>Vyplň údaj</v>
      </c>
      <c r="F18" s="355"/>
      <c r="G18" s="355"/>
      <c r="H18" s="355"/>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customHeight="1">
      <c r="A23" s="33"/>
      <c r="B23" s="38"/>
      <c r="C23" s="33"/>
      <c r="D23" s="111" t="s">
        <v>38</v>
      </c>
      <c r="E23" s="33"/>
      <c r="F23" s="33"/>
      <c r="G23" s="33"/>
      <c r="H23" s="33"/>
      <c r="I23" s="111" t="s">
        <v>27</v>
      </c>
      <c r="J23" s="102" t="s">
        <v>35</v>
      </c>
      <c r="K23" s="33"/>
      <c r="L23" s="112"/>
      <c r="S23" s="33"/>
      <c r="T23" s="33"/>
      <c r="U23" s="33"/>
      <c r="V23" s="33"/>
      <c r="W23" s="33"/>
      <c r="X23" s="33"/>
      <c r="Y23" s="33"/>
      <c r="Z23" s="33"/>
      <c r="AA23" s="33"/>
      <c r="AB23" s="33"/>
      <c r="AC23" s="33"/>
      <c r="AD23" s="33"/>
      <c r="AE23" s="33"/>
    </row>
    <row r="24" spans="1:31" s="2" customFormat="1" ht="18" customHeight="1">
      <c r="A24" s="33"/>
      <c r="B24" s="38"/>
      <c r="C24" s="33"/>
      <c r="D24" s="33"/>
      <c r="E24" s="102" t="s">
        <v>39</v>
      </c>
      <c r="F24" s="33"/>
      <c r="G24" s="33"/>
      <c r="H24" s="33"/>
      <c r="I24" s="111" t="s">
        <v>30</v>
      </c>
      <c r="J24" s="102" t="s">
        <v>35</v>
      </c>
      <c r="K24" s="33"/>
      <c r="L24" s="112"/>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16.5" customHeight="1">
      <c r="A27" s="114"/>
      <c r="B27" s="115"/>
      <c r="C27" s="114"/>
      <c r="D27" s="114"/>
      <c r="E27" s="356" t="s">
        <v>35</v>
      </c>
      <c r="F27" s="356"/>
      <c r="G27" s="356"/>
      <c r="H27" s="356"/>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customHeight="1">
      <c r="A30" s="33"/>
      <c r="B30" s="38"/>
      <c r="C30" s="33"/>
      <c r="D30" s="118" t="s">
        <v>42</v>
      </c>
      <c r="E30" s="33"/>
      <c r="F30" s="33"/>
      <c r="G30" s="33"/>
      <c r="H30" s="33"/>
      <c r="I30" s="33"/>
      <c r="J30" s="119">
        <f>ROUND(J80, 2)</f>
        <v>0</v>
      </c>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customHeight="1">
      <c r="A33" s="33"/>
      <c r="B33" s="38"/>
      <c r="C33" s="33"/>
      <c r="D33" s="121" t="s">
        <v>46</v>
      </c>
      <c r="E33" s="111" t="s">
        <v>47</v>
      </c>
      <c r="F33" s="122">
        <f>ROUND((SUM(BE80:BE94)),  2)</f>
        <v>0</v>
      </c>
      <c r="G33" s="33"/>
      <c r="H33" s="33"/>
      <c r="I33" s="123">
        <v>0.21</v>
      </c>
      <c r="J33" s="122">
        <f>ROUND(((SUM(BE80:BE94))*I33),  2)</f>
        <v>0</v>
      </c>
      <c r="K33" s="33"/>
      <c r="L33" s="112"/>
      <c r="S33" s="33"/>
      <c r="T33" s="33"/>
      <c r="U33" s="33"/>
      <c r="V33" s="33"/>
      <c r="W33" s="33"/>
      <c r="X33" s="33"/>
      <c r="Y33" s="33"/>
      <c r="Z33" s="33"/>
      <c r="AA33" s="33"/>
      <c r="AB33" s="33"/>
      <c r="AC33" s="33"/>
      <c r="AD33" s="33"/>
      <c r="AE33" s="33"/>
    </row>
    <row r="34" spans="1:31" s="2" customFormat="1" ht="14.45" customHeight="1">
      <c r="A34" s="33"/>
      <c r="B34" s="38"/>
      <c r="C34" s="33"/>
      <c r="D34" s="33"/>
      <c r="E34" s="111" t="s">
        <v>48</v>
      </c>
      <c r="F34" s="122">
        <f>ROUND((SUM(BF80:BF94)),  2)</f>
        <v>0</v>
      </c>
      <c r="G34" s="33"/>
      <c r="H34" s="33"/>
      <c r="I34" s="123">
        <v>0.15</v>
      </c>
      <c r="J34" s="122">
        <f>ROUND(((SUM(BF80:BF94))*I34),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ROUND((SUM(BG80:BG94)),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ROUND((SUM(BH80:BH94)),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ROUND((SUM(BI80:BI94)),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4" spans="1:31" s="2" customFormat="1" ht="6.95"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customHeight="1">
      <c r="A45" s="33"/>
      <c r="B45" s="34"/>
      <c r="C45" s="22" t="s">
        <v>150</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customHeight="1">
      <c r="A48" s="33"/>
      <c r="B48" s="34"/>
      <c r="C48" s="35"/>
      <c r="D48" s="35"/>
      <c r="E48" s="357" t="str">
        <f>E7</f>
        <v>KR_Oprava trati v úseku Číčenice - Vodňany_bez_mat_zadavatele</v>
      </c>
      <c r="F48" s="358"/>
      <c r="G48" s="358"/>
      <c r="H48" s="358"/>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144</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06" t="str">
        <f>E9</f>
        <v>VON - Vedlejší a ostatní náklady</v>
      </c>
      <c r="F50" s="359"/>
      <c r="G50" s="359"/>
      <c r="H50" s="359"/>
      <c r="I50" s="35"/>
      <c r="J50" s="35"/>
      <c r="K50" s="35"/>
      <c r="L50" s="112"/>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customHeight="1">
      <c r="A52" s="33"/>
      <c r="B52" s="34"/>
      <c r="C52" s="28" t="s">
        <v>22</v>
      </c>
      <c r="D52" s="35"/>
      <c r="E52" s="35"/>
      <c r="F52" s="26" t="str">
        <f>F12</f>
        <v>trať 197 dle JŘ, TÚ Číčenice - Vodňany</v>
      </c>
      <c r="G52" s="35"/>
      <c r="H52" s="35"/>
      <c r="I52" s="28" t="s">
        <v>24</v>
      </c>
      <c r="J52" s="58" t="str">
        <f>IF(J12="","",J12)</f>
        <v>1. 4. 2021</v>
      </c>
      <c r="K52" s="35"/>
      <c r="L52" s="112"/>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customHeight="1">
      <c r="A54" s="33"/>
      <c r="B54" s="34"/>
      <c r="C54" s="28" t="s">
        <v>26</v>
      </c>
      <c r="D54" s="35"/>
      <c r="E54" s="35"/>
      <c r="F54" s="26" t="str">
        <f>E15</f>
        <v>Správa železnic, státní organizace,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customHeight="1">
      <c r="A57" s="33"/>
      <c r="B57" s="34"/>
      <c r="C57" s="135" t="s">
        <v>151</v>
      </c>
      <c r="D57" s="136"/>
      <c r="E57" s="136"/>
      <c r="F57" s="136"/>
      <c r="G57" s="136"/>
      <c r="H57" s="136"/>
      <c r="I57" s="136"/>
      <c r="J57" s="137" t="s">
        <v>152</v>
      </c>
      <c r="K57" s="136"/>
      <c r="L57" s="112"/>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customHeight="1">
      <c r="A59" s="33"/>
      <c r="B59" s="34"/>
      <c r="C59" s="138" t="s">
        <v>74</v>
      </c>
      <c r="D59" s="35"/>
      <c r="E59" s="35"/>
      <c r="F59" s="35"/>
      <c r="G59" s="35"/>
      <c r="H59" s="35"/>
      <c r="I59" s="35"/>
      <c r="J59" s="76">
        <f>J80</f>
        <v>0</v>
      </c>
      <c r="K59" s="35"/>
      <c r="L59" s="112"/>
      <c r="S59" s="33"/>
      <c r="T59" s="33"/>
      <c r="U59" s="33"/>
      <c r="V59" s="33"/>
      <c r="W59" s="33"/>
      <c r="X59" s="33"/>
      <c r="Y59" s="33"/>
      <c r="Z59" s="33"/>
      <c r="AA59" s="33"/>
      <c r="AB59" s="33"/>
      <c r="AC59" s="33"/>
      <c r="AD59" s="33"/>
      <c r="AE59" s="33"/>
      <c r="AU59" s="16" t="s">
        <v>153</v>
      </c>
    </row>
    <row r="60" spans="1:47" s="9" customFormat="1" ht="24.95" customHeight="1">
      <c r="B60" s="139"/>
      <c r="C60" s="140"/>
      <c r="D60" s="141" t="s">
        <v>1052</v>
      </c>
      <c r="E60" s="142"/>
      <c r="F60" s="142"/>
      <c r="G60" s="142"/>
      <c r="H60" s="142"/>
      <c r="I60" s="142"/>
      <c r="J60" s="143">
        <f>J81</f>
        <v>0</v>
      </c>
      <c r="K60" s="140"/>
      <c r="L60" s="144"/>
    </row>
    <row r="61" spans="1:47" s="2" customFormat="1" ht="21.75" customHeight="1">
      <c r="A61" s="33"/>
      <c r="B61" s="34"/>
      <c r="C61" s="35"/>
      <c r="D61" s="35"/>
      <c r="E61" s="35"/>
      <c r="F61" s="35"/>
      <c r="G61" s="35"/>
      <c r="H61" s="35"/>
      <c r="I61" s="35"/>
      <c r="J61" s="35"/>
      <c r="K61" s="35"/>
      <c r="L61" s="112"/>
      <c r="S61" s="33"/>
      <c r="T61" s="33"/>
      <c r="U61" s="33"/>
      <c r="V61" s="33"/>
      <c r="W61" s="33"/>
      <c r="X61" s="33"/>
      <c r="Y61" s="33"/>
      <c r="Z61" s="33"/>
      <c r="AA61" s="33"/>
      <c r="AB61" s="33"/>
      <c r="AC61" s="33"/>
      <c r="AD61" s="33"/>
      <c r="AE61" s="33"/>
    </row>
    <row r="62" spans="1:47" s="2" customFormat="1" ht="6.95" customHeight="1">
      <c r="A62" s="33"/>
      <c r="B62" s="46"/>
      <c r="C62" s="47"/>
      <c r="D62" s="47"/>
      <c r="E62" s="47"/>
      <c r="F62" s="47"/>
      <c r="G62" s="47"/>
      <c r="H62" s="47"/>
      <c r="I62" s="47"/>
      <c r="J62" s="47"/>
      <c r="K62" s="47"/>
      <c r="L62" s="112"/>
      <c r="S62" s="33"/>
      <c r="T62" s="33"/>
      <c r="U62" s="33"/>
      <c r="V62" s="33"/>
      <c r="W62" s="33"/>
      <c r="X62" s="33"/>
      <c r="Y62" s="33"/>
      <c r="Z62" s="33"/>
      <c r="AA62" s="33"/>
      <c r="AB62" s="33"/>
      <c r="AC62" s="33"/>
      <c r="AD62" s="33"/>
      <c r="AE62" s="33"/>
    </row>
    <row r="66" spans="1:63" s="2" customFormat="1" ht="6.95" customHeight="1">
      <c r="A66" s="33"/>
      <c r="B66" s="48"/>
      <c r="C66" s="49"/>
      <c r="D66" s="49"/>
      <c r="E66" s="49"/>
      <c r="F66" s="49"/>
      <c r="G66" s="49"/>
      <c r="H66" s="49"/>
      <c r="I66" s="49"/>
      <c r="J66" s="49"/>
      <c r="K66" s="49"/>
      <c r="L66" s="112"/>
      <c r="S66" s="33"/>
      <c r="T66" s="33"/>
      <c r="U66" s="33"/>
      <c r="V66" s="33"/>
      <c r="W66" s="33"/>
      <c r="X66" s="33"/>
      <c r="Y66" s="33"/>
      <c r="Z66" s="33"/>
      <c r="AA66" s="33"/>
      <c r="AB66" s="33"/>
      <c r="AC66" s="33"/>
      <c r="AD66" s="33"/>
      <c r="AE66" s="33"/>
    </row>
    <row r="67" spans="1:63" s="2" customFormat="1" ht="24.95" customHeight="1">
      <c r="A67" s="33"/>
      <c r="B67" s="34"/>
      <c r="C67" s="22" t="s">
        <v>157</v>
      </c>
      <c r="D67" s="35"/>
      <c r="E67" s="35"/>
      <c r="F67" s="35"/>
      <c r="G67" s="35"/>
      <c r="H67" s="35"/>
      <c r="I67" s="35"/>
      <c r="J67" s="35"/>
      <c r="K67" s="35"/>
      <c r="L67" s="112"/>
      <c r="S67" s="33"/>
      <c r="T67" s="33"/>
      <c r="U67" s="33"/>
      <c r="V67" s="33"/>
      <c r="W67" s="33"/>
      <c r="X67" s="33"/>
      <c r="Y67" s="33"/>
      <c r="Z67" s="33"/>
      <c r="AA67" s="33"/>
      <c r="AB67" s="33"/>
      <c r="AC67" s="33"/>
      <c r="AD67" s="33"/>
      <c r="AE67" s="33"/>
    </row>
    <row r="68" spans="1:63" s="2" customFormat="1" ht="6.95" customHeight="1">
      <c r="A68" s="33"/>
      <c r="B68" s="34"/>
      <c r="C68" s="35"/>
      <c r="D68" s="35"/>
      <c r="E68" s="35"/>
      <c r="F68" s="35"/>
      <c r="G68" s="35"/>
      <c r="H68" s="35"/>
      <c r="I68" s="35"/>
      <c r="J68" s="35"/>
      <c r="K68" s="35"/>
      <c r="L68" s="112"/>
      <c r="S68" s="33"/>
      <c r="T68" s="33"/>
      <c r="U68" s="33"/>
      <c r="V68" s="33"/>
      <c r="W68" s="33"/>
      <c r="X68" s="33"/>
      <c r="Y68" s="33"/>
      <c r="Z68" s="33"/>
      <c r="AA68" s="33"/>
      <c r="AB68" s="33"/>
      <c r="AC68" s="33"/>
      <c r="AD68" s="33"/>
      <c r="AE68" s="33"/>
    </row>
    <row r="69" spans="1:63" s="2" customFormat="1" ht="12" customHeight="1">
      <c r="A69" s="33"/>
      <c r="B69" s="34"/>
      <c r="C69" s="28" t="s">
        <v>16</v>
      </c>
      <c r="D69" s="35"/>
      <c r="E69" s="35"/>
      <c r="F69" s="35"/>
      <c r="G69" s="35"/>
      <c r="H69" s="35"/>
      <c r="I69" s="35"/>
      <c r="J69" s="35"/>
      <c r="K69" s="35"/>
      <c r="L69" s="112"/>
      <c r="S69" s="33"/>
      <c r="T69" s="33"/>
      <c r="U69" s="33"/>
      <c r="V69" s="33"/>
      <c r="W69" s="33"/>
      <c r="X69" s="33"/>
      <c r="Y69" s="33"/>
      <c r="Z69" s="33"/>
      <c r="AA69" s="33"/>
      <c r="AB69" s="33"/>
      <c r="AC69" s="33"/>
      <c r="AD69" s="33"/>
      <c r="AE69" s="33"/>
    </row>
    <row r="70" spans="1:63" s="2" customFormat="1" ht="16.5" customHeight="1">
      <c r="A70" s="33"/>
      <c r="B70" s="34"/>
      <c r="C70" s="35"/>
      <c r="D70" s="35"/>
      <c r="E70" s="357" t="str">
        <f>E7</f>
        <v>KR_Oprava trati v úseku Číčenice - Vodňany_bez_mat_zadavatele</v>
      </c>
      <c r="F70" s="358"/>
      <c r="G70" s="358"/>
      <c r="H70" s="358"/>
      <c r="I70" s="35"/>
      <c r="J70" s="35"/>
      <c r="K70" s="35"/>
      <c r="L70" s="112"/>
      <c r="S70" s="33"/>
      <c r="T70" s="33"/>
      <c r="U70" s="33"/>
      <c r="V70" s="33"/>
      <c r="W70" s="33"/>
      <c r="X70" s="33"/>
      <c r="Y70" s="33"/>
      <c r="Z70" s="33"/>
      <c r="AA70" s="33"/>
      <c r="AB70" s="33"/>
      <c r="AC70" s="33"/>
      <c r="AD70" s="33"/>
      <c r="AE70" s="33"/>
    </row>
    <row r="71" spans="1:63" s="2" customFormat="1" ht="12" customHeight="1">
      <c r="A71" s="33"/>
      <c r="B71" s="34"/>
      <c r="C71" s="28" t="s">
        <v>144</v>
      </c>
      <c r="D71" s="35"/>
      <c r="E71" s="35"/>
      <c r="F71" s="35"/>
      <c r="G71" s="35"/>
      <c r="H71" s="35"/>
      <c r="I71" s="35"/>
      <c r="J71" s="35"/>
      <c r="K71" s="35"/>
      <c r="L71" s="112"/>
      <c r="S71" s="33"/>
      <c r="T71" s="33"/>
      <c r="U71" s="33"/>
      <c r="V71" s="33"/>
      <c r="W71" s="33"/>
      <c r="X71" s="33"/>
      <c r="Y71" s="33"/>
      <c r="Z71" s="33"/>
      <c r="AA71" s="33"/>
      <c r="AB71" s="33"/>
      <c r="AC71" s="33"/>
      <c r="AD71" s="33"/>
      <c r="AE71" s="33"/>
    </row>
    <row r="72" spans="1:63" s="2" customFormat="1" ht="16.5" customHeight="1">
      <c r="A72" s="33"/>
      <c r="B72" s="34"/>
      <c r="C72" s="35"/>
      <c r="D72" s="35"/>
      <c r="E72" s="306" t="str">
        <f>E9</f>
        <v>VON - Vedlejší a ostatní náklady</v>
      </c>
      <c r="F72" s="359"/>
      <c r="G72" s="359"/>
      <c r="H72" s="359"/>
      <c r="I72" s="35"/>
      <c r="J72" s="35"/>
      <c r="K72" s="35"/>
      <c r="L72" s="112"/>
      <c r="S72" s="33"/>
      <c r="T72" s="33"/>
      <c r="U72" s="33"/>
      <c r="V72" s="33"/>
      <c r="W72" s="33"/>
      <c r="X72" s="33"/>
      <c r="Y72" s="33"/>
      <c r="Z72" s="33"/>
      <c r="AA72" s="33"/>
      <c r="AB72" s="33"/>
      <c r="AC72" s="33"/>
      <c r="AD72" s="33"/>
      <c r="AE72" s="33"/>
    </row>
    <row r="73" spans="1:63" s="2" customFormat="1" ht="6.95" customHeight="1">
      <c r="A73" s="33"/>
      <c r="B73" s="34"/>
      <c r="C73" s="35"/>
      <c r="D73" s="35"/>
      <c r="E73" s="35"/>
      <c r="F73" s="35"/>
      <c r="G73" s="35"/>
      <c r="H73" s="35"/>
      <c r="I73" s="35"/>
      <c r="J73" s="35"/>
      <c r="K73" s="35"/>
      <c r="L73" s="112"/>
      <c r="S73" s="33"/>
      <c r="T73" s="33"/>
      <c r="U73" s="33"/>
      <c r="V73" s="33"/>
      <c r="W73" s="33"/>
      <c r="X73" s="33"/>
      <c r="Y73" s="33"/>
      <c r="Z73" s="33"/>
      <c r="AA73" s="33"/>
      <c r="AB73" s="33"/>
      <c r="AC73" s="33"/>
      <c r="AD73" s="33"/>
      <c r="AE73" s="33"/>
    </row>
    <row r="74" spans="1:63" s="2" customFormat="1" ht="12" customHeight="1">
      <c r="A74" s="33"/>
      <c r="B74" s="34"/>
      <c r="C74" s="28" t="s">
        <v>22</v>
      </c>
      <c r="D74" s="35"/>
      <c r="E74" s="35"/>
      <c r="F74" s="26" t="str">
        <f>F12</f>
        <v>trať 197 dle JŘ, TÚ Číčenice - Vodňany</v>
      </c>
      <c r="G74" s="35"/>
      <c r="H74" s="35"/>
      <c r="I74" s="28" t="s">
        <v>24</v>
      </c>
      <c r="J74" s="58" t="str">
        <f>IF(J12="","",J12)</f>
        <v>1. 4. 2021</v>
      </c>
      <c r="K74" s="35"/>
      <c r="L74" s="112"/>
      <c r="S74" s="33"/>
      <c r="T74" s="33"/>
      <c r="U74" s="33"/>
      <c r="V74" s="33"/>
      <c r="W74" s="33"/>
      <c r="X74" s="33"/>
      <c r="Y74" s="33"/>
      <c r="Z74" s="33"/>
      <c r="AA74" s="33"/>
      <c r="AB74" s="33"/>
      <c r="AC74" s="33"/>
      <c r="AD74" s="33"/>
      <c r="AE74" s="33"/>
    </row>
    <row r="75" spans="1:63" s="2" customFormat="1" ht="6.95" customHeight="1">
      <c r="A75" s="33"/>
      <c r="B75" s="34"/>
      <c r="C75" s="35"/>
      <c r="D75" s="35"/>
      <c r="E75" s="35"/>
      <c r="F75" s="35"/>
      <c r="G75" s="35"/>
      <c r="H75" s="35"/>
      <c r="I75" s="35"/>
      <c r="J75" s="35"/>
      <c r="K75" s="35"/>
      <c r="L75" s="112"/>
      <c r="S75" s="33"/>
      <c r="T75" s="33"/>
      <c r="U75" s="33"/>
      <c r="V75" s="33"/>
      <c r="W75" s="33"/>
      <c r="X75" s="33"/>
      <c r="Y75" s="33"/>
      <c r="Z75" s="33"/>
      <c r="AA75" s="33"/>
      <c r="AB75" s="33"/>
      <c r="AC75" s="33"/>
      <c r="AD75" s="33"/>
      <c r="AE75" s="33"/>
    </row>
    <row r="76" spans="1:63" s="2" customFormat="1" ht="15.2" customHeight="1">
      <c r="A76" s="33"/>
      <c r="B76" s="34"/>
      <c r="C76" s="28" t="s">
        <v>26</v>
      </c>
      <c r="D76" s="35"/>
      <c r="E76" s="35"/>
      <c r="F76" s="26" t="str">
        <f>E15</f>
        <v>Správa železnic, státní organizace, OŘ Plzeň</v>
      </c>
      <c r="G76" s="35"/>
      <c r="H76" s="35"/>
      <c r="I76" s="28" t="s">
        <v>34</v>
      </c>
      <c r="J76" s="31" t="str">
        <f>E21</f>
        <v xml:space="preserve"> </v>
      </c>
      <c r="K76" s="35"/>
      <c r="L76" s="112"/>
      <c r="S76" s="33"/>
      <c r="T76" s="33"/>
      <c r="U76" s="33"/>
      <c r="V76" s="33"/>
      <c r="W76" s="33"/>
      <c r="X76" s="33"/>
      <c r="Y76" s="33"/>
      <c r="Z76" s="33"/>
      <c r="AA76" s="33"/>
      <c r="AB76" s="33"/>
      <c r="AC76" s="33"/>
      <c r="AD76" s="33"/>
      <c r="AE76" s="33"/>
    </row>
    <row r="77" spans="1:63" s="2" customFormat="1" ht="15.2" customHeight="1">
      <c r="A77" s="33"/>
      <c r="B77" s="34"/>
      <c r="C77" s="28" t="s">
        <v>32</v>
      </c>
      <c r="D77" s="35"/>
      <c r="E77" s="35"/>
      <c r="F77" s="26" t="str">
        <f>IF(E18="","",E18)</f>
        <v>Vyplň údaj</v>
      </c>
      <c r="G77" s="35"/>
      <c r="H77" s="35"/>
      <c r="I77" s="28" t="s">
        <v>38</v>
      </c>
      <c r="J77" s="31" t="str">
        <f>E24</f>
        <v>Libor Brabenec</v>
      </c>
      <c r="K77" s="35"/>
      <c r="L77" s="112"/>
      <c r="S77" s="33"/>
      <c r="T77" s="33"/>
      <c r="U77" s="33"/>
      <c r="V77" s="33"/>
      <c r="W77" s="33"/>
      <c r="X77" s="33"/>
      <c r="Y77" s="33"/>
      <c r="Z77" s="33"/>
      <c r="AA77" s="33"/>
      <c r="AB77" s="33"/>
      <c r="AC77" s="33"/>
      <c r="AD77" s="33"/>
      <c r="AE77" s="33"/>
    </row>
    <row r="78" spans="1:63" s="2" customFormat="1" ht="10.3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63" s="11" customFormat="1" ht="29.25" customHeight="1">
      <c r="A79" s="150"/>
      <c r="B79" s="151"/>
      <c r="C79" s="152" t="s">
        <v>158</v>
      </c>
      <c r="D79" s="153" t="s">
        <v>61</v>
      </c>
      <c r="E79" s="153" t="s">
        <v>57</v>
      </c>
      <c r="F79" s="153" t="s">
        <v>58</v>
      </c>
      <c r="G79" s="153" t="s">
        <v>159</v>
      </c>
      <c r="H79" s="153" t="s">
        <v>160</v>
      </c>
      <c r="I79" s="153" t="s">
        <v>161</v>
      </c>
      <c r="J79" s="153" t="s">
        <v>152</v>
      </c>
      <c r="K79" s="154" t="s">
        <v>162</v>
      </c>
      <c r="L79" s="155"/>
      <c r="M79" s="67" t="s">
        <v>35</v>
      </c>
      <c r="N79" s="68" t="s">
        <v>46</v>
      </c>
      <c r="O79" s="68" t="s">
        <v>163</v>
      </c>
      <c r="P79" s="68" t="s">
        <v>164</v>
      </c>
      <c r="Q79" s="68" t="s">
        <v>165</v>
      </c>
      <c r="R79" s="68" t="s">
        <v>166</v>
      </c>
      <c r="S79" s="68" t="s">
        <v>167</v>
      </c>
      <c r="T79" s="69" t="s">
        <v>168</v>
      </c>
      <c r="U79" s="150"/>
      <c r="V79" s="150"/>
      <c r="W79" s="150"/>
      <c r="X79" s="150"/>
      <c r="Y79" s="150"/>
      <c r="Z79" s="150"/>
      <c r="AA79" s="150"/>
      <c r="AB79" s="150"/>
      <c r="AC79" s="150"/>
      <c r="AD79" s="150"/>
      <c r="AE79" s="150"/>
    </row>
    <row r="80" spans="1:63" s="2" customFormat="1" ht="22.9" customHeight="1">
      <c r="A80" s="33"/>
      <c r="B80" s="34"/>
      <c r="C80" s="74" t="s">
        <v>169</v>
      </c>
      <c r="D80" s="35"/>
      <c r="E80" s="35"/>
      <c r="F80" s="35"/>
      <c r="G80" s="35"/>
      <c r="H80" s="35"/>
      <c r="I80" s="35"/>
      <c r="J80" s="156">
        <f>BK80</f>
        <v>0</v>
      </c>
      <c r="K80" s="35"/>
      <c r="L80" s="38"/>
      <c r="M80" s="70"/>
      <c r="N80" s="157"/>
      <c r="O80" s="71"/>
      <c r="P80" s="158">
        <f>P81</f>
        <v>0</v>
      </c>
      <c r="Q80" s="71"/>
      <c r="R80" s="158">
        <f>R81</f>
        <v>0</v>
      </c>
      <c r="S80" s="71"/>
      <c r="T80" s="159">
        <f>T81</f>
        <v>0</v>
      </c>
      <c r="U80" s="33"/>
      <c r="V80" s="33"/>
      <c r="W80" s="33"/>
      <c r="X80" s="33"/>
      <c r="Y80" s="33"/>
      <c r="Z80" s="33"/>
      <c r="AA80" s="33"/>
      <c r="AB80" s="33"/>
      <c r="AC80" s="33"/>
      <c r="AD80" s="33"/>
      <c r="AE80" s="33"/>
      <c r="AT80" s="16" t="s">
        <v>75</v>
      </c>
      <c r="AU80" s="16" t="s">
        <v>153</v>
      </c>
      <c r="BK80" s="160">
        <f>BK81</f>
        <v>0</v>
      </c>
    </row>
    <row r="81" spans="1:65" s="13" customFormat="1" ht="25.9" customHeight="1">
      <c r="B81" s="191"/>
      <c r="C81" s="192"/>
      <c r="D81" s="193" t="s">
        <v>75</v>
      </c>
      <c r="E81" s="194" t="s">
        <v>1053</v>
      </c>
      <c r="F81" s="194" t="s">
        <v>1054</v>
      </c>
      <c r="G81" s="192"/>
      <c r="H81" s="192"/>
      <c r="I81" s="195"/>
      <c r="J81" s="196">
        <f>BK81</f>
        <v>0</v>
      </c>
      <c r="K81" s="192"/>
      <c r="L81" s="197"/>
      <c r="M81" s="198"/>
      <c r="N81" s="199"/>
      <c r="O81" s="199"/>
      <c r="P81" s="200">
        <f>SUM(P82:P94)</f>
        <v>0</v>
      </c>
      <c r="Q81" s="199"/>
      <c r="R81" s="200">
        <f>SUM(R82:R94)</f>
        <v>0</v>
      </c>
      <c r="S81" s="199"/>
      <c r="T81" s="201">
        <f>SUM(T82:T94)</f>
        <v>0</v>
      </c>
      <c r="AR81" s="202" t="s">
        <v>197</v>
      </c>
      <c r="AT81" s="203" t="s">
        <v>75</v>
      </c>
      <c r="AU81" s="203" t="s">
        <v>76</v>
      </c>
      <c r="AY81" s="202" t="s">
        <v>176</v>
      </c>
      <c r="BK81" s="204">
        <f>SUM(BK82:BK94)</f>
        <v>0</v>
      </c>
    </row>
    <row r="82" spans="1:65" s="2" customFormat="1" ht="36">
      <c r="A82" s="33"/>
      <c r="B82" s="34"/>
      <c r="C82" s="207" t="s">
        <v>83</v>
      </c>
      <c r="D82" s="207" t="s">
        <v>340</v>
      </c>
      <c r="E82" s="208" t="s">
        <v>1055</v>
      </c>
      <c r="F82" s="209" t="s">
        <v>1056</v>
      </c>
      <c r="G82" s="210" t="s">
        <v>1057</v>
      </c>
      <c r="H82" s="219"/>
      <c r="I82" s="212"/>
      <c r="J82" s="213">
        <f>ROUND(I82*H82,2)</f>
        <v>0</v>
      </c>
      <c r="K82" s="209" t="s">
        <v>174</v>
      </c>
      <c r="L82" s="38"/>
      <c r="M82" s="214" t="s">
        <v>35</v>
      </c>
      <c r="N82" s="215" t="s">
        <v>47</v>
      </c>
      <c r="O82" s="63"/>
      <c r="P82" s="171">
        <f>O82*H82</f>
        <v>0</v>
      </c>
      <c r="Q82" s="171">
        <v>0</v>
      </c>
      <c r="R82" s="171">
        <f>Q82*H82</f>
        <v>0</v>
      </c>
      <c r="S82" s="171">
        <v>0</v>
      </c>
      <c r="T82" s="172">
        <f>S82*H82</f>
        <v>0</v>
      </c>
      <c r="U82" s="33"/>
      <c r="V82" s="33"/>
      <c r="W82" s="33"/>
      <c r="X82" s="33"/>
      <c r="Y82" s="33"/>
      <c r="Z82" s="33"/>
      <c r="AA82" s="33"/>
      <c r="AB82" s="33"/>
      <c r="AC82" s="33"/>
      <c r="AD82" s="33"/>
      <c r="AE82" s="33"/>
      <c r="AR82" s="173" t="s">
        <v>177</v>
      </c>
      <c r="AT82" s="173" t="s">
        <v>340</v>
      </c>
      <c r="AU82" s="173" t="s">
        <v>83</v>
      </c>
      <c r="AY82" s="16" t="s">
        <v>176</v>
      </c>
      <c r="BE82" s="174">
        <f>IF(N82="základní",J82,0)</f>
        <v>0</v>
      </c>
      <c r="BF82" s="174">
        <f>IF(N82="snížená",J82,0)</f>
        <v>0</v>
      </c>
      <c r="BG82" s="174">
        <f>IF(N82="zákl. přenesená",J82,0)</f>
        <v>0</v>
      </c>
      <c r="BH82" s="174">
        <f>IF(N82="sníž. přenesená",J82,0)</f>
        <v>0</v>
      </c>
      <c r="BI82" s="174">
        <f>IF(N82="nulová",J82,0)</f>
        <v>0</v>
      </c>
      <c r="BJ82" s="16" t="s">
        <v>83</v>
      </c>
      <c r="BK82" s="174">
        <f>ROUND(I82*H82,2)</f>
        <v>0</v>
      </c>
      <c r="BL82" s="16" t="s">
        <v>177</v>
      </c>
      <c r="BM82" s="173" t="s">
        <v>1058</v>
      </c>
    </row>
    <row r="83" spans="1:65" s="2" customFormat="1" ht="19.5">
      <c r="A83" s="33"/>
      <c r="B83" s="34"/>
      <c r="C83" s="35"/>
      <c r="D83" s="177" t="s">
        <v>184</v>
      </c>
      <c r="E83" s="35"/>
      <c r="F83" s="187" t="s">
        <v>1059</v>
      </c>
      <c r="G83" s="35"/>
      <c r="H83" s="35"/>
      <c r="I83" s="188"/>
      <c r="J83" s="35"/>
      <c r="K83" s="35"/>
      <c r="L83" s="38"/>
      <c r="M83" s="189"/>
      <c r="N83" s="190"/>
      <c r="O83" s="63"/>
      <c r="P83" s="63"/>
      <c r="Q83" s="63"/>
      <c r="R83" s="63"/>
      <c r="S83" s="63"/>
      <c r="T83" s="64"/>
      <c r="U83" s="33"/>
      <c r="V83" s="33"/>
      <c r="W83" s="33"/>
      <c r="X83" s="33"/>
      <c r="Y83" s="33"/>
      <c r="Z83" s="33"/>
      <c r="AA83" s="33"/>
      <c r="AB83" s="33"/>
      <c r="AC83" s="33"/>
      <c r="AD83" s="33"/>
      <c r="AE83" s="33"/>
      <c r="AT83" s="16" t="s">
        <v>184</v>
      </c>
      <c r="AU83" s="16" t="s">
        <v>83</v>
      </c>
    </row>
    <row r="84" spans="1:65" s="2" customFormat="1" ht="16.5" customHeight="1">
      <c r="A84" s="33"/>
      <c r="B84" s="34"/>
      <c r="C84" s="207" t="s">
        <v>85</v>
      </c>
      <c r="D84" s="207" t="s">
        <v>340</v>
      </c>
      <c r="E84" s="208" t="s">
        <v>1060</v>
      </c>
      <c r="F84" s="209" t="s">
        <v>1061</v>
      </c>
      <c r="G84" s="210" t="s">
        <v>1057</v>
      </c>
      <c r="H84" s="219"/>
      <c r="I84" s="212"/>
      <c r="J84" s="213">
        <f>ROUND(I84*H84,2)</f>
        <v>0</v>
      </c>
      <c r="K84" s="209" t="s">
        <v>174</v>
      </c>
      <c r="L84" s="38"/>
      <c r="M84" s="214" t="s">
        <v>35</v>
      </c>
      <c r="N84" s="215" t="s">
        <v>47</v>
      </c>
      <c r="O84" s="63"/>
      <c r="P84" s="171">
        <f>O84*H84</f>
        <v>0</v>
      </c>
      <c r="Q84" s="171">
        <v>0</v>
      </c>
      <c r="R84" s="171">
        <f>Q84*H84</f>
        <v>0</v>
      </c>
      <c r="S84" s="171">
        <v>0</v>
      </c>
      <c r="T84" s="172">
        <f>S84*H84</f>
        <v>0</v>
      </c>
      <c r="U84" s="33"/>
      <c r="V84" s="33"/>
      <c r="W84" s="33"/>
      <c r="X84" s="33"/>
      <c r="Y84" s="33"/>
      <c r="Z84" s="33"/>
      <c r="AA84" s="33"/>
      <c r="AB84" s="33"/>
      <c r="AC84" s="33"/>
      <c r="AD84" s="33"/>
      <c r="AE84" s="33"/>
      <c r="AR84" s="173" t="s">
        <v>1062</v>
      </c>
      <c r="AT84" s="173" t="s">
        <v>340</v>
      </c>
      <c r="AU84" s="173" t="s">
        <v>83</v>
      </c>
      <c r="AY84" s="16" t="s">
        <v>176</v>
      </c>
      <c r="BE84" s="174">
        <f>IF(N84="základní",J84,0)</f>
        <v>0</v>
      </c>
      <c r="BF84" s="174">
        <f>IF(N84="snížená",J84,0)</f>
        <v>0</v>
      </c>
      <c r="BG84" s="174">
        <f>IF(N84="zákl. přenesená",J84,0)</f>
        <v>0</v>
      </c>
      <c r="BH84" s="174">
        <f>IF(N84="sníž. přenesená",J84,0)</f>
        <v>0</v>
      </c>
      <c r="BI84" s="174">
        <f>IF(N84="nulová",J84,0)</f>
        <v>0</v>
      </c>
      <c r="BJ84" s="16" t="s">
        <v>83</v>
      </c>
      <c r="BK84" s="174">
        <f>ROUND(I84*H84,2)</f>
        <v>0</v>
      </c>
      <c r="BL84" s="16" t="s">
        <v>1062</v>
      </c>
      <c r="BM84" s="173" t="s">
        <v>1063</v>
      </c>
    </row>
    <row r="85" spans="1:65" s="2" customFormat="1" ht="36">
      <c r="A85" s="33"/>
      <c r="B85" s="34"/>
      <c r="C85" s="207" t="s">
        <v>187</v>
      </c>
      <c r="D85" s="207" t="s">
        <v>340</v>
      </c>
      <c r="E85" s="208" t="s">
        <v>1064</v>
      </c>
      <c r="F85" s="209" t="s">
        <v>1065</v>
      </c>
      <c r="G85" s="210" t="s">
        <v>1057</v>
      </c>
      <c r="H85" s="219"/>
      <c r="I85" s="212"/>
      <c r="J85" s="213">
        <f>ROUND(I85*H85,2)</f>
        <v>0</v>
      </c>
      <c r="K85" s="209" t="s">
        <v>174</v>
      </c>
      <c r="L85" s="38"/>
      <c r="M85" s="214" t="s">
        <v>35</v>
      </c>
      <c r="N85" s="215" t="s">
        <v>47</v>
      </c>
      <c r="O85" s="63"/>
      <c r="P85" s="171">
        <f>O85*H85</f>
        <v>0</v>
      </c>
      <c r="Q85" s="171">
        <v>0</v>
      </c>
      <c r="R85" s="171">
        <f>Q85*H85</f>
        <v>0</v>
      </c>
      <c r="S85" s="171">
        <v>0</v>
      </c>
      <c r="T85" s="172">
        <f>S85*H85</f>
        <v>0</v>
      </c>
      <c r="U85" s="33"/>
      <c r="V85" s="33"/>
      <c r="W85" s="33"/>
      <c r="X85" s="33"/>
      <c r="Y85" s="33"/>
      <c r="Z85" s="33"/>
      <c r="AA85" s="33"/>
      <c r="AB85" s="33"/>
      <c r="AC85" s="33"/>
      <c r="AD85" s="33"/>
      <c r="AE85" s="33"/>
      <c r="AR85" s="173" t="s">
        <v>1062</v>
      </c>
      <c r="AT85" s="173" t="s">
        <v>340</v>
      </c>
      <c r="AU85" s="173" t="s">
        <v>83</v>
      </c>
      <c r="AY85" s="16" t="s">
        <v>176</v>
      </c>
      <c r="BE85" s="174">
        <f>IF(N85="základní",J85,0)</f>
        <v>0</v>
      </c>
      <c r="BF85" s="174">
        <f>IF(N85="snížená",J85,0)</f>
        <v>0</v>
      </c>
      <c r="BG85" s="174">
        <f>IF(N85="zákl. přenesená",J85,0)</f>
        <v>0</v>
      </c>
      <c r="BH85" s="174">
        <f>IF(N85="sníž. přenesená",J85,0)</f>
        <v>0</v>
      </c>
      <c r="BI85" s="174">
        <f>IF(N85="nulová",J85,0)</f>
        <v>0</v>
      </c>
      <c r="BJ85" s="16" t="s">
        <v>83</v>
      </c>
      <c r="BK85" s="174">
        <f>ROUND(I85*H85,2)</f>
        <v>0</v>
      </c>
      <c r="BL85" s="16" t="s">
        <v>1062</v>
      </c>
      <c r="BM85" s="173" t="s">
        <v>1066</v>
      </c>
    </row>
    <row r="86" spans="1:65" s="2" customFormat="1" ht="16.5" customHeight="1">
      <c r="A86" s="33"/>
      <c r="B86" s="34"/>
      <c r="C86" s="207" t="s">
        <v>177</v>
      </c>
      <c r="D86" s="207" t="s">
        <v>340</v>
      </c>
      <c r="E86" s="208" t="s">
        <v>1067</v>
      </c>
      <c r="F86" s="209" t="s">
        <v>1068</v>
      </c>
      <c r="G86" s="210" t="s">
        <v>1057</v>
      </c>
      <c r="H86" s="219"/>
      <c r="I86" s="212"/>
      <c r="J86" s="213">
        <f>ROUND(I86*H86,2)</f>
        <v>0</v>
      </c>
      <c r="K86" s="209" t="s">
        <v>174</v>
      </c>
      <c r="L86" s="38"/>
      <c r="M86" s="214" t="s">
        <v>35</v>
      </c>
      <c r="N86" s="215" t="s">
        <v>47</v>
      </c>
      <c r="O86" s="63"/>
      <c r="P86" s="171">
        <f>O86*H86</f>
        <v>0</v>
      </c>
      <c r="Q86" s="171">
        <v>0</v>
      </c>
      <c r="R86" s="171">
        <f>Q86*H86</f>
        <v>0</v>
      </c>
      <c r="S86" s="171">
        <v>0</v>
      </c>
      <c r="T86" s="172">
        <f>S86*H86</f>
        <v>0</v>
      </c>
      <c r="U86" s="33"/>
      <c r="V86" s="33"/>
      <c r="W86" s="33"/>
      <c r="X86" s="33"/>
      <c r="Y86" s="33"/>
      <c r="Z86" s="33"/>
      <c r="AA86" s="33"/>
      <c r="AB86" s="33"/>
      <c r="AC86" s="33"/>
      <c r="AD86" s="33"/>
      <c r="AE86" s="33"/>
      <c r="AR86" s="173" t="s">
        <v>1062</v>
      </c>
      <c r="AT86" s="173" t="s">
        <v>340</v>
      </c>
      <c r="AU86" s="173" t="s">
        <v>83</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1062</v>
      </c>
      <c r="BM86" s="173" t="s">
        <v>1069</v>
      </c>
    </row>
    <row r="87" spans="1:65" s="2" customFormat="1" ht="48">
      <c r="A87" s="33"/>
      <c r="B87" s="34"/>
      <c r="C87" s="207" t="s">
        <v>197</v>
      </c>
      <c r="D87" s="207" t="s">
        <v>340</v>
      </c>
      <c r="E87" s="208" t="s">
        <v>1070</v>
      </c>
      <c r="F87" s="209" t="s">
        <v>1071</v>
      </c>
      <c r="G87" s="210" t="s">
        <v>237</v>
      </c>
      <c r="H87" s="211">
        <v>3750</v>
      </c>
      <c r="I87" s="212"/>
      <c r="J87" s="213">
        <f>ROUND(I87*H87,2)</f>
        <v>0</v>
      </c>
      <c r="K87" s="209" t="s">
        <v>174</v>
      </c>
      <c r="L87" s="38"/>
      <c r="M87" s="214" t="s">
        <v>35</v>
      </c>
      <c r="N87" s="215" t="s">
        <v>47</v>
      </c>
      <c r="O87" s="63"/>
      <c r="P87" s="171">
        <f>O87*H87</f>
        <v>0</v>
      </c>
      <c r="Q87" s="171">
        <v>0</v>
      </c>
      <c r="R87" s="171">
        <f>Q87*H87</f>
        <v>0</v>
      </c>
      <c r="S87" s="171">
        <v>0</v>
      </c>
      <c r="T87" s="172">
        <f>S87*H87</f>
        <v>0</v>
      </c>
      <c r="U87" s="33"/>
      <c r="V87" s="33"/>
      <c r="W87" s="33"/>
      <c r="X87" s="33"/>
      <c r="Y87" s="33"/>
      <c r="Z87" s="33"/>
      <c r="AA87" s="33"/>
      <c r="AB87" s="33"/>
      <c r="AC87" s="33"/>
      <c r="AD87" s="33"/>
      <c r="AE87" s="33"/>
      <c r="AR87" s="173" t="s">
        <v>177</v>
      </c>
      <c r="AT87" s="173" t="s">
        <v>340</v>
      </c>
      <c r="AU87" s="173" t="s">
        <v>83</v>
      </c>
      <c r="AY87" s="16" t="s">
        <v>176</v>
      </c>
      <c r="BE87" s="174">
        <f>IF(N87="základní",J87,0)</f>
        <v>0</v>
      </c>
      <c r="BF87" s="174">
        <f>IF(N87="snížená",J87,0)</f>
        <v>0</v>
      </c>
      <c r="BG87" s="174">
        <f>IF(N87="zákl. přenesená",J87,0)</f>
        <v>0</v>
      </c>
      <c r="BH87" s="174">
        <f>IF(N87="sníž. přenesená",J87,0)</f>
        <v>0</v>
      </c>
      <c r="BI87" s="174">
        <f>IF(N87="nulová",J87,0)</f>
        <v>0</v>
      </c>
      <c r="BJ87" s="16" t="s">
        <v>83</v>
      </c>
      <c r="BK87" s="174">
        <f>ROUND(I87*H87,2)</f>
        <v>0</v>
      </c>
      <c r="BL87" s="16" t="s">
        <v>177</v>
      </c>
      <c r="BM87" s="173" t="s">
        <v>1072</v>
      </c>
    </row>
    <row r="88" spans="1:65" s="12" customFormat="1" ht="11.25">
      <c r="B88" s="175"/>
      <c r="C88" s="176"/>
      <c r="D88" s="177" t="s">
        <v>179</v>
      </c>
      <c r="E88" s="178" t="s">
        <v>35</v>
      </c>
      <c r="F88" s="179" t="s">
        <v>1073</v>
      </c>
      <c r="G88" s="176"/>
      <c r="H88" s="180">
        <v>3750</v>
      </c>
      <c r="I88" s="181"/>
      <c r="J88" s="176"/>
      <c r="K88" s="176"/>
      <c r="L88" s="182"/>
      <c r="M88" s="183"/>
      <c r="N88" s="184"/>
      <c r="O88" s="184"/>
      <c r="P88" s="184"/>
      <c r="Q88" s="184"/>
      <c r="R88" s="184"/>
      <c r="S88" s="184"/>
      <c r="T88" s="185"/>
      <c r="AT88" s="186" t="s">
        <v>179</v>
      </c>
      <c r="AU88" s="186" t="s">
        <v>83</v>
      </c>
      <c r="AV88" s="12" t="s">
        <v>85</v>
      </c>
      <c r="AW88" s="12" t="s">
        <v>37</v>
      </c>
      <c r="AX88" s="12" t="s">
        <v>83</v>
      </c>
      <c r="AY88" s="186" t="s">
        <v>176</v>
      </c>
    </row>
    <row r="89" spans="1:65" s="2" customFormat="1" ht="16.5" customHeight="1">
      <c r="A89" s="33"/>
      <c r="B89" s="34"/>
      <c r="C89" s="207" t="s">
        <v>203</v>
      </c>
      <c r="D89" s="207" t="s">
        <v>340</v>
      </c>
      <c r="E89" s="208" t="s">
        <v>1074</v>
      </c>
      <c r="F89" s="209" t="s">
        <v>1075</v>
      </c>
      <c r="G89" s="210" t="s">
        <v>1057</v>
      </c>
      <c r="H89" s="219"/>
      <c r="I89" s="212"/>
      <c r="J89" s="213">
        <f>ROUND(I89*H89,2)</f>
        <v>0</v>
      </c>
      <c r="K89" s="209" t="s">
        <v>174</v>
      </c>
      <c r="L89" s="38"/>
      <c r="M89" s="214" t="s">
        <v>35</v>
      </c>
      <c r="N89" s="215" t="s">
        <v>47</v>
      </c>
      <c r="O89" s="63"/>
      <c r="P89" s="171">
        <f>O89*H89</f>
        <v>0</v>
      </c>
      <c r="Q89" s="171">
        <v>0</v>
      </c>
      <c r="R89" s="171">
        <f>Q89*H89</f>
        <v>0</v>
      </c>
      <c r="S89" s="171">
        <v>0</v>
      </c>
      <c r="T89" s="172">
        <f>S89*H89</f>
        <v>0</v>
      </c>
      <c r="U89" s="33"/>
      <c r="V89" s="33"/>
      <c r="W89" s="33"/>
      <c r="X89" s="33"/>
      <c r="Y89" s="33"/>
      <c r="Z89" s="33"/>
      <c r="AA89" s="33"/>
      <c r="AB89" s="33"/>
      <c r="AC89" s="33"/>
      <c r="AD89" s="33"/>
      <c r="AE89" s="33"/>
      <c r="AR89" s="173" t="s">
        <v>1062</v>
      </c>
      <c r="AT89" s="173" t="s">
        <v>340</v>
      </c>
      <c r="AU89" s="173" t="s">
        <v>83</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1062</v>
      </c>
      <c r="BM89" s="173" t="s">
        <v>1076</v>
      </c>
    </row>
    <row r="90" spans="1:65" s="2" customFormat="1" ht="16.5" customHeight="1">
      <c r="A90" s="33"/>
      <c r="B90" s="34"/>
      <c r="C90" s="207" t="s">
        <v>208</v>
      </c>
      <c r="D90" s="207" t="s">
        <v>340</v>
      </c>
      <c r="E90" s="208" t="s">
        <v>1077</v>
      </c>
      <c r="F90" s="209" t="s">
        <v>1078</v>
      </c>
      <c r="G90" s="210" t="s">
        <v>1057</v>
      </c>
      <c r="H90" s="219"/>
      <c r="I90" s="212"/>
      <c r="J90" s="213">
        <f>ROUND(I90*H90,2)</f>
        <v>0</v>
      </c>
      <c r="K90" s="209" t="s">
        <v>174</v>
      </c>
      <c r="L90" s="38"/>
      <c r="M90" s="214" t="s">
        <v>35</v>
      </c>
      <c r="N90" s="215" t="s">
        <v>47</v>
      </c>
      <c r="O90" s="63"/>
      <c r="P90" s="171">
        <f>O90*H90</f>
        <v>0</v>
      </c>
      <c r="Q90" s="171">
        <v>0</v>
      </c>
      <c r="R90" s="171">
        <f>Q90*H90</f>
        <v>0</v>
      </c>
      <c r="S90" s="171">
        <v>0</v>
      </c>
      <c r="T90" s="172">
        <f>S90*H90</f>
        <v>0</v>
      </c>
      <c r="U90" s="33"/>
      <c r="V90" s="33"/>
      <c r="W90" s="33"/>
      <c r="X90" s="33"/>
      <c r="Y90" s="33"/>
      <c r="Z90" s="33"/>
      <c r="AA90" s="33"/>
      <c r="AB90" s="33"/>
      <c r="AC90" s="33"/>
      <c r="AD90" s="33"/>
      <c r="AE90" s="33"/>
      <c r="AR90" s="173" t="s">
        <v>177</v>
      </c>
      <c r="AT90" s="173" t="s">
        <v>340</v>
      </c>
      <c r="AU90" s="173" t="s">
        <v>83</v>
      </c>
      <c r="AY90" s="16" t="s">
        <v>176</v>
      </c>
      <c r="BE90" s="174">
        <f>IF(N90="základní",J90,0)</f>
        <v>0</v>
      </c>
      <c r="BF90" s="174">
        <f>IF(N90="snížená",J90,0)</f>
        <v>0</v>
      </c>
      <c r="BG90" s="174">
        <f>IF(N90="zákl. přenesená",J90,0)</f>
        <v>0</v>
      </c>
      <c r="BH90" s="174">
        <f>IF(N90="sníž. přenesená",J90,0)</f>
        <v>0</v>
      </c>
      <c r="BI90" s="174">
        <f>IF(N90="nulová",J90,0)</f>
        <v>0</v>
      </c>
      <c r="BJ90" s="16" t="s">
        <v>83</v>
      </c>
      <c r="BK90" s="174">
        <f>ROUND(I90*H90,2)</f>
        <v>0</v>
      </c>
      <c r="BL90" s="16" t="s">
        <v>177</v>
      </c>
      <c r="BM90" s="173" t="s">
        <v>1079</v>
      </c>
    </row>
    <row r="91" spans="1:65" s="2" customFormat="1" ht="19.5">
      <c r="A91" s="33"/>
      <c r="B91" s="34"/>
      <c r="C91" s="35"/>
      <c r="D91" s="177" t="s">
        <v>184</v>
      </c>
      <c r="E91" s="35"/>
      <c r="F91" s="187" t="s">
        <v>1080</v>
      </c>
      <c r="G91" s="35"/>
      <c r="H91" s="35"/>
      <c r="I91" s="188"/>
      <c r="J91" s="35"/>
      <c r="K91" s="35"/>
      <c r="L91" s="38"/>
      <c r="M91" s="189"/>
      <c r="N91" s="190"/>
      <c r="O91" s="63"/>
      <c r="P91" s="63"/>
      <c r="Q91" s="63"/>
      <c r="R91" s="63"/>
      <c r="S91" s="63"/>
      <c r="T91" s="64"/>
      <c r="U91" s="33"/>
      <c r="V91" s="33"/>
      <c r="W91" s="33"/>
      <c r="X91" s="33"/>
      <c r="Y91" s="33"/>
      <c r="Z91" s="33"/>
      <c r="AA91" s="33"/>
      <c r="AB91" s="33"/>
      <c r="AC91" s="33"/>
      <c r="AD91" s="33"/>
      <c r="AE91" s="33"/>
      <c r="AT91" s="16" t="s">
        <v>184</v>
      </c>
      <c r="AU91" s="16" t="s">
        <v>83</v>
      </c>
    </row>
    <row r="92" spans="1:65" s="2" customFormat="1" ht="16.5" customHeight="1">
      <c r="A92" s="33"/>
      <c r="B92" s="34"/>
      <c r="C92" s="207" t="s">
        <v>175</v>
      </c>
      <c r="D92" s="207" t="s">
        <v>340</v>
      </c>
      <c r="E92" s="208" t="s">
        <v>1081</v>
      </c>
      <c r="F92" s="209" t="s">
        <v>1082</v>
      </c>
      <c r="G92" s="210" t="s">
        <v>1057</v>
      </c>
      <c r="H92" s="219"/>
      <c r="I92" s="212"/>
      <c r="J92" s="213">
        <f>ROUND(I92*H92,2)</f>
        <v>0</v>
      </c>
      <c r="K92" s="209" t="s">
        <v>174</v>
      </c>
      <c r="L92" s="38"/>
      <c r="M92" s="214" t="s">
        <v>35</v>
      </c>
      <c r="N92" s="215" t="s">
        <v>47</v>
      </c>
      <c r="O92" s="63"/>
      <c r="P92" s="171">
        <f>O92*H92</f>
        <v>0</v>
      </c>
      <c r="Q92" s="171">
        <v>0</v>
      </c>
      <c r="R92" s="171">
        <f>Q92*H92</f>
        <v>0</v>
      </c>
      <c r="S92" s="171">
        <v>0</v>
      </c>
      <c r="T92" s="172">
        <f>S92*H92</f>
        <v>0</v>
      </c>
      <c r="U92" s="33"/>
      <c r="V92" s="33"/>
      <c r="W92" s="33"/>
      <c r="X92" s="33"/>
      <c r="Y92" s="33"/>
      <c r="Z92" s="33"/>
      <c r="AA92" s="33"/>
      <c r="AB92" s="33"/>
      <c r="AC92" s="33"/>
      <c r="AD92" s="33"/>
      <c r="AE92" s="33"/>
      <c r="AR92" s="173" t="s">
        <v>177</v>
      </c>
      <c r="AT92" s="173" t="s">
        <v>340</v>
      </c>
      <c r="AU92" s="173" t="s">
        <v>83</v>
      </c>
      <c r="AY92" s="16" t="s">
        <v>176</v>
      </c>
      <c r="BE92" s="174">
        <f>IF(N92="základní",J92,0)</f>
        <v>0</v>
      </c>
      <c r="BF92" s="174">
        <f>IF(N92="snížená",J92,0)</f>
        <v>0</v>
      </c>
      <c r="BG92" s="174">
        <f>IF(N92="zákl. přenesená",J92,0)</f>
        <v>0</v>
      </c>
      <c r="BH92" s="174">
        <f>IF(N92="sníž. přenesená",J92,0)</f>
        <v>0</v>
      </c>
      <c r="BI92" s="174">
        <f>IF(N92="nulová",J92,0)</f>
        <v>0</v>
      </c>
      <c r="BJ92" s="16" t="s">
        <v>83</v>
      </c>
      <c r="BK92" s="174">
        <f>ROUND(I92*H92,2)</f>
        <v>0</v>
      </c>
      <c r="BL92" s="16" t="s">
        <v>177</v>
      </c>
      <c r="BM92" s="173" t="s">
        <v>1083</v>
      </c>
    </row>
    <row r="93" spans="1:65" s="2" customFormat="1" ht="19.5">
      <c r="A93" s="33"/>
      <c r="B93" s="34"/>
      <c r="C93" s="35"/>
      <c r="D93" s="177" t="s">
        <v>184</v>
      </c>
      <c r="E93" s="35"/>
      <c r="F93" s="187" t="s">
        <v>1080</v>
      </c>
      <c r="G93" s="35"/>
      <c r="H93" s="35"/>
      <c r="I93" s="188"/>
      <c r="J93" s="35"/>
      <c r="K93" s="35"/>
      <c r="L93" s="38"/>
      <c r="M93" s="189"/>
      <c r="N93" s="190"/>
      <c r="O93" s="63"/>
      <c r="P93" s="63"/>
      <c r="Q93" s="63"/>
      <c r="R93" s="63"/>
      <c r="S93" s="63"/>
      <c r="T93" s="64"/>
      <c r="U93" s="33"/>
      <c r="V93" s="33"/>
      <c r="W93" s="33"/>
      <c r="X93" s="33"/>
      <c r="Y93" s="33"/>
      <c r="Z93" s="33"/>
      <c r="AA93" s="33"/>
      <c r="AB93" s="33"/>
      <c r="AC93" s="33"/>
      <c r="AD93" s="33"/>
      <c r="AE93" s="33"/>
      <c r="AT93" s="16" t="s">
        <v>184</v>
      </c>
      <c r="AU93" s="16" t="s">
        <v>83</v>
      </c>
    </row>
    <row r="94" spans="1:65" s="2" customFormat="1" ht="16.5" customHeight="1">
      <c r="A94" s="33"/>
      <c r="B94" s="34"/>
      <c r="C94" s="207" t="s">
        <v>218</v>
      </c>
      <c r="D94" s="207" t="s">
        <v>340</v>
      </c>
      <c r="E94" s="208" t="s">
        <v>1084</v>
      </c>
      <c r="F94" s="209" t="s">
        <v>1085</v>
      </c>
      <c r="G94" s="210" t="s">
        <v>1057</v>
      </c>
      <c r="H94" s="219"/>
      <c r="I94" s="212"/>
      <c r="J94" s="213">
        <f>ROUND(I94*H94,2)</f>
        <v>0</v>
      </c>
      <c r="K94" s="209" t="s">
        <v>174</v>
      </c>
      <c r="L94" s="38"/>
      <c r="M94" s="220" t="s">
        <v>35</v>
      </c>
      <c r="N94" s="221" t="s">
        <v>47</v>
      </c>
      <c r="O94" s="222"/>
      <c r="P94" s="223">
        <f>O94*H94</f>
        <v>0</v>
      </c>
      <c r="Q94" s="223">
        <v>0</v>
      </c>
      <c r="R94" s="223">
        <f>Q94*H94</f>
        <v>0</v>
      </c>
      <c r="S94" s="223">
        <v>0</v>
      </c>
      <c r="T94" s="224">
        <f>S94*H94</f>
        <v>0</v>
      </c>
      <c r="U94" s="33"/>
      <c r="V94" s="33"/>
      <c r="W94" s="33"/>
      <c r="X94" s="33"/>
      <c r="Y94" s="33"/>
      <c r="Z94" s="33"/>
      <c r="AA94" s="33"/>
      <c r="AB94" s="33"/>
      <c r="AC94" s="33"/>
      <c r="AD94" s="33"/>
      <c r="AE94" s="33"/>
      <c r="AR94" s="173" t="s">
        <v>1062</v>
      </c>
      <c r="AT94" s="173" t="s">
        <v>340</v>
      </c>
      <c r="AU94" s="173" t="s">
        <v>83</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1062</v>
      </c>
      <c r="BM94" s="173" t="s">
        <v>1086</v>
      </c>
    </row>
    <row r="95" spans="1:65" s="2" customFormat="1" ht="6.95" customHeight="1">
      <c r="A95" s="33"/>
      <c r="B95" s="46"/>
      <c r="C95" s="47"/>
      <c r="D95" s="47"/>
      <c r="E95" s="47"/>
      <c r="F95" s="47"/>
      <c r="G95" s="47"/>
      <c r="H95" s="47"/>
      <c r="I95" s="47"/>
      <c r="J95" s="47"/>
      <c r="K95" s="47"/>
      <c r="L95" s="38"/>
      <c r="M95" s="33"/>
      <c r="O95" s="33"/>
      <c r="P95" s="33"/>
      <c r="Q95" s="33"/>
      <c r="R95" s="33"/>
      <c r="S95" s="33"/>
      <c r="T95" s="33"/>
      <c r="U95" s="33"/>
      <c r="V95" s="33"/>
      <c r="W95" s="33"/>
      <c r="X95" s="33"/>
      <c r="Y95" s="33"/>
      <c r="Z95" s="33"/>
      <c r="AA95" s="33"/>
      <c r="AB95" s="33"/>
      <c r="AC95" s="33"/>
      <c r="AD95" s="33"/>
      <c r="AE95" s="33"/>
    </row>
  </sheetData>
  <sheetProtection algorithmName="SHA-512" hashValue="CLj5gClJLOR2N4kzIlRlQVPFcz272W6iL9IG34SlZ4SVX5M0CXPkiIt1yjaaPtKPlArr+GUyl84GGu5AWiS5VA==" saltValue="GMAJOGGHAi4OiUBnrNUaEb6Nx6buaK6iCnqxOfa6l5+0eMw4kXyQjDflkY9GSCCZ7df2GSc2h5QXvFnaVrlWwA==" spinCount="100000" sheet="1" objects="1" scenarios="1" formatColumns="0" formatRows="0" autoFilter="0"/>
  <autoFilter ref="C79:K94"/>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25" customWidth="1"/>
    <col min="2" max="2" width="1.6640625" style="225" customWidth="1"/>
    <col min="3" max="4" width="5" style="225" customWidth="1"/>
    <col min="5" max="5" width="11.6640625" style="225" customWidth="1"/>
    <col min="6" max="6" width="9.1640625" style="225" customWidth="1"/>
    <col min="7" max="7" width="5" style="225" customWidth="1"/>
    <col min="8" max="8" width="77.83203125" style="225" customWidth="1"/>
    <col min="9" max="10" width="20" style="225" customWidth="1"/>
    <col min="11" max="11" width="1.6640625" style="225" customWidth="1"/>
  </cols>
  <sheetData>
    <row r="1" spans="2:11" s="1" customFormat="1" ht="37.5" customHeight="1"/>
    <row r="2" spans="2:11" s="1" customFormat="1" ht="7.5" customHeight="1">
      <c r="B2" s="226"/>
      <c r="C2" s="227"/>
      <c r="D2" s="227"/>
      <c r="E2" s="227"/>
      <c r="F2" s="227"/>
      <c r="G2" s="227"/>
      <c r="H2" s="227"/>
      <c r="I2" s="227"/>
      <c r="J2" s="227"/>
      <c r="K2" s="228"/>
    </row>
    <row r="3" spans="2:11" s="14" customFormat="1" ht="45" customHeight="1">
      <c r="B3" s="229"/>
      <c r="C3" s="361" t="s">
        <v>1087</v>
      </c>
      <c r="D3" s="361"/>
      <c r="E3" s="361"/>
      <c r="F3" s="361"/>
      <c r="G3" s="361"/>
      <c r="H3" s="361"/>
      <c r="I3" s="361"/>
      <c r="J3" s="361"/>
      <c r="K3" s="230"/>
    </row>
    <row r="4" spans="2:11" s="1" customFormat="1" ht="25.5" customHeight="1">
      <c r="B4" s="231"/>
      <c r="C4" s="366" t="s">
        <v>1088</v>
      </c>
      <c r="D4" s="366"/>
      <c r="E4" s="366"/>
      <c r="F4" s="366"/>
      <c r="G4" s="366"/>
      <c r="H4" s="366"/>
      <c r="I4" s="366"/>
      <c r="J4" s="366"/>
      <c r="K4" s="232"/>
    </row>
    <row r="5" spans="2:11" s="1" customFormat="1" ht="5.25" customHeight="1">
      <c r="B5" s="231"/>
      <c r="C5" s="233"/>
      <c r="D5" s="233"/>
      <c r="E5" s="233"/>
      <c r="F5" s="233"/>
      <c r="G5" s="233"/>
      <c r="H5" s="233"/>
      <c r="I5" s="233"/>
      <c r="J5" s="233"/>
      <c r="K5" s="232"/>
    </row>
    <row r="6" spans="2:11" s="1" customFormat="1" ht="15" customHeight="1">
      <c r="B6" s="231"/>
      <c r="C6" s="365" t="s">
        <v>1089</v>
      </c>
      <c r="D6" s="365"/>
      <c r="E6" s="365"/>
      <c r="F6" s="365"/>
      <c r="G6" s="365"/>
      <c r="H6" s="365"/>
      <c r="I6" s="365"/>
      <c r="J6" s="365"/>
      <c r="K6" s="232"/>
    </row>
    <row r="7" spans="2:11" s="1" customFormat="1" ht="15" customHeight="1">
      <c r="B7" s="235"/>
      <c r="C7" s="365" t="s">
        <v>1090</v>
      </c>
      <c r="D7" s="365"/>
      <c r="E7" s="365"/>
      <c r="F7" s="365"/>
      <c r="G7" s="365"/>
      <c r="H7" s="365"/>
      <c r="I7" s="365"/>
      <c r="J7" s="365"/>
      <c r="K7" s="232"/>
    </row>
    <row r="8" spans="2:11" s="1" customFormat="1" ht="12.75" customHeight="1">
      <c r="B8" s="235"/>
      <c r="C8" s="234"/>
      <c r="D8" s="234"/>
      <c r="E8" s="234"/>
      <c r="F8" s="234"/>
      <c r="G8" s="234"/>
      <c r="H8" s="234"/>
      <c r="I8" s="234"/>
      <c r="J8" s="234"/>
      <c r="K8" s="232"/>
    </row>
    <row r="9" spans="2:11" s="1" customFormat="1" ht="15" customHeight="1">
      <c r="B9" s="235"/>
      <c r="C9" s="365" t="s">
        <v>1091</v>
      </c>
      <c r="D9" s="365"/>
      <c r="E9" s="365"/>
      <c r="F9" s="365"/>
      <c r="G9" s="365"/>
      <c r="H9" s="365"/>
      <c r="I9" s="365"/>
      <c r="J9" s="365"/>
      <c r="K9" s="232"/>
    </row>
    <row r="10" spans="2:11" s="1" customFormat="1" ht="15" customHeight="1">
      <c r="B10" s="235"/>
      <c r="C10" s="234"/>
      <c r="D10" s="365" t="s">
        <v>1092</v>
      </c>
      <c r="E10" s="365"/>
      <c r="F10" s="365"/>
      <c r="G10" s="365"/>
      <c r="H10" s="365"/>
      <c r="I10" s="365"/>
      <c r="J10" s="365"/>
      <c r="K10" s="232"/>
    </row>
    <row r="11" spans="2:11" s="1" customFormat="1" ht="15" customHeight="1">
      <c r="B11" s="235"/>
      <c r="C11" s="236"/>
      <c r="D11" s="365" t="s">
        <v>1093</v>
      </c>
      <c r="E11" s="365"/>
      <c r="F11" s="365"/>
      <c r="G11" s="365"/>
      <c r="H11" s="365"/>
      <c r="I11" s="365"/>
      <c r="J11" s="365"/>
      <c r="K11" s="232"/>
    </row>
    <row r="12" spans="2:11" s="1" customFormat="1" ht="15" customHeight="1">
      <c r="B12" s="235"/>
      <c r="C12" s="236"/>
      <c r="D12" s="234"/>
      <c r="E12" s="234"/>
      <c r="F12" s="234"/>
      <c r="G12" s="234"/>
      <c r="H12" s="234"/>
      <c r="I12" s="234"/>
      <c r="J12" s="234"/>
      <c r="K12" s="232"/>
    </row>
    <row r="13" spans="2:11" s="1" customFormat="1" ht="15" customHeight="1">
      <c r="B13" s="235"/>
      <c r="C13" s="236"/>
      <c r="D13" s="237" t="s">
        <v>1094</v>
      </c>
      <c r="E13" s="234"/>
      <c r="F13" s="234"/>
      <c r="G13" s="234"/>
      <c r="H13" s="234"/>
      <c r="I13" s="234"/>
      <c r="J13" s="234"/>
      <c r="K13" s="232"/>
    </row>
    <row r="14" spans="2:11" s="1" customFormat="1" ht="12.75" customHeight="1">
      <c r="B14" s="235"/>
      <c r="C14" s="236"/>
      <c r="D14" s="236"/>
      <c r="E14" s="236"/>
      <c r="F14" s="236"/>
      <c r="G14" s="236"/>
      <c r="H14" s="236"/>
      <c r="I14" s="236"/>
      <c r="J14" s="236"/>
      <c r="K14" s="232"/>
    </row>
    <row r="15" spans="2:11" s="1" customFormat="1" ht="15" customHeight="1">
      <c r="B15" s="235"/>
      <c r="C15" s="236"/>
      <c r="D15" s="365" t="s">
        <v>1095</v>
      </c>
      <c r="E15" s="365"/>
      <c r="F15" s="365"/>
      <c r="G15" s="365"/>
      <c r="H15" s="365"/>
      <c r="I15" s="365"/>
      <c r="J15" s="365"/>
      <c r="K15" s="232"/>
    </row>
    <row r="16" spans="2:11" s="1" customFormat="1" ht="15" customHeight="1">
      <c r="B16" s="235"/>
      <c r="C16" s="236"/>
      <c r="D16" s="365" t="s">
        <v>1096</v>
      </c>
      <c r="E16" s="365"/>
      <c r="F16" s="365"/>
      <c r="G16" s="365"/>
      <c r="H16" s="365"/>
      <c r="I16" s="365"/>
      <c r="J16" s="365"/>
      <c r="K16" s="232"/>
    </row>
    <row r="17" spans="2:11" s="1" customFormat="1" ht="15" customHeight="1">
      <c r="B17" s="235"/>
      <c r="C17" s="236"/>
      <c r="D17" s="365" t="s">
        <v>1097</v>
      </c>
      <c r="E17" s="365"/>
      <c r="F17" s="365"/>
      <c r="G17" s="365"/>
      <c r="H17" s="365"/>
      <c r="I17" s="365"/>
      <c r="J17" s="365"/>
      <c r="K17" s="232"/>
    </row>
    <row r="18" spans="2:11" s="1" customFormat="1" ht="15" customHeight="1">
      <c r="B18" s="235"/>
      <c r="C18" s="236"/>
      <c r="D18" s="236"/>
      <c r="E18" s="238" t="s">
        <v>82</v>
      </c>
      <c r="F18" s="365" t="s">
        <v>1098</v>
      </c>
      <c r="G18" s="365"/>
      <c r="H18" s="365"/>
      <c r="I18" s="365"/>
      <c r="J18" s="365"/>
      <c r="K18" s="232"/>
    </row>
    <row r="19" spans="2:11" s="1" customFormat="1" ht="15" customHeight="1">
      <c r="B19" s="235"/>
      <c r="C19" s="236"/>
      <c r="D19" s="236"/>
      <c r="E19" s="238" t="s">
        <v>1099</v>
      </c>
      <c r="F19" s="365" t="s">
        <v>1100</v>
      </c>
      <c r="G19" s="365"/>
      <c r="H19" s="365"/>
      <c r="I19" s="365"/>
      <c r="J19" s="365"/>
      <c r="K19" s="232"/>
    </row>
    <row r="20" spans="2:11" s="1" customFormat="1" ht="15" customHeight="1">
      <c r="B20" s="235"/>
      <c r="C20" s="236"/>
      <c r="D20" s="236"/>
      <c r="E20" s="238" t="s">
        <v>1101</v>
      </c>
      <c r="F20" s="365" t="s">
        <v>1102</v>
      </c>
      <c r="G20" s="365"/>
      <c r="H20" s="365"/>
      <c r="I20" s="365"/>
      <c r="J20" s="365"/>
      <c r="K20" s="232"/>
    </row>
    <row r="21" spans="2:11" s="1" customFormat="1" ht="15" customHeight="1">
      <c r="B21" s="235"/>
      <c r="C21" s="236"/>
      <c r="D21" s="236"/>
      <c r="E21" s="238" t="s">
        <v>140</v>
      </c>
      <c r="F21" s="365" t="s">
        <v>141</v>
      </c>
      <c r="G21" s="365"/>
      <c r="H21" s="365"/>
      <c r="I21" s="365"/>
      <c r="J21" s="365"/>
      <c r="K21" s="232"/>
    </row>
    <row r="22" spans="2:11" s="1" customFormat="1" ht="15" customHeight="1">
      <c r="B22" s="235"/>
      <c r="C22" s="236"/>
      <c r="D22" s="236"/>
      <c r="E22" s="238" t="s">
        <v>475</v>
      </c>
      <c r="F22" s="365" t="s">
        <v>476</v>
      </c>
      <c r="G22" s="365"/>
      <c r="H22" s="365"/>
      <c r="I22" s="365"/>
      <c r="J22" s="365"/>
      <c r="K22" s="232"/>
    </row>
    <row r="23" spans="2:11" s="1" customFormat="1" ht="15" customHeight="1">
      <c r="B23" s="235"/>
      <c r="C23" s="236"/>
      <c r="D23" s="236"/>
      <c r="E23" s="238" t="s">
        <v>89</v>
      </c>
      <c r="F23" s="365" t="s">
        <v>1103</v>
      </c>
      <c r="G23" s="365"/>
      <c r="H23" s="365"/>
      <c r="I23" s="365"/>
      <c r="J23" s="365"/>
      <c r="K23" s="232"/>
    </row>
    <row r="24" spans="2:11" s="1" customFormat="1" ht="12.75" customHeight="1">
      <c r="B24" s="235"/>
      <c r="C24" s="236"/>
      <c r="D24" s="236"/>
      <c r="E24" s="236"/>
      <c r="F24" s="236"/>
      <c r="G24" s="236"/>
      <c r="H24" s="236"/>
      <c r="I24" s="236"/>
      <c r="J24" s="236"/>
      <c r="K24" s="232"/>
    </row>
    <row r="25" spans="2:11" s="1" customFormat="1" ht="15" customHeight="1">
      <c r="B25" s="235"/>
      <c r="C25" s="365" t="s">
        <v>1104</v>
      </c>
      <c r="D25" s="365"/>
      <c r="E25" s="365"/>
      <c r="F25" s="365"/>
      <c r="G25" s="365"/>
      <c r="H25" s="365"/>
      <c r="I25" s="365"/>
      <c r="J25" s="365"/>
      <c r="K25" s="232"/>
    </row>
    <row r="26" spans="2:11" s="1" customFormat="1" ht="15" customHeight="1">
      <c r="B26" s="235"/>
      <c r="C26" s="365" t="s">
        <v>1105</v>
      </c>
      <c r="D26" s="365"/>
      <c r="E26" s="365"/>
      <c r="F26" s="365"/>
      <c r="G26" s="365"/>
      <c r="H26" s="365"/>
      <c r="I26" s="365"/>
      <c r="J26" s="365"/>
      <c r="K26" s="232"/>
    </row>
    <row r="27" spans="2:11" s="1" customFormat="1" ht="15" customHeight="1">
      <c r="B27" s="235"/>
      <c r="C27" s="234"/>
      <c r="D27" s="365" t="s">
        <v>1106</v>
      </c>
      <c r="E27" s="365"/>
      <c r="F27" s="365"/>
      <c r="G27" s="365"/>
      <c r="H27" s="365"/>
      <c r="I27" s="365"/>
      <c r="J27" s="365"/>
      <c r="K27" s="232"/>
    </row>
    <row r="28" spans="2:11" s="1" customFormat="1" ht="15" customHeight="1">
      <c r="B28" s="235"/>
      <c r="C28" s="236"/>
      <c r="D28" s="365" t="s">
        <v>1107</v>
      </c>
      <c r="E28" s="365"/>
      <c r="F28" s="365"/>
      <c r="G28" s="365"/>
      <c r="H28" s="365"/>
      <c r="I28" s="365"/>
      <c r="J28" s="365"/>
      <c r="K28" s="232"/>
    </row>
    <row r="29" spans="2:11" s="1" customFormat="1" ht="12.75" customHeight="1">
      <c r="B29" s="235"/>
      <c r="C29" s="236"/>
      <c r="D29" s="236"/>
      <c r="E29" s="236"/>
      <c r="F29" s="236"/>
      <c r="G29" s="236"/>
      <c r="H29" s="236"/>
      <c r="I29" s="236"/>
      <c r="J29" s="236"/>
      <c r="K29" s="232"/>
    </row>
    <row r="30" spans="2:11" s="1" customFormat="1" ht="15" customHeight="1">
      <c r="B30" s="235"/>
      <c r="C30" s="236"/>
      <c r="D30" s="365" t="s">
        <v>1108</v>
      </c>
      <c r="E30" s="365"/>
      <c r="F30" s="365"/>
      <c r="G30" s="365"/>
      <c r="H30" s="365"/>
      <c r="I30" s="365"/>
      <c r="J30" s="365"/>
      <c r="K30" s="232"/>
    </row>
    <row r="31" spans="2:11" s="1" customFormat="1" ht="15" customHeight="1">
      <c r="B31" s="235"/>
      <c r="C31" s="236"/>
      <c r="D31" s="365" t="s">
        <v>1109</v>
      </c>
      <c r="E31" s="365"/>
      <c r="F31" s="365"/>
      <c r="G31" s="365"/>
      <c r="H31" s="365"/>
      <c r="I31" s="365"/>
      <c r="J31" s="365"/>
      <c r="K31" s="232"/>
    </row>
    <row r="32" spans="2:11" s="1" customFormat="1" ht="12.75" customHeight="1">
      <c r="B32" s="235"/>
      <c r="C32" s="236"/>
      <c r="D32" s="236"/>
      <c r="E32" s="236"/>
      <c r="F32" s="236"/>
      <c r="G32" s="236"/>
      <c r="H32" s="236"/>
      <c r="I32" s="236"/>
      <c r="J32" s="236"/>
      <c r="K32" s="232"/>
    </row>
    <row r="33" spans="2:11" s="1" customFormat="1" ht="15" customHeight="1">
      <c r="B33" s="235"/>
      <c r="C33" s="236"/>
      <c r="D33" s="365" t="s">
        <v>1110</v>
      </c>
      <c r="E33" s="365"/>
      <c r="F33" s="365"/>
      <c r="G33" s="365"/>
      <c r="H33" s="365"/>
      <c r="I33" s="365"/>
      <c r="J33" s="365"/>
      <c r="K33" s="232"/>
    </row>
    <row r="34" spans="2:11" s="1" customFormat="1" ht="15" customHeight="1">
      <c r="B34" s="235"/>
      <c r="C34" s="236"/>
      <c r="D34" s="365" t="s">
        <v>1111</v>
      </c>
      <c r="E34" s="365"/>
      <c r="F34" s="365"/>
      <c r="G34" s="365"/>
      <c r="H34" s="365"/>
      <c r="I34" s="365"/>
      <c r="J34" s="365"/>
      <c r="K34" s="232"/>
    </row>
    <row r="35" spans="2:11" s="1" customFormat="1" ht="15" customHeight="1">
      <c r="B35" s="235"/>
      <c r="C35" s="236"/>
      <c r="D35" s="365" t="s">
        <v>1112</v>
      </c>
      <c r="E35" s="365"/>
      <c r="F35" s="365"/>
      <c r="G35" s="365"/>
      <c r="H35" s="365"/>
      <c r="I35" s="365"/>
      <c r="J35" s="365"/>
      <c r="K35" s="232"/>
    </row>
    <row r="36" spans="2:11" s="1" customFormat="1" ht="15" customHeight="1">
      <c r="B36" s="235"/>
      <c r="C36" s="236"/>
      <c r="D36" s="234"/>
      <c r="E36" s="237" t="s">
        <v>158</v>
      </c>
      <c r="F36" s="234"/>
      <c r="G36" s="365" t="s">
        <v>1113</v>
      </c>
      <c r="H36" s="365"/>
      <c r="I36" s="365"/>
      <c r="J36" s="365"/>
      <c r="K36" s="232"/>
    </row>
    <row r="37" spans="2:11" s="1" customFormat="1" ht="30.75" customHeight="1">
      <c r="B37" s="235"/>
      <c r="C37" s="236"/>
      <c r="D37" s="234"/>
      <c r="E37" s="237" t="s">
        <v>1114</v>
      </c>
      <c r="F37" s="234"/>
      <c r="G37" s="365" t="s">
        <v>1115</v>
      </c>
      <c r="H37" s="365"/>
      <c r="I37" s="365"/>
      <c r="J37" s="365"/>
      <c r="K37" s="232"/>
    </row>
    <row r="38" spans="2:11" s="1" customFormat="1" ht="15" customHeight="1">
      <c r="B38" s="235"/>
      <c r="C38" s="236"/>
      <c r="D38" s="234"/>
      <c r="E38" s="237" t="s">
        <v>57</v>
      </c>
      <c r="F38" s="234"/>
      <c r="G38" s="365" t="s">
        <v>1116</v>
      </c>
      <c r="H38" s="365"/>
      <c r="I38" s="365"/>
      <c r="J38" s="365"/>
      <c r="K38" s="232"/>
    </row>
    <row r="39" spans="2:11" s="1" customFormat="1" ht="15" customHeight="1">
      <c r="B39" s="235"/>
      <c r="C39" s="236"/>
      <c r="D39" s="234"/>
      <c r="E39" s="237" t="s">
        <v>58</v>
      </c>
      <c r="F39" s="234"/>
      <c r="G39" s="365" t="s">
        <v>1117</v>
      </c>
      <c r="H39" s="365"/>
      <c r="I39" s="365"/>
      <c r="J39" s="365"/>
      <c r="K39" s="232"/>
    </row>
    <row r="40" spans="2:11" s="1" customFormat="1" ht="15" customHeight="1">
      <c r="B40" s="235"/>
      <c r="C40" s="236"/>
      <c r="D40" s="234"/>
      <c r="E40" s="237" t="s">
        <v>159</v>
      </c>
      <c r="F40" s="234"/>
      <c r="G40" s="365" t="s">
        <v>1118</v>
      </c>
      <c r="H40" s="365"/>
      <c r="I40" s="365"/>
      <c r="J40" s="365"/>
      <c r="K40" s="232"/>
    </row>
    <row r="41" spans="2:11" s="1" customFormat="1" ht="15" customHeight="1">
      <c r="B41" s="235"/>
      <c r="C41" s="236"/>
      <c r="D41" s="234"/>
      <c r="E41" s="237" t="s">
        <v>160</v>
      </c>
      <c r="F41" s="234"/>
      <c r="G41" s="365" t="s">
        <v>1119</v>
      </c>
      <c r="H41" s="365"/>
      <c r="I41" s="365"/>
      <c r="J41" s="365"/>
      <c r="K41" s="232"/>
    </row>
    <row r="42" spans="2:11" s="1" customFormat="1" ht="15" customHeight="1">
      <c r="B42" s="235"/>
      <c r="C42" s="236"/>
      <c r="D42" s="234"/>
      <c r="E42" s="237" t="s">
        <v>1120</v>
      </c>
      <c r="F42" s="234"/>
      <c r="G42" s="365" t="s">
        <v>1121</v>
      </c>
      <c r="H42" s="365"/>
      <c r="I42" s="365"/>
      <c r="J42" s="365"/>
      <c r="K42" s="232"/>
    </row>
    <row r="43" spans="2:11" s="1" customFormat="1" ht="15" customHeight="1">
      <c r="B43" s="235"/>
      <c r="C43" s="236"/>
      <c r="D43" s="234"/>
      <c r="E43" s="237"/>
      <c r="F43" s="234"/>
      <c r="G43" s="365" t="s">
        <v>1122</v>
      </c>
      <c r="H43" s="365"/>
      <c r="I43" s="365"/>
      <c r="J43" s="365"/>
      <c r="K43" s="232"/>
    </row>
    <row r="44" spans="2:11" s="1" customFormat="1" ht="15" customHeight="1">
      <c r="B44" s="235"/>
      <c r="C44" s="236"/>
      <c r="D44" s="234"/>
      <c r="E44" s="237" t="s">
        <v>1123</v>
      </c>
      <c r="F44" s="234"/>
      <c r="G44" s="365" t="s">
        <v>1124</v>
      </c>
      <c r="H44" s="365"/>
      <c r="I44" s="365"/>
      <c r="J44" s="365"/>
      <c r="K44" s="232"/>
    </row>
    <row r="45" spans="2:11" s="1" customFormat="1" ht="15" customHeight="1">
      <c r="B45" s="235"/>
      <c r="C45" s="236"/>
      <c r="D45" s="234"/>
      <c r="E45" s="237" t="s">
        <v>162</v>
      </c>
      <c r="F45" s="234"/>
      <c r="G45" s="365" t="s">
        <v>1125</v>
      </c>
      <c r="H45" s="365"/>
      <c r="I45" s="365"/>
      <c r="J45" s="365"/>
      <c r="K45" s="232"/>
    </row>
    <row r="46" spans="2:11" s="1" customFormat="1" ht="12.75" customHeight="1">
      <c r="B46" s="235"/>
      <c r="C46" s="236"/>
      <c r="D46" s="234"/>
      <c r="E46" s="234"/>
      <c r="F46" s="234"/>
      <c r="G46" s="234"/>
      <c r="H46" s="234"/>
      <c r="I46" s="234"/>
      <c r="J46" s="234"/>
      <c r="K46" s="232"/>
    </row>
    <row r="47" spans="2:11" s="1" customFormat="1" ht="15" customHeight="1">
      <c r="B47" s="235"/>
      <c r="C47" s="236"/>
      <c r="D47" s="365" t="s">
        <v>1126</v>
      </c>
      <c r="E47" s="365"/>
      <c r="F47" s="365"/>
      <c r="G47" s="365"/>
      <c r="H47" s="365"/>
      <c r="I47" s="365"/>
      <c r="J47" s="365"/>
      <c r="K47" s="232"/>
    </row>
    <row r="48" spans="2:11" s="1" customFormat="1" ht="15" customHeight="1">
      <c r="B48" s="235"/>
      <c r="C48" s="236"/>
      <c r="D48" s="236"/>
      <c r="E48" s="365" t="s">
        <v>1127</v>
      </c>
      <c r="F48" s="365"/>
      <c r="G48" s="365"/>
      <c r="H48" s="365"/>
      <c r="I48" s="365"/>
      <c r="J48" s="365"/>
      <c r="K48" s="232"/>
    </row>
    <row r="49" spans="2:11" s="1" customFormat="1" ht="15" customHeight="1">
      <c r="B49" s="235"/>
      <c r="C49" s="236"/>
      <c r="D49" s="236"/>
      <c r="E49" s="365" t="s">
        <v>1128</v>
      </c>
      <c r="F49" s="365"/>
      <c r="G49" s="365"/>
      <c r="H49" s="365"/>
      <c r="I49" s="365"/>
      <c r="J49" s="365"/>
      <c r="K49" s="232"/>
    </row>
    <row r="50" spans="2:11" s="1" customFormat="1" ht="15" customHeight="1">
      <c r="B50" s="235"/>
      <c r="C50" s="236"/>
      <c r="D50" s="236"/>
      <c r="E50" s="365" t="s">
        <v>1129</v>
      </c>
      <c r="F50" s="365"/>
      <c r="G50" s="365"/>
      <c r="H50" s="365"/>
      <c r="I50" s="365"/>
      <c r="J50" s="365"/>
      <c r="K50" s="232"/>
    </row>
    <row r="51" spans="2:11" s="1" customFormat="1" ht="15" customHeight="1">
      <c r="B51" s="235"/>
      <c r="C51" s="236"/>
      <c r="D51" s="365" t="s">
        <v>1130</v>
      </c>
      <c r="E51" s="365"/>
      <c r="F51" s="365"/>
      <c r="G51" s="365"/>
      <c r="H51" s="365"/>
      <c r="I51" s="365"/>
      <c r="J51" s="365"/>
      <c r="K51" s="232"/>
    </row>
    <row r="52" spans="2:11" s="1" customFormat="1" ht="25.5" customHeight="1">
      <c r="B52" s="231"/>
      <c r="C52" s="366" t="s">
        <v>1131</v>
      </c>
      <c r="D52" s="366"/>
      <c r="E52" s="366"/>
      <c r="F52" s="366"/>
      <c r="G52" s="366"/>
      <c r="H52" s="366"/>
      <c r="I52" s="366"/>
      <c r="J52" s="366"/>
      <c r="K52" s="232"/>
    </row>
    <row r="53" spans="2:11" s="1" customFormat="1" ht="5.25" customHeight="1">
      <c r="B53" s="231"/>
      <c r="C53" s="233"/>
      <c r="D53" s="233"/>
      <c r="E53" s="233"/>
      <c r="F53" s="233"/>
      <c r="G53" s="233"/>
      <c r="H53" s="233"/>
      <c r="I53" s="233"/>
      <c r="J53" s="233"/>
      <c r="K53" s="232"/>
    </row>
    <row r="54" spans="2:11" s="1" customFormat="1" ht="15" customHeight="1">
      <c r="B54" s="231"/>
      <c r="C54" s="365" t="s">
        <v>1132</v>
      </c>
      <c r="D54" s="365"/>
      <c r="E54" s="365"/>
      <c r="F54" s="365"/>
      <c r="G54" s="365"/>
      <c r="H54" s="365"/>
      <c r="I54" s="365"/>
      <c r="J54" s="365"/>
      <c r="K54" s="232"/>
    </row>
    <row r="55" spans="2:11" s="1" customFormat="1" ht="15" customHeight="1">
      <c r="B55" s="231"/>
      <c r="C55" s="365" t="s">
        <v>1133</v>
      </c>
      <c r="D55" s="365"/>
      <c r="E55" s="365"/>
      <c r="F55" s="365"/>
      <c r="G55" s="365"/>
      <c r="H55" s="365"/>
      <c r="I55" s="365"/>
      <c r="J55" s="365"/>
      <c r="K55" s="232"/>
    </row>
    <row r="56" spans="2:11" s="1" customFormat="1" ht="12.75" customHeight="1">
      <c r="B56" s="231"/>
      <c r="C56" s="234"/>
      <c r="D56" s="234"/>
      <c r="E56" s="234"/>
      <c r="F56" s="234"/>
      <c r="G56" s="234"/>
      <c r="H56" s="234"/>
      <c r="I56" s="234"/>
      <c r="J56" s="234"/>
      <c r="K56" s="232"/>
    </row>
    <row r="57" spans="2:11" s="1" customFormat="1" ht="15" customHeight="1">
      <c r="B57" s="231"/>
      <c r="C57" s="365" t="s">
        <v>1134</v>
      </c>
      <c r="D57" s="365"/>
      <c r="E57" s="365"/>
      <c r="F57" s="365"/>
      <c r="G57" s="365"/>
      <c r="H57" s="365"/>
      <c r="I57" s="365"/>
      <c r="J57" s="365"/>
      <c r="K57" s="232"/>
    </row>
    <row r="58" spans="2:11" s="1" customFormat="1" ht="15" customHeight="1">
      <c r="B58" s="231"/>
      <c r="C58" s="236"/>
      <c r="D58" s="365" t="s">
        <v>1135</v>
      </c>
      <c r="E58" s="365"/>
      <c r="F58" s="365"/>
      <c r="G58" s="365"/>
      <c r="H58" s="365"/>
      <c r="I58" s="365"/>
      <c r="J58" s="365"/>
      <c r="K58" s="232"/>
    </row>
    <row r="59" spans="2:11" s="1" customFormat="1" ht="15" customHeight="1">
      <c r="B59" s="231"/>
      <c r="C59" s="236"/>
      <c r="D59" s="365" t="s">
        <v>1136</v>
      </c>
      <c r="E59" s="365"/>
      <c r="F59" s="365"/>
      <c r="G59" s="365"/>
      <c r="H59" s="365"/>
      <c r="I59" s="365"/>
      <c r="J59" s="365"/>
      <c r="K59" s="232"/>
    </row>
    <row r="60" spans="2:11" s="1" customFormat="1" ht="15" customHeight="1">
      <c r="B60" s="231"/>
      <c r="C60" s="236"/>
      <c r="D60" s="365" t="s">
        <v>1137</v>
      </c>
      <c r="E60" s="365"/>
      <c r="F60" s="365"/>
      <c r="G60" s="365"/>
      <c r="H60" s="365"/>
      <c r="I60" s="365"/>
      <c r="J60" s="365"/>
      <c r="K60" s="232"/>
    </row>
    <row r="61" spans="2:11" s="1" customFormat="1" ht="15" customHeight="1">
      <c r="B61" s="231"/>
      <c r="C61" s="236"/>
      <c r="D61" s="365" t="s">
        <v>1138</v>
      </c>
      <c r="E61" s="365"/>
      <c r="F61" s="365"/>
      <c r="G61" s="365"/>
      <c r="H61" s="365"/>
      <c r="I61" s="365"/>
      <c r="J61" s="365"/>
      <c r="K61" s="232"/>
    </row>
    <row r="62" spans="2:11" s="1" customFormat="1" ht="15" customHeight="1">
      <c r="B62" s="231"/>
      <c r="C62" s="236"/>
      <c r="D62" s="367" t="s">
        <v>1139</v>
      </c>
      <c r="E62" s="367"/>
      <c r="F62" s="367"/>
      <c r="G62" s="367"/>
      <c r="H62" s="367"/>
      <c r="I62" s="367"/>
      <c r="J62" s="367"/>
      <c r="K62" s="232"/>
    </row>
    <row r="63" spans="2:11" s="1" customFormat="1" ht="15" customHeight="1">
      <c r="B63" s="231"/>
      <c r="C63" s="236"/>
      <c r="D63" s="365" t="s">
        <v>1140</v>
      </c>
      <c r="E63" s="365"/>
      <c r="F63" s="365"/>
      <c r="G63" s="365"/>
      <c r="H63" s="365"/>
      <c r="I63" s="365"/>
      <c r="J63" s="365"/>
      <c r="K63" s="232"/>
    </row>
    <row r="64" spans="2:11" s="1" customFormat="1" ht="12.75" customHeight="1">
      <c r="B64" s="231"/>
      <c r="C64" s="236"/>
      <c r="D64" s="236"/>
      <c r="E64" s="239"/>
      <c r="F64" s="236"/>
      <c r="G64" s="236"/>
      <c r="H64" s="236"/>
      <c r="I64" s="236"/>
      <c r="J64" s="236"/>
      <c r="K64" s="232"/>
    </row>
    <row r="65" spans="2:11" s="1" customFormat="1" ht="15" customHeight="1">
      <c r="B65" s="231"/>
      <c r="C65" s="236"/>
      <c r="D65" s="365" t="s">
        <v>1141</v>
      </c>
      <c r="E65" s="365"/>
      <c r="F65" s="365"/>
      <c r="G65" s="365"/>
      <c r="H65" s="365"/>
      <c r="I65" s="365"/>
      <c r="J65" s="365"/>
      <c r="K65" s="232"/>
    </row>
    <row r="66" spans="2:11" s="1" customFormat="1" ht="15" customHeight="1">
      <c r="B66" s="231"/>
      <c r="C66" s="236"/>
      <c r="D66" s="367" t="s">
        <v>1142</v>
      </c>
      <c r="E66" s="367"/>
      <c r="F66" s="367"/>
      <c r="G66" s="367"/>
      <c r="H66" s="367"/>
      <c r="I66" s="367"/>
      <c r="J66" s="367"/>
      <c r="K66" s="232"/>
    </row>
    <row r="67" spans="2:11" s="1" customFormat="1" ht="15" customHeight="1">
      <c r="B67" s="231"/>
      <c r="C67" s="236"/>
      <c r="D67" s="365" t="s">
        <v>1143</v>
      </c>
      <c r="E67" s="365"/>
      <c r="F67" s="365"/>
      <c r="G67" s="365"/>
      <c r="H67" s="365"/>
      <c r="I67" s="365"/>
      <c r="J67" s="365"/>
      <c r="K67" s="232"/>
    </row>
    <row r="68" spans="2:11" s="1" customFormat="1" ht="15" customHeight="1">
      <c r="B68" s="231"/>
      <c r="C68" s="236"/>
      <c r="D68" s="365" t="s">
        <v>1144</v>
      </c>
      <c r="E68" s="365"/>
      <c r="F68" s="365"/>
      <c r="G68" s="365"/>
      <c r="H68" s="365"/>
      <c r="I68" s="365"/>
      <c r="J68" s="365"/>
      <c r="K68" s="232"/>
    </row>
    <row r="69" spans="2:11" s="1" customFormat="1" ht="15" customHeight="1">
      <c r="B69" s="231"/>
      <c r="C69" s="236"/>
      <c r="D69" s="365" t="s">
        <v>1145</v>
      </c>
      <c r="E69" s="365"/>
      <c r="F69" s="365"/>
      <c r="G69" s="365"/>
      <c r="H69" s="365"/>
      <c r="I69" s="365"/>
      <c r="J69" s="365"/>
      <c r="K69" s="232"/>
    </row>
    <row r="70" spans="2:11" s="1" customFormat="1" ht="15" customHeight="1">
      <c r="B70" s="231"/>
      <c r="C70" s="236"/>
      <c r="D70" s="365" t="s">
        <v>1146</v>
      </c>
      <c r="E70" s="365"/>
      <c r="F70" s="365"/>
      <c r="G70" s="365"/>
      <c r="H70" s="365"/>
      <c r="I70" s="365"/>
      <c r="J70" s="365"/>
      <c r="K70" s="232"/>
    </row>
    <row r="71" spans="2:11" s="1" customFormat="1" ht="12.75" customHeight="1">
      <c r="B71" s="240"/>
      <c r="C71" s="241"/>
      <c r="D71" s="241"/>
      <c r="E71" s="241"/>
      <c r="F71" s="241"/>
      <c r="G71" s="241"/>
      <c r="H71" s="241"/>
      <c r="I71" s="241"/>
      <c r="J71" s="241"/>
      <c r="K71" s="242"/>
    </row>
    <row r="72" spans="2:11" s="1" customFormat="1" ht="18.75" customHeight="1">
      <c r="B72" s="243"/>
      <c r="C72" s="243"/>
      <c r="D72" s="243"/>
      <c r="E72" s="243"/>
      <c r="F72" s="243"/>
      <c r="G72" s="243"/>
      <c r="H72" s="243"/>
      <c r="I72" s="243"/>
      <c r="J72" s="243"/>
      <c r="K72" s="244"/>
    </row>
    <row r="73" spans="2:11" s="1" customFormat="1" ht="18.75" customHeight="1">
      <c r="B73" s="244"/>
      <c r="C73" s="244"/>
      <c r="D73" s="244"/>
      <c r="E73" s="244"/>
      <c r="F73" s="244"/>
      <c r="G73" s="244"/>
      <c r="H73" s="244"/>
      <c r="I73" s="244"/>
      <c r="J73" s="244"/>
      <c r="K73" s="244"/>
    </row>
    <row r="74" spans="2:11" s="1" customFormat="1" ht="7.5" customHeight="1">
      <c r="B74" s="245"/>
      <c r="C74" s="246"/>
      <c r="D74" s="246"/>
      <c r="E74" s="246"/>
      <c r="F74" s="246"/>
      <c r="G74" s="246"/>
      <c r="H74" s="246"/>
      <c r="I74" s="246"/>
      <c r="J74" s="246"/>
      <c r="K74" s="247"/>
    </row>
    <row r="75" spans="2:11" s="1" customFormat="1" ht="45" customHeight="1">
      <c r="B75" s="248"/>
      <c r="C75" s="360" t="s">
        <v>1147</v>
      </c>
      <c r="D75" s="360"/>
      <c r="E75" s="360"/>
      <c r="F75" s="360"/>
      <c r="G75" s="360"/>
      <c r="H75" s="360"/>
      <c r="I75" s="360"/>
      <c r="J75" s="360"/>
      <c r="K75" s="249"/>
    </row>
    <row r="76" spans="2:11" s="1" customFormat="1" ht="17.25" customHeight="1">
      <c r="B76" s="248"/>
      <c r="C76" s="250" t="s">
        <v>1148</v>
      </c>
      <c r="D76" s="250"/>
      <c r="E76" s="250"/>
      <c r="F76" s="250" t="s">
        <v>1149</v>
      </c>
      <c r="G76" s="251"/>
      <c r="H76" s="250" t="s">
        <v>58</v>
      </c>
      <c r="I76" s="250" t="s">
        <v>61</v>
      </c>
      <c r="J76" s="250" t="s">
        <v>1150</v>
      </c>
      <c r="K76" s="249"/>
    </row>
    <row r="77" spans="2:11" s="1" customFormat="1" ht="17.25" customHeight="1">
      <c r="B77" s="248"/>
      <c r="C77" s="252" t="s">
        <v>1151</v>
      </c>
      <c r="D77" s="252"/>
      <c r="E77" s="252"/>
      <c r="F77" s="253" t="s">
        <v>1152</v>
      </c>
      <c r="G77" s="254"/>
      <c r="H77" s="252"/>
      <c r="I77" s="252"/>
      <c r="J77" s="252" t="s">
        <v>1153</v>
      </c>
      <c r="K77" s="249"/>
    </row>
    <row r="78" spans="2:11" s="1" customFormat="1" ht="5.25" customHeight="1">
      <c r="B78" s="248"/>
      <c r="C78" s="255"/>
      <c r="D78" s="255"/>
      <c r="E78" s="255"/>
      <c r="F78" s="255"/>
      <c r="G78" s="256"/>
      <c r="H78" s="255"/>
      <c r="I78" s="255"/>
      <c r="J78" s="255"/>
      <c r="K78" s="249"/>
    </row>
    <row r="79" spans="2:11" s="1" customFormat="1" ht="15" customHeight="1">
      <c r="B79" s="248"/>
      <c r="C79" s="237" t="s">
        <v>57</v>
      </c>
      <c r="D79" s="257"/>
      <c r="E79" s="257"/>
      <c r="F79" s="258" t="s">
        <v>1154</v>
      </c>
      <c r="G79" s="259"/>
      <c r="H79" s="237" t="s">
        <v>1155</v>
      </c>
      <c r="I79" s="237" t="s">
        <v>1156</v>
      </c>
      <c r="J79" s="237">
        <v>20</v>
      </c>
      <c r="K79" s="249"/>
    </row>
    <row r="80" spans="2:11" s="1" customFormat="1" ht="15" customHeight="1">
      <c r="B80" s="248"/>
      <c r="C80" s="237" t="s">
        <v>1157</v>
      </c>
      <c r="D80" s="237"/>
      <c r="E80" s="237"/>
      <c r="F80" s="258" t="s">
        <v>1154</v>
      </c>
      <c r="G80" s="259"/>
      <c r="H80" s="237" t="s">
        <v>1158</v>
      </c>
      <c r="I80" s="237" t="s">
        <v>1156</v>
      </c>
      <c r="J80" s="237">
        <v>120</v>
      </c>
      <c r="K80" s="249"/>
    </row>
    <row r="81" spans="2:11" s="1" customFormat="1" ht="15" customHeight="1">
      <c r="B81" s="260"/>
      <c r="C81" s="237" t="s">
        <v>1159</v>
      </c>
      <c r="D81" s="237"/>
      <c r="E81" s="237"/>
      <c r="F81" s="258" t="s">
        <v>1160</v>
      </c>
      <c r="G81" s="259"/>
      <c r="H81" s="237" t="s">
        <v>1161</v>
      </c>
      <c r="I81" s="237" t="s">
        <v>1156</v>
      </c>
      <c r="J81" s="237">
        <v>50</v>
      </c>
      <c r="K81" s="249"/>
    </row>
    <row r="82" spans="2:11" s="1" customFormat="1" ht="15" customHeight="1">
      <c r="B82" s="260"/>
      <c r="C82" s="237" t="s">
        <v>1162</v>
      </c>
      <c r="D82" s="237"/>
      <c r="E82" s="237"/>
      <c r="F82" s="258" t="s">
        <v>1154</v>
      </c>
      <c r="G82" s="259"/>
      <c r="H82" s="237" t="s">
        <v>1163</v>
      </c>
      <c r="I82" s="237" t="s">
        <v>1164</v>
      </c>
      <c r="J82" s="237"/>
      <c r="K82" s="249"/>
    </row>
    <row r="83" spans="2:11" s="1" customFormat="1" ht="15" customHeight="1">
      <c r="B83" s="260"/>
      <c r="C83" s="261" t="s">
        <v>1165</v>
      </c>
      <c r="D83" s="261"/>
      <c r="E83" s="261"/>
      <c r="F83" s="262" t="s">
        <v>1160</v>
      </c>
      <c r="G83" s="261"/>
      <c r="H83" s="261" t="s">
        <v>1166</v>
      </c>
      <c r="I83" s="261" t="s">
        <v>1156</v>
      </c>
      <c r="J83" s="261">
        <v>15</v>
      </c>
      <c r="K83" s="249"/>
    </row>
    <row r="84" spans="2:11" s="1" customFormat="1" ht="15" customHeight="1">
      <c r="B84" s="260"/>
      <c r="C84" s="261" t="s">
        <v>1167</v>
      </c>
      <c r="D84" s="261"/>
      <c r="E84" s="261"/>
      <c r="F84" s="262" t="s">
        <v>1160</v>
      </c>
      <c r="G84" s="261"/>
      <c r="H84" s="261" t="s">
        <v>1168</v>
      </c>
      <c r="I84" s="261" t="s">
        <v>1156</v>
      </c>
      <c r="J84" s="261">
        <v>15</v>
      </c>
      <c r="K84" s="249"/>
    </row>
    <row r="85" spans="2:11" s="1" customFormat="1" ht="15" customHeight="1">
      <c r="B85" s="260"/>
      <c r="C85" s="261" t="s">
        <v>1169</v>
      </c>
      <c r="D85" s="261"/>
      <c r="E85" s="261"/>
      <c r="F85" s="262" t="s">
        <v>1160</v>
      </c>
      <c r="G85" s="261"/>
      <c r="H85" s="261" t="s">
        <v>1170</v>
      </c>
      <c r="I85" s="261" t="s">
        <v>1156</v>
      </c>
      <c r="J85" s="261">
        <v>20</v>
      </c>
      <c r="K85" s="249"/>
    </row>
    <row r="86" spans="2:11" s="1" customFormat="1" ht="15" customHeight="1">
      <c r="B86" s="260"/>
      <c r="C86" s="261" t="s">
        <v>1171</v>
      </c>
      <c r="D86" s="261"/>
      <c r="E86" s="261"/>
      <c r="F86" s="262" t="s">
        <v>1160</v>
      </c>
      <c r="G86" s="261"/>
      <c r="H86" s="261" t="s">
        <v>1172</v>
      </c>
      <c r="I86" s="261" t="s">
        <v>1156</v>
      </c>
      <c r="J86" s="261">
        <v>20</v>
      </c>
      <c r="K86" s="249"/>
    </row>
    <row r="87" spans="2:11" s="1" customFormat="1" ht="15" customHeight="1">
      <c r="B87" s="260"/>
      <c r="C87" s="237" t="s">
        <v>1173</v>
      </c>
      <c r="D87" s="237"/>
      <c r="E87" s="237"/>
      <c r="F87" s="258" t="s">
        <v>1160</v>
      </c>
      <c r="G87" s="259"/>
      <c r="H87" s="237" t="s">
        <v>1174</v>
      </c>
      <c r="I87" s="237" t="s">
        <v>1156</v>
      </c>
      <c r="J87" s="237">
        <v>50</v>
      </c>
      <c r="K87" s="249"/>
    </row>
    <row r="88" spans="2:11" s="1" customFormat="1" ht="15" customHeight="1">
      <c r="B88" s="260"/>
      <c r="C88" s="237" t="s">
        <v>1175</v>
      </c>
      <c r="D88" s="237"/>
      <c r="E88" s="237"/>
      <c r="F88" s="258" t="s">
        <v>1160</v>
      </c>
      <c r="G88" s="259"/>
      <c r="H88" s="237" t="s">
        <v>1176</v>
      </c>
      <c r="I88" s="237" t="s">
        <v>1156</v>
      </c>
      <c r="J88" s="237">
        <v>20</v>
      </c>
      <c r="K88" s="249"/>
    </row>
    <row r="89" spans="2:11" s="1" customFormat="1" ht="15" customHeight="1">
      <c r="B89" s="260"/>
      <c r="C89" s="237" t="s">
        <v>1177</v>
      </c>
      <c r="D89" s="237"/>
      <c r="E89" s="237"/>
      <c r="F89" s="258" t="s">
        <v>1160</v>
      </c>
      <c r="G89" s="259"/>
      <c r="H89" s="237" t="s">
        <v>1178</v>
      </c>
      <c r="I89" s="237" t="s">
        <v>1156</v>
      </c>
      <c r="J89" s="237">
        <v>20</v>
      </c>
      <c r="K89" s="249"/>
    </row>
    <row r="90" spans="2:11" s="1" customFormat="1" ht="15" customHeight="1">
      <c r="B90" s="260"/>
      <c r="C90" s="237" t="s">
        <v>1179</v>
      </c>
      <c r="D90" s="237"/>
      <c r="E90" s="237"/>
      <c r="F90" s="258" t="s">
        <v>1160</v>
      </c>
      <c r="G90" s="259"/>
      <c r="H90" s="237" t="s">
        <v>1180</v>
      </c>
      <c r="I90" s="237" t="s">
        <v>1156</v>
      </c>
      <c r="J90" s="237">
        <v>50</v>
      </c>
      <c r="K90" s="249"/>
    </row>
    <row r="91" spans="2:11" s="1" customFormat="1" ht="15" customHeight="1">
      <c r="B91" s="260"/>
      <c r="C91" s="237" t="s">
        <v>1181</v>
      </c>
      <c r="D91" s="237"/>
      <c r="E91" s="237"/>
      <c r="F91" s="258" t="s">
        <v>1160</v>
      </c>
      <c r="G91" s="259"/>
      <c r="H91" s="237" t="s">
        <v>1181</v>
      </c>
      <c r="I91" s="237" t="s">
        <v>1156</v>
      </c>
      <c r="J91" s="237">
        <v>50</v>
      </c>
      <c r="K91" s="249"/>
    </row>
    <row r="92" spans="2:11" s="1" customFormat="1" ht="15" customHeight="1">
      <c r="B92" s="260"/>
      <c r="C92" s="237" t="s">
        <v>1182</v>
      </c>
      <c r="D92" s="237"/>
      <c r="E92" s="237"/>
      <c r="F92" s="258" t="s">
        <v>1160</v>
      </c>
      <c r="G92" s="259"/>
      <c r="H92" s="237" t="s">
        <v>1183</v>
      </c>
      <c r="I92" s="237" t="s">
        <v>1156</v>
      </c>
      <c r="J92" s="237">
        <v>255</v>
      </c>
      <c r="K92" s="249"/>
    </row>
    <row r="93" spans="2:11" s="1" customFormat="1" ht="15" customHeight="1">
      <c r="B93" s="260"/>
      <c r="C93" s="237" t="s">
        <v>1184</v>
      </c>
      <c r="D93" s="237"/>
      <c r="E93" s="237"/>
      <c r="F93" s="258" t="s">
        <v>1154</v>
      </c>
      <c r="G93" s="259"/>
      <c r="H93" s="237" t="s">
        <v>1185</v>
      </c>
      <c r="I93" s="237" t="s">
        <v>1186</v>
      </c>
      <c r="J93" s="237"/>
      <c r="K93" s="249"/>
    </row>
    <row r="94" spans="2:11" s="1" customFormat="1" ht="15" customHeight="1">
      <c r="B94" s="260"/>
      <c r="C94" s="237" t="s">
        <v>1187</v>
      </c>
      <c r="D94" s="237"/>
      <c r="E94" s="237"/>
      <c r="F94" s="258" t="s">
        <v>1154</v>
      </c>
      <c r="G94" s="259"/>
      <c r="H94" s="237" t="s">
        <v>1188</v>
      </c>
      <c r="I94" s="237" t="s">
        <v>1189</v>
      </c>
      <c r="J94" s="237"/>
      <c r="K94" s="249"/>
    </row>
    <row r="95" spans="2:11" s="1" customFormat="1" ht="15" customHeight="1">
      <c r="B95" s="260"/>
      <c r="C95" s="237" t="s">
        <v>1190</v>
      </c>
      <c r="D95" s="237"/>
      <c r="E95" s="237"/>
      <c r="F95" s="258" t="s">
        <v>1154</v>
      </c>
      <c r="G95" s="259"/>
      <c r="H95" s="237" t="s">
        <v>1190</v>
      </c>
      <c r="I95" s="237" t="s">
        <v>1189</v>
      </c>
      <c r="J95" s="237"/>
      <c r="K95" s="249"/>
    </row>
    <row r="96" spans="2:11" s="1" customFormat="1" ht="15" customHeight="1">
      <c r="B96" s="260"/>
      <c r="C96" s="237" t="s">
        <v>42</v>
      </c>
      <c r="D96" s="237"/>
      <c r="E96" s="237"/>
      <c r="F96" s="258" t="s">
        <v>1154</v>
      </c>
      <c r="G96" s="259"/>
      <c r="H96" s="237" t="s">
        <v>1191</v>
      </c>
      <c r="I96" s="237" t="s">
        <v>1189</v>
      </c>
      <c r="J96" s="237"/>
      <c r="K96" s="249"/>
    </row>
    <row r="97" spans="2:11" s="1" customFormat="1" ht="15" customHeight="1">
      <c r="B97" s="260"/>
      <c r="C97" s="237" t="s">
        <v>52</v>
      </c>
      <c r="D97" s="237"/>
      <c r="E97" s="237"/>
      <c r="F97" s="258" t="s">
        <v>1154</v>
      </c>
      <c r="G97" s="259"/>
      <c r="H97" s="237" t="s">
        <v>1192</v>
      </c>
      <c r="I97" s="237" t="s">
        <v>1189</v>
      </c>
      <c r="J97" s="237"/>
      <c r="K97" s="249"/>
    </row>
    <row r="98" spans="2:11" s="1" customFormat="1" ht="15" customHeight="1">
      <c r="B98" s="263"/>
      <c r="C98" s="264"/>
      <c r="D98" s="264"/>
      <c r="E98" s="264"/>
      <c r="F98" s="264"/>
      <c r="G98" s="264"/>
      <c r="H98" s="264"/>
      <c r="I98" s="264"/>
      <c r="J98" s="264"/>
      <c r="K98" s="265"/>
    </row>
    <row r="99" spans="2:11" s="1" customFormat="1" ht="18.75" customHeight="1">
      <c r="B99" s="266"/>
      <c r="C99" s="267"/>
      <c r="D99" s="267"/>
      <c r="E99" s="267"/>
      <c r="F99" s="267"/>
      <c r="G99" s="267"/>
      <c r="H99" s="267"/>
      <c r="I99" s="267"/>
      <c r="J99" s="267"/>
      <c r="K99" s="266"/>
    </row>
    <row r="100" spans="2:11" s="1" customFormat="1" ht="18.75" customHeight="1">
      <c r="B100" s="244"/>
      <c r="C100" s="244"/>
      <c r="D100" s="244"/>
      <c r="E100" s="244"/>
      <c r="F100" s="244"/>
      <c r="G100" s="244"/>
      <c r="H100" s="244"/>
      <c r="I100" s="244"/>
      <c r="J100" s="244"/>
      <c r="K100" s="244"/>
    </row>
    <row r="101" spans="2:11" s="1" customFormat="1" ht="7.5" customHeight="1">
      <c r="B101" s="245"/>
      <c r="C101" s="246"/>
      <c r="D101" s="246"/>
      <c r="E101" s="246"/>
      <c r="F101" s="246"/>
      <c r="G101" s="246"/>
      <c r="H101" s="246"/>
      <c r="I101" s="246"/>
      <c r="J101" s="246"/>
      <c r="K101" s="247"/>
    </row>
    <row r="102" spans="2:11" s="1" customFormat="1" ht="45" customHeight="1">
      <c r="B102" s="248"/>
      <c r="C102" s="360" t="s">
        <v>1193</v>
      </c>
      <c r="D102" s="360"/>
      <c r="E102" s="360"/>
      <c r="F102" s="360"/>
      <c r="G102" s="360"/>
      <c r="H102" s="360"/>
      <c r="I102" s="360"/>
      <c r="J102" s="360"/>
      <c r="K102" s="249"/>
    </row>
    <row r="103" spans="2:11" s="1" customFormat="1" ht="17.25" customHeight="1">
      <c r="B103" s="248"/>
      <c r="C103" s="250" t="s">
        <v>1148</v>
      </c>
      <c r="D103" s="250"/>
      <c r="E103" s="250"/>
      <c r="F103" s="250" t="s">
        <v>1149</v>
      </c>
      <c r="G103" s="251"/>
      <c r="H103" s="250" t="s">
        <v>58</v>
      </c>
      <c r="I103" s="250" t="s">
        <v>61</v>
      </c>
      <c r="J103" s="250" t="s">
        <v>1150</v>
      </c>
      <c r="K103" s="249"/>
    </row>
    <row r="104" spans="2:11" s="1" customFormat="1" ht="17.25" customHeight="1">
      <c r="B104" s="248"/>
      <c r="C104" s="252" t="s">
        <v>1151</v>
      </c>
      <c r="D104" s="252"/>
      <c r="E104" s="252"/>
      <c r="F104" s="253" t="s">
        <v>1152</v>
      </c>
      <c r="G104" s="254"/>
      <c r="H104" s="252"/>
      <c r="I104" s="252"/>
      <c r="J104" s="252" t="s">
        <v>1153</v>
      </c>
      <c r="K104" s="249"/>
    </row>
    <row r="105" spans="2:11" s="1" customFormat="1" ht="5.25" customHeight="1">
      <c r="B105" s="248"/>
      <c r="C105" s="250"/>
      <c r="D105" s="250"/>
      <c r="E105" s="250"/>
      <c r="F105" s="250"/>
      <c r="G105" s="268"/>
      <c r="H105" s="250"/>
      <c r="I105" s="250"/>
      <c r="J105" s="250"/>
      <c r="K105" s="249"/>
    </row>
    <row r="106" spans="2:11" s="1" customFormat="1" ht="15" customHeight="1">
      <c r="B106" s="248"/>
      <c r="C106" s="237" t="s">
        <v>57</v>
      </c>
      <c r="D106" s="257"/>
      <c r="E106" s="257"/>
      <c r="F106" s="258" t="s">
        <v>1154</v>
      </c>
      <c r="G106" s="237"/>
      <c r="H106" s="237" t="s">
        <v>1194</v>
      </c>
      <c r="I106" s="237" t="s">
        <v>1156</v>
      </c>
      <c r="J106" s="237">
        <v>20</v>
      </c>
      <c r="K106" s="249"/>
    </row>
    <row r="107" spans="2:11" s="1" customFormat="1" ht="15" customHeight="1">
      <c r="B107" s="248"/>
      <c r="C107" s="237" t="s">
        <v>1157</v>
      </c>
      <c r="D107" s="237"/>
      <c r="E107" s="237"/>
      <c r="F107" s="258" t="s">
        <v>1154</v>
      </c>
      <c r="G107" s="237"/>
      <c r="H107" s="237" t="s">
        <v>1194</v>
      </c>
      <c r="I107" s="237" t="s">
        <v>1156</v>
      </c>
      <c r="J107" s="237">
        <v>120</v>
      </c>
      <c r="K107" s="249"/>
    </row>
    <row r="108" spans="2:11" s="1" customFormat="1" ht="15" customHeight="1">
      <c r="B108" s="260"/>
      <c r="C108" s="237" t="s">
        <v>1159</v>
      </c>
      <c r="D108" s="237"/>
      <c r="E108" s="237"/>
      <c r="F108" s="258" t="s">
        <v>1160</v>
      </c>
      <c r="G108" s="237"/>
      <c r="H108" s="237" t="s">
        <v>1194</v>
      </c>
      <c r="I108" s="237" t="s">
        <v>1156</v>
      </c>
      <c r="J108" s="237">
        <v>50</v>
      </c>
      <c r="K108" s="249"/>
    </row>
    <row r="109" spans="2:11" s="1" customFormat="1" ht="15" customHeight="1">
      <c r="B109" s="260"/>
      <c r="C109" s="237" t="s">
        <v>1162</v>
      </c>
      <c r="D109" s="237"/>
      <c r="E109" s="237"/>
      <c r="F109" s="258" t="s">
        <v>1154</v>
      </c>
      <c r="G109" s="237"/>
      <c r="H109" s="237" t="s">
        <v>1194</v>
      </c>
      <c r="I109" s="237" t="s">
        <v>1164</v>
      </c>
      <c r="J109" s="237"/>
      <c r="K109" s="249"/>
    </row>
    <row r="110" spans="2:11" s="1" customFormat="1" ht="15" customHeight="1">
      <c r="B110" s="260"/>
      <c r="C110" s="237" t="s">
        <v>1173</v>
      </c>
      <c r="D110" s="237"/>
      <c r="E110" s="237"/>
      <c r="F110" s="258" t="s">
        <v>1160</v>
      </c>
      <c r="G110" s="237"/>
      <c r="H110" s="237" t="s">
        <v>1194</v>
      </c>
      <c r="I110" s="237" t="s">
        <v>1156</v>
      </c>
      <c r="J110" s="237">
        <v>50</v>
      </c>
      <c r="K110" s="249"/>
    </row>
    <row r="111" spans="2:11" s="1" customFormat="1" ht="15" customHeight="1">
      <c r="B111" s="260"/>
      <c r="C111" s="237" t="s">
        <v>1181</v>
      </c>
      <c r="D111" s="237"/>
      <c r="E111" s="237"/>
      <c r="F111" s="258" t="s">
        <v>1160</v>
      </c>
      <c r="G111" s="237"/>
      <c r="H111" s="237" t="s">
        <v>1194</v>
      </c>
      <c r="I111" s="237" t="s">
        <v>1156</v>
      </c>
      <c r="J111" s="237">
        <v>50</v>
      </c>
      <c r="K111" s="249"/>
    </row>
    <row r="112" spans="2:11" s="1" customFormat="1" ht="15" customHeight="1">
      <c r="B112" s="260"/>
      <c r="C112" s="237" t="s">
        <v>1179</v>
      </c>
      <c r="D112" s="237"/>
      <c r="E112" s="237"/>
      <c r="F112" s="258" t="s">
        <v>1160</v>
      </c>
      <c r="G112" s="237"/>
      <c r="H112" s="237" t="s">
        <v>1194</v>
      </c>
      <c r="I112" s="237" t="s">
        <v>1156</v>
      </c>
      <c r="J112" s="237">
        <v>50</v>
      </c>
      <c r="K112" s="249"/>
    </row>
    <row r="113" spans="2:11" s="1" customFormat="1" ht="15" customHeight="1">
      <c r="B113" s="260"/>
      <c r="C113" s="237" t="s">
        <v>57</v>
      </c>
      <c r="D113" s="237"/>
      <c r="E113" s="237"/>
      <c r="F113" s="258" t="s">
        <v>1154</v>
      </c>
      <c r="G113" s="237"/>
      <c r="H113" s="237" t="s">
        <v>1195</v>
      </c>
      <c r="I113" s="237" t="s">
        <v>1156</v>
      </c>
      <c r="J113" s="237">
        <v>20</v>
      </c>
      <c r="K113" s="249"/>
    </row>
    <row r="114" spans="2:11" s="1" customFormat="1" ht="15" customHeight="1">
      <c r="B114" s="260"/>
      <c r="C114" s="237" t="s">
        <v>1196</v>
      </c>
      <c r="D114" s="237"/>
      <c r="E114" s="237"/>
      <c r="F114" s="258" t="s">
        <v>1154</v>
      </c>
      <c r="G114" s="237"/>
      <c r="H114" s="237" t="s">
        <v>1197</v>
      </c>
      <c r="I114" s="237" t="s">
        <v>1156</v>
      </c>
      <c r="J114" s="237">
        <v>120</v>
      </c>
      <c r="K114" s="249"/>
    </row>
    <row r="115" spans="2:11" s="1" customFormat="1" ht="15" customHeight="1">
      <c r="B115" s="260"/>
      <c r="C115" s="237" t="s">
        <v>42</v>
      </c>
      <c r="D115" s="237"/>
      <c r="E115" s="237"/>
      <c r="F115" s="258" t="s">
        <v>1154</v>
      </c>
      <c r="G115" s="237"/>
      <c r="H115" s="237" t="s">
        <v>1198</v>
      </c>
      <c r="I115" s="237" t="s">
        <v>1189</v>
      </c>
      <c r="J115" s="237"/>
      <c r="K115" s="249"/>
    </row>
    <row r="116" spans="2:11" s="1" customFormat="1" ht="15" customHeight="1">
      <c r="B116" s="260"/>
      <c r="C116" s="237" t="s">
        <v>52</v>
      </c>
      <c r="D116" s="237"/>
      <c r="E116" s="237"/>
      <c r="F116" s="258" t="s">
        <v>1154</v>
      </c>
      <c r="G116" s="237"/>
      <c r="H116" s="237" t="s">
        <v>1199</v>
      </c>
      <c r="I116" s="237" t="s">
        <v>1189</v>
      </c>
      <c r="J116" s="237"/>
      <c r="K116" s="249"/>
    </row>
    <row r="117" spans="2:11" s="1" customFormat="1" ht="15" customHeight="1">
      <c r="B117" s="260"/>
      <c r="C117" s="237" t="s">
        <v>61</v>
      </c>
      <c r="D117" s="237"/>
      <c r="E117" s="237"/>
      <c r="F117" s="258" t="s">
        <v>1154</v>
      </c>
      <c r="G117" s="237"/>
      <c r="H117" s="237" t="s">
        <v>1200</v>
      </c>
      <c r="I117" s="237" t="s">
        <v>1201</v>
      </c>
      <c r="J117" s="237"/>
      <c r="K117" s="249"/>
    </row>
    <row r="118" spans="2:11" s="1" customFormat="1" ht="15" customHeight="1">
      <c r="B118" s="263"/>
      <c r="C118" s="269"/>
      <c r="D118" s="269"/>
      <c r="E118" s="269"/>
      <c r="F118" s="269"/>
      <c r="G118" s="269"/>
      <c r="H118" s="269"/>
      <c r="I118" s="269"/>
      <c r="J118" s="269"/>
      <c r="K118" s="265"/>
    </row>
    <row r="119" spans="2:11" s="1" customFormat="1" ht="18.75" customHeight="1">
      <c r="B119" s="270"/>
      <c r="C119" s="271"/>
      <c r="D119" s="271"/>
      <c r="E119" s="271"/>
      <c r="F119" s="272"/>
      <c r="G119" s="271"/>
      <c r="H119" s="271"/>
      <c r="I119" s="271"/>
      <c r="J119" s="271"/>
      <c r="K119" s="270"/>
    </row>
    <row r="120" spans="2:11" s="1" customFormat="1" ht="18.75" customHeight="1">
      <c r="B120" s="244"/>
      <c r="C120" s="244"/>
      <c r="D120" s="244"/>
      <c r="E120" s="244"/>
      <c r="F120" s="244"/>
      <c r="G120" s="244"/>
      <c r="H120" s="244"/>
      <c r="I120" s="244"/>
      <c r="J120" s="244"/>
      <c r="K120" s="244"/>
    </row>
    <row r="121" spans="2:11" s="1" customFormat="1" ht="7.5" customHeight="1">
      <c r="B121" s="273"/>
      <c r="C121" s="274"/>
      <c r="D121" s="274"/>
      <c r="E121" s="274"/>
      <c r="F121" s="274"/>
      <c r="G121" s="274"/>
      <c r="H121" s="274"/>
      <c r="I121" s="274"/>
      <c r="J121" s="274"/>
      <c r="K121" s="275"/>
    </row>
    <row r="122" spans="2:11" s="1" customFormat="1" ht="45" customHeight="1">
      <c r="B122" s="276"/>
      <c r="C122" s="361" t="s">
        <v>1202</v>
      </c>
      <c r="D122" s="361"/>
      <c r="E122" s="361"/>
      <c r="F122" s="361"/>
      <c r="G122" s="361"/>
      <c r="H122" s="361"/>
      <c r="I122" s="361"/>
      <c r="J122" s="361"/>
      <c r="K122" s="277"/>
    </row>
    <row r="123" spans="2:11" s="1" customFormat="1" ht="17.25" customHeight="1">
      <c r="B123" s="278"/>
      <c r="C123" s="250" t="s">
        <v>1148</v>
      </c>
      <c r="D123" s="250"/>
      <c r="E123" s="250"/>
      <c r="F123" s="250" t="s">
        <v>1149</v>
      </c>
      <c r="G123" s="251"/>
      <c r="H123" s="250" t="s">
        <v>58</v>
      </c>
      <c r="I123" s="250" t="s">
        <v>61</v>
      </c>
      <c r="J123" s="250" t="s">
        <v>1150</v>
      </c>
      <c r="K123" s="279"/>
    </row>
    <row r="124" spans="2:11" s="1" customFormat="1" ht="17.25" customHeight="1">
      <c r="B124" s="278"/>
      <c r="C124" s="252" t="s">
        <v>1151</v>
      </c>
      <c r="D124" s="252"/>
      <c r="E124" s="252"/>
      <c r="F124" s="253" t="s">
        <v>1152</v>
      </c>
      <c r="G124" s="254"/>
      <c r="H124" s="252"/>
      <c r="I124" s="252"/>
      <c r="J124" s="252" t="s">
        <v>1153</v>
      </c>
      <c r="K124" s="279"/>
    </row>
    <row r="125" spans="2:11" s="1" customFormat="1" ht="5.25" customHeight="1">
      <c r="B125" s="280"/>
      <c r="C125" s="255"/>
      <c r="D125" s="255"/>
      <c r="E125" s="255"/>
      <c r="F125" s="255"/>
      <c r="G125" s="281"/>
      <c r="H125" s="255"/>
      <c r="I125" s="255"/>
      <c r="J125" s="255"/>
      <c r="K125" s="282"/>
    </row>
    <row r="126" spans="2:11" s="1" customFormat="1" ht="15" customHeight="1">
      <c r="B126" s="280"/>
      <c r="C126" s="237" t="s">
        <v>1157</v>
      </c>
      <c r="D126" s="257"/>
      <c r="E126" s="257"/>
      <c r="F126" s="258" t="s">
        <v>1154</v>
      </c>
      <c r="G126" s="237"/>
      <c r="H126" s="237" t="s">
        <v>1194</v>
      </c>
      <c r="I126" s="237" t="s">
        <v>1156</v>
      </c>
      <c r="J126" s="237">
        <v>120</v>
      </c>
      <c r="K126" s="283"/>
    </row>
    <row r="127" spans="2:11" s="1" customFormat="1" ht="15" customHeight="1">
      <c r="B127" s="280"/>
      <c r="C127" s="237" t="s">
        <v>1203</v>
      </c>
      <c r="D127" s="237"/>
      <c r="E127" s="237"/>
      <c r="F127" s="258" t="s">
        <v>1154</v>
      </c>
      <c r="G127" s="237"/>
      <c r="H127" s="237" t="s">
        <v>1204</v>
      </c>
      <c r="I127" s="237" t="s">
        <v>1156</v>
      </c>
      <c r="J127" s="237" t="s">
        <v>1205</v>
      </c>
      <c r="K127" s="283"/>
    </row>
    <row r="128" spans="2:11" s="1" customFormat="1" ht="15" customHeight="1">
      <c r="B128" s="280"/>
      <c r="C128" s="237" t="s">
        <v>89</v>
      </c>
      <c r="D128" s="237"/>
      <c r="E128" s="237"/>
      <c r="F128" s="258" t="s">
        <v>1154</v>
      </c>
      <c r="G128" s="237"/>
      <c r="H128" s="237" t="s">
        <v>1206</v>
      </c>
      <c r="I128" s="237" t="s">
        <v>1156</v>
      </c>
      <c r="J128" s="237" t="s">
        <v>1205</v>
      </c>
      <c r="K128" s="283"/>
    </row>
    <row r="129" spans="2:11" s="1" customFormat="1" ht="15" customHeight="1">
      <c r="B129" s="280"/>
      <c r="C129" s="237" t="s">
        <v>1165</v>
      </c>
      <c r="D129" s="237"/>
      <c r="E129" s="237"/>
      <c r="F129" s="258" t="s">
        <v>1160</v>
      </c>
      <c r="G129" s="237"/>
      <c r="H129" s="237" t="s">
        <v>1166</v>
      </c>
      <c r="I129" s="237" t="s">
        <v>1156</v>
      </c>
      <c r="J129" s="237">
        <v>15</v>
      </c>
      <c r="K129" s="283"/>
    </row>
    <row r="130" spans="2:11" s="1" customFormat="1" ht="15" customHeight="1">
      <c r="B130" s="280"/>
      <c r="C130" s="261" t="s">
        <v>1167</v>
      </c>
      <c r="D130" s="261"/>
      <c r="E130" s="261"/>
      <c r="F130" s="262" t="s">
        <v>1160</v>
      </c>
      <c r="G130" s="261"/>
      <c r="H130" s="261" t="s">
        <v>1168</v>
      </c>
      <c r="I130" s="261" t="s">
        <v>1156</v>
      </c>
      <c r="J130" s="261">
        <v>15</v>
      </c>
      <c r="K130" s="283"/>
    </row>
    <row r="131" spans="2:11" s="1" customFormat="1" ht="15" customHeight="1">
      <c r="B131" s="280"/>
      <c r="C131" s="261" t="s">
        <v>1169</v>
      </c>
      <c r="D131" s="261"/>
      <c r="E131" s="261"/>
      <c r="F131" s="262" t="s">
        <v>1160</v>
      </c>
      <c r="G131" s="261"/>
      <c r="H131" s="261" t="s">
        <v>1170</v>
      </c>
      <c r="I131" s="261" t="s">
        <v>1156</v>
      </c>
      <c r="J131" s="261">
        <v>20</v>
      </c>
      <c r="K131" s="283"/>
    </row>
    <row r="132" spans="2:11" s="1" customFormat="1" ht="15" customHeight="1">
      <c r="B132" s="280"/>
      <c r="C132" s="261" t="s">
        <v>1171</v>
      </c>
      <c r="D132" s="261"/>
      <c r="E132" s="261"/>
      <c r="F132" s="262" t="s">
        <v>1160</v>
      </c>
      <c r="G132" s="261"/>
      <c r="H132" s="261" t="s">
        <v>1172</v>
      </c>
      <c r="I132" s="261" t="s">
        <v>1156</v>
      </c>
      <c r="J132" s="261">
        <v>20</v>
      </c>
      <c r="K132" s="283"/>
    </row>
    <row r="133" spans="2:11" s="1" customFormat="1" ht="15" customHeight="1">
      <c r="B133" s="280"/>
      <c r="C133" s="237" t="s">
        <v>1159</v>
      </c>
      <c r="D133" s="237"/>
      <c r="E133" s="237"/>
      <c r="F133" s="258" t="s">
        <v>1160</v>
      </c>
      <c r="G133" s="237"/>
      <c r="H133" s="237" t="s">
        <v>1194</v>
      </c>
      <c r="I133" s="237" t="s">
        <v>1156</v>
      </c>
      <c r="J133" s="237">
        <v>50</v>
      </c>
      <c r="K133" s="283"/>
    </row>
    <row r="134" spans="2:11" s="1" customFormat="1" ht="15" customHeight="1">
      <c r="B134" s="280"/>
      <c r="C134" s="237" t="s">
        <v>1173</v>
      </c>
      <c r="D134" s="237"/>
      <c r="E134" s="237"/>
      <c r="F134" s="258" t="s">
        <v>1160</v>
      </c>
      <c r="G134" s="237"/>
      <c r="H134" s="237" t="s">
        <v>1194</v>
      </c>
      <c r="I134" s="237" t="s">
        <v>1156</v>
      </c>
      <c r="J134" s="237">
        <v>50</v>
      </c>
      <c r="K134" s="283"/>
    </row>
    <row r="135" spans="2:11" s="1" customFormat="1" ht="15" customHeight="1">
      <c r="B135" s="280"/>
      <c r="C135" s="237" t="s">
        <v>1179</v>
      </c>
      <c r="D135" s="237"/>
      <c r="E135" s="237"/>
      <c r="F135" s="258" t="s">
        <v>1160</v>
      </c>
      <c r="G135" s="237"/>
      <c r="H135" s="237" t="s">
        <v>1194</v>
      </c>
      <c r="I135" s="237" t="s">
        <v>1156</v>
      </c>
      <c r="J135" s="237">
        <v>50</v>
      </c>
      <c r="K135" s="283"/>
    </row>
    <row r="136" spans="2:11" s="1" customFormat="1" ht="15" customHeight="1">
      <c r="B136" s="280"/>
      <c r="C136" s="237" t="s">
        <v>1181</v>
      </c>
      <c r="D136" s="237"/>
      <c r="E136" s="237"/>
      <c r="F136" s="258" t="s">
        <v>1160</v>
      </c>
      <c r="G136" s="237"/>
      <c r="H136" s="237" t="s">
        <v>1194</v>
      </c>
      <c r="I136" s="237" t="s">
        <v>1156</v>
      </c>
      <c r="J136" s="237">
        <v>50</v>
      </c>
      <c r="K136" s="283"/>
    </row>
    <row r="137" spans="2:11" s="1" customFormat="1" ht="15" customHeight="1">
      <c r="B137" s="280"/>
      <c r="C137" s="237" t="s">
        <v>1182</v>
      </c>
      <c r="D137" s="237"/>
      <c r="E137" s="237"/>
      <c r="F137" s="258" t="s">
        <v>1160</v>
      </c>
      <c r="G137" s="237"/>
      <c r="H137" s="237" t="s">
        <v>1207</v>
      </c>
      <c r="I137" s="237" t="s">
        <v>1156</v>
      </c>
      <c r="J137" s="237">
        <v>255</v>
      </c>
      <c r="K137" s="283"/>
    </row>
    <row r="138" spans="2:11" s="1" customFormat="1" ht="15" customHeight="1">
      <c r="B138" s="280"/>
      <c r="C138" s="237" t="s">
        <v>1184</v>
      </c>
      <c r="D138" s="237"/>
      <c r="E138" s="237"/>
      <c r="F138" s="258" t="s">
        <v>1154</v>
      </c>
      <c r="G138" s="237"/>
      <c r="H138" s="237" t="s">
        <v>1208</v>
      </c>
      <c r="I138" s="237" t="s">
        <v>1186</v>
      </c>
      <c r="J138" s="237"/>
      <c r="K138" s="283"/>
    </row>
    <row r="139" spans="2:11" s="1" customFormat="1" ht="15" customHeight="1">
      <c r="B139" s="280"/>
      <c r="C139" s="237" t="s">
        <v>1187</v>
      </c>
      <c r="D139" s="237"/>
      <c r="E139" s="237"/>
      <c r="F139" s="258" t="s">
        <v>1154</v>
      </c>
      <c r="G139" s="237"/>
      <c r="H139" s="237" t="s">
        <v>1209</v>
      </c>
      <c r="I139" s="237" t="s">
        <v>1189</v>
      </c>
      <c r="J139" s="237"/>
      <c r="K139" s="283"/>
    </row>
    <row r="140" spans="2:11" s="1" customFormat="1" ht="15" customHeight="1">
      <c r="B140" s="280"/>
      <c r="C140" s="237" t="s">
        <v>1190</v>
      </c>
      <c r="D140" s="237"/>
      <c r="E140" s="237"/>
      <c r="F140" s="258" t="s">
        <v>1154</v>
      </c>
      <c r="G140" s="237"/>
      <c r="H140" s="237" t="s">
        <v>1190</v>
      </c>
      <c r="I140" s="237" t="s">
        <v>1189</v>
      </c>
      <c r="J140" s="237"/>
      <c r="K140" s="283"/>
    </row>
    <row r="141" spans="2:11" s="1" customFormat="1" ht="15" customHeight="1">
      <c r="B141" s="280"/>
      <c r="C141" s="237" t="s">
        <v>42</v>
      </c>
      <c r="D141" s="237"/>
      <c r="E141" s="237"/>
      <c r="F141" s="258" t="s">
        <v>1154</v>
      </c>
      <c r="G141" s="237"/>
      <c r="H141" s="237" t="s">
        <v>1210</v>
      </c>
      <c r="I141" s="237" t="s">
        <v>1189</v>
      </c>
      <c r="J141" s="237"/>
      <c r="K141" s="283"/>
    </row>
    <row r="142" spans="2:11" s="1" customFormat="1" ht="15" customHeight="1">
      <c r="B142" s="280"/>
      <c r="C142" s="237" t="s">
        <v>1211</v>
      </c>
      <c r="D142" s="237"/>
      <c r="E142" s="237"/>
      <c r="F142" s="258" t="s">
        <v>1154</v>
      </c>
      <c r="G142" s="237"/>
      <c r="H142" s="237" t="s">
        <v>1212</v>
      </c>
      <c r="I142" s="237" t="s">
        <v>1189</v>
      </c>
      <c r="J142" s="237"/>
      <c r="K142" s="283"/>
    </row>
    <row r="143" spans="2:11" s="1" customFormat="1" ht="15" customHeight="1">
      <c r="B143" s="284"/>
      <c r="C143" s="285"/>
      <c r="D143" s="285"/>
      <c r="E143" s="285"/>
      <c r="F143" s="285"/>
      <c r="G143" s="285"/>
      <c r="H143" s="285"/>
      <c r="I143" s="285"/>
      <c r="J143" s="285"/>
      <c r="K143" s="286"/>
    </row>
    <row r="144" spans="2:11" s="1" customFormat="1" ht="18.75" customHeight="1">
      <c r="B144" s="271"/>
      <c r="C144" s="271"/>
      <c r="D144" s="271"/>
      <c r="E144" s="271"/>
      <c r="F144" s="272"/>
      <c r="G144" s="271"/>
      <c r="H144" s="271"/>
      <c r="I144" s="271"/>
      <c r="J144" s="271"/>
      <c r="K144" s="271"/>
    </row>
    <row r="145" spans="2:11" s="1" customFormat="1" ht="18.75" customHeight="1">
      <c r="B145" s="244"/>
      <c r="C145" s="244"/>
      <c r="D145" s="244"/>
      <c r="E145" s="244"/>
      <c r="F145" s="244"/>
      <c r="G145" s="244"/>
      <c r="H145" s="244"/>
      <c r="I145" s="244"/>
      <c r="J145" s="244"/>
      <c r="K145" s="244"/>
    </row>
    <row r="146" spans="2:11" s="1" customFormat="1" ht="7.5" customHeight="1">
      <c r="B146" s="245"/>
      <c r="C146" s="246"/>
      <c r="D146" s="246"/>
      <c r="E146" s="246"/>
      <c r="F146" s="246"/>
      <c r="G146" s="246"/>
      <c r="H146" s="246"/>
      <c r="I146" s="246"/>
      <c r="J146" s="246"/>
      <c r="K146" s="247"/>
    </row>
    <row r="147" spans="2:11" s="1" customFormat="1" ht="45" customHeight="1">
      <c r="B147" s="248"/>
      <c r="C147" s="360" t="s">
        <v>1213</v>
      </c>
      <c r="D147" s="360"/>
      <c r="E147" s="360"/>
      <c r="F147" s="360"/>
      <c r="G147" s="360"/>
      <c r="H147" s="360"/>
      <c r="I147" s="360"/>
      <c r="J147" s="360"/>
      <c r="K147" s="249"/>
    </row>
    <row r="148" spans="2:11" s="1" customFormat="1" ht="17.25" customHeight="1">
      <c r="B148" s="248"/>
      <c r="C148" s="250" t="s">
        <v>1148</v>
      </c>
      <c r="D148" s="250"/>
      <c r="E148" s="250"/>
      <c r="F148" s="250" t="s">
        <v>1149</v>
      </c>
      <c r="G148" s="251"/>
      <c r="H148" s="250" t="s">
        <v>58</v>
      </c>
      <c r="I148" s="250" t="s">
        <v>61</v>
      </c>
      <c r="J148" s="250" t="s">
        <v>1150</v>
      </c>
      <c r="K148" s="249"/>
    </row>
    <row r="149" spans="2:11" s="1" customFormat="1" ht="17.25" customHeight="1">
      <c r="B149" s="248"/>
      <c r="C149" s="252" t="s">
        <v>1151</v>
      </c>
      <c r="D149" s="252"/>
      <c r="E149" s="252"/>
      <c r="F149" s="253" t="s">
        <v>1152</v>
      </c>
      <c r="G149" s="254"/>
      <c r="H149" s="252"/>
      <c r="I149" s="252"/>
      <c r="J149" s="252" t="s">
        <v>1153</v>
      </c>
      <c r="K149" s="249"/>
    </row>
    <row r="150" spans="2:11" s="1" customFormat="1" ht="5.25" customHeight="1">
      <c r="B150" s="260"/>
      <c r="C150" s="255"/>
      <c r="D150" s="255"/>
      <c r="E150" s="255"/>
      <c r="F150" s="255"/>
      <c r="G150" s="256"/>
      <c r="H150" s="255"/>
      <c r="I150" s="255"/>
      <c r="J150" s="255"/>
      <c r="K150" s="283"/>
    </row>
    <row r="151" spans="2:11" s="1" customFormat="1" ht="15" customHeight="1">
      <c r="B151" s="260"/>
      <c r="C151" s="287" t="s">
        <v>1157</v>
      </c>
      <c r="D151" s="237"/>
      <c r="E151" s="237"/>
      <c r="F151" s="288" t="s">
        <v>1154</v>
      </c>
      <c r="G151" s="237"/>
      <c r="H151" s="287" t="s">
        <v>1194</v>
      </c>
      <c r="I151" s="287" t="s">
        <v>1156</v>
      </c>
      <c r="J151" s="287">
        <v>120</v>
      </c>
      <c r="K151" s="283"/>
    </row>
    <row r="152" spans="2:11" s="1" customFormat="1" ht="15" customHeight="1">
      <c r="B152" s="260"/>
      <c r="C152" s="287" t="s">
        <v>1203</v>
      </c>
      <c r="D152" s="237"/>
      <c r="E152" s="237"/>
      <c r="F152" s="288" t="s">
        <v>1154</v>
      </c>
      <c r="G152" s="237"/>
      <c r="H152" s="287" t="s">
        <v>1214</v>
      </c>
      <c r="I152" s="287" t="s">
        <v>1156</v>
      </c>
      <c r="J152" s="287" t="s">
        <v>1205</v>
      </c>
      <c r="K152" s="283"/>
    </row>
    <row r="153" spans="2:11" s="1" customFormat="1" ht="15" customHeight="1">
      <c r="B153" s="260"/>
      <c r="C153" s="287" t="s">
        <v>89</v>
      </c>
      <c r="D153" s="237"/>
      <c r="E153" s="237"/>
      <c r="F153" s="288" t="s">
        <v>1154</v>
      </c>
      <c r="G153" s="237"/>
      <c r="H153" s="287" t="s">
        <v>1215</v>
      </c>
      <c r="I153" s="287" t="s">
        <v>1156</v>
      </c>
      <c r="J153" s="287" t="s">
        <v>1205</v>
      </c>
      <c r="K153" s="283"/>
    </row>
    <row r="154" spans="2:11" s="1" customFormat="1" ht="15" customHeight="1">
      <c r="B154" s="260"/>
      <c r="C154" s="287" t="s">
        <v>1159</v>
      </c>
      <c r="D154" s="237"/>
      <c r="E154" s="237"/>
      <c r="F154" s="288" t="s">
        <v>1160</v>
      </c>
      <c r="G154" s="237"/>
      <c r="H154" s="287" t="s">
        <v>1194</v>
      </c>
      <c r="I154" s="287" t="s">
        <v>1156</v>
      </c>
      <c r="J154" s="287">
        <v>50</v>
      </c>
      <c r="K154" s="283"/>
    </row>
    <row r="155" spans="2:11" s="1" customFormat="1" ht="15" customHeight="1">
      <c r="B155" s="260"/>
      <c r="C155" s="287" t="s">
        <v>1162</v>
      </c>
      <c r="D155" s="237"/>
      <c r="E155" s="237"/>
      <c r="F155" s="288" t="s">
        <v>1154</v>
      </c>
      <c r="G155" s="237"/>
      <c r="H155" s="287" t="s">
        <v>1194</v>
      </c>
      <c r="I155" s="287" t="s">
        <v>1164</v>
      </c>
      <c r="J155" s="287"/>
      <c r="K155" s="283"/>
    </row>
    <row r="156" spans="2:11" s="1" customFormat="1" ht="15" customHeight="1">
      <c r="B156" s="260"/>
      <c r="C156" s="287" t="s">
        <v>1173</v>
      </c>
      <c r="D156" s="237"/>
      <c r="E156" s="237"/>
      <c r="F156" s="288" t="s">
        <v>1160</v>
      </c>
      <c r="G156" s="237"/>
      <c r="H156" s="287" t="s">
        <v>1194</v>
      </c>
      <c r="I156" s="287" t="s">
        <v>1156</v>
      </c>
      <c r="J156" s="287">
        <v>50</v>
      </c>
      <c r="K156" s="283"/>
    </row>
    <row r="157" spans="2:11" s="1" customFormat="1" ht="15" customHeight="1">
      <c r="B157" s="260"/>
      <c r="C157" s="287" t="s">
        <v>1181</v>
      </c>
      <c r="D157" s="237"/>
      <c r="E157" s="237"/>
      <c r="F157" s="288" t="s">
        <v>1160</v>
      </c>
      <c r="G157" s="237"/>
      <c r="H157" s="287" t="s">
        <v>1194</v>
      </c>
      <c r="I157" s="287" t="s">
        <v>1156</v>
      </c>
      <c r="J157" s="287">
        <v>50</v>
      </c>
      <c r="K157" s="283"/>
    </row>
    <row r="158" spans="2:11" s="1" customFormat="1" ht="15" customHeight="1">
      <c r="B158" s="260"/>
      <c r="C158" s="287" t="s">
        <v>1179</v>
      </c>
      <c r="D158" s="237"/>
      <c r="E158" s="237"/>
      <c r="F158" s="288" t="s">
        <v>1160</v>
      </c>
      <c r="G158" s="237"/>
      <c r="H158" s="287" t="s">
        <v>1194</v>
      </c>
      <c r="I158" s="287" t="s">
        <v>1156</v>
      </c>
      <c r="J158" s="287">
        <v>50</v>
      </c>
      <c r="K158" s="283"/>
    </row>
    <row r="159" spans="2:11" s="1" customFormat="1" ht="15" customHeight="1">
      <c r="B159" s="260"/>
      <c r="C159" s="287" t="s">
        <v>151</v>
      </c>
      <c r="D159" s="237"/>
      <c r="E159" s="237"/>
      <c r="F159" s="288" t="s">
        <v>1154</v>
      </c>
      <c r="G159" s="237"/>
      <c r="H159" s="287" t="s">
        <v>1216</v>
      </c>
      <c r="I159" s="287" t="s">
        <v>1156</v>
      </c>
      <c r="J159" s="287" t="s">
        <v>1217</v>
      </c>
      <c r="K159" s="283"/>
    </row>
    <row r="160" spans="2:11" s="1" customFormat="1" ht="15" customHeight="1">
      <c r="B160" s="260"/>
      <c r="C160" s="287" t="s">
        <v>1218</v>
      </c>
      <c r="D160" s="237"/>
      <c r="E160" s="237"/>
      <c r="F160" s="288" t="s">
        <v>1154</v>
      </c>
      <c r="G160" s="237"/>
      <c r="H160" s="287" t="s">
        <v>1219</v>
      </c>
      <c r="I160" s="287" t="s">
        <v>1189</v>
      </c>
      <c r="J160" s="287"/>
      <c r="K160" s="283"/>
    </row>
    <row r="161" spans="2:11" s="1" customFormat="1" ht="15" customHeight="1">
      <c r="B161" s="289"/>
      <c r="C161" s="269"/>
      <c r="D161" s="269"/>
      <c r="E161" s="269"/>
      <c r="F161" s="269"/>
      <c r="G161" s="269"/>
      <c r="H161" s="269"/>
      <c r="I161" s="269"/>
      <c r="J161" s="269"/>
      <c r="K161" s="290"/>
    </row>
    <row r="162" spans="2:11" s="1" customFormat="1" ht="18.75" customHeight="1">
      <c r="B162" s="271"/>
      <c r="C162" s="281"/>
      <c r="D162" s="281"/>
      <c r="E162" s="281"/>
      <c r="F162" s="291"/>
      <c r="G162" s="281"/>
      <c r="H162" s="281"/>
      <c r="I162" s="281"/>
      <c r="J162" s="281"/>
      <c r="K162" s="271"/>
    </row>
    <row r="163" spans="2:11" s="1" customFormat="1" ht="18.75" customHeight="1">
      <c r="B163" s="244"/>
      <c r="C163" s="244"/>
      <c r="D163" s="244"/>
      <c r="E163" s="244"/>
      <c r="F163" s="244"/>
      <c r="G163" s="244"/>
      <c r="H163" s="244"/>
      <c r="I163" s="244"/>
      <c r="J163" s="244"/>
      <c r="K163" s="244"/>
    </row>
    <row r="164" spans="2:11" s="1" customFormat="1" ht="7.5" customHeight="1">
      <c r="B164" s="226"/>
      <c r="C164" s="227"/>
      <c r="D164" s="227"/>
      <c r="E164" s="227"/>
      <c r="F164" s="227"/>
      <c r="G164" s="227"/>
      <c r="H164" s="227"/>
      <c r="I164" s="227"/>
      <c r="J164" s="227"/>
      <c r="K164" s="228"/>
    </row>
    <row r="165" spans="2:11" s="1" customFormat="1" ht="45" customHeight="1">
      <c r="B165" s="229"/>
      <c r="C165" s="361" t="s">
        <v>1220</v>
      </c>
      <c r="D165" s="361"/>
      <c r="E165" s="361"/>
      <c r="F165" s="361"/>
      <c r="G165" s="361"/>
      <c r="H165" s="361"/>
      <c r="I165" s="361"/>
      <c r="J165" s="361"/>
      <c r="K165" s="230"/>
    </row>
    <row r="166" spans="2:11" s="1" customFormat="1" ht="17.25" customHeight="1">
      <c r="B166" s="229"/>
      <c r="C166" s="250" t="s">
        <v>1148</v>
      </c>
      <c r="D166" s="250"/>
      <c r="E166" s="250"/>
      <c r="F166" s="250" t="s">
        <v>1149</v>
      </c>
      <c r="G166" s="292"/>
      <c r="H166" s="293" t="s">
        <v>58</v>
      </c>
      <c r="I166" s="293" t="s">
        <v>61</v>
      </c>
      <c r="J166" s="250" t="s">
        <v>1150</v>
      </c>
      <c r="K166" s="230"/>
    </row>
    <row r="167" spans="2:11" s="1" customFormat="1" ht="17.25" customHeight="1">
      <c r="B167" s="231"/>
      <c r="C167" s="252" t="s">
        <v>1151</v>
      </c>
      <c r="D167" s="252"/>
      <c r="E167" s="252"/>
      <c r="F167" s="253" t="s">
        <v>1152</v>
      </c>
      <c r="G167" s="294"/>
      <c r="H167" s="295"/>
      <c r="I167" s="295"/>
      <c r="J167" s="252" t="s">
        <v>1153</v>
      </c>
      <c r="K167" s="232"/>
    </row>
    <row r="168" spans="2:11" s="1" customFormat="1" ht="5.25" customHeight="1">
      <c r="B168" s="260"/>
      <c r="C168" s="255"/>
      <c r="D168" s="255"/>
      <c r="E168" s="255"/>
      <c r="F168" s="255"/>
      <c r="G168" s="256"/>
      <c r="H168" s="255"/>
      <c r="I168" s="255"/>
      <c r="J168" s="255"/>
      <c r="K168" s="283"/>
    </row>
    <row r="169" spans="2:11" s="1" customFormat="1" ht="15" customHeight="1">
      <c r="B169" s="260"/>
      <c r="C169" s="237" t="s">
        <v>1157</v>
      </c>
      <c r="D169" s="237"/>
      <c r="E169" s="237"/>
      <c r="F169" s="258" t="s">
        <v>1154</v>
      </c>
      <c r="G169" s="237"/>
      <c r="H169" s="237" t="s">
        <v>1194</v>
      </c>
      <c r="I169" s="237" t="s">
        <v>1156</v>
      </c>
      <c r="J169" s="237">
        <v>120</v>
      </c>
      <c r="K169" s="283"/>
    </row>
    <row r="170" spans="2:11" s="1" customFormat="1" ht="15" customHeight="1">
      <c r="B170" s="260"/>
      <c r="C170" s="237" t="s">
        <v>1203</v>
      </c>
      <c r="D170" s="237"/>
      <c r="E170" s="237"/>
      <c r="F170" s="258" t="s">
        <v>1154</v>
      </c>
      <c r="G170" s="237"/>
      <c r="H170" s="237" t="s">
        <v>1204</v>
      </c>
      <c r="I170" s="237" t="s">
        <v>1156</v>
      </c>
      <c r="J170" s="237" t="s">
        <v>1205</v>
      </c>
      <c r="K170" s="283"/>
    </row>
    <row r="171" spans="2:11" s="1" customFormat="1" ht="15" customHeight="1">
      <c r="B171" s="260"/>
      <c r="C171" s="237" t="s">
        <v>89</v>
      </c>
      <c r="D171" s="237"/>
      <c r="E171" s="237"/>
      <c r="F171" s="258" t="s">
        <v>1154</v>
      </c>
      <c r="G171" s="237"/>
      <c r="H171" s="237" t="s">
        <v>1221</v>
      </c>
      <c r="I171" s="237" t="s">
        <v>1156</v>
      </c>
      <c r="J171" s="237" t="s">
        <v>1205</v>
      </c>
      <c r="K171" s="283"/>
    </row>
    <row r="172" spans="2:11" s="1" customFormat="1" ht="15" customHeight="1">
      <c r="B172" s="260"/>
      <c r="C172" s="237" t="s">
        <v>1159</v>
      </c>
      <c r="D172" s="237"/>
      <c r="E172" s="237"/>
      <c r="F172" s="258" t="s">
        <v>1160</v>
      </c>
      <c r="G172" s="237"/>
      <c r="H172" s="237" t="s">
        <v>1221</v>
      </c>
      <c r="I172" s="237" t="s">
        <v>1156</v>
      </c>
      <c r="J172" s="237">
        <v>50</v>
      </c>
      <c r="K172" s="283"/>
    </row>
    <row r="173" spans="2:11" s="1" customFormat="1" ht="15" customHeight="1">
      <c r="B173" s="260"/>
      <c r="C173" s="237" t="s">
        <v>1162</v>
      </c>
      <c r="D173" s="237"/>
      <c r="E173" s="237"/>
      <c r="F173" s="258" t="s">
        <v>1154</v>
      </c>
      <c r="G173" s="237"/>
      <c r="H173" s="237" t="s">
        <v>1221</v>
      </c>
      <c r="I173" s="237" t="s">
        <v>1164</v>
      </c>
      <c r="J173" s="237"/>
      <c r="K173" s="283"/>
    </row>
    <row r="174" spans="2:11" s="1" customFormat="1" ht="15" customHeight="1">
      <c r="B174" s="260"/>
      <c r="C174" s="237" t="s">
        <v>1173</v>
      </c>
      <c r="D174" s="237"/>
      <c r="E174" s="237"/>
      <c r="F174" s="258" t="s">
        <v>1160</v>
      </c>
      <c r="G174" s="237"/>
      <c r="H174" s="237" t="s">
        <v>1221</v>
      </c>
      <c r="I174" s="237" t="s">
        <v>1156</v>
      </c>
      <c r="J174" s="237">
        <v>50</v>
      </c>
      <c r="K174" s="283"/>
    </row>
    <row r="175" spans="2:11" s="1" customFormat="1" ht="15" customHeight="1">
      <c r="B175" s="260"/>
      <c r="C175" s="237" t="s">
        <v>1181</v>
      </c>
      <c r="D175" s="237"/>
      <c r="E175" s="237"/>
      <c r="F175" s="258" t="s">
        <v>1160</v>
      </c>
      <c r="G175" s="237"/>
      <c r="H175" s="237" t="s">
        <v>1221</v>
      </c>
      <c r="I175" s="237" t="s">
        <v>1156</v>
      </c>
      <c r="J175" s="237">
        <v>50</v>
      </c>
      <c r="K175" s="283"/>
    </row>
    <row r="176" spans="2:11" s="1" customFormat="1" ht="15" customHeight="1">
      <c r="B176" s="260"/>
      <c r="C176" s="237" t="s">
        <v>1179</v>
      </c>
      <c r="D176" s="237"/>
      <c r="E176" s="237"/>
      <c r="F176" s="258" t="s">
        <v>1160</v>
      </c>
      <c r="G176" s="237"/>
      <c r="H176" s="237" t="s">
        <v>1221</v>
      </c>
      <c r="I176" s="237" t="s">
        <v>1156</v>
      </c>
      <c r="J176" s="237">
        <v>50</v>
      </c>
      <c r="K176" s="283"/>
    </row>
    <row r="177" spans="2:11" s="1" customFormat="1" ht="15" customHeight="1">
      <c r="B177" s="260"/>
      <c r="C177" s="237" t="s">
        <v>158</v>
      </c>
      <c r="D177" s="237"/>
      <c r="E177" s="237"/>
      <c r="F177" s="258" t="s">
        <v>1154</v>
      </c>
      <c r="G177" s="237"/>
      <c r="H177" s="237" t="s">
        <v>1222</v>
      </c>
      <c r="I177" s="237" t="s">
        <v>1223</v>
      </c>
      <c r="J177" s="237"/>
      <c r="K177" s="283"/>
    </row>
    <row r="178" spans="2:11" s="1" customFormat="1" ht="15" customHeight="1">
      <c r="B178" s="260"/>
      <c r="C178" s="237" t="s">
        <v>61</v>
      </c>
      <c r="D178" s="237"/>
      <c r="E178" s="237"/>
      <c r="F178" s="258" t="s">
        <v>1154</v>
      </c>
      <c r="G178" s="237"/>
      <c r="H178" s="237" t="s">
        <v>1224</v>
      </c>
      <c r="I178" s="237" t="s">
        <v>1225</v>
      </c>
      <c r="J178" s="237">
        <v>1</v>
      </c>
      <c r="K178" s="283"/>
    </row>
    <row r="179" spans="2:11" s="1" customFormat="1" ht="15" customHeight="1">
      <c r="B179" s="260"/>
      <c r="C179" s="237" t="s">
        <v>57</v>
      </c>
      <c r="D179" s="237"/>
      <c r="E179" s="237"/>
      <c r="F179" s="258" t="s">
        <v>1154</v>
      </c>
      <c r="G179" s="237"/>
      <c r="H179" s="237" t="s">
        <v>1226</v>
      </c>
      <c r="I179" s="237" t="s">
        <v>1156</v>
      </c>
      <c r="J179" s="237">
        <v>20</v>
      </c>
      <c r="K179" s="283"/>
    </row>
    <row r="180" spans="2:11" s="1" customFormat="1" ht="15" customHeight="1">
      <c r="B180" s="260"/>
      <c r="C180" s="237" t="s">
        <v>58</v>
      </c>
      <c r="D180" s="237"/>
      <c r="E180" s="237"/>
      <c r="F180" s="258" t="s">
        <v>1154</v>
      </c>
      <c r="G180" s="237"/>
      <c r="H180" s="237" t="s">
        <v>1227</v>
      </c>
      <c r="I180" s="237" t="s">
        <v>1156</v>
      </c>
      <c r="J180" s="237">
        <v>255</v>
      </c>
      <c r="K180" s="283"/>
    </row>
    <row r="181" spans="2:11" s="1" customFormat="1" ht="15" customHeight="1">
      <c r="B181" s="260"/>
      <c r="C181" s="237" t="s">
        <v>159</v>
      </c>
      <c r="D181" s="237"/>
      <c r="E181" s="237"/>
      <c r="F181" s="258" t="s">
        <v>1154</v>
      </c>
      <c r="G181" s="237"/>
      <c r="H181" s="237" t="s">
        <v>1118</v>
      </c>
      <c r="I181" s="237" t="s">
        <v>1156</v>
      </c>
      <c r="J181" s="237">
        <v>10</v>
      </c>
      <c r="K181" s="283"/>
    </row>
    <row r="182" spans="2:11" s="1" customFormat="1" ht="15" customHeight="1">
      <c r="B182" s="260"/>
      <c r="C182" s="237" t="s">
        <v>160</v>
      </c>
      <c r="D182" s="237"/>
      <c r="E182" s="237"/>
      <c r="F182" s="258" t="s">
        <v>1154</v>
      </c>
      <c r="G182" s="237"/>
      <c r="H182" s="237" t="s">
        <v>1228</v>
      </c>
      <c r="I182" s="237" t="s">
        <v>1189</v>
      </c>
      <c r="J182" s="237"/>
      <c r="K182" s="283"/>
    </row>
    <row r="183" spans="2:11" s="1" customFormat="1" ht="15" customHeight="1">
      <c r="B183" s="260"/>
      <c r="C183" s="237" t="s">
        <v>1229</v>
      </c>
      <c r="D183" s="237"/>
      <c r="E183" s="237"/>
      <c r="F183" s="258" t="s">
        <v>1154</v>
      </c>
      <c r="G183" s="237"/>
      <c r="H183" s="237" t="s">
        <v>1230</v>
      </c>
      <c r="I183" s="237" t="s">
        <v>1189</v>
      </c>
      <c r="J183" s="237"/>
      <c r="K183" s="283"/>
    </row>
    <row r="184" spans="2:11" s="1" customFormat="1" ht="15" customHeight="1">
      <c r="B184" s="260"/>
      <c r="C184" s="237" t="s">
        <v>1218</v>
      </c>
      <c r="D184" s="237"/>
      <c r="E184" s="237"/>
      <c r="F184" s="258" t="s">
        <v>1154</v>
      </c>
      <c r="G184" s="237"/>
      <c r="H184" s="237" t="s">
        <v>1231</v>
      </c>
      <c r="I184" s="237" t="s">
        <v>1189</v>
      </c>
      <c r="J184" s="237"/>
      <c r="K184" s="283"/>
    </row>
    <row r="185" spans="2:11" s="1" customFormat="1" ht="15" customHeight="1">
      <c r="B185" s="260"/>
      <c r="C185" s="237" t="s">
        <v>162</v>
      </c>
      <c r="D185" s="237"/>
      <c r="E185" s="237"/>
      <c r="F185" s="258" t="s">
        <v>1160</v>
      </c>
      <c r="G185" s="237"/>
      <c r="H185" s="237" t="s">
        <v>1232</v>
      </c>
      <c r="I185" s="237" t="s">
        <v>1156</v>
      </c>
      <c r="J185" s="237">
        <v>50</v>
      </c>
      <c r="K185" s="283"/>
    </row>
    <row r="186" spans="2:11" s="1" customFormat="1" ht="15" customHeight="1">
      <c r="B186" s="260"/>
      <c r="C186" s="237" t="s">
        <v>1233</v>
      </c>
      <c r="D186" s="237"/>
      <c r="E186" s="237"/>
      <c r="F186" s="258" t="s">
        <v>1160</v>
      </c>
      <c r="G186" s="237"/>
      <c r="H186" s="237" t="s">
        <v>1234</v>
      </c>
      <c r="I186" s="237" t="s">
        <v>1235</v>
      </c>
      <c r="J186" s="237"/>
      <c r="K186" s="283"/>
    </row>
    <row r="187" spans="2:11" s="1" customFormat="1" ht="15" customHeight="1">
      <c r="B187" s="260"/>
      <c r="C187" s="237" t="s">
        <v>1236</v>
      </c>
      <c r="D187" s="237"/>
      <c r="E187" s="237"/>
      <c r="F187" s="258" t="s">
        <v>1160</v>
      </c>
      <c r="G187" s="237"/>
      <c r="H187" s="237" t="s">
        <v>1237</v>
      </c>
      <c r="I187" s="237" t="s">
        <v>1235</v>
      </c>
      <c r="J187" s="237"/>
      <c r="K187" s="283"/>
    </row>
    <row r="188" spans="2:11" s="1" customFormat="1" ht="15" customHeight="1">
      <c r="B188" s="260"/>
      <c r="C188" s="237" t="s">
        <v>1238</v>
      </c>
      <c r="D188" s="237"/>
      <c r="E188" s="237"/>
      <c r="F188" s="258" t="s">
        <v>1160</v>
      </c>
      <c r="G188" s="237"/>
      <c r="H188" s="237" t="s">
        <v>1239</v>
      </c>
      <c r="I188" s="237" t="s">
        <v>1235</v>
      </c>
      <c r="J188" s="237"/>
      <c r="K188" s="283"/>
    </row>
    <row r="189" spans="2:11" s="1" customFormat="1" ht="15" customHeight="1">
      <c r="B189" s="260"/>
      <c r="C189" s="296" t="s">
        <v>1240</v>
      </c>
      <c r="D189" s="237"/>
      <c r="E189" s="237"/>
      <c r="F189" s="258" t="s">
        <v>1160</v>
      </c>
      <c r="G189" s="237"/>
      <c r="H189" s="237" t="s">
        <v>1241</v>
      </c>
      <c r="I189" s="237" t="s">
        <v>1242</v>
      </c>
      <c r="J189" s="297" t="s">
        <v>1243</v>
      </c>
      <c r="K189" s="283"/>
    </row>
    <row r="190" spans="2:11" s="1" customFormat="1" ht="15" customHeight="1">
      <c r="B190" s="260"/>
      <c r="C190" s="296" t="s">
        <v>46</v>
      </c>
      <c r="D190" s="237"/>
      <c r="E190" s="237"/>
      <c r="F190" s="258" t="s">
        <v>1154</v>
      </c>
      <c r="G190" s="237"/>
      <c r="H190" s="234" t="s">
        <v>1244</v>
      </c>
      <c r="I190" s="237" t="s">
        <v>1245</v>
      </c>
      <c r="J190" s="237"/>
      <c r="K190" s="283"/>
    </row>
    <row r="191" spans="2:11" s="1" customFormat="1" ht="15" customHeight="1">
      <c r="B191" s="260"/>
      <c r="C191" s="296" t="s">
        <v>1246</v>
      </c>
      <c r="D191" s="237"/>
      <c r="E191" s="237"/>
      <c r="F191" s="258" t="s">
        <v>1154</v>
      </c>
      <c r="G191" s="237"/>
      <c r="H191" s="237" t="s">
        <v>1247</v>
      </c>
      <c r="I191" s="237" t="s">
        <v>1189</v>
      </c>
      <c r="J191" s="237"/>
      <c r="K191" s="283"/>
    </row>
    <row r="192" spans="2:11" s="1" customFormat="1" ht="15" customHeight="1">
      <c r="B192" s="260"/>
      <c r="C192" s="296" t="s">
        <v>1248</v>
      </c>
      <c r="D192" s="237"/>
      <c r="E192" s="237"/>
      <c r="F192" s="258" t="s">
        <v>1154</v>
      </c>
      <c r="G192" s="237"/>
      <c r="H192" s="237" t="s">
        <v>1249</v>
      </c>
      <c r="I192" s="237" t="s">
        <v>1189</v>
      </c>
      <c r="J192" s="237"/>
      <c r="K192" s="283"/>
    </row>
    <row r="193" spans="2:11" s="1" customFormat="1" ht="15" customHeight="1">
      <c r="B193" s="260"/>
      <c r="C193" s="296" t="s">
        <v>1250</v>
      </c>
      <c r="D193" s="237"/>
      <c r="E193" s="237"/>
      <c r="F193" s="258" t="s">
        <v>1160</v>
      </c>
      <c r="G193" s="237"/>
      <c r="H193" s="237" t="s">
        <v>1251</v>
      </c>
      <c r="I193" s="237" t="s">
        <v>1189</v>
      </c>
      <c r="J193" s="237"/>
      <c r="K193" s="283"/>
    </row>
    <row r="194" spans="2:11" s="1" customFormat="1" ht="15" customHeight="1">
      <c r="B194" s="289"/>
      <c r="C194" s="298"/>
      <c r="D194" s="269"/>
      <c r="E194" s="269"/>
      <c r="F194" s="269"/>
      <c r="G194" s="269"/>
      <c r="H194" s="269"/>
      <c r="I194" s="269"/>
      <c r="J194" s="269"/>
      <c r="K194" s="290"/>
    </row>
    <row r="195" spans="2:11" s="1" customFormat="1" ht="18.75" customHeight="1">
      <c r="B195" s="271"/>
      <c r="C195" s="281"/>
      <c r="D195" s="281"/>
      <c r="E195" s="281"/>
      <c r="F195" s="291"/>
      <c r="G195" s="281"/>
      <c r="H195" s="281"/>
      <c r="I195" s="281"/>
      <c r="J195" s="281"/>
      <c r="K195" s="271"/>
    </row>
    <row r="196" spans="2:11" s="1" customFormat="1" ht="18.75" customHeight="1">
      <c r="B196" s="271"/>
      <c r="C196" s="281"/>
      <c r="D196" s="281"/>
      <c r="E196" s="281"/>
      <c r="F196" s="291"/>
      <c r="G196" s="281"/>
      <c r="H196" s="281"/>
      <c r="I196" s="281"/>
      <c r="J196" s="281"/>
      <c r="K196" s="271"/>
    </row>
    <row r="197" spans="2:11" s="1" customFormat="1" ht="18.75" customHeight="1">
      <c r="B197" s="244"/>
      <c r="C197" s="244"/>
      <c r="D197" s="244"/>
      <c r="E197" s="244"/>
      <c r="F197" s="244"/>
      <c r="G197" s="244"/>
      <c r="H197" s="244"/>
      <c r="I197" s="244"/>
      <c r="J197" s="244"/>
      <c r="K197" s="244"/>
    </row>
    <row r="198" spans="2:11" s="1" customFormat="1" ht="13.5">
      <c r="B198" s="226"/>
      <c r="C198" s="227"/>
      <c r="D198" s="227"/>
      <c r="E198" s="227"/>
      <c r="F198" s="227"/>
      <c r="G198" s="227"/>
      <c r="H198" s="227"/>
      <c r="I198" s="227"/>
      <c r="J198" s="227"/>
      <c r="K198" s="228"/>
    </row>
    <row r="199" spans="2:11" s="1" customFormat="1" ht="21">
      <c r="B199" s="229"/>
      <c r="C199" s="361" t="s">
        <v>1252</v>
      </c>
      <c r="D199" s="361"/>
      <c r="E199" s="361"/>
      <c r="F199" s="361"/>
      <c r="G199" s="361"/>
      <c r="H199" s="361"/>
      <c r="I199" s="361"/>
      <c r="J199" s="361"/>
      <c r="K199" s="230"/>
    </row>
    <row r="200" spans="2:11" s="1" customFormat="1" ht="25.5" customHeight="1">
      <c r="B200" s="229"/>
      <c r="C200" s="299" t="s">
        <v>1253</v>
      </c>
      <c r="D200" s="299"/>
      <c r="E200" s="299"/>
      <c r="F200" s="299" t="s">
        <v>1254</v>
      </c>
      <c r="G200" s="300"/>
      <c r="H200" s="362" t="s">
        <v>1255</v>
      </c>
      <c r="I200" s="362"/>
      <c r="J200" s="362"/>
      <c r="K200" s="230"/>
    </row>
    <row r="201" spans="2:11" s="1" customFormat="1" ht="5.25" customHeight="1">
      <c r="B201" s="260"/>
      <c r="C201" s="255"/>
      <c r="D201" s="255"/>
      <c r="E201" s="255"/>
      <c r="F201" s="255"/>
      <c r="G201" s="281"/>
      <c r="H201" s="255"/>
      <c r="I201" s="255"/>
      <c r="J201" s="255"/>
      <c r="K201" s="283"/>
    </row>
    <row r="202" spans="2:11" s="1" customFormat="1" ht="15" customHeight="1">
      <c r="B202" s="260"/>
      <c r="C202" s="237" t="s">
        <v>1245</v>
      </c>
      <c r="D202" s="237"/>
      <c r="E202" s="237"/>
      <c r="F202" s="258" t="s">
        <v>47</v>
      </c>
      <c r="G202" s="237"/>
      <c r="H202" s="363" t="s">
        <v>1256</v>
      </c>
      <c r="I202" s="363"/>
      <c r="J202" s="363"/>
      <c r="K202" s="283"/>
    </row>
    <row r="203" spans="2:11" s="1" customFormat="1" ht="15" customHeight="1">
      <c r="B203" s="260"/>
      <c r="C203" s="237"/>
      <c r="D203" s="237"/>
      <c r="E203" s="237"/>
      <c r="F203" s="258" t="s">
        <v>48</v>
      </c>
      <c r="G203" s="237"/>
      <c r="H203" s="363" t="s">
        <v>1257</v>
      </c>
      <c r="I203" s="363"/>
      <c r="J203" s="363"/>
      <c r="K203" s="283"/>
    </row>
    <row r="204" spans="2:11" s="1" customFormat="1" ht="15" customHeight="1">
      <c r="B204" s="260"/>
      <c r="C204" s="237"/>
      <c r="D204" s="237"/>
      <c r="E204" s="237"/>
      <c r="F204" s="258" t="s">
        <v>51</v>
      </c>
      <c r="G204" s="237"/>
      <c r="H204" s="363" t="s">
        <v>1258</v>
      </c>
      <c r="I204" s="363"/>
      <c r="J204" s="363"/>
      <c r="K204" s="283"/>
    </row>
    <row r="205" spans="2:11" s="1" customFormat="1" ht="15" customHeight="1">
      <c r="B205" s="260"/>
      <c r="C205" s="237"/>
      <c r="D205" s="237"/>
      <c r="E205" s="237"/>
      <c r="F205" s="258" t="s">
        <v>49</v>
      </c>
      <c r="G205" s="237"/>
      <c r="H205" s="363" t="s">
        <v>1259</v>
      </c>
      <c r="I205" s="363"/>
      <c r="J205" s="363"/>
      <c r="K205" s="283"/>
    </row>
    <row r="206" spans="2:11" s="1" customFormat="1" ht="15" customHeight="1">
      <c r="B206" s="260"/>
      <c r="C206" s="237"/>
      <c r="D206" s="237"/>
      <c r="E206" s="237"/>
      <c r="F206" s="258" t="s">
        <v>50</v>
      </c>
      <c r="G206" s="237"/>
      <c r="H206" s="363" t="s">
        <v>1260</v>
      </c>
      <c r="I206" s="363"/>
      <c r="J206" s="363"/>
      <c r="K206" s="283"/>
    </row>
    <row r="207" spans="2:11" s="1" customFormat="1" ht="15" customHeight="1">
      <c r="B207" s="260"/>
      <c r="C207" s="237"/>
      <c r="D207" s="237"/>
      <c r="E207" s="237"/>
      <c r="F207" s="258"/>
      <c r="G207" s="237"/>
      <c r="H207" s="237"/>
      <c r="I207" s="237"/>
      <c r="J207" s="237"/>
      <c r="K207" s="283"/>
    </row>
    <row r="208" spans="2:11" s="1" customFormat="1" ht="15" customHeight="1">
      <c r="B208" s="260"/>
      <c r="C208" s="237" t="s">
        <v>1201</v>
      </c>
      <c r="D208" s="237"/>
      <c r="E208" s="237"/>
      <c r="F208" s="258" t="s">
        <v>82</v>
      </c>
      <c r="G208" s="237"/>
      <c r="H208" s="363" t="s">
        <v>1261</v>
      </c>
      <c r="I208" s="363"/>
      <c r="J208" s="363"/>
      <c r="K208" s="283"/>
    </row>
    <row r="209" spans="2:11" s="1" customFormat="1" ht="15" customHeight="1">
      <c r="B209" s="260"/>
      <c r="C209" s="237"/>
      <c r="D209" s="237"/>
      <c r="E209" s="237"/>
      <c r="F209" s="258" t="s">
        <v>1101</v>
      </c>
      <c r="G209" s="237"/>
      <c r="H209" s="363" t="s">
        <v>1102</v>
      </c>
      <c r="I209" s="363"/>
      <c r="J209" s="363"/>
      <c r="K209" s="283"/>
    </row>
    <row r="210" spans="2:11" s="1" customFormat="1" ht="15" customHeight="1">
      <c r="B210" s="260"/>
      <c r="C210" s="237"/>
      <c r="D210" s="237"/>
      <c r="E210" s="237"/>
      <c r="F210" s="258" t="s">
        <v>1099</v>
      </c>
      <c r="G210" s="237"/>
      <c r="H210" s="363" t="s">
        <v>1262</v>
      </c>
      <c r="I210" s="363"/>
      <c r="J210" s="363"/>
      <c r="K210" s="283"/>
    </row>
    <row r="211" spans="2:11" s="1" customFormat="1" ht="15" customHeight="1">
      <c r="B211" s="301"/>
      <c r="C211" s="237"/>
      <c r="D211" s="237"/>
      <c r="E211" s="237"/>
      <c r="F211" s="258" t="s">
        <v>140</v>
      </c>
      <c r="G211" s="296"/>
      <c r="H211" s="364" t="s">
        <v>141</v>
      </c>
      <c r="I211" s="364"/>
      <c r="J211" s="364"/>
      <c r="K211" s="302"/>
    </row>
    <row r="212" spans="2:11" s="1" customFormat="1" ht="15" customHeight="1">
      <c r="B212" s="301"/>
      <c r="C212" s="237"/>
      <c r="D212" s="237"/>
      <c r="E212" s="237"/>
      <c r="F212" s="258" t="s">
        <v>475</v>
      </c>
      <c r="G212" s="296"/>
      <c r="H212" s="364" t="s">
        <v>1263</v>
      </c>
      <c r="I212" s="364"/>
      <c r="J212" s="364"/>
      <c r="K212" s="302"/>
    </row>
    <row r="213" spans="2:11" s="1" customFormat="1" ht="15" customHeight="1">
      <c r="B213" s="301"/>
      <c r="C213" s="237"/>
      <c r="D213" s="237"/>
      <c r="E213" s="237"/>
      <c r="F213" s="258"/>
      <c r="G213" s="296"/>
      <c r="H213" s="287"/>
      <c r="I213" s="287"/>
      <c r="J213" s="287"/>
      <c r="K213" s="302"/>
    </row>
    <row r="214" spans="2:11" s="1" customFormat="1" ht="15" customHeight="1">
      <c r="B214" s="301"/>
      <c r="C214" s="237" t="s">
        <v>1225</v>
      </c>
      <c r="D214" s="237"/>
      <c r="E214" s="237"/>
      <c r="F214" s="258">
        <v>1</v>
      </c>
      <c r="G214" s="296"/>
      <c r="H214" s="364" t="s">
        <v>1264</v>
      </c>
      <c r="I214" s="364"/>
      <c r="J214" s="364"/>
      <c r="K214" s="302"/>
    </row>
    <row r="215" spans="2:11" s="1" customFormat="1" ht="15" customHeight="1">
      <c r="B215" s="301"/>
      <c r="C215" s="237"/>
      <c r="D215" s="237"/>
      <c r="E215" s="237"/>
      <c r="F215" s="258">
        <v>2</v>
      </c>
      <c r="G215" s="296"/>
      <c r="H215" s="364" t="s">
        <v>1265</v>
      </c>
      <c r="I215" s="364"/>
      <c r="J215" s="364"/>
      <c r="K215" s="302"/>
    </row>
    <row r="216" spans="2:11" s="1" customFormat="1" ht="15" customHeight="1">
      <c r="B216" s="301"/>
      <c r="C216" s="237"/>
      <c r="D216" s="237"/>
      <c r="E216" s="237"/>
      <c r="F216" s="258">
        <v>3</v>
      </c>
      <c r="G216" s="296"/>
      <c r="H216" s="364" t="s">
        <v>1266</v>
      </c>
      <c r="I216" s="364"/>
      <c r="J216" s="364"/>
      <c r="K216" s="302"/>
    </row>
    <row r="217" spans="2:11" s="1" customFormat="1" ht="15" customHeight="1">
      <c r="B217" s="301"/>
      <c r="C217" s="237"/>
      <c r="D217" s="237"/>
      <c r="E217" s="237"/>
      <c r="F217" s="258">
        <v>4</v>
      </c>
      <c r="G217" s="296"/>
      <c r="H217" s="364" t="s">
        <v>1267</v>
      </c>
      <c r="I217" s="364"/>
      <c r="J217" s="364"/>
      <c r="K217" s="302"/>
    </row>
    <row r="218" spans="2:11" s="1" customFormat="1" ht="12.75" customHeight="1">
      <c r="B218" s="303"/>
      <c r="C218" s="304"/>
      <c r="D218" s="304"/>
      <c r="E218" s="304"/>
      <c r="F218" s="304"/>
      <c r="G218" s="304"/>
      <c r="H218" s="304"/>
      <c r="I218" s="304"/>
      <c r="J218" s="304"/>
      <c r="K218" s="30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90</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145</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147</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ROUND((SUM(BE88:BE275)),  2)</f>
        <v>0</v>
      </c>
      <c r="G35" s="33"/>
      <c r="H35" s="33"/>
      <c r="I35" s="123">
        <v>0.21</v>
      </c>
      <c r="J35" s="122">
        <f>ROUND(((SUM(BE88:BE275))*I35),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ROUND((SUM(BF88:BF275)),  2)</f>
        <v>0</v>
      </c>
      <c r="G36" s="33"/>
      <c r="H36" s="33"/>
      <c r="I36" s="123">
        <v>0.15</v>
      </c>
      <c r="J36" s="122">
        <f>ROUND(((SUM(BF88:BF275))*I36),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ROUND((SUM(BG88:BG275)),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ROUND((SUM(BH88:BH275)),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ROUND((SUM(BI88:BI275)),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145</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01.1 - Železniční svršek</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153</v>
      </c>
    </row>
    <row r="64" spans="1:47" s="9" customFormat="1" ht="24.95" customHeight="1">
      <c r="B64" s="139"/>
      <c r="C64" s="140"/>
      <c r="D64" s="141" t="s">
        <v>154</v>
      </c>
      <c r="E64" s="142"/>
      <c r="F64" s="142"/>
      <c r="G64" s="142"/>
      <c r="H64" s="142"/>
      <c r="I64" s="142"/>
      <c r="J64" s="143">
        <f>J164</f>
        <v>0</v>
      </c>
      <c r="K64" s="140"/>
      <c r="L64" s="144"/>
    </row>
    <row r="65" spans="1:31" s="10" customFormat="1" ht="19.899999999999999" customHeight="1">
      <c r="B65" s="145"/>
      <c r="C65" s="96"/>
      <c r="D65" s="146" t="s">
        <v>155</v>
      </c>
      <c r="E65" s="147"/>
      <c r="F65" s="147"/>
      <c r="G65" s="147"/>
      <c r="H65" s="147"/>
      <c r="I65" s="147"/>
      <c r="J65" s="148">
        <f>J165</f>
        <v>0</v>
      </c>
      <c r="K65" s="96"/>
      <c r="L65" s="149"/>
    </row>
    <row r="66" spans="1:31" s="9" customFormat="1" ht="24.95" customHeight="1">
      <c r="B66" s="139"/>
      <c r="C66" s="140"/>
      <c r="D66" s="141" t="s">
        <v>156</v>
      </c>
      <c r="E66" s="142"/>
      <c r="F66" s="142"/>
      <c r="G66" s="142"/>
      <c r="H66" s="142"/>
      <c r="I66" s="142"/>
      <c r="J66" s="143">
        <f>J224</f>
        <v>0</v>
      </c>
      <c r="K66" s="140"/>
      <c r="L66" s="144"/>
    </row>
    <row r="67" spans="1:31" s="2" customFormat="1" ht="21.75"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157</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57" t="str">
        <f>E7</f>
        <v>KR_Oprava trati v úseku Číčenice - Vodňany_bez_mat_zadavatele</v>
      </c>
      <c r="F76" s="358"/>
      <c r="G76" s="358"/>
      <c r="H76" s="358"/>
      <c r="I76" s="35"/>
      <c r="J76" s="35"/>
      <c r="K76" s="35"/>
      <c r="L76" s="112"/>
      <c r="S76" s="33"/>
      <c r="T76" s="33"/>
      <c r="U76" s="33"/>
      <c r="V76" s="33"/>
      <c r="W76" s="33"/>
      <c r="X76" s="33"/>
      <c r="Y76" s="33"/>
      <c r="Z76" s="33"/>
      <c r="AA76" s="33"/>
      <c r="AB76" s="33"/>
      <c r="AC76" s="33"/>
      <c r="AD76" s="33"/>
      <c r="AE76" s="33"/>
    </row>
    <row r="77" spans="1:31" s="1" customFormat="1" ht="12" customHeight="1">
      <c r="B77" s="20"/>
      <c r="C77" s="28" t="s">
        <v>144</v>
      </c>
      <c r="D77" s="21"/>
      <c r="E77" s="21"/>
      <c r="F77" s="21"/>
      <c r="G77" s="21"/>
      <c r="H77" s="21"/>
      <c r="I77" s="21"/>
      <c r="J77" s="21"/>
      <c r="K77" s="21"/>
      <c r="L77" s="19"/>
    </row>
    <row r="78" spans="1:31" s="2" customFormat="1" ht="16.5" customHeight="1">
      <c r="A78" s="33"/>
      <c r="B78" s="34"/>
      <c r="C78" s="35"/>
      <c r="D78" s="35"/>
      <c r="E78" s="357" t="s">
        <v>145</v>
      </c>
      <c r="F78" s="359"/>
      <c r="G78" s="359"/>
      <c r="H78" s="359"/>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146</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306" t="str">
        <f>E11</f>
        <v>SO 01.1 - Železniční svršek</v>
      </c>
      <c r="F80" s="359"/>
      <c r="G80" s="359"/>
      <c r="H80" s="359"/>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197 dle JŘ, TÚ Číčenice - Vodňany</v>
      </c>
      <c r="G82" s="35"/>
      <c r="H82" s="35"/>
      <c r="I82" s="28" t="s">
        <v>24</v>
      </c>
      <c r="J82" s="58" t="str">
        <f>IF(J14="","",J14)</f>
        <v>1. 4. 2021</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158</v>
      </c>
      <c r="D87" s="153" t="s">
        <v>61</v>
      </c>
      <c r="E87" s="153" t="s">
        <v>57</v>
      </c>
      <c r="F87" s="153" t="s">
        <v>58</v>
      </c>
      <c r="G87" s="153" t="s">
        <v>159</v>
      </c>
      <c r="H87" s="153" t="s">
        <v>160</v>
      </c>
      <c r="I87" s="153" t="s">
        <v>161</v>
      </c>
      <c r="J87" s="153" t="s">
        <v>152</v>
      </c>
      <c r="K87" s="154" t="s">
        <v>162</v>
      </c>
      <c r="L87" s="155"/>
      <c r="M87" s="67" t="s">
        <v>35</v>
      </c>
      <c r="N87" s="68" t="s">
        <v>46</v>
      </c>
      <c r="O87" s="68" t="s">
        <v>163</v>
      </c>
      <c r="P87" s="68" t="s">
        <v>164</v>
      </c>
      <c r="Q87" s="68" t="s">
        <v>165</v>
      </c>
      <c r="R87" s="68" t="s">
        <v>166</v>
      </c>
      <c r="S87" s="68" t="s">
        <v>167</v>
      </c>
      <c r="T87" s="69" t="s">
        <v>168</v>
      </c>
      <c r="U87" s="150"/>
      <c r="V87" s="150"/>
      <c r="W87" s="150"/>
      <c r="X87" s="150"/>
      <c r="Y87" s="150"/>
      <c r="Z87" s="150"/>
      <c r="AA87" s="150"/>
      <c r="AB87" s="150"/>
      <c r="AC87" s="150"/>
      <c r="AD87" s="150"/>
      <c r="AE87" s="150"/>
    </row>
    <row r="88" spans="1:65" s="2" customFormat="1" ht="22.9" customHeight="1">
      <c r="A88" s="33"/>
      <c r="B88" s="34"/>
      <c r="C88" s="74" t="s">
        <v>169</v>
      </c>
      <c r="D88" s="35"/>
      <c r="E88" s="35"/>
      <c r="F88" s="35"/>
      <c r="G88" s="35"/>
      <c r="H88" s="35"/>
      <c r="I88" s="35"/>
      <c r="J88" s="156">
        <f>BK88</f>
        <v>0</v>
      </c>
      <c r="K88" s="35"/>
      <c r="L88" s="38"/>
      <c r="M88" s="70"/>
      <c r="N88" s="157"/>
      <c r="O88" s="71"/>
      <c r="P88" s="158">
        <f>P89+SUM(P90:P164)+P224</f>
        <v>0</v>
      </c>
      <c r="Q88" s="71"/>
      <c r="R88" s="158">
        <f>R89+SUM(R90:R164)+R224</f>
        <v>1395.5854400000001</v>
      </c>
      <c r="S88" s="71"/>
      <c r="T88" s="159">
        <f>T89+SUM(T90:T164)+T224</f>
        <v>0</v>
      </c>
      <c r="U88" s="33"/>
      <c r="V88" s="33"/>
      <c r="W88" s="33"/>
      <c r="X88" s="33"/>
      <c r="Y88" s="33"/>
      <c r="Z88" s="33"/>
      <c r="AA88" s="33"/>
      <c r="AB88" s="33"/>
      <c r="AC88" s="33"/>
      <c r="AD88" s="33"/>
      <c r="AE88" s="33"/>
      <c r="AT88" s="16" t="s">
        <v>75</v>
      </c>
      <c r="AU88" s="16" t="s">
        <v>153</v>
      </c>
      <c r="BK88" s="160">
        <f>BK89+SUM(BK90:BK164)+BK224</f>
        <v>0</v>
      </c>
    </row>
    <row r="89" spans="1:65" s="2" customFormat="1" ht="16.5" customHeight="1">
      <c r="A89" s="33"/>
      <c r="B89" s="34"/>
      <c r="C89" s="161" t="s">
        <v>83</v>
      </c>
      <c r="D89" s="161" t="s">
        <v>170</v>
      </c>
      <c r="E89" s="162" t="s">
        <v>171</v>
      </c>
      <c r="F89" s="163" t="s">
        <v>172</v>
      </c>
      <c r="G89" s="164" t="s">
        <v>173</v>
      </c>
      <c r="H89" s="165">
        <v>171</v>
      </c>
      <c r="I89" s="166"/>
      <c r="J89" s="167">
        <f>ROUND(I89*H89,2)</f>
        <v>0</v>
      </c>
      <c r="K89" s="163" t="s">
        <v>174</v>
      </c>
      <c r="L89" s="168"/>
      <c r="M89" s="169" t="s">
        <v>35</v>
      </c>
      <c r="N89" s="170" t="s">
        <v>47</v>
      </c>
      <c r="O89" s="63"/>
      <c r="P89" s="171">
        <f>O89*H89</f>
        <v>0</v>
      </c>
      <c r="Q89" s="171">
        <v>1.0059999999999999E-2</v>
      </c>
      <c r="R89" s="171">
        <f>Q89*H89</f>
        <v>1.7202599999999999</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178</v>
      </c>
    </row>
    <row r="90" spans="1:65" s="12" customFormat="1" ht="11.25">
      <c r="B90" s="175"/>
      <c r="C90" s="176"/>
      <c r="D90" s="177" t="s">
        <v>179</v>
      </c>
      <c r="E90" s="178" t="s">
        <v>35</v>
      </c>
      <c r="F90" s="179" t="s">
        <v>180</v>
      </c>
      <c r="G90" s="176"/>
      <c r="H90" s="180">
        <v>171</v>
      </c>
      <c r="I90" s="181"/>
      <c r="J90" s="176"/>
      <c r="K90" s="176"/>
      <c r="L90" s="182"/>
      <c r="M90" s="183"/>
      <c r="N90" s="184"/>
      <c r="O90" s="184"/>
      <c r="P90" s="184"/>
      <c r="Q90" s="184"/>
      <c r="R90" s="184"/>
      <c r="S90" s="184"/>
      <c r="T90" s="185"/>
      <c r="AT90" s="186" t="s">
        <v>179</v>
      </c>
      <c r="AU90" s="186" t="s">
        <v>76</v>
      </c>
      <c r="AV90" s="12" t="s">
        <v>85</v>
      </c>
      <c r="AW90" s="12" t="s">
        <v>37</v>
      </c>
      <c r="AX90" s="12" t="s">
        <v>83</v>
      </c>
      <c r="AY90" s="186" t="s">
        <v>176</v>
      </c>
    </row>
    <row r="91" spans="1:65" s="2" customFormat="1" ht="16.5" customHeight="1">
      <c r="A91" s="33"/>
      <c r="B91" s="34"/>
      <c r="C91" s="161" t="s">
        <v>85</v>
      </c>
      <c r="D91" s="161" t="s">
        <v>170</v>
      </c>
      <c r="E91" s="162" t="s">
        <v>181</v>
      </c>
      <c r="F91" s="163" t="s">
        <v>182</v>
      </c>
      <c r="G91" s="164" t="s">
        <v>173</v>
      </c>
      <c r="H91" s="165">
        <v>8</v>
      </c>
      <c r="I91" s="166"/>
      <c r="J91" s="167">
        <f>ROUND(I91*H91,2)</f>
        <v>0</v>
      </c>
      <c r="K91" s="163" t="s">
        <v>174</v>
      </c>
      <c r="L91" s="168"/>
      <c r="M91" s="169" t="s">
        <v>35</v>
      </c>
      <c r="N91" s="170" t="s">
        <v>47</v>
      </c>
      <c r="O91" s="63"/>
      <c r="P91" s="171">
        <f>O91*H91</f>
        <v>0</v>
      </c>
      <c r="Q91" s="171">
        <v>0.25081999999999999</v>
      </c>
      <c r="R91" s="171">
        <f>Q91*H91</f>
        <v>2.0065599999999999</v>
      </c>
      <c r="S91" s="171">
        <v>0</v>
      </c>
      <c r="T91" s="172">
        <f>S91*H91</f>
        <v>0</v>
      </c>
      <c r="U91" s="33"/>
      <c r="V91" s="33"/>
      <c r="W91" s="33"/>
      <c r="X91" s="33"/>
      <c r="Y91" s="33"/>
      <c r="Z91" s="33"/>
      <c r="AA91" s="33"/>
      <c r="AB91" s="33"/>
      <c r="AC91" s="33"/>
      <c r="AD91" s="33"/>
      <c r="AE91" s="33"/>
      <c r="AR91" s="173" t="s">
        <v>175</v>
      </c>
      <c r="AT91" s="173" t="s">
        <v>170</v>
      </c>
      <c r="AU91" s="173" t="s">
        <v>76</v>
      </c>
      <c r="AY91" s="16" t="s">
        <v>176</v>
      </c>
      <c r="BE91" s="174">
        <f>IF(N91="základní",J91,0)</f>
        <v>0</v>
      </c>
      <c r="BF91" s="174">
        <f>IF(N91="snížená",J91,0)</f>
        <v>0</v>
      </c>
      <c r="BG91" s="174">
        <f>IF(N91="zákl. přenesená",J91,0)</f>
        <v>0</v>
      </c>
      <c r="BH91" s="174">
        <f>IF(N91="sníž. přenesená",J91,0)</f>
        <v>0</v>
      </c>
      <c r="BI91" s="174">
        <f>IF(N91="nulová",J91,0)</f>
        <v>0</v>
      </c>
      <c r="BJ91" s="16" t="s">
        <v>83</v>
      </c>
      <c r="BK91" s="174">
        <f>ROUND(I91*H91,2)</f>
        <v>0</v>
      </c>
      <c r="BL91" s="16" t="s">
        <v>177</v>
      </c>
      <c r="BM91" s="173" t="s">
        <v>183</v>
      </c>
    </row>
    <row r="92" spans="1:65" s="2" customFormat="1" ht="19.5">
      <c r="A92" s="33"/>
      <c r="B92" s="34"/>
      <c r="C92" s="35"/>
      <c r="D92" s="177" t="s">
        <v>184</v>
      </c>
      <c r="E92" s="35"/>
      <c r="F92" s="187" t="s">
        <v>185</v>
      </c>
      <c r="G92" s="35"/>
      <c r="H92" s="35"/>
      <c r="I92" s="188"/>
      <c r="J92" s="35"/>
      <c r="K92" s="35"/>
      <c r="L92" s="38"/>
      <c r="M92" s="189"/>
      <c r="N92" s="190"/>
      <c r="O92" s="63"/>
      <c r="P92" s="63"/>
      <c r="Q92" s="63"/>
      <c r="R92" s="63"/>
      <c r="S92" s="63"/>
      <c r="T92" s="64"/>
      <c r="U92" s="33"/>
      <c r="V92" s="33"/>
      <c r="W92" s="33"/>
      <c r="X92" s="33"/>
      <c r="Y92" s="33"/>
      <c r="Z92" s="33"/>
      <c r="AA92" s="33"/>
      <c r="AB92" s="33"/>
      <c r="AC92" s="33"/>
      <c r="AD92" s="33"/>
      <c r="AE92" s="33"/>
      <c r="AT92" s="16" t="s">
        <v>184</v>
      </c>
      <c r="AU92" s="16" t="s">
        <v>76</v>
      </c>
    </row>
    <row r="93" spans="1:65" s="12" customFormat="1" ht="11.25">
      <c r="B93" s="175"/>
      <c r="C93" s="176"/>
      <c r="D93" s="177" t="s">
        <v>179</v>
      </c>
      <c r="E93" s="178" t="s">
        <v>35</v>
      </c>
      <c r="F93" s="179" t="s">
        <v>186</v>
      </c>
      <c r="G93" s="176"/>
      <c r="H93" s="180">
        <v>8</v>
      </c>
      <c r="I93" s="181"/>
      <c r="J93" s="176"/>
      <c r="K93" s="176"/>
      <c r="L93" s="182"/>
      <c r="M93" s="183"/>
      <c r="N93" s="184"/>
      <c r="O93" s="184"/>
      <c r="P93" s="184"/>
      <c r="Q93" s="184"/>
      <c r="R93" s="184"/>
      <c r="S93" s="184"/>
      <c r="T93" s="185"/>
      <c r="AT93" s="186" t="s">
        <v>179</v>
      </c>
      <c r="AU93" s="186" t="s">
        <v>76</v>
      </c>
      <c r="AV93" s="12" t="s">
        <v>85</v>
      </c>
      <c r="AW93" s="12" t="s">
        <v>37</v>
      </c>
      <c r="AX93" s="12" t="s">
        <v>83</v>
      </c>
      <c r="AY93" s="186" t="s">
        <v>176</v>
      </c>
    </row>
    <row r="94" spans="1:65" s="2" customFormat="1" ht="16.5" customHeight="1">
      <c r="A94" s="33"/>
      <c r="B94" s="34"/>
      <c r="C94" s="161" t="s">
        <v>187</v>
      </c>
      <c r="D94" s="161" t="s">
        <v>170</v>
      </c>
      <c r="E94" s="162" t="s">
        <v>188</v>
      </c>
      <c r="F94" s="163" t="s">
        <v>189</v>
      </c>
      <c r="G94" s="164" t="s">
        <v>173</v>
      </c>
      <c r="H94" s="165">
        <v>77</v>
      </c>
      <c r="I94" s="166"/>
      <c r="J94" s="167">
        <f>ROUND(I94*H94,2)</f>
        <v>0</v>
      </c>
      <c r="K94" s="163" t="s">
        <v>174</v>
      </c>
      <c r="L94" s="168"/>
      <c r="M94" s="169" t="s">
        <v>35</v>
      </c>
      <c r="N94" s="170" t="s">
        <v>47</v>
      </c>
      <c r="O94" s="63"/>
      <c r="P94" s="171">
        <f>O94*H94</f>
        <v>0</v>
      </c>
      <c r="Q94" s="171">
        <v>9.7000000000000003E-2</v>
      </c>
      <c r="R94" s="171">
        <f>Q94*H94</f>
        <v>7.4690000000000003</v>
      </c>
      <c r="S94" s="171">
        <v>0</v>
      </c>
      <c r="T94" s="172">
        <f>S94*H94</f>
        <v>0</v>
      </c>
      <c r="U94" s="33"/>
      <c r="V94" s="33"/>
      <c r="W94" s="33"/>
      <c r="X94" s="33"/>
      <c r="Y94" s="33"/>
      <c r="Z94" s="33"/>
      <c r="AA94" s="33"/>
      <c r="AB94" s="33"/>
      <c r="AC94" s="33"/>
      <c r="AD94" s="33"/>
      <c r="AE94" s="33"/>
      <c r="AR94" s="173" t="s">
        <v>190</v>
      </c>
      <c r="AT94" s="173" t="s">
        <v>170</v>
      </c>
      <c r="AU94" s="173" t="s">
        <v>76</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190</v>
      </c>
      <c r="BM94" s="173" t="s">
        <v>191</v>
      </c>
    </row>
    <row r="95" spans="1:65" s="12" customFormat="1" ht="11.25">
      <c r="B95" s="175"/>
      <c r="C95" s="176"/>
      <c r="D95" s="177" t="s">
        <v>179</v>
      </c>
      <c r="E95" s="178" t="s">
        <v>35</v>
      </c>
      <c r="F95" s="179" t="s">
        <v>192</v>
      </c>
      <c r="G95" s="176"/>
      <c r="H95" s="180">
        <v>77</v>
      </c>
      <c r="I95" s="181"/>
      <c r="J95" s="176"/>
      <c r="K95" s="176"/>
      <c r="L95" s="182"/>
      <c r="M95" s="183"/>
      <c r="N95" s="184"/>
      <c r="O95" s="184"/>
      <c r="P95" s="184"/>
      <c r="Q95" s="184"/>
      <c r="R95" s="184"/>
      <c r="S95" s="184"/>
      <c r="T95" s="185"/>
      <c r="AT95" s="186" t="s">
        <v>179</v>
      </c>
      <c r="AU95" s="186" t="s">
        <v>76</v>
      </c>
      <c r="AV95" s="12" t="s">
        <v>85</v>
      </c>
      <c r="AW95" s="12" t="s">
        <v>37</v>
      </c>
      <c r="AX95" s="12" t="s">
        <v>83</v>
      </c>
      <c r="AY95" s="186" t="s">
        <v>176</v>
      </c>
    </row>
    <row r="96" spans="1:65" s="2" customFormat="1" ht="16.5" customHeight="1">
      <c r="A96" s="33"/>
      <c r="B96" s="34"/>
      <c r="C96" s="161" t="s">
        <v>177</v>
      </c>
      <c r="D96" s="161" t="s">
        <v>170</v>
      </c>
      <c r="E96" s="162" t="s">
        <v>193</v>
      </c>
      <c r="F96" s="163" t="s">
        <v>194</v>
      </c>
      <c r="G96" s="164" t="s">
        <v>173</v>
      </c>
      <c r="H96" s="165">
        <v>14</v>
      </c>
      <c r="I96" s="166"/>
      <c r="J96" s="167">
        <f>ROUND(I96*H96,2)</f>
        <v>0</v>
      </c>
      <c r="K96" s="163" t="s">
        <v>174</v>
      </c>
      <c r="L96" s="168"/>
      <c r="M96" s="169" t="s">
        <v>35</v>
      </c>
      <c r="N96" s="170" t="s">
        <v>47</v>
      </c>
      <c r="O96" s="63"/>
      <c r="P96" s="171">
        <f>O96*H96</f>
        <v>0</v>
      </c>
      <c r="Q96" s="171">
        <v>8.5199999999999998E-3</v>
      </c>
      <c r="R96" s="171">
        <f>Q96*H96</f>
        <v>0.11928</v>
      </c>
      <c r="S96" s="171">
        <v>0</v>
      </c>
      <c r="T96" s="172">
        <f>S96*H96</f>
        <v>0</v>
      </c>
      <c r="U96" s="33"/>
      <c r="V96" s="33"/>
      <c r="W96" s="33"/>
      <c r="X96" s="33"/>
      <c r="Y96" s="33"/>
      <c r="Z96" s="33"/>
      <c r="AA96" s="33"/>
      <c r="AB96" s="33"/>
      <c r="AC96" s="33"/>
      <c r="AD96" s="33"/>
      <c r="AE96" s="33"/>
      <c r="AR96" s="173" t="s">
        <v>175</v>
      </c>
      <c r="AT96" s="173" t="s">
        <v>170</v>
      </c>
      <c r="AU96" s="173" t="s">
        <v>76</v>
      </c>
      <c r="AY96" s="16" t="s">
        <v>176</v>
      </c>
      <c r="BE96" s="174">
        <f>IF(N96="základní",J96,0)</f>
        <v>0</v>
      </c>
      <c r="BF96" s="174">
        <f>IF(N96="snížená",J96,0)</f>
        <v>0</v>
      </c>
      <c r="BG96" s="174">
        <f>IF(N96="zákl. přenesená",J96,0)</f>
        <v>0</v>
      </c>
      <c r="BH96" s="174">
        <f>IF(N96="sníž. přenesená",J96,0)</f>
        <v>0</v>
      </c>
      <c r="BI96" s="174">
        <f>IF(N96="nulová",J96,0)</f>
        <v>0</v>
      </c>
      <c r="BJ96" s="16" t="s">
        <v>83</v>
      </c>
      <c r="BK96" s="174">
        <f>ROUND(I96*H96,2)</f>
        <v>0</v>
      </c>
      <c r="BL96" s="16" t="s">
        <v>177</v>
      </c>
      <c r="BM96" s="173" t="s">
        <v>195</v>
      </c>
    </row>
    <row r="97" spans="1:65" s="12" customFormat="1" ht="11.25">
      <c r="B97" s="175"/>
      <c r="C97" s="176"/>
      <c r="D97" s="177" t="s">
        <v>179</v>
      </c>
      <c r="E97" s="178" t="s">
        <v>35</v>
      </c>
      <c r="F97" s="179" t="s">
        <v>196</v>
      </c>
      <c r="G97" s="176"/>
      <c r="H97" s="180">
        <v>14</v>
      </c>
      <c r="I97" s="181"/>
      <c r="J97" s="176"/>
      <c r="K97" s="176"/>
      <c r="L97" s="182"/>
      <c r="M97" s="183"/>
      <c r="N97" s="184"/>
      <c r="O97" s="184"/>
      <c r="P97" s="184"/>
      <c r="Q97" s="184"/>
      <c r="R97" s="184"/>
      <c r="S97" s="184"/>
      <c r="T97" s="185"/>
      <c r="AT97" s="186" t="s">
        <v>179</v>
      </c>
      <c r="AU97" s="186" t="s">
        <v>76</v>
      </c>
      <c r="AV97" s="12" t="s">
        <v>85</v>
      </c>
      <c r="AW97" s="12" t="s">
        <v>37</v>
      </c>
      <c r="AX97" s="12" t="s">
        <v>83</v>
      </c>
      <c r="AY97" s="186" t="s">
        <v>176</v>
      </c>
    </row>
    <row r="98" spans="1:65" s="2" customFormat="1" ht="16.5" customHeight="1">
      <c r="A98" s="33"/>
      <c r="B98" s="34"/>
      <c r="C98" s="161" t="s">
        <v>197</v>
      </c>
      <c r="D98" s="161" t="s">
        <v>170</v>
      </c>
      <c r="E98" s="162" t="s">
        <v>198</v>
      </c>
      <c r="F98" s="163" t="s">
        <v>199</v>
      </c>
      <c r="G98" s="164" t="s">
        <v>173</v>
      </c>
      <c r="H98" s="165">
        <v>30</v>
      </c>
      <c r="I98" s="166"/>
      <c r="J98" s="167">
        <f>ROUND(I98*H98,2)</f>
        <v>0</v>
      </c>
      <c r="K98" s="163" t="s">
        <v>174</v>
      </c>
      <c r="L98" s="168"/>
      <c r="M98" s="169" t="s">
        <v>35</v>
      </c>
      <c r="N98" s="170" t="s">
        <v>47</v>
      </c>
      <c r="O98" s="63"/>
      <c r="P98" s="171">
        <f>O98*H98</f>
        <v>0</v>
      </c>
      <c r="Q98" s="171">
        <v>7.4200000000000004E-3</v>
      </c>
      <c r="R98" s="171">
        <f>Q98*H98</f>
        <v>0.22260000000000002</v>
      </c>
      <c r="S98" s="171">
        <v>0</v>
      </c>
      <c r="T98" s="172">
        <f>S98*H98</f>
        <v>0</v>
      </c>
      <c r="U98" s="33"/>
      <c r="V98" s="33"/>
      <c r="W98" s="33"/>
      <c r="X98" s="33"/>
      <c r="Y98" s="33"/>
      <c r="Z98" s="33"/>
      <c r="AA98" s="33"/>
      <c r="AB98" s="33"/>
      <c r="AC98" s="33"/>
      <c r="AD98" s="33"/>
      <c r="AE98" s="33"/>
      <c r="AR98" s="173" t="s">
        <v>175</v>
      </c>
      <c r="AT98" s="173" t="s">
        <v>170</v>
      </c>
      <c r="AU98" s="173" t="s">
        <v>76</v>
      </c>
      <c r="AY98" s="16" t="s">
        <v>176</v>
      </c>
      <c r="BE98" s="174">
        <f>IF(N98="základní",J98,0)</f>
        <v>0</v>
      </c>
      <c r="BF98" s="174">
        <f>IF(N98="snížená",J98,0)</f>
        <v>0</v>
      </c>
      <c r="BG98" s="174">
        <f>IF(N98="zákl. přenesená",J98,0)</f>
        <v>0</v>
      </c>
      <c r="BH98" s="174">
        <f>IF(N98="sníž. přenesená",J98,0)</f>
        <v>0</v>
      </c>
      <c r="BI98" s="174">
        <f>IF(N98="nulová",J98,0)</f>
        <v>0</v>
      </c>
      <c r="BJ98" s="16" t="s">
        <v>83</v>
      </c>
      <c r="BK98" s="174">
        <f>ROUND(I98*H98,2)</f>
        <v>0</v>
      </c>
      <c r="BL98" s="16" t="s">
        <v>177</v>
      </c>
      <c r="BM98" s="173" t="s">
        <v>200</v>
      </c>
    </row>
    <row r="99" spans="1:65" s="2" customFormat="1" ht="19.5">
      <c r="A99" s="33"/>
      <c r="B99" s="34"/>
      <c r="C99" s="35"/>
      <c r="D99" s="177" t="s">
        <v>184</v>
      </c>
      <c r="E99" s="35"/>
      <c r="F99" s="187" t="s">
        <v>201</v>
      </c>
      <c r="G99" s="35"/>
      <c r="H99" s="35"/>
      <c r="I99" s="188"/>
      <c r="J99" s="35"/>
      <c r="K99" s="35"/>
      <c r="L99" s="38"/>
      <c r="M99" s="189"/>
      <c r="N99" s="190"/>
      <c r="O99" s="63"/>
      <c r="P99" s="63"/>
      <c r="Q99" s="63"/>
      <c r="R99" s="63"/>
      <c r="S99" s="63"/>
      <c r="T99" s="64"/>
      <c r="U99" s="33"/>
      <c r="V99" s="33"/>
      <c r="W99" s="33"/>
      <c r="X99" s="33"/>
      <c r="Y99" s="33"/>
      <c r="Z99" s="33"/>
      <c r="AA99" s="33"/>
      <c r="AB99" s="33"/>
      <c r="AC99" s="33"/>
      <c r="AD99" s="33"/>
      <c r="AE99" s="33"/>
      <c r="AT99" s="16" t="s">
        <v>184</v>
      </c>
      <c r="AU99" s="16" t="s">
        <v>76</v>
      </c>
    </row>
    <row r="100" spans="1:65" s="12" customFormat="1" ht="11.25">
      <c r="B100" s="175"/>
      <c r="C100" s="176"/>
      <c r="D100" s="177" t="s">
        <v>179</v>
      </c>
      <c r="E100" s="178" t="s">
        <v>35</v>
      </c>
      <c r="F100" s="179" t="s">
        <v>202</v>
      </c>
      <c r="G100" s="176"/>
      <c r="H100" s="180">
        <v>30</v>
      </c>
      <c r="I100" s="181"/>
      <c r="J100" s="176"/>
      <c r="K100" s="176"/>
      <c r="L100" s="182"/>
      <c r="M100" s="183"/>
      <c r="N100" s="184"/>
      <c r="O100" s="184"/>
      <c r="P100" s="184"/>
      <c r="Q100" s="184"/>
      <c r="R100" s="184"/>
      <c r="S100" s="184"/>
      <c r="T100" s="185"/>
      <c r="AT100" s="186" t="s">
        <v>179</v>
      </c>
      <c r="AU100" s="186" t="s">
        <v>76</v>
      </c>
      <c r="AV100" s="12" t="s">
        <v>85</v>
      </c>
      <c r="AW100" s="12" t="s">
        <v>37</v>
      </c>
      <c r="AX100" s="12" t="s">
        <v>83</v>
      </c>
      <c r="AY100" s="186" t="s">
        <v>176</v>
      </c>
    </row>
    <row r="101" spans="1:65" s="2" customFormat="1" ht="16.5" customHeight="1">
      <c r="A101" s="33"/>
      <c r="B101" s="34"/>
      <c r="C101" s="161" t="s">
        <v>203</v>
      </c>
      <c r="D101" s="161" t="s">
        <v>170</v>
      </c>
      <c r="E101" s="162" t="s">
        <v>204</v>
      </c>
      <c r="F101" s="163" t="s">
        <v>205</v>
      </c>
      <c r="G101" s="164" t="s">
        <v>173</v>
      </c>
      <c r="H101" s="165">
        <v>100</v>
      </c>
      <c r="I101" s="166"/>
      <c r="J101" s="167">
        <f>ROUND(I101*H101,2)</f>
        <v>0</v>
      </c>
      <c r="K101" s="163" t="s">
        <v>174</v>
      </c>
      <c r="L101" s="168"/>
      <c r="M101" s="169" t="s">
        <v>35</v>
      </c>
      <c r="N101" s="170" t="s">
        <v>47</v>
      </c>
      <c r="O101" s="63"/>
      <c r="P101" s="171">
        <f>O101*H101</f>
        <v>0</v>
      </c>
      <c r="Q101" s="171">
        <v>8.9099999999999995E-3</v>
      </c>
      <c r="R101" s="171">
        <f>Q101*H101</f>
        <v>0.8909999999999999</v>
      </c>
      <c r="S101" s="171">
        <v>0</v>
      </c>
      <c r="T101" s="172">
        <f>S101*H101</f>
        <v>0</v>
      </c>
      <c r="U101" s="33"/>
      <c r="V101" s="33"/>
      <c r="W101" s="33"/>
      <c r="X101" s="33"/>
      <c r="Y101" s="33"/>
      <c r="Z101" s="33"/>
      <c r="AA101" s="33"/>
      <c r="AB101" s="33"/>
      <c r="AC101" s="33"/>
      <c r="AD101" s="33"/>
      <c r="AE101" s="33"/>
      <c r="AR101" s="173" t="s">
        <v>175</v>
      </c>
      <c r="AT101" s="173" t="s">
        <v>170</v>
      </c>
      <c r="AU101" s="173" t="s">
        <v>76</v>
      </c>
      <c r="AY101" s="16" t="s">
        <v>176</v>
      </c>
      <c r="BE101" s="174">
        <f>IF(N101="základní",J101,0)</f>
        <v>0</v>
      </c>
      <c r="BF101" s="174">
        <f>IF(N101="snížená",J101,0)</f>
        <v>0</v>
      </c>
      <c r="BG101" s="174">
        <f>IF(N101="zákl. přenesená",J101,0)</f>
        <v>0</v>
      </c>
      <c r="BH101" s="174">
        <f>IF(N101="sníž. přenesená",J101,0)</f>
        <v>0</v>
      </c>
      <c r="BI101" s="174">
        <f>IF(N101="nulová",J101,0)</f>
        <v>0</v>
      </c>
      <c r="BJ101" s="16" t="s">
        <v>83</v>
      </c>
      <c r="BK101" s="174">
        <f>ROUND(I101*H101,2)</f>
        <v>0</v>
      </c>
      <c r="BL101" s="16" t="s">
        <v>177</v>
      </c>
      <c r="BM101" s="173" t="s">
        <v>206</v>
      </c>
    </row>
    <row r="102" spans="1:65" s="12" customFormat="1" ht="11.25">
      <c r="B102" s="175"/>
      <c r="C102" s="176"/>
      <c r="D102" s="177" t="s">
        <v>179</v>
      </c>
      <c r="E102" s="178" t="s">
        <v>35</v>
      </c>
      <c r="F102" s="179" t="s">
        <v>207</v>
      </c>
      <c r="G102" s="176"/>
      <c r="H102" s="180">
        <v>100</v>
      </c>
      <c r="I102" s="181"/>
      <c r="J102" s="176"/>
      <c r="K102" s="176"/>
      <c r="L102" s="182"/>
      <c r="M102" s="183"/>
      <c r="N102" s="184"/>
      <c r="O102" s="184"/>
      <c r="P102" s="184"/>
      <c r="Q102" s="184"/>
      <c r="R102" s="184"/>
      <c r="S102" s="184"/>
      <c r="T102" s="185"/>
      <c r="AT102" s="186" t="s">
        <v>179</v>
      </c>
      <c r="AU102" s="186" t="s">
        <v>76</v>
      </c>
      <c r="AV102" s="12" t="s">
        <v>85</v>
      </c>
      <c r="AW102" s="12" t="s">
        <v>37</v>
      </c>
      <c r="AX102" s="12" t="s">
        <v>83</v>
      </c>
      <c r="AY102" s="186" t="s">
        <v>176</v>
      </c>
    </row>
    <row r="103" spans="1:65" s="2" customFormat="1" ht="16.5" customHeight="1">
      <c r="A103" s="33"/>
      <c r="B103" s="34"/>
      <c r="C103" s="161" t="s">
        <v>208</v>
      </c>
      <c r="D103" s="161" t="s">
        <v>170</v>
      </c>
      <c r="E103" s="162" t="s">
        <v>209</v>
      </c>
      <c r="F103" s="163" t="s">
        <v>210</v>
      </c>
      <c r="G103" s="164" t="s">
        <v>173</v>
      </c>
      <c r="H103" s="165">
        <v>244</v>
      </c>
      <c r="I103" s="166"/>
      <c r="J103" s="167">
        <f>ROUND(I103*H103,2)</f>
        <v>0</v>
      </c>
      <c r="K103" s="163" t="s">
        <v>174</v>
      </c>
      <c r="L103" s="168"/>
      <c r="M103" s="169" t="s">
        <v>35</v>
      </c>
      <c r="N103" s="170" t="s">
        <v>47</v>
      </c>
      <c r="O103" s="63"/>
      <c r="P103" s="171">
        <f>O103*H103</f>
        <v>0</v>
      </c>
      <c r="Q103" s="171">
        <v>9.0000000000000006E-5</v>
      </c>
      <c r="R103" s="171">
        <f>Q103*H103</f>
        <v>2.196E-2</v>
      </c>
      <c r="S103" s="171">
        <v>0</v>
      </c>
      <c r="T103" s="172">
        <f>S103*H103</f>
        <v>0</v>
      </c>
      <c r="U103" s="33"/>
      <c r="V103" s="33"/>
      <c r="W103" s="33"/>
      <c r="X103" s="33"/>
      <c r="Y103" s="33"/>
      <c r="Z103" s="33"/>
      <c r="AA103" s="33"/>
      <c r="AB103" s="33"/>
      <c r="AC103" s="33"/>
      <c r="AD103" s="33"/>
      <c r="AE103" s="33"/>
      <c r="AR103" s="173" t="s">
        <v>175</v>
      </c>
      <c r="AT103" s="173" t="s">
        <v>170</v>
      </c>
      <c r="AU103" s="173" t="s">
        <v>76</v>
      </c>
      <c r="AY103" s="16" t="s">
        <v>176</v>
      </c>
      <c r="BE103" s="174">
        <f>IF(N103="základní",J103,0)</f>
        <v>0</v>
      </c>
      <c r="BF103" s="174">
        <f>IF(N103="snížená",J103,0)</f>
        <v>0</v>
      </c>
      <c r="BG103" s="174">
        <f>IF(N103="zákl. přenesená",J103,0)</f>
        <v>0</v>
      </c>
      <c r="BH103" s="174">
        <f>IF(N103="sníž. přenesená",J103,0)</f>
        <v>0</v>
      </c>
      <c r="BI103" s="174">
        <f>IF(N103="nulová",J103,0)</f>
        <v>0</v>
      </c>
      <c r="BJ103" s="16" t="s">
        <v>83</v>
      </c>
      <c r="BK103" s="174">
        <f>ROUND(I103*H103,2)</f>
        <v>0</v>
      </c>
      <c r="BL103" s="16" t="s">
        <v>177</v>
      </c>
      <c r="BM103" s="173" t="s">
        <v>211</v>
      </c>
    </row>
    <row r="104" spans="1:65" s="2" customFormat="1" ht="19.5">
      <c r="A104" s="33"/>
      <c r="B104" s="34"/>
      <c r="C104" s="35"/>
      <c r="D104" s="177" t="s">
        <v>184</v>
      </c>
      <c r="E104" s="35"/>
      <c r="F104" s="187" t="s">
        <v>212</v>
      </c>
      <c r="G104" s="35"/>
      <c r="H104" s="35"/>
      <c r="I104" s="188"/>
      <c r="J104" s="35"/>
      <c r="K104" s="35"/>
      <c r="L104" s="38"/>
      <c r="M104" s="189"/>
      <c r="N104" s="190"/>
      <c r="O104" s="63"/>
      <c r="P104" s="63"/>
      <c r="Q104" s="63"/>
      <c r="R104" s="63"/>
      <c r="S104" s="63"/>
      <c r="T104" s="64"/>
      <c r="U104" s="33"/>
      <c r="V104" s="33"/>
      <c r="W104" s="33"/>
      <c r="X104" s="33"/>
      <c r="Y104" s="33"/>
      <c r="Z104" s="33"/>
      <c r="AA104" s="33"/>
      <c r="AB104" s="33"/>
      <c r="AC104" s="33"/>
      <c r="AD104" s="33"/>
      <c r="AE104" s="33"/>
      <c r="AT104" s="16" t="s">
        <v>184</v>
      </c>
      <c r="AU104" s="16" t="s">
        <v>76</v>
      </c>
    </row>
    <row r="105" spans="1:65" s="12" customFormat="1" ht="11.25">
      <c r="B105" s="175"/>
      <c r="C105" s="176"/>
      <c r="D105" s="177" t="s">
        <v>179</v>
      </c>
      <c r="E105" s="178" t="s">
        <v>35</v>
      </c>
      <c r="F105" s="179" t="s">
        <v>213</v>
      </c>
      <c r="G105" s="176"/>
      <c r="H105" s="180">
        <v>244</v>
      </c>
      <c r="I105" s="181"/>
      <c r="J105" s="176"/>
      <c r="K105" s="176"/>
      <c r="L105" s="182"/>
      <c r="M105" s="183"/>
      <c r="N105" s="184"/>
      <c r="O105" s="184"/>
      <c r="P105" s="184"/>
      <c r="Q105" s="184"/>
      <c r="R105" s="184"/>
      <c r="S105" s="184"/>
      <c r="T105" s="185"/>
      <c r="AT105" s="186" t="s">
        <v>179</v>
      </c>
      <c r="AU105" s="186" t="s">
        <v>76</v>
      </c>
      <c r="AV105" s="12" t="s">
        <v>85</v>
      </c>
      <c r="AW105" s="12" t="s">
        <v>37</v>
      </c>
      <c r="AX105" s="12" t="s">
        <v>83</v>
      </c>
      <c r="AY105" s="186" t="s">
        <v>176</v>
      </c>
    </row>
    <row r="106" spans="1:65" s="2" customFormat="1" ht="16.5" customHeight="1">
      <c r="A106" s="33"/>
      <c r="B106" s="34"/>
      <c r="C106" s="161" t="s">
        <v>175</v>
      </c>
      <c r="D106" s="161" t="s">
        <v>170</v>
      </c>
      <c r="E106" s="162" t="s">
        <v>214</v>
      </c>
      <c r="F106" s="163" t="s">
        <v>215</v>
      </c>
      <c r="G106" s="164" t="s">
        <v>173</v>
      </c>
      <c r="H106" s="165">
        <v>44</v>
      </c>
      <c r="I106" s="166"/>
      <c r="J106" s="167">
        <f>ROUND(I106*H106,2)</f>
        <v>0</v>
      </c>
      <c r="K106" s="163" t="s">
        <v>174</v>
      </c>
      <c r="L106" s="168"/>
      <c r="M106" s="169" t="s">
        <v>35</v>
      </c>
      <c r="N106" s="170" t="s">
        <v>47</v>
      </c>
      <c r="O106" s="63"/>
      <c r="P106" s="171">
        <f>O106*H106</f>
        <v>0</v>
      </c>
      <c r="Q106" s="171">
        <v>1.8000000000000001E-4</v>
      </c>
      <c r="R106" s="171">
        <f>Q106*H106</f>
        <v>7.92E-3</v>
      </c>
      <c r="S106" s="171">
        <v>0</v>
      </c>
      <c r="T106" s="172">
        <f>S106*H106</f>
        <v>0</v>
      </c>
      <c r="U106" s="33"/>
      <c r="V106" s="33"/>
      <c r="W106" s="33"/>
      <c r="X106" s="33"/>
      <c r="Y106" s="33"/>
      <c r="Z106" s="33"/>
      <c r="AA106" s="33"/>
      <c r="AB106" s="33"/>
      <c r="AC106" s="33"/>
      <c r="AD106" s="33"/>
      <c r="AE106" s="33"/>
      <c r="AR106" s="173" t="s">
        <v>175</v>
      </c>
      <c r="AT106" s="173" t="s">
        <v>170</v>
      </c>
      <c r="AU106" s="173" t="s">
        <v>76</v>
      </c>
      <c r="AY106" s="16" t="s">
        <v>176</v>
      </c>
      <c r="BE106" s="174">
        <f>IF(N106="základní",J106,0)</f>
        <v>0</v>
      </c>
      <c r="BF106" s="174">
        <f>IF(N106="snížená",J106,0)</f>
        <v>0</v>
      </c>
      <c r="BG106" s="174">
        <f>IF(N106="zákl. přenesená",J106,0)</f>
        <v>0</v>
      </c>
      <c r="BH106" s="174">
        <f>IF(N106="sníž. přenesená",J106,0)</f>
        <v>0</v>
      </c>
      <c r="BI106" s="174">
        <f>IF(N106="nulová",J106,0)</f>
        <v>0</v>
      </c>
      <c r="BJ106" s="16" t="s">
        <v>83</v>
      </c>
      <c r="BK106" s="174">
        <f>ROUND(I106*H106,2)</f>
        <v>0</v>
      </c>
      <c r="BL106" s="16" t="s">
        <v>177</v>
      </c>
      <c r="BM106" s="173" t="s">
        <v>216</v>
      </c>
    </row>
    <row r="107" spans="1:65" s="12" customFormat="1" ht="11.25">
      <c r="B107" s="175"/>
      <c r="C107" s="176"/>
      <c r="D107" s="177" t="s">
        <v>179</v>
      </c>
      <c r="E107" s="178" t="s">
        <v>35</v>
      </c>
      <c r="F107" s="179" t="s">
        <v>217</v>
      </c>
      <c r="G107" s="176"/>
      <c r="H107" s="180">
        <v>44</v>
      </c>
      <c r="I107" s="181"/>
      <c r="J107" s="176"/>
      <c r="K107" s="176"/>
      <c r="L107" s="182"/>
      <c r="M107" s="183"/>
      <c r="N107" s="184"/>
      <c r="O107" s="184"/>
      <c r="P107" s="184"/>
      <c r="Q107" s="184"/>
      <c r="R107" s="184"/>
      <c r="S107" s="184"/>
      <c r="T107" s="185"/>
      <c r="AT107" s="186" t="s">
        <v>179</v>
      </c>
      <c r="AU107" s="186" t="s">
        <v>76</v>
      </c>
      <c r="AV107" s="12" t="s">
        <v>85</v>
      </c>
      <c r="AW107" s="12" t="s">
        <v>37</v>
      </c>
      <c r="AX107" s="12" t="s">
        <v>83</v>
      </c>
      <c r="AY107" s="186" t="s">
        <v>176</v>
      </c>
    </row>
    <row r="108" spans="1:65" s="2" customFormat="1" ht="16.5" customHeight="1">
      <c r="A108" s="33"/>
      <c r="B108" s="34"/>
      <c r="C108" s="161" t="s">
        <v>218</v>
      </c>
      <c r="D108" s="161" t="s">
        <v>170</v>
      </c>
      <c r="E108" s="162" t="s">
        <v>219</v>
      </c>
      <c r="F108" s="163" t="s">
        <v>220</v>
      </c>
      <c r="G108" s="164" t="s">
        <v>173</v>
      </c>
      <c r="H108" s="165">
        <v>11158</v>
      </c>
      <c r="I108" s="166"/>
      <c r="J108" s="167">
        <f>ROUND(I108*H108,2)</f>
        <v>0</v>
      </c>
      <c r="K108" s="163" t="s">
        <v>174</v>
      </c>
      <c r="L108" s="168"/>
      <c r="M108" s="169" t="s">
        <v>35</v>
      </c>
      <c r="N108" s="170" t="s">
        <v>47</v>
      </c>
      <c r="O108" s="63"/>
      <c r="P108" s="171">
        <f>O108*H108</f>
        <v>0</v>
      </c>
      <c r="Q108" s="171">
        <v>2.1000000000000001E-4</v>
      </c>
      <c r="R108" s="171">
        <f>Q108*H108</f>
        <v>2.3431800000000003</v>
      </c>
      <c r="S108" s="171">
        <v>0</v>
      </c>
      <c r="T108" s="172">
        <f>S108*H108</f>
        <v>0</v>
      </c>
      <c r="U108" s="33"/>
      <c r="V108" s="33"/>
      <c r="W108" s="33"/>
      <c r="X108" s="33"/>
      <c r="Y108" s="33"/>
      <c r="Z108" s="33"/>
      <c r="AA108" s="33"/>
      <c r="AB108" s="33"/>
      <c r="AC108" s="33"/>
      <c r="AD108" s="33"/>
      <c r="AE108" s="33"/>
      <c r="AR108" s="173" t="s">
        <v>175</v>
      </c>
      <c r="AT108" s="173" t="s">
        <v>170</v>
      </c>
      <c r="AU108" s="173" t="s">
        <v>76</v>
      </c>
      <c r="AY108" s="16" t="s">
        <v>176</v>
      </c>
      <c r="BE108" s="174">
        <f>IF(N108="základní",J108,0)</f>
        <v>0</v>
      </c>
      <c r="BF108" s="174">
        <f>IF(N108="snížená",J108,0)</f>
        <v>0</v>
      </c>
      <c r="BG108" s="174">
        <f>IF(N108="zákl. přenesená",J108,0)</f>
        <v>0</v>
      </c>
      <c r="BH108" s="174">
        <f>IF(N108="sníž. přenesená",J108,0)</f>
        <v>0</v>
      </c>
      <c r="BI108" s="174">
        <f>IF(N108="nulová",J108,0)</f>
        <v>0</v>
      </c>
      <c r="BJ108" s="16" t="s">
        <v>83</v>
      </c>
      <c r="BK108" s="174">
        <f>ROUND(I108*H108,2)</f>
        <v>0</v>
      </c>
      <c r="BL108" s="16" t="s">
        <v>177</v>
      </c>
      <c r="BM108" s="173" t="s">
        <v>221</v>
      </c>
    </row>
    <row r="109" spans="1:65" s="2" customFormat="1" ht="19.5">
      <c r="A109" s="33"/>
      <c r="B109" s="34"/>
      <c r="C109" s="35"/>
      <c r="D109" s="177" t="s">
        <v>184</v>
      </c>
      <c r="E109" s="35"/>
      <c r="F109" s="187" t="s">
        <v>222</v>
      </c>
      <c r="G109" s="35"/>
      <c r="H109" s="35"/>
      <c r="I109" s="188"/>
      <c r="J109" s="35"/>
      <c r="K109" s="35"/>
      <c r="L109" s="38"/>
      <c r="M109" s="189"/>
      <c r="N109" s="190"/>
      <c r="O109" s="63"/>
      <c r="P109" s="63"/>
      <c r="Q109" s="63"/>
      <c r="R109" s="63"/>
      <c r="S109" s="63"/>
      <c r="T109" s="64"/>
      <c r="U109" s="33"/>
      <c r="V109" s="33"/>
      <c r="W109" s="33"/>
      <c r="X109" s="33"/>
      <c r="Y109" s="33"/>
      <c r="Z109" s="33"/>
      <c r="AA109" s="33"/>
      <c r="AB109" s="33"/>
      <c r="AC109" s="33"/>
      <c r="AD109" s="33"/>
      <c r="AE109" s="33"/>
      <c r="AT109" s="16" t="s">
        <v>184</v>
      </c>
      <c r="AU109" s="16" t="s">
        <v>76</v>
      </c>
    </row>
    <row r="110" spans="1:65" s="12" customFormat="1" ht="11.25">
      <c r="B110" s="175"/>
      <c r="C110" s="176"/>
      <c r="D110" s="177" t="s">
        <v>179</v>
      </c>
      <c r="E110" s="178" t="s">
        <v>35</v>
      </c>
      <c r="F110" s="179" t="s">
        <v>223</v>
      </c>
      <c r="G110" s="176"/>
      <c r="H110" s="180">
        <v>11158</v>
      </c>
      <c r="I110" s="181"/>
      <c r="J110" s="176"/>
      <c r="K110" s="176"/>
      <c r="L110" s="182"/>
      <c r="M110" s="183"/>
      <c r="N110" s="184"/>
      <c r="O110" s="184"/>
      <c r="P110" s="184"/>
      <c r="Q110" s="184"/>
      <c r="R110" s="184"/>
      <c r="S110" s="184"/>
      <c r="T110" s="185"/>
      <c r="AT110" s="186" t="s">
        <v>179</v>
      </c>
      <c r="AU110" s="186" t="s">
        <v>76</v>
      </c>
      <c r="AV110" s="12" t="s">
        <v>85</v>
      </c>
      <c r="AW110" s="12" t="s">
        <v>37</v>
      </c>
      <c r="AX110" s="12" t="s">
        <v>83</v>
      </c>
      <c r="AY110" s="186" t="s">
        <v>176</v>
      </c>
    </row>
    <row r="111" spans="1:65" s="2" customFormat="1" ht="16.5" customHeight="1">
      <c r="A111" s="33"/>
      <c r="B111" s="34"/>
      <c r="C111" s="161" t="s">
        <v>224</v>
      </c>
      <c r="D111" s="161" t="s">
        <v>170</v>
      </c>
      <c r="E111" s="162" t="s">
        <v>225</v>
      </c>
      <c r="F111" s="163" t="s">
        <v>226</v>
      </c>
      <c r="G111" s="164" t="s">
        <v>173</v>
      </c>
      <c r="H111" s="165">
        <v>22316</v>
      </c>
      <c r="I111" s="166"/>
      <c r="J111" s="167">
        <f>ROUND(I111*H111,2)</f>
        <v>0</v>
      </c>
      <c r="K111" s="163" t="s">
        <v>174</v>
      </c>
      <c r="L111" s="168"/>
      <c r="M111" s="169" t="s">
        <v>35</v>
      </c>
      <c r="N111" s="170" t="s">
        <v>47</v>
      </c>
      <c r="O111" s="63"/>
      <c r="P111" s="171">
        <f>O111*H111</f>
        <v>0</v>
      </c>
      <c r="Q111" s="171">
        <v>1.1100000000000001E-3</v>
      </c>
      <c r="R111" s="171">
        <f>Q111*H111</f>
        <v>24.770760000000003</v>
      </c>
      <c r="S111" s="171">
        <v>0</v>
      </c>
      <c r="T111" s="172">
        <f>S111*H111</f>
        <v>0</v>
      </c>
      <c r="U111" s="33"/>
      <c r="V111" s="33"/>
      <c r="W111" s="33"/>
      <c r="X111" s="33"/>
      <c r="Y111" s="33"/>
      <c r="Z111" s="33"/>
      <c r="AA111" s="33"/>
      <c r="AB111" s="33"/>
      <c r="AC111" s="33"/>
      <c r="AD111" s="33"/>
      <c r="AE111" s="33"/>
      <c r="AR111" s="173" t="s">
        <v>175</v>
      </c>
      <c r="AT111" s="173" t="s">
        <v>170</v>
      </c>
      <c r="AU111" s="173" t="s">
        <v>76</v>
      </c>
      <c r="AY111" s="16" t="s">
        <v>176</v>
      </c>
      <c r="BE111" s="174">
        <f>IF(N111="základní",J111,0)</f>
        <v>0</v>
      </c>
      <c r="BF111" s="174">
        <f>IF(N111="snížená",J111,0)</f>
        <v>0</v>
      </c>
      <c r="BG111" s="174">
        <f>IF(N111="zákl. přenesená",J111,0)</f>
        <v>0</v>
      </c>
      <c r="BH111" s="174">
        <f>IF(N111="sníž. přenesená",J111,0)</f>
        <v>0</v>
      </c>
      <c r="BI111" s="174">
        <f>IF(N111="nulová",J111,0)</f>
        <v>0</v>
      </c>
      <c r="BJ111" s="16" t="s">
        <v>83</v>
      </c>
      <c r="BK111" s="174">
        <f>ROUND(I111*H111,2)</f>
        <v>0</v>
      </c>
      <c r="BL111" s="16" t="s">
        <v>177</v>
      </c>
      <c r="BM111" s="173" t="s">
        <v>227</v>
      </c>
    </row>
    <row r="112" spans="1:65" s="12" customFormat="1" ht="11.25">
      <c r="B112" s="175"/>
      <c r="C112" s="176"/>
      <c r="D112" s="177" t="s">
        <v>179</v>
      </c>
      <c r="E112" s="178" t="s">
        <v>35</v>
      </c>
      <c r="F112" s="179" t="s">
        <v>228</v>
      </c>
      <c r="G112" s="176"/>
      <c r="H112" s="180">
        <v>22316</v>
      </c>
      <c r="I112" s="181"/>
      <c r="J112" s="176"/>
      <c r="K112" s="176"/>
      <c r="L112" s="182"/>
      <c r="M112" s="183"/>
      <c r="N112" s="184"/>
      <c r="O112" s="184"/>
      <c r="P112" s="184"/>
      <c r="Q112" s="184"/>
      <c r="R112" s="184"/>
      <c r="S112" s="184"/>
      <c r="T112" s="185"/>
      <c r="AT112" s="186" t="s">
        <v>179</v>
      </c>
      <c r="AU112" s="186" t="s">
        <v>76</v>
      </c>
      <c r="AV112" s="12" t="s">
        <v>85</v>
      </c>
      <c r="AW112" s="12" t="s">
        <v>37</v>
      </c>
      <c r="AX112" s="12" t="s">
        <v>83</v>
      </c>
      <c r="AY112" s="186" t="s">
        <v>176</v>
      </c>
    </row>
    <row r="113" spans="1:65" s="2" customFormat="1" ht="16.5" customHeight="1">
      <c r="A113" s="33"/>
      <c r="B113" s="34"/>
      <c r="C113" s="161" t="s">
        <v>229</v>
      </c>
      <c r="D113" s="161" t="s">
        <v>170</v>
      </c>
      <c r="E113" s="162" t="s">
        <v>230</v>
      </c>
      <c r="F113" s="163" t="s">
        <v>231</v>
      </c>
      <c r="G113" s="164" t="s">
        <v>173</v>
      </c>
      <c r="H113" s="165">
        <v>240</v>
      </c>
      <c r="I113" s="166"/>
      <c r="J113" s="167">
        <f>ROUND(I113*H113,2)</f>
        <v>0</v>
      </c>
      <c r="K113" s="163" t="s">
        <v>174</v>
      </c>
      <c r="L113" s="168"/>
      <c r="M113" s="169" t="s">
        <v>35</v>
      </c>
      <c r="N113" s="170" t="s">
        <v>47</v>
      </c>
      <c r="O113" s="63"/>
      <c r="P113" s="171">
        <f>O113*H113</f>
        <v>0</v>
      </c>
      <c r="Q113" s="171">
        <v>3.0000000000000001E-5</v>
      </c>
      <c r="R113" s="171">
        <f>Q113*H113</f>
        <v>7.1999999999999998E-3</v>
      </c>
      <c r="S113" s="171">
        <v>0</v>
      </c>
      <c r="T113" s="172">
        <f>S113*H113</f>
        <v>0</v>
      </c>
      <c r="U113" s="33"/>
      <c r="V113" s="33"/>
      <c r="W113" s="33"/>
      <c r="X113" s="33"/>
      <c r="Y113" s="33"/>
      <c r="Z113" s="33"/>
      <c r="AA113" s="33"/>
      <c r="AB113" s="33"/>
      <c r="AC113" s="33"/>
      <c r="AD113" s="33"/>
      <c r="AE113" s="33"/>
      <c r="AR113" s="173" t="s">
        <v>175</v>
      </c>
      <c r="AT113" s="173" t="s">
        <v>170</v>
      </c>
      <c r="AU113" s="173" t="s">
        <v>76</v>
      </c>
      <c r="AY113" s="16" t="s">
        <v>176</v>
      </c>
      <c r="BE113" s="174">
        <f>IF(N113="základní",J113,0)</f>
        <v>0</v>
      </c>
      <c r="BF113" s="174">
        <f>IF(N113="snížená",J113,0)</f>
        <v>0</v>
      </c>
      <c r="BG113" s="174">
        <f>IF(N113="zákl. přenesená",J113,0)</f>
        <v>0</v>
      </c>
      <c r="BH113" s="174">
        <f>IF(N113="sníž. přenesená",J113,0)</f>
        <v>0</v>
      </c>
      <c r="BI113" s="174">
        <f>IF(N113="nulová",J113,0)</f>
        <v>0</v>
      </c>
      <c r="BJ113" s="16" t="s">
        <v>83</v>
      </c>
      <c r="BK113" s="174">
        <f>ROUND(I113*H113,2)</f>
        <v>0</v>
      </c>
      <c r="BL113" s="16" t="s">
        <v>177</v>
      </c>
      <c r="BM113" s="173" t="s">
        <v>232</v>
      </c>
    </row>
    <row r="114" spans="1:65" s="12" customFormat="1" ht="11.25">
      <c r="B114" s="175"/>
      <c r="C114" s="176"/>
      <c r="D114" s="177" t="s">
        <v>179</v>
      </c>
      <c r="E114" s="178" t="s">
        <v>35</v>
      </c>
      <c r="F114" s="179" t="s">
        <v>233</v>
      </c>
      <c r="G114" s="176"/>
      <c r="H114" s="180">
        <v>240</v>
      </c>
      <c r="I114" s="181"/>
      <c r="J114" s="176"/>
      <c r="K114" s="176"/>
      <c r="L114" s="182"/>
      <c r="M114" s="183"/>
      <c r="N114" s="184"/>
      <c r="O114" s="184"/>
      <c r="P114" s="184"/>
      <c r="Q114" s="184"/>
      <c r="R114" s="184"/>
      <c r="S114" s="184"/>
      <c r="T114" s="185"/>
      <c r="AT114" s="186" t="s">
        <v>179</v>
      </c>
      <c r="AU114" s="186" t="s">
        <v>76</v>
      </c>
      <c r="AV114" s="12" t="s">
        <v>85</v>
      </c>
      <c r="AW114" s="12" t="s">
        <v>37</v>
      </c>
      <c r="AX114" s="12" t="s">
        <v>83</v>
      </c>
      <c r="AY114" s="186" t="s">
        <v>176</v>
      </c>
    </row>
    <row r="115" spans="1:65" s="2" customFormat="1" ht="16.5" customHeight="1">
      <c r="A115" s="33"/>
      <c r="B115" s="34"/>
      <c r="C115" s="161" t="s">
        <v>234</v>
      </c>
      <c r="D115" s="161" t="s">
        <v>170</v>
      </c>
      <c r="E115" s="162" t="s">
        <v>235</v>
      </c>
      <c r="F115" s="163" t="s">
        <v>236</v>
      </c>
      <c r="G115" s="164" t="s">
        <v>237</v>
      </c>
      <c r="H115" s="165">
        <v>38</v>
      </c>
      <c r="I115" s="166"/>
      <c r="J115" s="167">
        <f>ROUND(I115*H115,2)</f>
        <v>0</v>
      </c>
      <c r="K115" s="163" t="s">
        <v>174</v>
      </c>
      <c r="L115" s="168"/>
      <c r="M115" s="169" t="s">
        <v>35</v>
      </c>
      <c r="N115" s="170" t="s">
        <v>47</v>
      </c>
      <c r="O115" s="63"/>
      <c r="P115" s="171">
        <f>O115*H115</f>
        <v>0</v>
      </c>
      <c r="Q115" s="171">
        <v>4.1799999999999997E-3</v>
      </c>
      <c r="R115" s="171">
        <f>Q115*H115</f>
        <v>0.15883999999999998</v>
      </c>
      <c r="S115" s="171">
        <v>0</v>
      </c>
      <c r="T115" s="172">
        <f>S115*H115</f>
        <v>0</v>
      </c>
      <c r="U115" s="33"/>
      <c r="V115" s="33"/>
      <c r="W115" s="33"/>
      <c r="X115" s="33"/>
      <c r="Y115" s="33"/>
      <c r="Z115" s="33"/>
      <c r="AA115" s="33"/>
      <c r="AB115" s="33"/>
      <c r="AC115" s="33"/>
      <c r="AD115" s="33"/>
      <c r="AE115" s="33"/>
      <c r="AR115" s="173" t="s">
        <v>175</v>
      </c>
      <c r="AT115" s="173" t="s">
        <v>170</v>
      </c>
      <c r="AU115" s="173" t="s">
        <v>76</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238</v>
      </c>
    </row>
    <row r="116" spans="1:65" s="2" customFormat="1" ht="19.5">
      <c r="A116" s="33"/>
      <c r="B116" s="34"/>
      <c r="C116" s="35"/>
      <c r="D116" s="177" t="s">
        <v>184</v>
      </c>
      <c r="E116" s="35"/>
      <c r="F116" s="187" t="s">
        <v>239</v>
      </c>
      <c r="G116" s="35"/>
      <c r="H116" s="35"/>
      <c r="I116" s="188"/>
      <c r="J116" s="35"/>
      <c r="K116" s="35"/>
      <c r="L116" s="38"/>
      <c r="M116" s="189"/>
      <c r="N116" s="190"/>
      <c r="O116" s="63"/>
      <c r="P116" s="63"/>
      <c r="Q116" s="63"/>
      <c r="R116" s="63"/>
      <c r="S116" s="63"/>
      <c r="T116" s="64"/>
      <c r="U116" s="33"/>
      <c r="V116" s="33"/>
      <c r="W116" s="33"/>
      <c r="X116" s="33"/>
      <c r="Y116" s="33"/>
      <c r="Z116" s="33"/>
      <c r="AA116" s="33"/>
      <c r="AB116" s="33"/>
      <c r="AC116" s="33"/>
      <c r="AD116" s="33"/>
      <c r="AE116" s="33"/>
      <c r="AT116" s="16" t="s">
        <v>184</v>
      </c>
      <c r="AU116" s="16" t="s">
        <v>76</v>
      </c>
    </row>
    <row r="117" spans="1:65" s="12" customFormat="1" ht="11.25">
      <c r="B117" s="175"/>
      <c r="C117" s="176"/>
      <c r="D117" s="177" t="s">
        <v>179</v>
      </c>
      <c r="E117" s="178" t="s">
        <v>35</v>
      </c>
      <c r="F117" s="179" t="s">
        <v>240</v>
      </c>
      <c r="G117" s="176"/>
      <c r="H117" s="180">
        <v>38</v>
      </c>
      <c r="I117" s="181"/>
      <c r="J117" s="176"/>
      <c r="K117" s="176"/>
      <c r="L117" s="182"/>
      <c r="M117" s="183"/>
      <c r="N117" s="184"/>
      <c r="O117" s="184"/>
      <c r="P117" s="184"/>
      <c r="Q117" s="184"/>
      <c r="R117" s="184"/>
      <c r="S117" s="184"/>
      <c r="T117" s="185"/>
      <c r="AT117" s="186" t="s">
        <v>179</v>
      </c>
      <c r="AU117" s="186" t="s">
        <v>76</v>
      </c>
      <c r="AV117" s="12" t="s">
        <v>85</v>
      </c>
      <c r="AW117" s="12" t="s">
        <v>37</v>
      </c>
      <c r="AX117" s="12" t="s">
        <v>83</v>
      </c>
      <c r="AY117" s="186" t="s">
        <v>176</v>
      </c>
    </row>
    <row r="118" spans="1:65" s="2" customFormat="1" ht="16.5" customHeight="1">
      <c r="A118" s="33"/>
      <c r="B118" s="34"/>
      <c r="C118" s="161" t="s">
        <v>241</v>
      </c>
      <c r="D118" s="161" t="s">
        <v>170</v>
      </c>
      <c r="E118" s="162" t="s">
        <v>242</v>
      </c>
      <c r="F118" s="163" t="s">
        <v>243</v>
      </c>
      <c r="G118" s="164" t="s">
        <v>244</v>
      </c>
      <c r="H118" s="165">
        <v>0.27300000000000002</v>
      </c>
      <c r="I118" s="166"/>
      <c r="J118" s="167">
        <f>ROUND(I118*H118,2)</f>
        <v>0</v>
      </c>
      <c r="K118" s="163" t="s">
        <v>245</v>
      </c>
      <c r="L118" s="168"/>
      <c r="M118" s="169" t="s">
        <v>35</v>
      </c>
      <c r="N118" s="170" t="s">
        <v>47</v>
      </c>
      <c r="O118" s="63"/>
      <c r="P118" s="171">
        <f>O118*H118</f>
        <v>0</v>
      </c>
      <c r="Q118" s="171">
        <v>1</v>
      </c>
      <c r="R118" s="171">
        <f>Q118*H118</f>
        <v>0.27300000000000002</v>
      </c>
      <c r="S118" s="171">
        <v>0</v>
      </c>
      <c r="T118" s="172">
        <f>S118*H118</f>
        <v>0</v>
      </c>
      <c r="U118" s="33"/>
      <c r="V118" s="33"/>
      <c r="W118" s="33"/>
      <c r="X118" s="33"/>
      <c r="Y118" s="33"/>
      <c r="Z118" s="33"/>
      <c r="AA118" s="33"/>
      <c r="AB118" s="33"/>
      <c r="AC118" s="33"/>
      <c r="AD118" s="33"/>
      <c r="AE118" s="33"/>
      <c r="AR118" s="173" t="s">
        <v>175</v>
      </c>
      <c r="AT118" s="173" t="s">
        <v>170</v>
      </c>
      <c r="AU118" s="173" t="s">
        <v>76</v>
      </c>
      <c r="AY118" s="16" t="s">
        <v>176</v>
      </c>
      <c r="BE118" s="174">
        <f>IF(N118="základní",J118,0)</f>
        <v>0</v>
      </c>
      <c r="BF118" s="174">
        <f>IF(N118="snížená",J118,0)</f>
        <v>0</v>
      </c>
      <c r="BG118" s="174">
        <f>IF(N118="zákl. přenesená",J118,0)</f>
        <v>0</v>
      </c>
      <c r="BH118" s="174">
        <f>IF(N118="sníž. přenesená",J118,0)</f>
        <v>0</v>
      </c>
      <c r="BI118" s="174">
        <f>IF(N118="nulová",J118,0)</f>
        <v>0</v>
      </c>
      <c r="BJ118" s="16" t="s">
        <v>83</v>
      </c>
      <c r="BK118" s="174">
        <f>ROUND(I118*H118,2)</f>
        <v>0</v>
      </c>
      <c r="BL118" s="16" t="s">
        <v>177</v>
      </c>
      <c r="BM118" s="173" t="s">
        <v>246</v>
      </c>
    </row>
    <row r="119" spans="1:65" s="2" customFormat="1" ht="29.25">
      <c r="A119" s="33"/>
      <c r="B119" s="34"/>
      <c r="C119" s="35"/>
      <c r="D119" s="177" t="s">
        <v>184</v>
      </c>
      <c r="E119" s="35"/>
      <c r="F119" s="187" t="s">
        <v>247</v>
      </c>
      <c r="G119" s="35"/>
      <c r="H119" s="35"/>
      <c r="I119" s="188"/>
      <c r="J119" s="35"/>
      <c r="K119" s="35"/>
      <c r="L119" s="38"/>
      <c r="M119" s="189"/>
      <c r="N119" s="190"/>
      <c r="O119" s="63"/>
      <c r="P119" s="63"/>
      <c r="Q119" s="63"/>
      <c r="R119" s="63"/>
      <c r="S119" s="63"/>
      <c r="T119" s="64"/>
      <c r="U119" s="33"/>
      <c r="V119" s="33"/>
      <c r="W119" s="33"/>
      <c r="X119" s="33"/>
      <c r="Y119" s="33"/>
      <c r="Z119" s="33"/>
      <c r="AA119" s="33"/>
      <c r="AB119" s="33"/>
      <c r="AC119" s="33"/>
      <c r="AD119" s="33"/>
      <c r="AE119" s="33"/>
      <c r="AT119" s="16" t="s">
        <v>184</v>
      </c>
      <c r="AU119" s="16" t="s">
        <v>76</v>
      </c>
    </row>
    <row r="120" spans="1:65" s="12" customFormat="1" ht="11.25">
      <c r="B120" s="175"/>
      <c r="C120" s="176"/>
      <c r="D120" s="177" t="s">
        <v>179</v>
      </c>
      <c r="E120" s="178" t="s">
        <v>35</v>
      </c>
      <c r="F120" s="179" t="s">
        <v>248</v>
      </c>
      <c r="G120" s="176"/>
      <c r="H120" s="180">
        <v>0.27300000000000002</v>
      </c>
      <c r="I120" s="181"/>
      <c r="J120" s="176"/>
      <c r="K120" s="176"/>
      <c r="L120" s="182"/>
      <c r="M120" s="183"/>
      <c r="N120" s="184"/>
      <c r="O120" s="184"/>
      <c r="P120" s="184"/>
      <c r="Q120" s="184"/>
      <c r="R120" s="184"/>
      <c r="S120" s="184"/>
      <c r="T120" s="185"/>
      <c r="AT120" s="186" t="s">
        <v>179</v>
      </c>
      <c r="AU120" s="186" t="s">
        <v>76</v>
      </c>
      <c r="AV120" s="12" t="s">
        <v>85</v>
      </c>
      <c r="AW120" s="12" t="s">
        <v>37</v>
      </c>
      <c r="AX120" s="12" t="s">
        <v>83</v>
      </c>
      <c r="AY120" s="186" t="s">
        <v>176</v>
      </c>
    </row>
    <row r="121" spans="1:65" s="2" customFormat="1" ht="16.5" customHeight="1">
      <c r="A121" s="33"/>
      <c r="B121" s="34"/>
      <c r="C121" s="161" t="s">
        <v>249</v>
      </c>
      <c r="D121" s="161" t="s">
        <v>170</v>
      </c>
      <c r="E121" s="162" t="s">
        <v>250</v>
      </c>
      <c r="F121" s="163" t="s">
        <v>251</v>
      </c>
      <c r="G121" s="164" t="s">
        <v>173</v>
      </c>
      <c r="H121" s="165">
        <v>74</v>
      </c>
      <c r="I121" s="166"/>
      <c r="J121" s="167">
        <f>ROUND(I121*H121,2)</f>
        <v>0</v>
      </c>
      <c r="K121" s="163" t="s">
        <v>174</v>
      </c>
      <c r="L121" s="168"/>
      <c r="M121" s="169" t="s">
        <v>35</v>
      </c>
      <c r="N121" s="170" t="s">
        <v>47</v>
      </c>
      <c r="O121" s="63"/>
      <c r="P121" s="171">
        <f>O121*H121</f>
        <v>0</v>
      </c>
      <c r="Q121" s="171">
        <v>0</v>
      </c>
      <c r="R121" s="171">
        <f>Q121*H121</f>
        <v>0</v>
      </c>
      <c r="S121" s="171">
        <v>0</v>
      </c>
      <c r="T121" s="172">
        <f>S121*H121</f>
        <v>0</v>
      </c>
      <c r="U121" s="33"/>
      <c r="V121" s="33"/>
      <c r="W121" s="33"/>
      <c r="X121" s="33"/>
      <c r="Y121" s="33"/>
      <c r="Z121" s="33"/>
      <c r="AA121" s="33"/>
      <c r="AB121" s="33"/>
      <c r="AC121" s="33"/>
      <c r="AD121" s="33"/>
      <c r="AE121" s="33"/>
      <c r="AR121" s="173" t="s">
        <v>175</v>
      </c>
      <c r="AT121" s="173" t="s">
        <v>170</v>
      </c>
      <c r="AU121" s="173" t="s">
        <v>76</v>
      </c>
      <c r="AY121" s="16" t="s">
        <v>176</v>
      </c>
      <c r="BE121" s="174">
        <f>IF(N121="základní",J121,0)</f>
        <v>0</v>
      </c>
      <c r="BF121" s="174">
        <f>IF(N121="snížená",J121,0)</f>
        <v>0</v>
      </c>
      <c r="BG121" s="174">
        <f>IF(N121="zákl. přenesená",J121,0)</f>
        <v>0</v>
      </c>
      <c r="BH121" s="174">
        <f>IF(N121="sníž. přenesená",J121,0)</f>
        <v>0</v>
      </c>
      <c r="BI121" s="174">
        <f>IF(N121="nulová",J121,0)</f>
        <v>0</v>
      </c>
      <c r="BJ121" s="16" t="s">
        <v>83</v>
      </c>
      <c r="BK121" s="174">
        <f>ROUND(I121*H121,2)</f>
        <v>0</v>
      </c>
      <c r="BL121" s="16" t="s">
        <v>177</v>
      </c>
      <c r="BM121" s="173" t="s">
        <v>252</v>
      </c>
    </row>
    <row r="122" spans="1:65" s="2" customFormat="1" ht="19.5">
      <c r="A122" s="33"/>
      <c r="B122" s="34"/>
      <c r="C122" s="35"/>
      <c r="D122" s="177" t="s">
        <v>184</v>
      </c>
      <c r="E122" s="35"/>
      <c r="F122" s="187" t="s">
        <v>253</v>
      </c>
      <c r="G122" s="35"/>
      <c r="H122" s="35"/>
      <c r="I122" s="188"/>
      <c r="J122" s="35"/>
      <c r="K122" s="35"/>
      <c r="L122" s="38"/>
      <c r="M122" s="189"/>
      <c r="N122" s="190"/>
      <c r="O122" s="63"/>
      <c r="P122" s="63"/>
      <c r="Q122" s="63"/>
      <c r="R122" s="63"/>
      <c r="S122" s="63"/>
      <c r="T122" s="64"/>
      <c r="U122" s="33"/>
      <c r="V122" s="33"/>
      <c r="W122" s="33"/>
      <c r="X122" s="33"/>
      <c r="Y122" s="33"/>
      <c r="Z122" s="33"/>
      <c r="AA122" s="33"/>
      <c r="AB122" s="33"/>
      <c r="AC122" s="33"/>
      <c r="AD122" s="33"/>
      <c r="AE122" s="33"/>
      <c r="AT122" s="16" t="s">
        <v>184</v>
      </c>
      <c r="AU122" s="16" t="s">
        <v>76</v>
      </c>
    </row>
    <row r="123" spans="1:65" s="12" customFormat="1" ht="11.25">
      <c r="B123" s="175"/>
      <c r="C123" s="176"/>
      <c r="D123" s="177" t="s">
        <v>179</v>
      </c>
      <c r="E123" s="178" t="s">
        <v>35</v>
      </c>
      <c r="F123" s="179" t="s">
        <v>254</v>
      </c>
      <c r="G123" s="176"/>
      <c r="H123" s="180">
        <v>74</v>
      </c>
      <c r="I123" s="181"/>
      <c r="J123" s="176"/>
      <c r="K123" s="176"/>
      <c r="L123" s="182"/>
      <c r="M123" s="183"/>
      <c r="N123" s="184"/>
      <c r="O123" s="184"/>
      <c r="P123" s="184"/>
      <c r="Q123" s="184"/>
      <c r="R123" s="184"/>
      <c r="S123" s="184"/>
      <c r="T123" s="185"/>
      <c r="AT123" s="186" t="s">
        <v>179</v>
      </c>
      <c r="AU123" s="186" t="s">
        <v>76</v>
      </c>
      <c r="AV123" s="12" t="s">
        <v>85</v>
      </c>
      <c r="AW123" s="12" t="s">
        <v>37</v>
      </c>
      <c r="AX123" s="12" t="s">
        <v>83</v>
      </c>
      <c r="AY123" s="186" t="s">
        <v>176</v>
      </c>
    </row>
    <row r="124" spans="1:65" s="2" customFormat="1" ht="16.5" customHeight="1">
      <c r="A124" s="33"/>
      <c r="B124" s="34"/>
      <c r="C124" s="161" t="s">
        <v>8</v>
      </c>
      <c r="D124" s="161" t="s">
        <v>170</v>
      </c>
      <c r="E124" s="162" t="s">
        <v>255</v>
      </c>
      <c r="F124" s="163" t="s">
        <v>256</v>
      </c>
      <c r="G124" s="164" t="s">
        <v>257</v>
      </c>
      <c r="H124" s="165">
        <v>2.2200000000000002</v>
      </c>
      <c r="I124" s="166"/>
      <c r="J124" s="167">
        <f>ROUND(I124*H124,2)</f>
        <v>0</v>
      </c>
      <c r="K124" s="163" t="s">
        <v>174</v>
      </c>
      <c r="L124" s="168"/>
      <c r="M124" s="169" t="s">
        <v>35</v>
      </c>
      <c r="N124" s="170" t="s">
        <v>47</v>
      </c>
      <c r="O124" s="63"/>
      <c r="P124" s="171">
        <f>O124*H124</f>
        <v>0</v>
      </c>
      <c r="Q124" s="171">
        <v>2.4289999999999998</v>
      </c>
      <c r="R124" s="171">
        <f>Q124*H124</f>
        <v>5.3923800000000002</v>
      </c>
      <c r="S124" s="171">
        <v>0</v>
      </c>
      <c r="T124" s="172">
        <f>S124*H124</f>
        <v>0</v>
      </c>
      <c r="U124" s="33"/>
      <c r="V124" s="33"/>
      <c r="W124" s="33"/>
      <c r="X124" s="33"/>
      <c r="Y124" s="33"/>
      <c r="Z124" s="33"/>
      <c r="AA124" s="33"/>
      <c r="AB124" s="33"/>
      <c r="AC124" s="33"/>
      <c r="AD124" s="33"/>
      <c r="AE124" s="33"/>
      <c r="AR124" s="173" t="s">
        <v>175</v>
      </c>
      <c r="AT124" s="173" t="s">
        <v>170</v>
      </c>
      <c r="AU124" s="173" t="s">
        <v>76</v>
      </c>
      <c r="AY124" s="16" t="s">
        <v>176</v>
      </c>
      <c r="BE124" s="174">
        <f>IF(N124="základní",J124,0)</f>
        <v>0</v>
      </c>
      <c r="BF124" s="174">
        <f>IF(N124="snížená",J124,0)</f>
        <v>0</v>
      </c>
      <c r="BG124" s="174">
        <f>IF(N124="zákl. přenesená",J124,0)</f>
        <v>0</v>
      </c>
      <c r="BH124" s="174">
        <f>IF(N124="sníž. přenesená",J124,0)</f>
        <v>0</v>
      </c>
      <c r="BI124" s="174">
        <f>IF(N124="nulová",J124,0)</f>
        <v>0</v>
      </c>
      <c r="BJ124" s="16" t="s">
        <v>83</v>
      </c>
      <c r="BK124" s="174">
        <f>ROUND(I124*H124,2)</f>
        <v>0</v>
      </c>
      <c r="BL124" s="16" t="s">
        <v>177</v>
      </c>
      <c r="BM124" s="173" t="s">
        <v>258</v>
      </c>
    </row>
    <row r="125" spans="1:65" s="2" customFormat="1" ht="29.25">
      <c r="A125" s="33"/>
      <c r="B125" s="34"/>
      <c r="C125" s="35"/>
      <c r="D125" s="177" t="s">
        <v>184</v>
      </c>
      <c r="E125" s="35"/>
      <c r="F125" s="187" t="s">
        <v>259</v>
      </c>
      <c r="G125" s="35"/>
      <c r="H125" s="35"/>
      <c r="I125" s="188"/>
      <c r="J125" s="35"/>
      <c r="K125" s="35"/>
      <c r="L125" s="38"/>
      <c r="M125" s="189"/>
      <c r="N125" s="190"/>
      <c r="O125" s="63"/>
      <c r="P125" s="63"/>
      <c r="Q125" s="63"/>
      <c r="R125" s="63"/>
      <c r="S125" s="63"/>
      <c r="T125" s="64"/>
      <c r="U125" s="33"/>
      <c r="V125" s="33"/>
      <c r="W125" s="33"/>
      <c r="X125" s="33"/>
      <c r="Y125" s="33"/>
      <c r="Z125" s="33"/>
      <c r="AA125" s="33"/>
      <c r="AB125" s="33"/>
      <c r="AC125" s="33"/>
      <c r="AD125" s="33"/>
      <c r="AE125" s="33"/>
      <c r="AT125" s="16" t="s">
        <v>184</v>
      </c>
      <c r="AU125" s="16" t="s">
        <v>76</v>
      </c>
    </row>
    <row r="126" spans="1:65" s="12" customFormat="1" ht="11.25">
      <c r="B126" s="175"/>
      <c r="C126" s="176"/>
      <c r="D126" s="177" t="s">
        <v>179</v>
      </c>
      <c r="E126" s="178" t="s">
        <v>35</v>
      </c>
      <c r="F126" s="179" t="s">
        <v>260</v>
      </c>
      <c r="G126" s="176"/>
      <c r="H126" s="180">
        <v>2.2200000000000002</v>
      </c>
      <c r="I126" s="181"/>
      <c r="J126" s="176"/>
      <c r="K126" s="176"/>
      <c r="L126" s="182"/>
      <c r="M126" s="183"/>
      <c r="N126" s="184"/>
      <c r="O126" s="184"/>
      <c r="P126" s="184"/>
      <c r="Q126" s="184"/>
      <c r="R126" s="184"/>
      <c r="S126" s="184"/>
      <c r="T126" s="185"/>
      <c r="AT126" s="186" t="s">
        <v>179</v>
      </c>
      <c r="AU126" s="186" t="s">
        <v>76</v>
      </c>
      <c r="AV126" s="12" t="s">
        <v>85</v>
      </c>
      <c r="AW126" s="12" t="s">
        <v>37</v>
      </c>
      <c r="AX126" s="12" t="s">
        <v>83</v>
      </c>
      <c r="AY126" s="186" t="s">
        <v>176</v>
      </c>
    </row>
    <row r="127" spans="1:65" s="2" customFormat="1" ht="16.5" customHeight="1">
      <c r="A127" s="33"/>
      <c r="B127" s="34"/>
      <c r="C127" s="161" t="s">
        <v>261</v>
      </c>
      <c r="D127" s="161" t="s">
        <v>170</v>
      </c>
      <c r="E127" s="162" t="s">
        <v>262</v>
      </c>
      <c r="F127" s="163" t="s">
        <v>263</v>
      </c>
      <c r="G127" s="164" t="s">
        <v>173</v>
      </c>
      <c r="H127" s="165">
        <v>21</v>
      </c>
      <c r="I127" s="166"/>
      <c r="J127" s="167">
        <f>ROUND(I127*H127,2)</f>
        <v>0</v>
      </c>
      <c r="K127" s="163" t="s">
        <v>174</v>
      </c>
      <c r="L127" s="168"/>
      <c r="M127" s="169" t="s">
        <v>35</v>
      </c>
      <c r="N127" s="170" t="s">
        <v>47</v>
      </c>
      <c r="O127" s="63"/>
      <c r="P127" s="171">
        <f>O127*H127</f>
        <v>0</v>
      </c>
      <c r="Q127" s="171">
        <v>3.2000000000000002E-3</v>
      </c>
      <c r="R127" s="171">
        <f>Q127*H127</f>
        <v>6.720000000000001E-2</v>
      </c>
      <c r="S127" s="171">
        <v>0</v>
      </c>
      <c r="T127" s="172">
        <f>S127*H127</f>
        <v>0</v>
      </c>
      <c r="U127" s="33"/>
      <c r="V127" s="33"/>
      <c r="W127" s="33"/>
      <c r="X127" s="33"/>
      <c r="Y127" s="33"/>
      <c r="Z127" s="33"/>
      <c r="AA127" s="33"/>
      <c r="AB127" s="33"/>
      <c r="AC127" s="33"/>
      <c r="AD127" s="33"/>
      <c r="AE127" s="33"/>
      <c r="AR127" s="173" t="s">
        <v>175</v>
      </c>
      <c r="AT127" s="173" t="s">
        <v>170</v>
      </c>
      <c r="AU127" s="173" t="s">
        <v>76</v>
      </c>
      <c r="AY127" s="16" t="s">
        <v>176</v>
      </c>
      <c r="BE127" s="174">
        <f>IF(N127="základní",J127,0)</f>
        <v>0</v>
      </c>
      <c r="BF127" s="174">
        <f>IF(N127="snížená",J127,0)</f>
        <v>0</v>
      </c>
      <c r="BG127" s="174">
        <f>IF(N127="zákl. přenesená",J127,0)</f>
        <v>0</v>
      </c>
      <c r="BH127" s="174">
        <f>IF(N127="sníž. přenesená",J127,0)</f>
        <v>0</v>
      </c>
      <c r="BI127" s="174">
        <f>IF(N127="nulová",J127,0)</f>
        <v>0</v>
      </c>
      <c r="BJ127" s="16" t="s">
        <v>83</v>
      </c>
      <c r="BK127" s="174">
        <f>ROUND(I127*H127,2)</f>
        <v>0</v>
      </c>
      <c r="BL127" s="16" t="s">
        <v>177</v>
      </c>
      <c r="BM127" s="173" t="s">
        <v>264</v>
      </c>
    </row>
    <row r="128" spans="1:65" s="12" customFormat="1" ht="11.25">
      <c r="B128" s="175"/>
      <c r="C128" s="176"/>
      <c r="D128" s="177" t="s">
        <v>179</v>
      </c>
      <c r="E128" s="178" t="s">
        <v>35</v>
      </c>
      <c r="F128" s="179" t="s">
        <v>265</v>
      </c>
      <c r="G128" s="176"/>
      <c r="H128" s="180">
        <v>21</v>
      </c>
      <c r="I128" s="181"/>
      <c r="J128" s="176"/>
      <c r="K128" s="176"/>
      <c r="L128" s="182"/>
      <c r="M128" s="183"/>
      <c r="N128" s="184"/>
      <c r="O128" s="184"/>
      <c r="P128" s="184"/>
      <c r="Q128" s="184"/>
      <c r="R128" s="184"/>
      <c r="S128" s="184"/>
      <c r="T128" s="185"/>
      <c r="AT128" s="186" t="s">
        <v>179</v>
      </c>
      <c r="AU128" s="186" t="s">
        <v>76</v>
      </c>
      <c r="AV128" s="12" t="s">
        <v>85</v>
      </c>
      <c r="AW128" s="12" t="s">
        <v>37</v>
      </c>
      <c r="AX128" s="12" t="s">
        <v>83</v>
      </c>
      <c r="AY128" s="186" t="s">
        <v>176</v>
      </c>
    </row>
    <row r="129" spans="1:65" s="2" customFormat="1" ht="16.5" customHeight="1">
      <c r="A129" s="33"/>
      <c r="B129" s="34"/>
      <c r="C129" s="161" t="s">
        <v>266</v>
      </c>
      <c r="D129" s="161" t="s">
        <v>170</v>
      </c>
      <c r="E129" s="162" t="s">
        <v>267</v>
      </c>
      <c r="F129" s="163" t="s">
        <v>268</v>
      </c>
      <c r="G129" s="164" t="s">
        <v>173</v>
      </c>
      <c r="H129" s="165">
        <v>21</v>
      </c>
      <c r="I129" s="166"/>
      <c r="J129" s="167">
        <f>ROUND(I129*H129,2)</f>
        <v>0</v>
      </c>
      <c r="K129" s="163" t="s">
        <v>174</v>
      </c>
      <c r="L129" s="168"/>
      <c r="M129" s="169" t="s">
        <v>35</v>
      </c>
      <c r="N129" s="170" t="s">
        <v>47</v>
      </c>
      <c r="O129" s="63"/>
      <c r="P129" s="171">
        <f>O129*H129</f>
        <v>0</v>
      </c>
      <c r="Q129" s="171">
        <v>0</v>
      </c>
      <c r="R129" s="171">
        <f>Q129*H129</f>
        <v>0</v>
      </c>
      <c r="S129" s="171">
        <v>0</v>
      </c>
      <c r="T129" s="172">
        <f>S129*H129</f>
        <v>0</v>
      </c>
      <c r="U129" s="33"/>
      <c r="V129" s="33"/>
      <c r="W129" s="33"/>
      <c r="X129" s="33"/>
      <c r="Y129" s="33"/>
      <c r="Z129" s="33"/>
      <c r="AA129" s="33"/>
      <c r="AB129" s="33"/>
      <c r="AC129" s="33"/>
      <c r="AD129" s="33"/>
      <c r="AE129" s="33"/>
      <c r="AR129" s="173" t="s">
        <v>175</v>
      </c>
      <c r="AT129" s="173" t="s">
        <v>170</v>
      </c>
      <c r="AU129" s="173" t="s">
        <v>76</v>
      </c>
      <c r="AY129" s="16" t="s">
        <v>176</v>
      </c>
      <c r="BE129" s="174">
        <f>IF(N129="základní",J129,0)</f>
        <v>0</v>
      </c>
      <c r="BF129" s="174">
        <f>IF(N129="snížená",J129,0)</f>
        <v>0</v>
      </c>
      <c r="BG129" s="174">
        <f>IF(N129="zákl. přenesená",J129,0)</f>
        <v>0</v>
      </c>
      <c r="BH129" s="174">
        <f>IF(N129="sníž. přenesená",J129,0)</f>
        <v>0</v>
      </c>
      <c r="BI129" s="174">
        <f>IF(N129="nulová",J129,0)</f>
        <v>0</v>
      </c>
      <c r="BJ129" s="16" t="s">
        <v>83</v>
      </c>
      <c r="BK129" s="174">
        <f>ROUND(I129*H129,2)</f>
        <v>0</v>
      </c>
      <c r="BL129" s="16" t="s">
        <v>177</v>
      </c>
      <c r="BM129" s="173" t="s">
        <v>269</v>
      </c>
    </row>
    <row r="130" spans="1:65" s="12" customFormat="1" ht="11.25">
      <c r="B130" s="175"/>
      <c r="C130" s="176"/>
      <c r="D130" s="177" t="s">
        <v>179</v>
      </c>
      <c r="E130" s="178" t="s">
        <v>35</v>
      </c>
      <c r="F130" s="179" t="s">
        <v>270</v>
      </c>
      <c r="G130" s="176"/>
      <c r="H130" s="180">
        <v>21</v>
      </c>
      <c r="I130" s="181"/>
      <c r="J130" s="176"/>
      <c r="K130" s="176"/>
      <c r="L130" s="182"/>
      <c r="M130" s="183"/>
      <c r="N130" s="184"/>
      <c r="O130" s="184"/>
      <c r="P130" s="184"/>
      <c r="Q130" s="184"/>
      <c r="R130" s="184"/>
      <c r="S130" s="184"/>
      <c r="T130" s="185"/>
      <c r="AT130" s="186" t="s">
        <v>179</v>
      </c>
      <c r="AU130" s="186" t="s">
        <v>76</v>
      </c>
      <c r="AV130" s="12" t="s">
        <v>85</v>
      </c>
      <c r="AW130" s="12" t="s">
        <v>37</v>
      </c>
      <c r="AX130" s="12" t="s">
        <v>83</v>
      </c>
      <c r="AY130" s="186" t="s">
        <v>176</v>
      </c>
    </row>
    <row r="131" spans="1:65" s="2" customFormat="1" ht="16.5" customHeight="1">
      <c r="A131" s="33"/>
      <c r="B131" s="34"/>
      <c r="C131" s="161" t="s">
        <v>271</v>
      </c>
      <c r="D131" s="161" t="s">
        <v>170</v>
      </c>
      <c r="E131" s="162" t="s">
        <v>272</v>
      </c>
      <c r="F131" s="163" t="s">
        <v>273</v>
      </c>
      <c r="G131" s="164" t="s">
        <v>173</v>
      </c>
      <c r="H131" s="165">
        <v>21</v>
      </c>
      <c r="I131" s="166"/>
      <c r="J131" s="167">
        <f>ROUND(I131*H131,2)</f>
        <v>0</v>
      </c>
      <c r="K131" s="163" t="s">
        <v>174</v>
      </c>
      <c r="L131" s="168"/>
      <c r="M131" s="169" t="s">
        <v>35</v>
      </c>
      <c r="N131" s="170" t="s">
        <v>47</v>
      </c>
      <c r="O131" s="63"/>
      <c r="P131" s="171">
        <f>O131*H131</f>
        <v>0</v>
      </c>
      <c r="Q131" s="171">
        <v>0</v>
      </c>
      <c r="R131" s="171">
        <f>Q131*H131</f>
        <v>0</v>
      </c>
      <c r="S131" s="171">
        <v>0</v>
      </c>
      <c r="T131" s="172">
        <f>S131*H131</f>
        <v>0</v>
      </c>
      <c r="U131" s="33"/>
      <c r="V131" s="33"/>
      <c r="W131" s="33"/>
      <c r="X131" s="33"/>
      <c r="Y131" s="33"/>
      <c r="Z131" s="33"/>
      <c r="AA131" s="33"/>
      <c r="AB131" s="33"/>
      <c r="AC131" s="33"/>
      <c r="AD131" s="33"/>
      <c r="AE131" s="33"/>
      <c r="AR131" s="173" t="s">
        <v>175</v>
      </c>
      <c r="AT131" s="173" t="s">
        <v>170</v>
      </c>
      <c r="AU131" s="173" t="s">
        <v>76</v>
      </c>
      <c r="AY131" s="16" t="s">
        <v>176</v>
      </c>
      <c r="BE131" s="174">
        <f>IF(N131="základní",J131,0)</f>
        <v>0</v>
      </c>
      <c r="BF131" s="174">
        <f>IF(N131="snížená",J131,0)</f>
        <v>0</v>
      </c>
      <c r="BG131" s="174">
        <f>IF(N131="zákl. přenesená",J131,0)</f>
        <v>0</v>
      </c>
      <c r="BH131" s="174">
        <f>IF(N131="sníž. přenesená",J131,0)</f>
        <v>0</v>
      </c>
      <c r="BI131" s="174">
        <f>IF(N131="nulová",J131,0)</f>
        <v>0</v>
      </c>
      <c r="BJ131" s="16" t="s">
        <v>83</v>
      </c>
      <c r="BK131" s="174">
        <f>ROUND(I131*H131,2)</f>
        <v>0</v>
      </c>
      <c r="BL131" s="16" t="s">
        <v>177</v>
      </c>
      <c r="BM131" s="173" t="s">
        <v>274</v>
      </c>
    </row>
    <row r="132" spans="1:65" s="12" customFormat="1" ht="11.25">
      <c r="B132" s="175"/>
      <c r="C132" s="176"/>
      <c r="D132" s="177" t="s">
        <v>179</v>
      </c>
      <c r="E132" s="178" t="s">
        <v>35</v>
      </c>
      <c r="F132" s="179" t="s">
        <v>270</v>
      </c>
      <c r="G132" s="176"/>
      <c r="H132" s="180">
        <v>21</v>
      </c>
      <c r="I132" s="181"/>
      <c r="J132" s="176"/>
      <c r="K132" s="176"/>
      <c r="L132" s="182"/>
      <c r="M132" s="183"/>
      <c r="N132" s="184"/>
      <c r="O132" s="184"/>
      <c r="P132" s="184"/>
      <c r="Q132" s="184"/>
      <c r="R132" s="184"/>
      <c r="S132" s="184"/>
      <c r="T132" s="185"/>
      <c r="AT132" s="186" t="s">
        <v>179</v>
      </c>
      <c r="AU132" s="186" t="s">
        <v>76</v>
      </c>
      <c r="AV132" s="12" t="s">
        <v>85</v>
      </c>
      <c r="AW132" s="12" t="s">
        <v>37</v>
      </c>
      <c r="AX132" s="12" t="s">
        <v>83</v>
      </c>
      <c r="AY132" s="186" t="s">
        <v>176</v>
      </c>
    </row>
    <row r="133" spans="1:65" s="2" customFormat="1" ht="16.5" customHeight="1">
      <c r="A133" s="33"/>
      <c r="B133" s="34"/>
      <c r="C133" s="161" t="s">
        <v>275</v>
      </c>
      <c r="D133" s="161" t="s">
        <v>170</v>
      </c>
      <c r="E133" s="162" t="s">
        <v>276</v>
      </c>
      <c r="F133" s="163" t="s">
        <v>277</v>
      </c>
      <c r="G133" s="164" t="s">
        <v>173</v>
      </c>
      <c r="H133" s="165">
        <v>21</v>
      </c>
      <c r="I133" s="166"/>
      <c r="J133" s="167">
        <f>ROUND(I133*H133,2)</f>
        <v>0</v>
      </c>
      <c r="K133" s="163" t="s">
        <v>174</v>
      </c>
      <c r="L133" s="168"/>
      <c r="M133" s="169" t="s">
        <v>35</v>
      </c>
      <c r="N133" s="170" t="s">
        <v>47</v>
      </c>
      <c r="O133" s="63"/>
      <c r="P133" s="171">
        <f>O133*H133</f>
        <v>0</v>
      </c>
      <c r="Q133" s="171">
        <v>0</v>
      </c>
      <c r="R133" s="171">
        <f>Q133*H133</f>
        <v>0</v>
      </c>
      <c r="S133" s="171">
        <v>0</v>
      </c>
      <c r="T133" s="172">
        <f>S133*H133</f>
        <v>0</v>
      </c>
      <c r="U133" s="33"/>
      <c r="V133" s="33"/>
      <c r="W133" s="33"/>
      <c r="X133" s="33"/>
      <c r="Y133" s="33"/>
      <c r="Z133" s="33"/>
      <c r="AA133" s="33"/>
      <c r="AB133" s="33"/>
      <c r="AC133" s="33"/>
      <c r="AD133" s="33"/>
      <c r="AE133" s="33"/>
      <c r="AR133" s="173" t="s">
        <v>175</v>
      </c>
      <c r="AT133" s="173" t="s">
        <v>170</v>
      </c>
      <c r="AU133" s="173" t="s">
        <v>76</v>
      </c>
      <c r="AY133" s="16" t="s">
        <v>176</v>
      </c>
      <c r="BE133" s="174">
        <f>IF(N133="základní",J133,0)</f>
        <v>0</v>
      </c>
      <c r="BF133" s="174">
        <f>IF(N133="snížená",J133,0)</f>
        <v>0</v>
      </c>
      <c r="BG133" s="174">
        <f>IF(N133="zákl. přenesená",J133,0)</f>
        <v>0</v>
      </c>
      <c r="BH133" s="174">
        <f>IF(N133="sníž. přenesená",J133,0)</f>
        <v>0</v>
      </c>
      <c r="BI133" s="174">
        <f>IF(N133="nulová",J133,0)</f>
        <v>0</v>
      </c>
      <c r="BJ133" s="16" t="s">
        <v>83</v>
      </c>
      <c r="BK133" s="174">
        <f>ROUND(I133*H133,2)</f>
        <v>0</v>
      </c>
      <c r="BL133" s="16" t="s">
        <v>177</v>
      </c>
      <c r="BM133" s="173" t="s">
        <v>278</v>
      </c>
    </row>
    <row r="134" spans="1:65" s="12" customFormat="1" ht="11.25">
      <c r="B134" s="175"/>
      <c r="C134" s="176"/>
      <c r="D134" s="177" t="s">
        <v>179</v>
      </c>
      <c r="E134" s="178" t="s">
        <v>35</v>
      </c>
      <c r="F134" s="179" t="s">
        <v>270</v>
      </c>
      <c r="G134" s="176"/>
      <c r="H134" s="180">
        <v>21</v>
      </c>
      <c r="I134" s="181"/>
      <c r="J134" s="176"/>
      <c r="K134" s="176"/>
      <c r="L134" s="182"/>
      <c r="M134" s="183"/>
      <c r="N134" s="184"/>
      <c r="O134" s="184"/>
      <c r="P134" s="184"/>
      <c r="Q134" s="184"/>
      <c r="R134" s="184"/>
      <c r="S134" s="184"/>
      <c r="T134" s="185"/>
      <c r="AT134" s="186" t="s">
        <v>179</v>
      </c>
      <c r="AU134" s="186" t="s">
        <v>76</v>
      </c>
      <c r="AV134" s="12" t="s">
        <v>85</v>
      </c>
      <c r="AW134" s="12" t="s">
        <v>37</v>
      </c>
      <c r="AX134" s="12" t="s">
        <v>83</v>
      </c>
      <c r="AY134" s="186" t="s">
        <v>176</v>
      </c>
    </row>
    <row r="135" spans="1:65" s="2" customFormat="1" ht="16.5" customHeight="1">
      <c r="A135" s="33"/>
      <c r="B135" s="34"/>
      <c r="C135" s="161" t="s">
        <v>279</v>
      </c>
      <c r="D135" s="161" t="s">
        <v>170</v>
      </c>
      <c r="E135" s="162" t="s">
        <v>280</v>
      </c>
      <c r="F135" s="163" t="s">
        <v>281</v>
      </c>
      <c r="G135" s="164" t="s">
        <v>173</v>
      </c>
      <c r="H135" s="165">
        <v>58</v>
      </c>
      <c r="I135" s="166"/>
      <c r="J135" s="167">
        <f>ROUND(I135*H135,2)</f>
        <v>0</v>
      </c>
      <c r="K135" s="163" t="s">
        <v>174</v>
      </c>
      <c r="L135" s="168"/>
      <c r="M135" s="169" t="s">
        <v>35</v>
      </c>
      <c r="N135" s="170" t="s">
        <v>47</v>
      </c>
      <c r="O135" s="63"/>
      <c r="P135" s="171">
        <f>O135*H135</f>
        <v>0</v>
      </c>
      <c r="Q135" s="171">
        <v>1.4999999999999999E-4</v>
      </c>
      <c r="R135" s="171">
        <f>Q135*H135</f>
        <v>8.6999999999999994E-3</v>
      </c>
      <c r="S135" s="171">
        <v>0</v>
      </c>
      <c r="T135" s="172">
        <f>S135*H135</f>
        <v>0</v>
      </c>
      <c r="U135" s="33"/>
      <c r="V135" s="33"/>
      <c r="W135" s="33"/>
      <c r="X135" s="33"/>
      <c r="Y135" s="33"/>
      <c r="Z135" s="33"/>
      <c r="AA135" s="33"/>
      <c r="AB135" s="33"/>
      <c r="AC135" s="33"/>
      <c r="AD135" s="33"/>
      <c r="AE135" s="33"/>
      <c r="AR135" s="173" t="s">
        <v>175</v>
      </c>
      <c r="AT135" s="173" t="s">
        <v>170</v>
      </c>
      <c r="AU135" s="173" t="s">
        <v>76</v>
      </c>
      <c r="AY135" s="16" t="s">
        <v>176</v>
      </c>
      <c r="BE135" s="174">
        <f>IF(N135="základní",J135,0)</f>
        <v>0</v>
      </c>
      <c r="BF135" s="174">
        <f>IF(N135="snížená",J135,0)</f>
        <v>0</v>
      </c>
      <c r="BG135" s="174">
        <f>IF(N135="zákl. přenesená",J135,0)</f>
        <v>0</v>
      </c>
      <c r="BH135" s="174">
        <f>IF(N135="sníž. přenesená",J135,0)</f>
        <v>0</v>
      </c>
      <c r="BI135" s="174">
        <f>IF(N135="nulová",J135,0)</f>
        <v>0</v>
      </c>
      <c r="BJ135" s="16" t="s">
        <v>83</v>
      </c>
      <c r="BK135" s="174">
        <f>ROUND(I135*H135,2)</f>
        <v>0</v>
      </c>
      <c r="BL135" s="16" t="s">
        <v>177</v>
      </c>
      <c r="BM135" s="173" t="s">
        <v>282</v>
      </c>
    </row>
    <row r="136" spans="1:65" s="12" customFormat="1" ht="11.25">
      <c r="B136" s="175"/>
      <c r="C136" s="176"/>
      <c r="D136" s="177" t="s">
        <v>179</v>
      </c>
      <c r="E136" s="178" t="s">
        <v>35</v>
      </c>
      <c r="F136" s="179" t="s">
        <v>283</v>
      </c>
      <c r="G136" s="176"/>
      <c r="H136" s="180">
        <v>58</v>
      </c>
      <c r="I136" s="181"/>
      <c r="J136" s="176"/>
      <c r="K136" s="176"/>
      <c r="L136" s="182"/>
      <c r="M136" s="183"/>
      <c r="N136" s="184"/>
      <c r="O136" s="184"/>
      <c r="P136" s="184"/>
      <c r="Q136" s="184"/>
      <c r="R136" s="184"/>
      <c r="S136" s="184"/>
      <c r="T136" s="185"/>
      <c r="AT136" s="186" t="s">
        <v>179</v>
      </c>
      <c r="AU136" s="186" t="s">
        <v>76</v>
      </c>
      <c r="AV136" s="12" t="s">
        <v>85</v>
      </c>
      <c r="AW136" s="12" t="s">
        <v>37</v>
      </c>
      <c r="AX136" s="12" t="s">
        <v>83</v>
      </c>
      <c r="AY136" s="186" t="s">
        <v>176</v>
      </c>
    </row>
    <row r="137" spans="1:65" s="2" customFormat="1" ht="24">
      <c r="A137" s="33"/>
      <c r="B137" s="34"/>
      <c r="C137" s="161" t="s">
        <v>7</v>
      </c>
      <c r="D137" s="161" t="s">
        <v>170</v>
      </c>
      <c r="E137" s="162" t="s">
        <v>284</v>
      </c>
      <c r="F137" s="163" t="s">
        <v>285</v>
      </c>
      <c r="G137" s="164" t="s">
        <v>173</v>
      </c>
      <c r="H137" s="165">
        <v>1</v>
      </c>
      <c r="I137" s="166"/>
      <c r="J137" s="167">
        <f>ROUND(I137*H137,2)</f>
        <v>0</v>
      </c>
      <c r="K137" s="163" t="s">
        <v>174</v>
      </c>
      <c r="L137" s="168"/>
      <c r="M137" s="169" t="s">
        <v>35</v>
      </c>
      <c r="N137" s="170" t="s">
        <v>47</v>
      </c>
      <c r="O137" s="63"/>
      <c r="P137" s="171">
        <f>O137*H137</f>
        <v>0</v>
      </c>
      <c r="Q137" s="171">
        <v>0</v>
      </c>
      <c r="R137" s="171">
        <f>Q137*H137</f>
        <v>0</v>
      </c>
      <c r="S137" s="171">
        <v>0</v>
      </c>
      <c r="T137" s="172">
        <f>S137*H137</f>
        <v>0</v>
      </c>
      <c r="U137" s="33"/>
      <c r="V137" s="33"/>
      <c r="W137" s="33"/>
      <c r="X137" s="33"/>
      <c r="Y137" s="33"/>
      <c r="Z137" s="33"/>
      <c r="AA137" s="33"/>
      <c r="AB137" s="33"/>
      <c r="AC137" s="33"/>
      <c r="AD137" s="33"/>
      <c r="AE137" s="33"/>
      <c r="AR137" s="173" t="s">
        <v>175</v>
      </c>
      <c r="AT137" s="173" t="s">
        <v>170</v>
      </c>
      <c r="AU137" s="173" t="s">
        <v>76</v>
      </c>
      <c r="AY137" s="16" t="s">
        <v>176</v>
      </c>
      <c r="BE137" s="174">
        <f>IF(N137="základní",J137,0)</f>
        <v>0</v>
      </c>
      <c r="BF137" s="174">
        <f>IF(N137="snížená",J137,0)</f>
        <v>0</v>
      </c>
      <c r="BG137" s="174">
        <f>IF(N137="zákl. přenesená",J137,0)</f>
        <v>0</v>
      </c>
      <c r="BH137" s="174">
        <f>IF(N137="sníž. přenesená",J137,0)</f>
        <v>0</v>
      </c>
      <c r="BI137" s="174">
        <f>IF(N137="nulová",J137,0)</f>
        <v>0</v>
      </c>
      <c r="BJ137" s="16" t="s">
        <v>83</v>
      </c>
      <c r="BK137" s="174">
        <f>ROUND(I137*H137,2)</f>
        <v>0</v>
      </c>
      <c r="BL137" s="16" t="s">
        <v>177</v>
      </c>
      <c r="BM137" s="173" t="s">
        <v>286</v>
      </c>
    </row>
    <row r="138" spans="1:65" s="12" customFormat="1" ht="11.25">
      <c r="B138" s="175"/>
      <c r="C138" s="176"/>
      <c r="D138" s="177" t="s">
        <v>179</v>
      </c>
      <c r="E138" s="178" t="s">
        <v>35</v>
      </c>
      <c r="F138" s="179" t="s">
        <v>287</v>
      </c>
      <c r="G138" s="176"/>
      <c r="H138" s="180">
        <v>1</v>
      </c>
      <c r="I138" s="181"/>
      <c r="J138" s="176"/>
      <c r="K138" s="176"/>
      <c r="L138" s="182"/>
      <c r="M138" s="183"/>
      <c r="N138" s="184"/>
      <c r="O138" s="184"/>
      <c r="P138" s="184"/>
      <c r="Q138" s="184"/>
      <c r="R138" s="184"/>
      <c r="S138" s="184"/>
      <c r="T138" s="185"/>
      <c r="AT138" s="186" t="s">
        <v>179</v>
      </c>
      <c r="AU138" s="186" t="s">
        <v>76</v>
      </c>
      <c r="AV138" s="12" t="s">
        <v>85</v>
      </c>
      <c r="AW138" s="12" t="s">
        <v>37</v>
      </c>
      <c r="AX138" s="12" t="s">
        <v>83</v>
      </c>
      <c r="AY138" s="186" t="s">
        <v>176</v>
      </c>
    </row>
    <row r="139" spans="1:65" s="2" customFormat="1" ht="24">
      <c r="A139" s="33"/>
      <c r="B139" s="34"/>
      <c r="C139" s="161" t="s">
        <v>288</v>
      </c>
      <c r="D139" s="161" t="s">
        <v>170</v>
      </c>
      <c r="E139" s="162" t="s">
        <v>289</v>
      </c>
      <c r="F139" s="163" t="s">
        <v>290</v>
      </c>
      <c r="G139" s="164" t="s">
        <v>173</v>
      </c>
      <c r="H139" s="165">
        <v>1</v>
      </c>
      <c r="I139" s="166"/>
      <c r="J139" s="167">
        <f>ROUND(I139*H139,2)</f>
        <v>0</v>
      </c>
      <c r="K139" s="163" t="s">
        <v>174</v>
      </c>
      <c r="L139" s="168"/>
      <c r="M139" s="169" t="s">
        <v>35</v>
      </c>
      <c r="N139" s="170" t="s">
        <v>47</v>
      </c>
      <c r="O139" s="63"/>
      <c r="P139" s="171">
        <f>O139*H139</f>
        <v>0</v>
      </c>
      <c r="Q139" s="171">
        <v>0</v>
      </c>
      <c r="R139" s="171">
        <f>Q139*H139</f>
        <v>0</v>
      </c>
      <c r="S139" s="171">
        <v>0</v>
      </c>
      <c r="T139" s="172">
        <f>S139*H139</f>
        <v>0</v>
      </c>
      <c r="U139" s="33"/>
      <c r="V139" s="33"/>
      <c r="W139" s="33"/>
      <c r="X139" s="33"/>
      <c r="Y139" s="33"/>
      <c r="Z139" s="33"/>
      <c r="AA139" s="33"/>
      <c r="AB139" s="33"/>
      <c r="AC139" s="33"/>
      <c r="AD139" s="33"/>
      <c r="AE139" s="33"/>
      <c r="AR139" s="173" t="s">
        <v>175</v>
      </c>
      <c r="AT139" s="173" t="s">
        <v>170</v>
      </c>
      <c r="AU139" s="173" t="s">
        <v>76</v>
      </c>
      <c r="AY139" s="16" t="s">
        <v>176</v>
      </c>
      <c r="BE139" s="174">
        <f>IF(N139="základní",J139,0)</f>
        <v>0</v>
      </c>
      <c r="BF139" s="174">
        <f>IF(N139="snížená",J139,0)</f>
        <v>0</v>
      </c>
      <c r="BG139" s="174">
        <f>IF(N139="zákl. přenesená",J139,0)</f>
        <v>0</v>
      </c>
      <c r="BH139" s="174">
        <f>IF(N139="sníž. přenesená",J139,0)</f>
        <v>0</v>
      </c>
      <c r="BI139" s="174">
        <f>IF(N139="nulová",J139,0)</f>
        <v>0</v>
      </c>
      <c r="BJ139" s="16" t="s">
        <v>83</v>
      </c>
      <c r="BK139" s="174">
        <f>ROUND(I139*H139,2)</f>
        <v>0</v>
      </c>
      <c r="BL139" s="16" t="s">
        <v>177</v>
      </c>
      <c r="BM139" s="173" t="s">
        <v>291</v>
      </c>
    </row>
    <row r="140" spans="1:65" s="12" customFormat="1" ht="11.25">
      <c r="B140" s="175"/>
      <c r="C140" s="176"/>
      <c r="D140" s="177" t="s">
        <v>179</v>
      </c>
      <c r="E140" s="178" t="s">
        <v>35</v>
      </c>
      <c r="F140" s="179" t="s">
        <v>287</v>
      </c>
      <c r="G140" s="176"/>
      <c r="H140" s="180">
        <v>1</v>
      </c>
      <c r="I140" s="181"/>
      <c r="J140" s="176"/>
      <c r="K140" s="176"/>
      <c r="L140" s="182"/>
      <c r="M140" s="183"/>
      <c r="N140" s="184"/>
      <c r="O140" s="184"/>
      <c r="P140" s="184"/>
      <c r="Q140" s="184"/>
      <c r="R140" s="184"/>
      <c r="S140" s="184"/>
      <c r="T140" s="185"/>
      <c r="AT140" s="186" t="s">
        <v>179</v>
      </c>
      <c r="AU140" s="186" t="s">
        <v>76</v>
      </c>
      <c r="AV140" s="12" t="s">
        <v>85</v>
      </c>
      <c r="AW140" s="12" t="s">
        <v>37</v>
      </c>
      <c r="AX140" s="12" t="s">
        <v>83</v>
      </c>
      <c r="AY140" s="186" t="s">
        <v>176</v>
      </c>
    </row>
    <row r="141" spans="1:65" s="2" customFormat="1" ht="24">
      <c r="A141" s="33"/>
      <c r="B141" s="34"/>
      <c r="C141" s="161" t="s">
        <v>292</v>
      </c>
      <c r="D141" s="161" t="s">
        <v>170</v>
      </c>
      <c r="E141" s="162" t="s">
        <v>293</v>
      </c>
      <c r="F141" s="163" t="s">
        <v>294</v>
      </c>
      <c r="G141" s="164" t="s">
        <v>173</v>
      </c>
      <c r="H141" s="165">
        <v>1</v>
      </c>
      <c r="I141" s="166"/>
      <c r="J141" s="167">
        <f>ROUND(I141*H141,2)</f>
        <v>0</v>
      </c>
      <c r="K141" s="163" t="s">
        <v>174</v>
      </c>
      <c r="L141" s="168"/>
      <c r="M141" s="169" t="s">
        <v>35</v>
      </c>
      <c r="N141" s="170" t="s">
        <v>47</v>
      </c>
      <c r="O141" s="63"/>
      <c r="P141" s="171">
        <f>O141*H141</f>
        <v>0</v>
      </c>
      <c r="Q141" s="171">
        <v>0</v>
      </c>
      <c r="R141" s="171">
        <f>Q141*H141</f>
        <v>0</v>
      </c>
      <c r="S141" s="171">
        <v>0</v>
      </c>
      <c r="T141" s="172">
        <f>S141*H141</f>
        <v>0</v>
      </c>
      <c r="U141" s="33"/>
      <c r="V141" s="33"/>
      <c r="W141" s="33"/>
      <c r="X141" s="33"/>
      <c r="Y141" s="33"/>
      <c r="Z141" s="33"/>
      <c r="AA141" s="33"/>
      <c r="AB141" s="33"/>
      <c r="AC141" s="33"/>
      <c r="AD141" s="33"/>
      <c r="AE141" s="33"/>
      <c r="AR141" s="173" t="s">
        <v>175</v>
      </c>
      <c r="AT141" s="173" t="s">
        <v>170</v>
      </c>
      <c r="AU141" s="173" t="s">
        <v>76</v>
      </c>
      <c r="AY141" s="16" t="s">
        <v>176</v>
      </c>
      <c r="BE141" s="174">
        <f>IF(N141="základní",J141,0)</f>
        <v>0</v>
      </c>
      <c r="BF141" s="174">
        <f>IF(N141="snížená",J141,0)</f>
        <v>0</v>
      </c>
      <c r="BG141" s="174">
        <f>IF(N141="zákl. přenesená",J141,0)</f>
        <v>0</v>
      </c>
      <c r="BH141" s="174">
        <f>IF(N141="sníž. přenesená",J141,0)</f>
        <v>0</v>
      </c>
      <c r="BI141" s="174">
        <f>IF(N141="nulová",J141,0)</f>
        <v>0</v>
      </c>
      <c r="BJ141" s="16" t="s">
        <v>83</v>
      </c>
      <c r="BK141" s="174">
        <f>ROUND(I141*H141,2)</f>
        <v>0</v>
      </c>
      <c r="BL141" s="16" t="s">
        <v>177</v>
      </c>
      <c r="BM141" s="173" t="s">
        <v>295</v>
      </c>
    </row>
    <row r="142" spans="1:65" s="12" customFormat="1" ht="11.25">
      <c r="B142" s="175"/>
      <c r="C142" s="176"/>
      <c r="D142" s="177" t="s">
        <v>179</v>
      </c>
      <c r="E142" s="178" t="s">
        <v>35</v>
      </c>
      <c r="F142" s="179" t="s">
        <v>287</v>
      </c>
      <c r="G142" s="176"/>
      <c r="H142" s="180">
        <v>1</v>
      </c>
      <c r="I142" s="181"/>
      <c r="J142" s="176"/>
      <c r="K142" s="176"/>
      <c r="L142" s="182"/>
      <c r="M142" s="183"/>
      <c r="N142" s="184"/>
      <c r="O142" s="184"/>
      <c r="P142" s="184"/>
      <c r="Q142" s="184"/>
      <c r="R142" s="184"/>
      <c r="S142" s="184"/>
      <c r="T142" s="185"/>
      <c r="AT142" s="186" t="s">
        <v>179</v>
      </c>
      <c r="AU142" s="186" t="s">
        <v>76</v>
      </c>
      <c r="AV142" s="12" t="s">
        <v>85</v>
      </c>
      <c r="AW142" s="12" t="s">
        <v>37</v>
      </c>
      <c r="AX142" s="12" t="s">
        <v>83</v>
      </c>
      <c r="AY142" s="186" t="s">
        <v>176</v>
      </c>
    </row>
    <row r="143" spans="1:65" s="2" customFormat="1" ht="24">
      <c r="A143" s="33"/>
      <c r="B143" s="34"/>
      <c r="C143" s="161" t="s">
        <v>296</v>
      </c>
      <c r="D143" s="161" t="s">
        <v>170</v>
      </c>
      <c r="E143" s="162" t="s">
        <v>297</v>
      </c>
      <c r="F143" s="163" t="s">
        <v>298</v>
      </c>
      <c r="G143" s="164" t="s">
        <v>173</v>
      </c>
      <c r="H143" s="165">
        <v>1</v>
      </c>
      <c r="I143" s="166"/>
      <c r="J143" s="167">
        <f>ROUND(I143*H143,2)</f>
        <v>0</v>
      </c>
      <c r="K143" s="163" t="s">
        <v>174</v>
      </c>
      <c r="L143" s="168"/>
      <c r="M143" s="169" t="s">
        <v>35</v>
      </c>
      <c r="N143" s="170" t="s">
        <v>47</v>
      </c>
      <c r="O143" s="63"/>
      <c r="P143" s="171">
        <f>O143*H143</f>
        <v>0</v>
      </c>
      <c r="Q143" s="171">
        <v>0</v>
      </c>
      <c r="R143" s="171">
        <f>Q143*H143</f>
        <v>0</v>
      </c>
      <c r="S143" s="171">
        <v>0</v>
      </c>
      <c r="T143" s="172">
        <f>S143*H143</f>
        <v>0</v>
      </c>
      <c r="U143" s="33"/>
      <c r="V143" s="33"/>
      <c r="W143" s="33"/>
      <c r="X143" s="33"/>
      <c r="Y143" s="33"/>
      <c r="Z143" s="33"/>
      <c r="AA143" s="33"/>
      <c r="AB143" s="33"/>
      <c r="AC143" s="33"/>
      <c r="AD143" s="33"/>
      <c r="AE143" s="33"/>
      <c r="AR143" s="173" t="s">
        <v>175</v>
      </c>
      <c r="AT143" s="173" t="s">
        <v>170</v>
      </c>
      <c r="AU143" s="173" t="s">
        <v>76</v>
      </c>
      <c r="AY143" s="16" t="s">
        <v>176</v>
      </c>
      <c r="BE143" s="174">
        <f>IF(N143="základní",J143,0)</f>
        <v>0</v>
      </c>
      <c r="BF143" s="174">
        <f>IF(N143="snížená",J143,0)</f>
        <v>0</v>
      </c>
      <c r="BG143" s="174">
        <f>IF(N143="zákl. přenesená",J143,0)</f>
        <v>0</v>
      </c>
      <c r="BH143" s="174">
        <f>IF(N143="sníž. přenesená",J143,0)</f>
        <v>0</v>
      </c>
      <c r="BI143" s="174">
        <f>IF(N143="nulová",J143,0)</f>
        <v>0</v>
      </c>
      <c r="BJ143" s="16" t="s">
        <v>83</v>
      </c>
      <c r="BK143" s="174">
        <f>ROUND(I143*H143,2)</f>
        <v>0</v>
      </c>
      <c r="BL143" s="16" t="s">
        <v>177</v>
      </c>
      <c r="BM143" s="173" t="s">
        <v>299</v>
      </c>
    </row>
    <row r="144" spans="1:65" s="12" customFormat="1" ht="11.25">
      <c r="B144" s="175"/>
      <c r="C144" s="176"/>
      <c r="D144" s="177" t="s">
        <v>179</v>
      </c>
      <c r="E144" s="178" t="s">
        <v>35</v>
      </c>
      <c r="F144" s="179" t="s">
        <v>287</v>
      </c>
      <c r="G144" s="176"/>
      <c r="H144" s="180">
        <v>1</v>
      </c>
      <c r="I144" s="181"/>
      <c r="J144" s="176"/>
      <c r="K144" s="176"/>
      <c r="L144" s="182"/>
      <c r="M144" s="183"/>
      <c r="N144" s="184"/>
      <c r="O144" s="184"/>
      <c r="P144" s="184"/>
      <c r="Q144" s="184"/>
      <c r="R144" s="184"/>
      <c r="S144" s="184"/>
      <c r="T144" s="185"/>
      <c r="AT144" s="186" t="s">
        <v>179</v>
      </c>
      <c r="AU144" s="186" t="s">
        <v>76</v>
      </c>
      <c r="AV144" s="12" t="s">
        <v>85</v>
      </c>
      <c r="AW144" s="12" t="s">
        <v>37</v>
      </c>
      <c r="AX144" s="12" t="s">
        <v>83</v>
      </c>
      <c r="AY144" s="186" t="s">
        <v>176</v>
      </c>
    </row>
    <row r="145" spans="1:65" s="2" customFormat="1" ht="16.5" customHeight="1">
      <c r="A145" s="33"/>
      <c r="B145" s="34"/>
      <c r="C145" s="161" t="s">
        <v>300</v>
      </c>
      <c r="D145" s="161" t="s">
        <v>170</v>
      </c>
      <c r="E145" s="162" t="s">
        <v>301</v>
      </c>
      <c r="F145" s="163" t="s">
        <v>302</v>
      </c>
      <c r="G145" s="164" t="s">
        <v>173</v>
      </c>
      <c r="H145" s="165">
        <v>1</v>
      </c>
      <c r="I145" s="166"/>
      <c r="J145" s="167">
        <f>ROUND(I145*H145,2)</f>
        <v>0</v>
      </c>
      <c r="K145" s="163" t="s">
        <v>174</v>
      </c>
      <c r="L145" s="168"/>
      <c r="M145" s="169" t="s">
        <v>35</v>
      </c>
      <c r="N145" s="170" t="s">
        <v>47</v>
      </c>
      <c r="O145" s="63"/>
      <c r="P145" s="171">
        <f>O145*H145</f>
        <v>0</v>
      </c>
      <c r="Q145" s="171">
        <v>0.06</v>
      </c>
      <c r="R145" s="171">
        <f>Q145*H145</f>
        <v>0.06</v>
      </c>
      <c r="S145" s="171">
        <v>0</v>
      </c>
      <c r="T145" s="172">
        <f>S145*H145</f>
        <v>0</v>
      </c>
      <c r="U145" s="33"/>
      <c r="V145" s="33"/>
      <c r="W145" s="33"/>
      <c r="X145" s="33"/>
      <c r="Y145" s="33"/>
      <c r="Z145" s="33"/>
      <c r="AA145" s="33"/>
      <c r="AB145" s="33"/>
      <c r="AC145" s="33"/>
      <c r="AD145" s="33"/>
      <c r="AE145" s="33"/>
      <c r="AR145" s="173" t="s">
        <v>175</v>
      </c>
      <c r="AT145" s="173" t="s">
        <v>170</v>
      </c>
      <c r="AU145" s="173" t="s">
        <v>76</v>
      </c>
      <c r="AY145" s="16" t="s">
        <v>176</v>
      </c>
      <c r="BE145" s="174">
        <f>IF(N145="základní",J145,0)</f>
        <v>0</v>
      </c>
      <c r="BF145" s="174">
        <f>IF(N145="snížená",J145,0)</f>
        <v>0</v>
      </c>
      <c r="BG145" s="174">
        <f>IF(N145="zákl. přenesená",J145,0)</f>
        <v>0</v>
      </c>
      <c r="BH145" s="174">
        <f>IF(N145="sníž. přenesená",J145,0)</f>
        <v>0</v>
      </c>
      <c r="BI145" s="174">
        <f>IF(N145="nulová",J145,0)</f>
        <v>0</v>
      </c>
      <c r="BJ145" s="16" t="s">
        <v>83</v>
      </c>
      <c r="BK145" s="174">
        <f>ROUND(I145*H145,2)</f>
        <v>0</v>
      </c>
      <c r="BL145" s="16" t="s">
        <v>177</v>
      </c>
      <c r="BM145" s="173" t="s">
        <v>303</v>
      </c>
    </row>
    <row r="146" spans="1:65" s="12" customFormat="1" ht="11.25">
      <c r="B146" s="175"/>
      <c r="C146" s="176"/>
      <c r="D146" s="177" t="s">
        <v>179</v>
      </c>
      <c r="E146" s="178" t="s">
        <v>35</v>
      </c>
      <c r="F146" s="179" t="s">
        <v>287</v>
      </c>
      <c r="G146" s="176"/>
      <c r="H146" s="180">
        <v>1</v>
      </c>
      <c r="I146" s="181"/>
      <c r="J146" s="176"/>
      <c r="K146" s="176"/>
      <c r="L146" s="182"/>
      <c r="M146" s="183"/>
      <c r="N146" s="184"/>
      <c r="O146" s="184"/>
      <c r="P146" s="184"/>
      <c r="Q146" s="184"/>
      <c r="R146" s="184"/>
      <c r="S146" s="184"/>
      <c r="T146" s="185"/>
      <c r="AT146" s="186" t="s">
        <v>179</v>
      </c>
      <c r="AU146" s="186" t="s">
        <v>76</v>
      </c>
      <c r="AV146" s="12" t="s">
        <v>85</v>
      </c>
      <c r="AW146" s="12" t="s">
        <v>37</v>
      </c>
      <c r="AX146" s="12" t="s">
        <v>83</v>
      </c>
      <c r="AY146" s="186" t="s">
        <v>176</v>
      </c>
    </row>
    <row r="147" spans="1:65" s="2" customFormat="1" ht="16.5" customHeight="1">
      <c r="A147" s="33"/>
      <c r="B147" s="34"/>
      <c r="C147" s="161" t="s">
        <v>304</v>
      </c>
      <c r="D147" s="161" t="s">
        <v>170</v>
      </c>
      <c r="E147" s="162" t="s">
        <v>305</v>
      </c>
      <c r="F147" s="163" t="s">
        <v>306</v>
      </c>
      <c r="G147" s="164" t="s">
        <v>173</v>
      </c>
      <c r="H147" s="165">
        <v>8</v>
      </c>
      <c r="I147" s="166"/>
      <c r="J147" s="167">
        <f>ROUND(I147*H147,2)</f>
        <v>0</v>
      </c>
      <c r="K147" s="163" t="s">
        <v>174</v>
      </c>
      <c r="L147" s="168"/>
      <c r="M147" s="169" t="s">
        <v>35</v>
      </c>
      <c r="N147" s="170" t="s">
        <v>47</v>
      </c>
      <c r="O147" s="63"/>
      <c r="P147" s="171">
        <f>O147*H147</f>
        <v>0</v>
      </c>
      <c r="Q147" s="171">
        <v>2.5500000000000002E-3</v>
      </c>
      <c r="R147" s="171">
        <f>Q147*H147</f>
        <v>2.0400000000000001E-2</v>
      </c>
      <c r="S147" s="171">
        <v>0</v>
      </c>
      <c r="T147" s="172">
        <f>S147*H147</f>
        <v>0</v>
      </c>
      <c r="U147" s="33"/>
      <c r="V147" s="33"/>
      <c r="W147" s="33"/>
      <c r="X147" s="33"/>
      <c r="Y147" s="33"/>
      <c r="Z147" s="33"/>
      <c r="AA147" s="33"/>
      <c r="AB147" s="33"/>
      <c r="AC147" s="33"/>
      <c r="AD147" s="33"/>
      <c r="AE147" s="33"/>
      <c r="AR147" s="173" t="s">
        <v>175</v>
      </c>
      <c r="AT147" s="173" t="s">
        <v>170</v>
      </c>
      <c r="AU147" s="173" t="s">
        <v>76</v>
      </c>
      <c r="AY147" s="16" t="s">
        <v>176</v>
      </c>
      <c r="BE147" s="174">
        <f>IF(N147="základní",J147,0)</f>
        <v>0</v>
      </c>
      <c r="BF147" s="174">
        <f>IF(N147="snížená",J147,0)</f>
        <v>0</v>
      </c>
      <c r="BG147" s="174">
        <f>IF(N147="zákl. přenesená",J147,0)</f>
        <v>0</v>
      </c>
      <c r="BH147" s="174">
        <f>IF(N147="sníž. přenesená",J147,0)</f>
        <v>0</v>
      </c>
      <c r="BI147" s="174">
        <f>IF(N147="nulová",J147,0)</f>
        <v>0</v>
      </c>
      <c r="BJ147" s="16" t="s">
        <v>83</v>
      </c>
      <c r="BK147" s="174">
        <f>ROUND(I147*H147,2)</f>
        <v>0</v>
      </c>
      <c r="BL147" s="16" t="s">
        <v>177</v>
      </c>
      <c r="BM147" s="173" t="s">
        <v>307</v>
      </c>
    </row>
    <row r="148" spans="1:65" s="12" customFormat="1" ht="11.25">
      <c r="B148" s="175"/>
      <c r="C148" s="176"/>
      <c r="D148" s="177" t="s">
        <v>179</v>
      </c>
      <c r="E148" s="178" t="s">
        <v>35</v>
      </c>
      <c r="F148" s="179" t="s">
        <v>186</v>
      </c>
      <c r="G148" s="176"/>
      <c r="H148" s="180">
        <v>8</v>
      </c>
      <c r="I148" s="181"/>
      <c r="J148" s="176"/>
      <c r="K148" s="176"/>
      <c r="L148" s="182"/>
      <c r="M148" s="183"/>
      <c r="N148" s="184"/>
      <c r="O148" s="184"/>
      <c r="P148" s="184"/>
      <c r="Q148" s="184"/>
      <c r="R148" s="184"/>
      <c r="S148" s="184"/>
      <c r="T148" s="185"/>
      <c r="AT148" s="186" t="s">
        <v>179</v>
      </c>
      <c r="AU148" s="186" t="s">
        <v>76</v>
      </c>
      <c r="AV148" s="12" t="s">
        <v>85</v>
      </c>
      <c r="AW148" s="12" t="s">
        <v>37</v>
      </c>
      <c r="AX148" s="12" t="s">
        <v>83</v>
      </c>
      <c r="AY148" s="186" t="s">
        <v>176</v>
      </c>
    </row>
    <row r="149" spans="1:65" s="2" customFormat="1" ht="16.5" customHeight="1">
      <c r="A149" s="33"/>
      <c r="B149" s="34"/>
      <c r="C149" s="161" t="s">
        <v>308</v>
      </c>
      <c r="D149" s="161" t="s">
        <v>170</v>
      </c>
      <c r="E149" s="162" t="s">
        <v>309</v>
      </c>
      <c r="F149" s="163" t="s">
        <v>310</v>
      </c>
      <c r="G149" s="164" t="s">
        <v>173</v>
      </c>
      <c r="H149" s="165">
        <v>5</v>
      </c>
      <c r="I149" s="166"/>
      <c r="J149" s="167">
        <f>ROUND(I149*H149,2)</f>
        <v>0</v>
      </c>
      <c r="K149" s="163" t="s">
        <v>174</v>
      </c>
      <c r="L149" s="168"/>
      <c r="M149" s="169" t="s">
        <v>35</v>
      </c>
      <c r="N149" s="170" t="s">
        <v>47</v>
      </c>
      <c r="O149" s="63"/>
      <c r="P149" s="171">
        <f>O149*H149</f>
        <v>0</v>
      </c>
      <c r="Q149" s="171">
        <v>3.5000000000000001E-3</v>
      </c>
      <c r="R149" s="171">
        <f>Q149*H149</f>
        <v>1.7500000000000002E-2</v>
      </c>
      <c r="S149" s="171">
        <v>0</v>
      </c>
      <c r="T149" s="172">
        <f>S149*H149</f>
        <v>0</v>
      </c>
      <c r="U149" s="33"/>
      <c r="V149" s="33"/>
      <c r="W149" s="33"/>
      <c r="X149" s="33"/>
      <c r="Y149" s="33"/>
      <c r="Z149" s="33"/>
      <c r="AA149" s="33"/>
      <c r="AB149" s="33"/>
      <c r="AC149" s="33"/>
      <c r="AD149" s="33"/>
      <c r="AE149" s="33"/>
      <c r="AR149" s="173" t="s">
        <v>175</v>
      </c>
      <c r="AT149" s="173" t="s">
        <v>170</v>
      </c>
      <c r="AU149" s="173" t="s">
        <v>76</v>
      </c>
      <c r="AY149" s="16" t="s">
        <v>176</v>
      </c>
      <c r="BE149" s="174">
        <f>IF(N149="základní",J149,0)</f>
        <v>0</v>
      </c>
      <c r="BF149" s="174">
        <f>IF(N149="snížená",J149,0)</f>
        <v>0</v>
      </c>
      <c r="BG149" s="174">
        <f>IF(N149="zákl. přenesená",J149,0)</f>
        <v>0</v>
      </c>
      <c r="BH149" s="174">
        <f>IF(N149="sníž. přenesená",J149,0)</f>
        <v>0</v>
      </c>
      <c r="BI149" s="174">
        <f>IF(N149="nulová",J149,0)</f>
        <v>0</v>
      </c>
      <c r="BJ149" s="16" t="s">
        <v>83</v>
      </c>
      <c r="BK149" s="174">
        <f>ROUND(I149*H149,2)</f>
        <v>0</v>
      </c>
      <c r="BL149" s="16" t="s">
        <v>177</v>
      </c>
      <c r="BM149" s="173" t="s">
        <v>311</v>
      </c>
    </row>
    <row r="150" spans="1:65" s="2" customFormat="1" ht="19.5">
      <c r="A150" s="33"/>
      <c r="B150" s="34"/>
      <c r="C150" s="35"/>
      <c r="D150" s="177" t="s">
        <v>184</v>
      </c>
      <c r="E150" s="35"/>
      <c r="F150" s="187" t="s">
        <v>312</v>
      </c>
      <c r="G150" s="35"/>
      <c r="H150" s="35"/>
      <c r="I150" s="188"/>
      <c r="J150" s="35"/>
      <c r="K150" s="35"/>
      <c r="L150" s="38"/>
      <c r="M150" s="189"/>
      <c r="N150" s="190"/>
      <c r="O150" s="63"/>
      <c r="P150" s="63"/>
      <c r="Q150" s="63"/>
      <c r="R150" s="63"/>
      <c r="S150" s="63"/>
      <c r="T150" s="64"/>
      <c r="U150" s="33"/>
      <c r="V150" s="33"/>
      <c r="W150" s="33"/>
      <c r="X150" s="33"/>
      <c r="Y150" s="33"/>
      <c r="Z150" s="33"/>
      <c r="AA150" s="33"/>
      <c r="AB150" s="33"/>
      <c r="AC150" s="33"/>
      <c r="AD150" s="33"/>
      <c r="AE150" s="33"/>
      <c r="AT150" s="16" t="s">
        <v>184</v>
      </c>
      <c r="AU150" s="16" t="s">
        <v>76</v>
      </c>
    </row>
    <row r="151" spans="1:65" s="12" customFormat="1" ht="11.25">
      <c r="B151" s="175"/>
      <c r="C151" s="176"/>
      <c r="D151" s="177" t="s">
        <v>179</v>
      </c>
      <c r="E151" s="178" t="s">
        <v>35</v>
      </c>
      <c r="F151" s="179" t="s">
        <v>313</v>
      </c>
      <c r="G151" s="176"/>
      <c r="H151" s="180">
        <v>5</v>
      </c>
      <c r="I151" s="181"/>
      <c r="J151" s="176"/>
      <c r="K151" s="176"/>
      <c r="L151" s="182"/>
      <c r="M151" s="183"/>
      <c r="N151" s="184"/>
      <c r="O151" s="184"/>
      <c r="P151" s="184"/>
      <c r="Q151" s="184"/>
      <c r="R151" s="184"/>
      <c r="S151" s="184"/>
      <c r="T151" s="185"/>
      <c r="AT151" s="186" t="s">
        <v>179</v>
      </c>
      <c r="AU151" s="186" t="s">
        <v>76</v>
      </c>
      <c r="AV151" s="12" t="s">
        <v>85</v>
      </c>
      <c r="AW151" s="12" t="s">
        <v>37</v>
      </c>
      <c r="AX151" s="12" t="s">
        <v>83</v>
      </c>
      <c r="AY151" s="186" t="s">
        <v>176</v>
      </c>
    </row>
    <row r="152" spans="1:65" s="2" customFormat="1" ht="16.5" customHeight="1">
      <c r="A152" s="33"/>
      <c r="B152" s="34"/>
      <c r="C152" s="161" t="s">
        <v>314</v>
      </c>
      <c r="D152" s="161" t="s">
        <v>170</v>
      </c>
      <c r="E152" s="162" t="s">
        <v>315</v>
      </c>
      <c r="F152" s="163" t="s">
        <v>316</v>
      </c>
      <c r="G152" s="164" t="s">
        <v>173</v>
      </c>
      <c r="H152" s="165">
        <v>1</v>
      </c>
      <c r="I152" s="166"/>
      <c r="J152" s="167">
        <f>ROUND(I152*H152,2)</f>
        <v>0</v>
      </c>
      <c r="K152" s="163" t="s">
        <v>174</v>
      </c>
      <c r="L152" s="168"/>
      <c r="M152" s="169" t="s">
        <v>35</v>
      </c>
      <c r="N152" s="170" t="s">
        <v>47</v>
      </c>
      <c r="O152" s="63"/>
      <c r="P152" s="171">
        <f>O152*H152</f>
        <v>0</v>
      </c>
      <c r="Q152" s="171">
        <v>1.5E-3</v>
      </c>
      <c r="R152" s="171">
        <f>Q152*H152</f>
        <v>1.5E-3</v>
      </c>
      <c r="S152" s="171">
        <v>0</v>
      </c>
      <c r="T152" s="172">
        <f>S152*H152</f>
        <v>0</v>
      </c>
      <c r="U152" s="33"/>
      <c r="V152" s="33"/>
      <c r="W152" s="33"/>
      <c r="X152" s="33"/>
      <c r="Y152" s="33"/>
      <c r="Z152" s="33"/>
      <c r="AA152" s="33"/>
      <c r="AB152" s="33"/>
      <c r="AC152" s="33"/>
      <c r="AD152" s="33"/>
      <c r="AE152" s="33"/>
      <c r="AR152" s="173" t="s">
        <v>175</v>
      </c>
      <c r="AT152" s="173" t="s">
        <v>170</v>
      </c>
      <c r="AU152" s="173" t="s">
        <v>76</v>
      </c>
      <c r="AY152" s="16" t="s">
        <v>176</v>
      </c>
      <c r="BE152" s="174">
        <f>IF(N152="základní",J152,0)</f>
        <v>0</v>
      </c>
      <c r="BF152" s="174">
        <f>IF(N152="snížená",J152,0)</f>
        <v>0</v>
      </c>
      <c r="BG152" s="174">
        <f>IF(N152="zákl. přenesená",J152,0)</f>
        <v>0</v>
      </c>
      <c r="BH152" s="174">
        <f>IF(N152="sníž. přenesená",J152,0)</f>
        <v>0</v>
      </c>
      <c r="BI152" s="174">
        <f>IF(N152="nulová",J152,0)</f>
        <v>0</v>
      </c>
      <c r="BJ152" s="16" t="s">
        <v>83</v>
      </c>
      <c r="BK152" s="174">
        <f>ROUND(I152*H152,2)</f>
        <v>0</v>
      </c>
      <c r="BL152" s="16" t="s">
        <v>177</v>
      </c>
      <c r="BM152" s="173" t="s">
        <v>317</v>
      </c>
    </row>
    <row r="153" spans="1:65" s="2" customFormat="1" ht="19.5">
      <c r="A153" s="33"/>
      <c r="B153" s="34"/>
      <c r="C153" s="35"/>
      <c r="D153" s="177" t="s">
        <v>184</v>
      </c>
      <c r="E153" s="35"/>
      <c r="F153" s="187" t="s">
        <v>318</v>
      </c>
      <c r="G153" s="35"/>
      <c r="H153" s="35"/>
      <c r="I153" s="188"/>
      <c r="J153" s="35"/>
      <c r="K153" s="35"/>
      <c r="L153" s="38"/>
      <c r="M153" s="189"/>
      <c r="N153" s="190"/>
      <c r="O153" s="63"/>
      <c r="P153" s="63"/>
      <c r="Q153" s="63"/>
      <c r="R153" s="63"/>
      <c r="S153" s="63"/>
      <c r="T153" s="64"/>
      <c r="U153" s="33"/>
      <c r="V153" s="33"/>
      <c r="W153" s="33"/>
      <c r="X153" s="33"/>
      <c r="Y153" s="33"/>
      <c r="Z153" s="33"/>
      <c r="AA153" s="33"/>
      <c r="AB153" s="33"/>
      <c r="AC153" s="33"/>
      <c r="AD153" s="33"/>
      <c r="AE153" s="33"/>
      <c r="AT153" s="16" t="s">
        <v>184</v>
      </c>
      <c r="AU153" s="16" t="s">
        <v>76</v>
      </c>
    </row>
    <row r="154" spans="1:65" s="12" customFormat="1" ht="11.25">
      <c r="B154" s="175"/>
      <c r="C154" s="176"/>
      <c r="D154" s="177" t="s">
        <v>179</v>
      </c>
      <c r="E154" s="178" t="s">
        <v>35</v>
      </c>
      <c r="F154" s="179" t="s">
        <v>287</v>
      </c>
      <c r="G154" s="176"/>
      <c r="H154" s="180">
        <v>1</v>
      </c>
      <c r="I154" s="181"/>
      <c r="J154" s="176"/>
      <c r="K154" s="176"/>
      <c r="L154" s="182"/>
      <c r="M154" s="183"/>
      <c r="N154" s="184"/>
      <c r="O154" s="184"/>
      <c r="P154" s="184"/>
      <c r="Q154" s="184"/>
      <c r="R154" s="184"/>
      <c r="S154" s="184"/>
      <c r="T154" s="185"/>
      <c r="AT154" s="186" t="s">
        <v>179</v>
      </c>
      <c r="AU154" s="186" t="s">
        <v>76</v>
      </c>
      <c r="AV154" s="12" t="s">
        <v>85</v>
      </c>
      <c r="AW154" s="12" t="s">
        <v>37</v>
      </c>
      <c r="AX154" s="12" t="s">
        <v>83</v>
      </c>
      <c r="AY154" s="186" t="s">
        <v>176</v>
      </c>
    </row>
    <row r="155" spans="1:65" s="2" customFormat="1" ht="16.5" customHeight="1">
      <c r="A155" s="33"/>
      <c r="B155" s="34"/>
      <c r="C155" s="161" t="s">
        <v>319</v>
      </c>
      <c r="D155" s="161" t="s">
        <v>170</v>
      </c>
      <c r="E155" s="162" t="s">
        <v>320</v>
      </c>
      <c r="F155" s="163" t="s">
        <v>321</v>
      </c>
      <c r="G155" s="164" t="s">
        <v>173</v>
      </c>
      <c r="H155" s="165">
        <v>2</v>
      </c>
      <c r="I155" s="166"/>
      <c r="J155" s="167">
        <f>ROUND(I155*H155,2)</f>
        <v>0</v>
      </c>
      <c r="K155" s="163" t="s">
        <v>174</v>
      </c>
      <c r="L155" s="168"/>
      <c r="M155" s="169" t="s">
        <v>35</v>
      </c>
      <c r="N155" s="170" t="s">
        <v>47</v>
      </c>
      <c r="O155" s="63"/>
      <c r="P155" s="171">
        <f>O155*H155</f>
        <v>0</v>
      </c>
      <c r="Q155" s="171">
        <v>3.0999999999999999E-3</v>
      </c>
      <c r="R155" s="171">
        <f>Q155*H155</f>
        <v>6.1999999999999998E-3</v>
      </c>
      <c r="S155" s="171">
        <v>0</v>
      </c>
      <c r="T155" s="172">
        <f>S155*H155</f>
        <v>0</v>
      </c>
      <c r="U155" s="33"/>
      <c r="V155" s="33"/>
      <c r="W155" s="33"/>
      <c r="X155" s="33"/>
      <c r="Y155" s="33"/>
      <c r="Z155" s="33"/>
      <c r="AA155" s="33"/>
      <c r="AB155" s="33"/>
      <c r="AC155" s="33"/>
      <c r="AD155" s="33"/>
      <c r="AE155" s="33"/>
      <c r="AR155" s="173" t="s">
        <v>175</v>
      </c>
      <c r="AT155" s="173" t="s">
        <v>170</v>
      </c>
      <c r="AU155" s="173" t="s">
        <v>76</v>
      </c>
      <c r="AY155" s="16" t="s">
        <v>176</v>
      </c>
      <c r="BE155" s="174">
        <f>IF(N155="základní",J155,0)</f>
        <v>0</v>
      </c>
      <c r="BF155" s="174">
        <f>IF(N155="snížená",J155,0)</f>
        <v>0</v>
      </c>
      <c r="BG155" s="174">
        <f>IF(N155="zákl. přenesená",J155,0)</f>
        <v>0</v>
      </c>
      <c r="BH155" s="174">
        <f>IF(N155="sníž. přenesená",J155,0)</f>
        <v>0</v>
      </c>
      <c r="BI155" s="174">
        <f>IF(N155="nulová",J155,0)</f>
        <v>0</v>
      </c>
      <c r="BJ155" s="16" t="s">
        <v>83</v>
      </c>
      <c r="BK155" s="174">
        <f>ROUND(I155*H155,2)</f>
        <v>0</v>
      </c>
      <c r="BL155" s="16" t="s">
        <v>177</v>
      </c>
      <c r="BM155" s="173" t="s">
        <v>322</v>
      </c>
    </row>
    <row r="156" spans="1:65" s="2" customFormat="1" ht="19.5">
      <c r="A156" s="33"/>
      <c r="B156" s="34"/>
      <c r="C156" s="35"/>
      <c r="D156" s="177" t="s">
        <v>184</v>
      </c>
      <c r="E156" s="35"/>
      <c r="F156" s="187" t="s">
        <v>323</v>
      </c>
      <c r="G156" s="35"/>
      <c r="H156" s="35"/>
      <c r="I156" s="188"/>
      <c r="J156" s="35"/>
      <c r="K156" s="35"/>
      <c r="L156" s="38"/>
      <c r="M156" s="189"/>
      <c r="N156" s="190"/>
      <c r="O156" s="63"/>
      <c r="P156" s="63"/>
      <c r="Q156" s="63"/>
      <c r="R156" s="63"/>
      <c r="S156" s="63"/>
      <c r="T156" s="64"/>
      <c r="U156" s="33"/>
      <c r="V156" s="33"/>
      <c r="W156" s="33"/>
      <c r="X156" s="33"/>
      <c r="Y156" s="33"/>
      <c r="Z156" s="33"/>
      <c r="AA156" s="33"/>
      <c r="AB156" s="33"/>
      <c r="AC156" s="33"/>
      <c r="AD156" s="33"/>
      <c r="AE156" s="33"/>
      <c r="AT156" s="16" t="s">
        <v>184</v>
      </c>
      <c r="AU156" s="16" t="s">
        <v>76</v>
      </c>
    </row>
    <row r="157" spans="1:65" s="12" customFormat="1" ht="11.25">
      <c r="B157" s="175"/>
      <c r="C157" s="176"/>
      <c r="D157" s="177" t="s">
        <v>179</v>
      </c>
      <c r="E157" s="178" t="s">
        <v>35</v>
      </c>
      <c r="F157" s="179" t="s">
        <v>324</v>
      </c>
      <c r="G157" s="176"/>
      <c r="H157" s="180">
        <v>2</v>
      </c>
      <c r="I157" s="181"/>
      <c r="J157" s="176"/>
      <c r="K157" s="176"/>
      <c r="L157" s="182"/>
      <c r="M157" s="183"/>
      <c r="N157" s="184"/>
      <c r="O157" s="184"/>
      <c r="P157" s="184"/>
      <c r="Q157" s="184"/>
      <c r="R157" s="184"/>
      <c r="S157" s="184"/>
      <c r="T157" s="185"/>
      <c r="AT157" s="186" t="s">
        <v>179</v>
      </c>
      <c r="AU157" s="186" t="s">
        <v>76</v>
      </c>
      <c r="AV157" s="12" t="s">
        <v>85</v>
      </c>
      <c r="AW157" s="12" t="s">
        <v>37</v>
      </c>
      <c r="AX157" s="12" t="s">
        <v>83</v>
      </c>
      <c r="AY157" s="186" t="s">
        <v>176</v>
      </c>
    </row>
    <row r="158" spans="1:65" s="2" customFormat="1" ht="24">
      <c r="A158" s="33"/>
      <c r="B158" s="34"/>
      <c r="C158" s="161" t="s">
        <v>325</v>
      </c>
      <c r="D158" s="161" t="s">
        <v>170</v>
      </c>
      <c r="E158" s="162" t="s">
        <v>326</v>
      </c>
      <c r="F158" s="163" t="s">
        <v>327</v>
      </c>
      <c r="G158" s="164" t="s">
        <v>173</v>
      </c>
      <c r="H158" s="165">
        <v>2</v>
      </c>
      <c r="I158" s="166"/>
      <c r="J158" s="167">
        <f>ROUND(I158*H158,2)</f>
        <v>0</v>
      </c>
      <c r="K158" s="163" t="s">
        <v>174</v>
      </c>
      <c r="L158" s="168"/>
      <c r="M158" s="169" t="s">
        <v>35</v>
      </c>
      <c r="N158" s="170" t="s">
        <v>47</v>
      </c>
      <c r="O158" s="63"/>
      <c r="P158" s="171">
        <f>O158*H158</f>
        <v>0</v>
      </c>
      <c r="Q158" s="171">
        <v>0</v>
      </c>
      <c r="R158" s="171">
        <f>Q158*H158</f>
        <v>0</v>
      </c>
      <c r="S158" s="171">
        <v>0</v>
      </c>
      <c r="T158" s="172">
        <f>S158*H158</f>
        <v>0</v>
      </c>
      <c r="U158" s="33"/>
      <c r="V158" s="33"/>
      <c r="W158" s="33"/>
      <c r="X158" s="33"/>
      <c r="Y158" s="33"/>
      <c r="Z158" s="33"/>
      <c r="AA158" s="33"/>
      <c r="AB158" s="33"/>
      <c r="AC158" s="33"/>
      <c r="AD158" s="33"/>
      <c r="AE158" s="33"/>
      <c r="AR158" s="173" t="s">
        <v>175</v>
      </c>
      <c r="AT158" s="173" t="s">
        <v>170</v>
      </c>
      <c r="AU158" s="173" t="s">
        <v>76</v>
      </c>
      <c r="AY158" s="16" t="s">
        <v>176</v>
      </c>
      <c r="BE158" s="174">
        <f>IF(N158="základní",J158,0)</f>
        <v>0</v>
      </c>
      <c r="BF158" s="174">
        <f>IF(N158="snížená",J158,0)</f>
        <v>0</v>
      </c>
      <c r="BG158" s="174">
        <f>IF(N158="zákl. přenesená",J158,0)</f>
        <v>0</v>
      </c>
      <c r="BH158" s="174">
        <f>IF(N158="sníž. přenesená",J158,0)</f>
        <v>0</v>
      </c>
      <c r="BI158" s="174">
        <f>IF(N158="nulová",J158,0)</f>
        <v>0</v>
      </c>
      <c r="BJ158" s="16" t="s">
        <v>83</v>
      </c>
      <c r="BK158" s="174">
        <f>ROUND(I158*H158,2)</f>
        <v>0</v>
      </c>
      <c r="BL158" s="16" t="s">
        <v>177</v>
      </c>
      <c r="BM158" s="173" t="s">
        <v>328</v>
      </c>
    </row>
    <row r="159" spans="1:65" s="2" customFormat="1" ht="19.5">
      <c r="A159" s="33"/>
      <c r="B159" s="34"/>
      <c r="C159" s="35"/>
      <c r="D159" s="177" t="s">
        <v>184</v>
      </c>
      <c r="E159" s="35"/>
      <c r="F159" s="187" t="s">
        <v>329</v>
      </c>
      <c r="G159" s="35"/>
      <c r="H159" s="35"/>
      <c r="I159" s="188"/>
      <c r="J159" s="35"/>
      <c r="K159" s="35"/>
      <c r="L159" s="38"/>
      <c r="M159" s="189"/>
      <c r="N159" s="190"/>
      <c r="O159" s="63"/>
      <c r="P159" s="63"/>
      <c r="Q159" s="63"/>
      <c r="R159" s="63"/>
      <c r="S159" s="63"/>
      <c r="T159" s="64"/>
      <c r="U159" s="33"/>
      <c r="V159" s="33"/>
      <c r="W159" s="33"/>
      <c r="X159" s="33"/>
      <c r="Y159" s="33"/>
      <c r="Z159" s="33"/>
      <c r="AA159" s="33"/>
      <c r="AB159" s="33"/>
      <c r="AC159" s="33"/>
      <c r="AD159" s="33"/>
      <c r="AE159" s="33"/>
      <c r="AT159" s="16" t="s">
        <v>184</v>
      </c>
      <c r="AU159" s="16" t="s">
        <v>76</v>
      </c>
    </row>
    <row r="160" spans="1:65" s="12" customFormat="1" ht="11.25">
      <c r="B160" s="175"/>
      <c r="C160" s="176"/>
      <c r="D160" s="177" t="s">
        <v>179</v>
      </c>
      <c r="E160" s="178" t="s">
        <v>35</v>
      </c>
      <c r="F160" s="179" t="s">
        <v>324</v>
      </c>
      <c r="G160" s="176"/>
      <c r="H160" s="180">
        <v>2</v>
      </c>
      <c r="I160" s="181"/>
      <c r="J160" s="176"/>
      <c r="K160" s="176"/>
      <c r="L160" s="182"/>
      <c r="M160" s="183"/>
      <c r="N160" s="184"/>
      <c r="O160" s="184"/>
      <c r="P160" s="184"/>
      <c r="Q160" s="184"/>
      <c r="R160" s="184"/>
      <c r="S160" s="184"/>
      <c r="T160" s="185"/>
      <c r="AT160" s="186" t="s">
        <v>179</v>
      </c>
      <c r="AU160" s="186" t="s">
        <v>76</v>
      </c>
      <c r="AV160" s="12" t="s">
        <v>85</v>
      </c>
      <c r="AW160" s="12" t="s">
        <v>37</v>
      </c>
      <c r="AX160" s="12" t="s">
        <v>83</v>
      </c>
      <c r="AY160" s="186" t="s">
        <v>176</v>
      </c>
    </row>
    <row r="161" spans="1:65" s="2" customFormat="1" ht="16.5" customHeight="1">
      <c r="A161" s="33"/>
      <c r="B161" s="34"/>
      <c r="C161" s="161" t="s">
        <v>330</v>
      </c>
      <c r="D161" s="161" t="s">
        <v>170</v>
      </c>
      <c r="E161" s="162" t="s">
        <v>331</v>
      </c>
      <c r="F161" s="163" t="s">
        <v>332</v>
      </c>
      <c r="G161" s="164" t="s">
        <v>244</v>
      </c>
      <c r="H161" s="165">
        <v>1350</v>
      </c>
      <c r="I161" s="166"/>
      <c r="J161" s="167">
        <f>ROUND(I161*H161,2)</f>
        <v>0</v>
      </c>
      <c r="K161" s="163" t="s">
        <v>174</v>
      </c>
      <c r="L161" s="168"/>
      <c r="M161" s="169" t="s">
        <v>35</v>
      </c>
      <c r="N161" s="170" t="s">
        <v>47</v>
      </c>
      <c r="O161" s="63"/>
      <c r="P161" s="171">
        <f>O161*H161</f>
        <v>0</v>
      </c>
      <c r="Q161" s="171">
        <v>1</v>
      </c>
      <c r="R161" s="171">
        <f>Q161*H161</f>
        <v>1350</v>
      </c>
      <c r="S161" s="171">
        <v>0</v>
      </c>
      <c r="T161" s="172">
        <f>S161*H161</f>
        <v>0</v>
      </c>
      <c r="U161" s="33"/>
      <c r="V161" s="33"/>
      <c r="W161" s="33"/>
      <c r="X161" s="33"/>
      <c r="Y161" s="33"/>
      <c r="Z161" s="33"/>
      <c r="AA161" s="33"/>
      <c r="AB161" s="33"/>
      <c r="AC161" s="33"/>
      <c r="AD161" s="33"/>
      <c r="AE161" s="33"/>
      <c r="AR161" s="173" t="s">
        <v>175</v>
      </c>
      <c r="AT161" s="173" t="s">
        <v>170</v>
      </c>
      <c r="AU161" s="173" t="s">
        <v>76</v>
      </c>
      <c r="AY161" s="16" t="s">
        <v>176</v>
      </c>
      <c r="BE161" s="174">
        <f>IF(N161="základní",J161,0)</f>
        <v>0</v>
      </c>
      <c r="BF161" s="174">
        <f>IF(N161="snížená",J161,0)</f>
        <v>0</v>
      </c>
      <c r="BG161" s="174">
        <f>IF(N161="zákl. přenesená",J161,0)</f>
        <v>0</v>
      </c>
      <c r="BH161" s="174">
        <f>IF(N161="sníž. přenesená",J161,0)</f>
        <v>0</v>
      </c>
      <c r="BI161" s="174">
        <f>IF(N161="nulová",J161,0)</f>
        <v>0</v>
      </c>
      <c r="BJ161" s="16" t="s">
        <v>83</v>
      </c>
      <c r="BK161" s="174">
        <f>ROUND(I161*H161,2)</f>
        <v>0</v>
      </c>
      <c r="BL161" s="16" t="s">
        <v>177</v>
      </c>
      <c r="BM161" s="173" t="s">
        <v>333</v>
      </c>
    </row>
    <row r="162" spans="1:65" s="2" customFormat="1" ht="29.25">
      <c r="A162" s="33"/>
      <c r="B162" s="34"/>
      <c r="C162" s="35"/>
      <c r="D162" s="177" t="s">
        <v>184</v>
      </c>
      <c r="E162" s="35"/>
      <c r="F162" s="187" t="s">
        <v>334</v>
      </c>
      <c r="G162" s="35"/>
      <c r="H162" s="35"/>
      <c r="I162" s="188"/>
      <c r="J162" s="35"/>
      <c r="K162" s="35"/>
      <c r="L162" s="38"/>
      <c r="M162" s="189"/>
      <c r="N162" s="190"/>
      <c r="O162" s="63"/>
      <c r="P162" s="63"/>
      <c r="Q162" s="63"/>
      <c r="R162" s="63"/>
      <c r="S162" s="63"/>
      <c r="T162" s="64"/>
      <c r="U162" s="33"/>
      <c r="V162" s="33"/>
      <c r="W162" s="33"/>
      <c r="X162" s="33"/>
      <c r="Y162" s="33"/>
      <c r="Z162" s="33"/>
      <c r="AA162" s="33"/>
      <c r="AB162" s="33"/>
      <c r="AC162" s="33"/>
      <c r="AD162" s="33"/>
      <c r="AE162" s="33"/>
      <c r="AT162" s="16" t="s">
        <v>184</v>
      </c>
      <c r="AU162" s="16" t="s">
        <v>76</v>
      </c>
    </row>
    <row r="163" spans="1:65" s="12" customFormat="1" ht="11.25">
      <c r="B163" s="175"/>
      <c r="C163" s="176"/>
      <c r="D163" s="177" t="s">
        <v>179</v>
      </c>
      <c r="E163" s="178" t="s">
        <v>35</v>
      </c>
      <c r="F163" s="179" t="s">
        <v>335</v>
      </c>
      <c r="G163" s="176"/>
      <c r="H163" s="180">
        <v>1350</v>
      </c>
      <c r="I163" s="181"/>
      <c r="J163" s="176"/>
      <c r="K163" s="176"/>
      <c r="L163" s="182"/>
      <c r="M163" s="183"/>
      <c r="N163" s="184"/>
      <c r="O163" s="184"/>
      <c r="P163" s="184"/>
      <c r="Q163" s="184"/>
      <c r="R163" s="184"/>
      <c r="S163" s="184"/>
      <c r="T163" s="185"/>
      <c r="AT163" s="186" t="s">
        <v>179</v>
      </c>
      <c r="AU163" s="186" t="s">
        <v>76</v>
      </c>
      <c r="AV163" s="12" t="s">
        <v>85</v>
      </c>
      <c r="AW163" s="12" t="s">
        <v>37</v>
      </c>
      <c r="AX163" s="12" t="s">
        <v>83</v>
      </c>
      <c r="AY163" s="186" t="s">
        <v>176</v>
      </c>
    </row>
    <row r="164" spans="1:65" s="13" customFormat="1" ht="25.9" customHeight="1">
      <c r="B164" s="191"/>
      <c r="C164" s="192"/>
      <c r="D164" s="193" t="s">
        <v>75</v>
      </c>
      <c r="E164" s="194" t="s">
        <v>336</v>
      </c>
      <c r="F164" s="194" t="s">
        <v>337</v>
      </c>
      <c r="G164" s="192"/>
      <c r="H164" s="192"/>
      <c r="I164" s="195"/>
      <c r="J164" s="196">
        <f>BK164</f>
        <v>0</v>
      </c>
      <c r="K164" s="192"/>
      <c r="L164" s="197"/>
      <c r="M164" s="198"/>
      <c r="N164" s="199"/>
      <c r="O164" s="199"/>
      <c r="P164" s="200">
        <f>P165</f>
        <v>0</v>
      </c>
      <c r="Q164" s="199"/>
      <c r="R164" s="200">
        <f>R165</f>
        <v>0</v>
      </c>
      <c r="S164" s="199"/>
      <c r="T164" s="201">
        <f>T165</f>
        <v>0</v>
      </c>
      <c r="AR164" s="202" t="s">
        <v>83</v>
      </c>
      <c r="AT164" s="203" t="s">
        <v>75</v>
      </c>
      <c r="AU164" s="203" t="s">
        <v>76</v>
      </c>
      <c r="AY164" s="202" t="s">
        <v>176</v>
      </c>
      <c r="BK164" s="204">
        <f>BK165</f>
        <v>0</v>
      </c>
    </row>
    <row r="165" spans="1:65" s="13" customFormat="1" ht="22.9" customHeight="1">
      <c r="B165" s="191"/>
      <c r="C165" s="192"/>
      <c r="D165" s="193" t="s">
        <v>75</v>
      </c>
      <c r="E165" s="205" t="s">
        <v>197</v>
      </c>
      <c r="F165" s="205" t="s">
        <v>338</v>
      </c>
      <c r="G165" s="192"/>
      <c r="H165" s="192"/>
      <c r="I165" s="195"/>
      <c r="J165" s="206">
        <f>BK165</f>
        <v>0</v>
      </c>
      <c r="K165" s="192"/>
      <c r="L165" s="197"/>
      <c r="M165" s="198"/>
      <c r="N165" s="199"/>
      <c r="O165" s="199"/>
      <c r="P165" s="200">
        <f>SUM(P166:P223)</f>
        <v>0</v>
      </c>
      <c r="Q165" s="199"/>
      <c r="R165" s="200">
        <f>SUM(R166:R223)</f>
        <v>0</v>
      </c>
      <c r="S165" s="199"/>
      <c r="T165" s="201">
        <f>SUM(T166:T223)</f>
        <v>0</v>
      </c>
      <c r="AR165" s="202" t="s">
        <v>83</v>
      </c>
      <c r="AT165" s="203" t="s">
        <v>75</v>
      </c>
      <c r="AU165" s="203" t="s">
        <v>83</v>
      </c>
      <c r="AY165" s="202" t="s">
        <v>176</v>
      </c>
      <c r="BK165" s="204">
        <f>SUM(BK166:BK223)</f>
        <v>0</v>
      </c>
    </row>
    <row r="166" spans="1:65" s="2" customFormat="1" ht="36">
      <c r="A166" s="33"/>
      <c r="B166" s="34"/>
      <c r="C166" s="207" t="s">
        <v>339</v>
      </c>
      <c r="D166" s="207" t="s">
        <v>340</v>
      </c>
      <c r="E166" s="208" t="s">
        <v>341</v>
      </c>
      <c r="F166" s="209" t="s">
        <v>342</v>
      </c>
      <c r="G166" s="210" t="s">
        <v>257</v>
      </c>
      <c r="H166" s="211">
        <v>900</v>
      </c>
      <c r="I166" s="212"/>
      <c r="J166" s="213">
        <f>ROUND(I166*H166,2)</f>
        <v>0</v>
      </c>
      <c r="K166" s="209" t="s">
        <v>174</v>
      </c>
      <c r="L166" s="38"/>
      <c r="M166" s="214" t="s">
        <v>35</v>
      </c>
      <c r="N166" s="215" t="s">
        <v>47</v>
      </c>
      <c r="O166" s="63"/>
      <c r="P166" s="171">
        <f>O166*H166</f>
        <v>0</v>
      </c>
      <c r="Q166" s="171">
        <v>0</v>
      </c>
      <c r="R166" s="171">
        <f>Q166*H166</f>
        <v>0</v>
      </c>
      <c r="S166" s="171">
        <v>0</v>
      </c>
      <c r="T166" s="172">
        <f>S166*H166</f>
        <v>0</v>
      </c>
      <c r="U166" s="33"/>
      <c r="V166" s="33"/>
      <c r="W166" s="33"/>
      <c r="X166" s="33"/>
      <c r="Y166" s="33"/>
      <c r="Z166" s="33"/>
      <c r="AA166" s="33"/>
      <c r="AB166" s="33"/>
      <c r="AC166" s="33"/>
      <c r="AD166" s="33"/>
      <c r="AE166" s="33"/>
      <c r="AR166" s="173" t="s">
        <v>177</v>
      </c>
      <c r="AT166" s="173" t="s">
        <v>340</v>
      </c>
      <c r="AU166" s="173" t="s">
        <v>85</v>
      </c>
      <c r="AY166" s="16" t="s">
        <v>176</v>
      </c>
      <c r="BE166" s="174">
        <f>IF(N166="základní",J166,0)</f>
        <v>0</v>
      </c>
      <c r="BF166" s="174">
        <f>IF(N166="snížená",J166,0)</f>
        <v>0</v>
      </c>
      <c r="BG166" s="174">
        <f>IF(N166="zákl. přenesená",J166,0)</f>
        <v>0</v>
      </c>
      <c r="BH166" s="174">
        <f>IF(N166="sníž. přenesená",J166,0)</f>
        <v>0</v>
      </c>
      <c r="BI166" s="174">
        <f>IF(N166="nulová",J166,0)</f>
        <v>0</v>
      </c>
      <c r="BJ166" s="16" t="s">
        <v>83</v>
      </c>
      <c r="BK166" s="174">
        <f>ROUND(I166*H166,2)</f>
        <v>0</v>
      </c>
      <c r="BL166" s="16" t="s">
        <v>177</v>
      </c>
      <c r="BM166" s="173" t="s">
        <v>343</v>
      </c>
    </row>
    <row r="167" spans="1:65" s="12" customFormat="1" ht="11.25">
      <c r="B167" s="175"/>
      <c r="C167" s="176"/>
      <c r="D167" s="177" t="s">
        <v>179</v>
      </c>
      <c r="E167" s="178" t="s">
        <v>35</v>
      </c>
      <c r="F167" s="179" t="s">
        <v>344</v>
      </c>
      <c r="G167" s="176"/>
      <c r="H167" s="180">
        <v>900</v>
      </c>
      <c r="I167" s="181"/>
      <c r="J167" s="176"/>
      <c r="K167" s="176"/>
      <c r="L167" s="182"/>
      <c r="M167" s="183"/>
      <c r="N167" s="184"/>
      <c r="O167" s="184"/>
      <c r="P167" s="184"/>
      <c r="Q167" s="184"/>
      <c r="R167" s="184"/>
      <c r="S167" s="184"/>
      <c r="T167" s="185"/>
      <c r="AT167" s="186" t="s">
        <v>179</v>
      </c>
      <c r="AU167" s="186" t="s">
        <v>85</v>
      </c>
      <c r="AV167" s="12" t="s">
        <v>85</v>
      </c>
      <c r="AW167" s="12" t="s">
        <v>37</v>
      </c>
      <c r="AX167" s="12" t="s">
        <v>83</v>
      </c>
      <c r="AY167" s="186" t="s">
        <v>176</v>
      </c>
    </row>
    <row r="168" spans="1:65" s="2" customFormat="1" ht="33" customHeight="1">
      <c r="A168" s="33"/>
      <c r="B168" s="34"/>
      <c r="C168" s="207" t="s">
        <v>345</v>
      </c>
      <c r="D168" s="207" t="s">
        <v>340</v>
      </c>
      <c r="E168" s="208" t="s">
        <v>346</v>
      </c>
      <c r="F168" s="209" t="s">
        <v>347</v>
      </c>
      <c r="G168" s="210" t="s">
        <v>348</v>
      </c>
      <c r="H168" s="211">
        <v>3.75</v>
      </c>
      <c r="I168" s="212"/>
      <c r="J168" s="213">
        <f>ROUND(I168*H168,2)</f>
        <v>0</v>
      </c>
      <c r="K168" s="209" t="s">
        <v>174</v>
      </c>
      <c r="L168" s="38"/>
      <c r="M168" s="214" t="s">
        <v>35</v>
      </c>
      <c r="N168" s="215" t="s">
        <v>47</v>
      </c>
      <c r="O168" s="63"/>
      <c r="P168" s="171">
        <f>O168*H168</f>
        <v>0</v>
      </c>
      <c r="Q168" s="171">
        <v>0</v>
      </c>
      <c r="R168" s="171">
        <f>Q168*H168</f>
        <v>0</v>
      </c>
      <c r="S168" s="171">
        <v>0</v>
      </c>
      <c r="T168" s="172">
        <f>S168*H168</f>
        <v>0</v>
      </c>
      <c r="U168" s="33"/>
      <c r="V168" s="33"/>
      <c r="W168" s="33"/>
      <c r="X168" s="33"/>
      <c r="Y168" s="33"/>
      <c r="Z168" s="33"/>
      <c r="AA168" s="33"/>
      <c r="AB168" s="33"/>
      <c r="AC168" s="33"/>
      <c r="AD168" s="33"/>
      <c r="AE168" s="33"/>
      <c r="AR168" s="173" t="s">
        <v>177</v>
      </c>
      <c r="AT168" s="173" t="s">
        <v>340</v>
      </c>
      <c r="AU168" s="173" t="s">
        <v>85</v>
      </c>
      <c r="AY168" s="16" t="s">
        <v>176</v>
      </c>
      <c r="BE168" s="174">
        <f>IF(N168="základní",J168,0)</f>
        <v>0</v>
      </c>
      <c r="BF168" s="174">
        <f>IF(N168="snížená",J168,0)</f>
        <v>0</v>
      </c>
      <c r="BG168" s="174">
        <f>IF(N168="zákl. přenesená",J168,0)</f>
        <v>0</v>
      </c>
      <c r="BH168" s="174">
        <f>IF(N168="sníž. přenesená",J168,0)</f>
        <v>0</v>
      </c>
      <c r="BI168" s="174">
        <f>IF(N168="nulová",J168,0)</f>
        <v>0</v>
      </c>
      <c r="BJ168" s="16" t="s">
        <v>83</v>
      </c>
      <c r="BK168" s="174">
        <f>ROUND(I168*H168,2)</f>
        <v>0</v>
      </c>
      <c r="BL168" s="16" t="s">
        <v>177</v>
      </c>
      <c r="BM168" s="173" t="s">
        <v>349</v>
      </c>
    </row>
    <row r="169" spans="1:65" s="12" customFormat="1" ht="11.25">
      <c r="B169" s="175"/>
      <c r="C169" s="176"/>
      <c r="D169" s="177" t="s">
        <v>179</v>
      </c>
      <c r="E169" s="178" t="s">
        <v>35</v>
      </c>
      <c r="F169" s="179" t="s">
        <v>350</v>
      </c>
      <c r="G169" s="176"/>
      <c r="H169" s="180">
        <v>3.75</v>
      </c>
      <c r="I169" s="181"/>
      <c r="J169" s="176"/>
      <c r="K169" s="176"/>
      <c r="L169" s="182"/>
      <c r="M169" s="183"/>
      <c r="N169" s="184"/>
      <c r="O169" s="184"/>
      <c r="P169" s="184"/>
      <c r="Q169" s="184"/>
      <c r="R169" s="184"/>
      <c r="S169" s="184"/>
      <c r="T169" s="185"/>
      <c r="AT169" s="186" t="s">
        <v>179</v>
      </c>
      <c r="AU169" s="186" t="s">
        <v>85</v>
      </c>
      <c r="AV169" s="12" t="s">
        <v>85</v>
      </c>
      <c r="AW169" s="12" t="s">
        <v>37</v>
      </c>
      <c r="AX169" s="12" t="s">
        <v>83</v>
      </c>
      <c r="AY169" s="186" t="s">
        <v>176</v>
      </c>
    </row>
    <row r="170" spans="1:65" s="2" customFormat="1" ht="90" customHeight="1">
      <c r="A170" s="33"/>
      <c r="B170" s="34"/>
      <c r="C170" s="207" t="s">
        <v>351</v>
      </c>
      <c r="D170" s="207" t="s">
        <v>340</v>
      </c>
      <c r="E170" s="208" t="s">
        <v>352</v>
      </c>
      <c r="F170" s="209" t="s">
        <v>353</v>
      </c>
      <c r="G170" s="210" t="s">
        <v>173</v>
      </c>
      <c r="H170" s="211">
        <v>77</v>
      </c>
      <c r="I170" s="212"/>
      <c r="J170" s="213">
        <f>ROUND(I170*H170,2)</f>
        <v>0</v>
      </c>
      <c r="K170" s="209" t="s">
        <v>174</v>
      </c>
      <c r="L170" s="38"/>
      <c r="M170" s="214" t="s">
        <v>35</v>
      </c>
      <c r="N170" s="215" t="s">
        <v>47</v>
      </c>
      <c r="O170" s="63"/>
      <c r="P170" s="171">
        <f>O170*H170</f>
        <v>0</v>
      </c>
      <c r="Q170" s="171">
        <v>0</v>
      </c>
      <c r="R170" s="171">
        <f>Q170*H170</f>
        <v>0</v>
      </c>
      <c r="S170" s="171">
        <v>0</v>
      </c>
      <c r="T170" s="172">
        <f>S170*H170</f>
        <v>0</v>
      </c>
      <c r="U170" s="33"/>
      <c r="V170" s="33"/>
      <c r="W170" s="33"/>
      <c r="X170" s="33"/>
      <c r="Y170" s="33"/>
      <c r="Z170" s="33"/>
      <c r="AA170" s="33"/>
      <c r="AB170" s="33"/>
      <c r="AC170" s="33"/>
      <c r="AD170" s="33"/>
      <c r="AE170" s="33"/>
      <c r="AR170" s="173" t="s">
        <v>177</v>
      </c>
      <c r="AT170" s="173" t="s">
        <v>340</v>
      </c>
      <c r="AU170" s="173" t="s">
        <v>85</v>
      </c>
      <c r="AY170" s="16" t="s">
        <v>176</v>
      </c>
      <c r="BE170" s="174">
        <f>IF(N170="základní",J170,0)</f>
        <v>0</v>
      </c>
      <c r="BF170" s="174">
        <f>IF(N170="snížená",J170,0)</f>
        <v>0</v>
      </c>
      <c r="BG170" s="174">
        <f>IF(N170="zákl. přenesená",J170,0)</f>
        <v>0</v>
      </c>
      <c r="BH170" s="174">
        <f>IF(N170="sníž. přenesená",J170,0)</f>
        <v>0</v>
      </c>
      <c r="BI170" s="174">
        <f>IF(N170="nulová",J170,0)</f>
        <v>0</v>
      </c>
      <c r="BJ170" s="16" t="s">
        <v>83</v>
      </c>
      <c r="BK170" s="174">
        <f>ROUND(I170*H170,2)</f>
        <v>0</v>
      </c>
      <c r="BL170" s="16" t="s">
        <v>177</v>
      </c>
      <c r="BM170" s="173" t="s">
        <v>354</v>
      </c>
    </row>
    <row r="171" spans="1:65" s="12" customFormat="1" ht="11.25">
      <c r="B171" s="175"/>
      <c r="C171" s="176"/>
      <c r="D171" s="177" t="s">
        <v>179</v>
      </c>
      <c r="E171" s="178" t="s">
        <v>35</v>
      </c>
      <c r="F171" s="179" t="s">
        <v>355</v>
      </c>
      <c r="G171" s="176"/>
      <c r="H171" s="180">
        <v>77</v>
      </c>
      <c r="I171" s="181"/>
      <c r="J171" s="176"/>
      <c r="K171" s="176"/>
      <c r="L171" s="182"/>
      <c r="M171" s="183"/>
      <c r="N171" s="184"/>
      <c r="O171" s="184"/>
      <c r="P171" s="184"/>
      <c r="Q171" s="184"/>
      <c r="R171" s="184"/>
      <c r="S171" s="184"/>
      <c r="T171" s="185"/>
      <c r="AT171" s="186" t="s">
        <v>179</v>
      </c>
      <c r="AU171" s="186" t="s">
        <v>85</v>
      </c>
      <c r="AV171" s="12" t="s">
        <v>85</v>
      </c>
      <c r="AW171" s="12" t="s">
        <v>37</v>
      </c>
      <c r="AX171" s="12" t="s">
        <v>83</v>
      </c>
      <c r="AY171" s="186" t="s">
        <v>176</v>
      </c>
    </row>
    <row r="172" spans="1:65" s="2" customFormat="1" ht="78" customHeight="1">
      <c r="A172" s="33"/>
      <c r="B172" s="34"/>
      <c r="C172" s="207" t="s">
        <v>356</v>
      </c>
      <c r="D172" s="207" t="s">
        <v>340</v>
      </c>
      <c r="E172" s="208" t="s">
        <v>357</v>
      </c>
      <c r="F172" s="209" t="s">
        <v>358</v>
      </c>
      <c r="G172" s="210" t="s">
        <v>173</v>
      </c>
      <c r="H172" s="211">
        <v>5579</v>
      </c>
      <c r="I172" s="212"/>
      <c r="J172" s="213">
        <f>ROUND(I172*H172,2)</f>
        <v>0</v>
      </c>
      <c r="K172" s="209" t="s">
        <v>174</v>
      </c>
      <c r="L172" s="38"/>
      <c r="M172" s="214" t="s">
        <v>35</v>
      </c>
      <c r="N172" s="215" t="s">
        <v>47</v>
      </c>
      <c r="O172" s="63"/>
      <c r="P172" s="171">
        <f>O172*H172</f>
        <v>0</v>
      </c>
      <c r="Q172" s="171">
        <v>0</v>
      </c>
      <c r="R172" s="171">
        <f>Q172*H172</f>
        <v>0</v>
      </c>
      <c r="S172" s="171">
        <v>0</v>
      </c>
      <c r="T172" s="172">
        <f>S172*H172</f>
        <v>0</v>
      </c>
      <c r="U172" s="33"/>
      <c r="V172" s="33"/>
      <c r="W172" s="33"/>
      <c r="X172" s="33"/>
      <c r="Y172" s="33"/>
      <c r="Z172" s="33"/>
      <c r="AA172" s="33"/>
      <c r="AB172" s="33"/>
      <c r="AC172" s="33"/>
      <c r="AD172" s="33"/>
      <c r="AE172" s="33"/>
      <c r="AR172" s="173" t="s">
        <v>177</v>
      </c>
      <c r="AT172" s="173" t="s">
        <v>340</v>
      </c>
      <c r="AU172" s="173" t="s">
        <v>85</v>
      </c>
      <c r="AY172" s="16" t="s">
        <v>176</v>
      </c>
      <c r="BE172" s="174">
        <f>IF(N172="základní",J172,0)</f>
        <v>0</v>
      </c>
      <c r="BF172" s="174">
        <f>IF(N172="snížená",J172,0)</f>
        <v>0</v>
      </c>
      <c r="BG172" s="174">
        <f>IF(N172="zákl. přenesená",J172,0)</f>
        <v>0</v>
      </c>
      <c r="BH172" s="174">
        <f>IF(N172="sníž. přenesená",J172,0)</f>
        <v>0</v>
      </c>
      <c r="BI172" s="174">
        <f>IF(N172="nulová",J172,0)</f>
        <v>0</v>
      </c>
      <c r="BJ172" s="16" t="s">
        <v>83</v>
      </c>
      <c r="BK172" s="174">
        <f>ROUND(I172*H172,2)</f>
        <v>0</v>
      </c>
      <c r="BL172" s="16" t="s">
        <v>177</v>
      </c>
      <c r="BM172" s="173" t="s">
        <v>359</v>
      </c>
    </row>
    <row r="173" spans="1:65" s="12" customFormat="1" ht="11.25">
      <c r="B173" s="175"/>
      <c r="C173" s="176"/>
      <c r="D173" s="177" t="s">
        <v>179</v>
      </c>
      <c r="E173" s="178" t="s">
        <v>35</v>
      </c>
      <c r="F173" s="179" t="s">
        <v>360</v>
      </c>
      <c r="G173" s="176"/>
      <c r="H173" s="180">
        <v>5579</v>
      </c>
      <c r="I173" s="181"/>
      <c r="J173" s="176"/>
      <c r="K173" s="176"/>
      <c r="L173" s="182"/>
      <c r="M173" s="183"/>
      <c r="N173" s="184"/>
      <c r="O173" s="184"/>
      <c r="P173" s="184"/>
      <c r="Q173" s="184"/>
      <c r="R173" s="184"/>
      <c r="S173" s="184"/>
      <c r="T173" s="185"/>
      <c r="AT173" s="186" t="s">
        <v>179</v>
      </c>
      <c r="AU173" s="186" t="s">
        <v>85</v>
      </c>
      <c r="AV173" s="12" t="s">
        <v>85</v>
      </c>
      <c r="AW173" s="12" t="s">
        <v>37</v>
      </c>
      <c r="AX173" s="12" t="s">
        <v>83</v>
      </c>
      <c r="AY173" s="186" t="s">
        <v>176</v>
      </c>
    </row>
    <row r="174" spans="1:65" s="2" customFormat="1" ht="60">
      <c r="A174" s="33"/>
      <c r="B174" s="34"/>
      <c r="C174" s="207" t="s">
        <v>361</v>
      </c>
      <c r="D174" s="207" t="s">
        <v>340</v>
      </c>
      <c r="E174" s="208" t="s">
        <v>362</v>
      </c>
      <c r="F174" s="209" t="s">
        <v>363</v>
      </c>
      <c r="G174" s="210" t="s">
        <v>237</v>
      </c>
      <c r="H174" s="211">
        <v>6950</v>
      </c>
      <c r="I174" s="212"/>
      <c r="J174" s="213">
        <f>ROUND(I174*H174,2)</f>
        <v>0</v>
      </c>
      <c r="K174" s="209" t="s">
        <v>174</v>
      </c>
      <c r="L174" s="38"/>
      <c r="M174" s="214" t="s">
        <v>35</v>
      </c>
      <c r="N174" s="215" t="s">
        <v>47</v>
      </c>
      <c r="O174" s="63"/>
      <c r="P174" s="171">
        <f>O174*H174</f>
        <v>0</v>
      </c>
      <c r="Q174" s="171">
        <v>0</v>
      </c>
      <c r="R174" s="171">
        <f>Q174*H174</f>
        <v>0</v>
      </c>
      <c r="S174" s="171">
        <v>0</v>
      </c>
      <c r="T174" s="172">
        <f>S174*H174</f>
        <v>0</v>
      </c>
      <c r="U174" s="33"/>
      <c r="V174" s="33"/>
      <c r="W174" s="33"/>
      <c r="X174" s="33"/>
      <c r="Y174" s="33"/>
      <c r="Z174" s="33"/>
      <c r="AA174" s="33"/>
      <c r="AB174" s="33"/>
      <c r="AC174" s="33"/>
      <c r="AD174" s="33"/>
      <c r="AE174" s="33"/>
      <c r="AR174" s="173" t="s">
        <v>177</v>
      </c>
      <c r="AT174" s="173" t="s">
        <v>340</v>
      </c>
      <c r="AU174" s="173" t="s">
        <v>85</v>
      </c>
      <c r="AY174" s="16" t="s">
        <v>176</v>
      </c>
      <c r="BE174" s="174">
        <f>IF(N174="základní",J174,0)</f>
        <v>0</v>
      </c>
      <c r="BF174" s="174">
        <f>IF(N174="snížená",J174,0)</f>
        <v>0</v>
      </c>
      <c r="BG174" s="174">
        <f>IF(N174="zákl. přenesená",J174,0)</f>
        <v>0</v>
      </c>
      <c r="BH174" s="174">
        <f>IF(N174="sníž. přenesená",J174,0)</f>
        <v>0</v>
      </c>
      <c r="BI174" s="174">
        <f>IF(N174="nulová",J174,0)</f>
        <v>0</v>
      </c>
      <c r="BJ174" s="16" t="s">
        <v>83</v>
      </c>
      <c r="BK174" s="174">
        <f>ROUND(I174*H174,2)</f>
        <v>0</v>
      </c>
      <c r="BL174" s="16" t="s">
        <v>177</v>
      </c>
      <c r="BM174" s="173" t="s">
        <v>364</v>
      </c>
    </row>
    <row r="175" spans="1:65" s="12" customFormat="1" ht="11.25">
      <c r="B175" s="175"/>
      <c r="C175" s="176"/>
      <c r="D175" s="177" t="s">
        <v>179</v>
      </c>
      <c r="E175" s="178" t="s">
        <v>35</v>
      </c>
      <c r="F175" s="179" t="s">
        <v>365</v>
      </c>
      <c r="G175" s="176"/>
      <c r="H175" s="180">
        <v>6950</v>
      </c>
      <c r="I175" s="181"/>
      <c r="J175" s="176"/>
      <c r="K175" s="176"/>
      <c r="L175" s="182"/>
      <c r="M175" s="183"/>
      <c r="N175" s="184"/>
      <c r="O175" s="184"/>
      <c r="P175" s="184"/>
      <c r="Q175" s="184"/>
      <c r="R175" s="184"/>
      <c r="S175" s="184"/>
      <c r="T175" s="185"/>
      <c r="AT175" s="186" t="s">
        <v>179</v>
      </c>
      <c r="AU175" s="186" t="s">
        <v>85</v>
      </c>
      <c r="AV175" s="12" t="s">
        <v>85</v>
      </c>
      <c r="AW175" s="12" t="s">
        <v>37</v>
      </c>
      <c r="AX175" s="12" t="s">
        <v>83</v>
      </c>
      <c r="AY175" s="186" t="s">
        <v>176</v>
      </c>
    </row>
    <row r="176" spans="1:65" s="2" customFormat="1" ht="48">
      <c r="A176" s="33"/>
      <c r="B176" s="34"/>
      <c r="C176" s="207" t="s">
        <v>366</v>
      </c>
      <c r="D176" s="207" t="s">
        <v>340</v>
      </c>
      <c r="E176" s="208" t="s">
        <v>367</v>
      </c>
      <c r="F176" s="209" t="s">
        <v>368</v>
      </c>
      <c r="G176" s="210" t="s">
        <v>237</v>
      </c>
      <c r="H176" s="211">
        <v>28</v>
      </c>
      <c r="I176" s="212"/>
      <c r="J176" s="213">
        <f>ROUND(I176*H176,2)</f>
        <v>0</v>
      </c>
      <c r="K176" s="209" t="s">
        <v>174</v>
      </c>
      <c r="L176" s="38"/>
      <c r="M176" s="214" t="s">
        <v>35</v>
      </c>
      <c r="N176" s="215" t="s">
        <v>47</v>
      </c>
      <c r="O176" s="63"/>
      <c r="P176" s="171">
        <f>O176*H176</f>
        <v>0</v>
      </c>
      <c r="Q176" s="171">
        <v>0</v>
      </c>
      <c r="R176" s="171">
        <f>Q176*H176</f>
        <v>0</v>
      </c>
      <c r="S176" s="171">
        <v>0</v>
      </c>
      <c r="T176" s="172">
        <f>S176*H176</f>
        <v>0</v>
      </c>
      <c r="U176" s="33"/>
      <c r="V176" s="33"/>
      <c r="W176" s="33"/>
      <c r="X176" s="33"/>
      <c r="Y176" s="33"/>
      <c r="Z176" s="33"/>
      <c r="AA176" s="33"/>
      <c r="AB176" s="33"/>
      <c r="AC176" s="33"/>
      <c r="AD176" s="33"/>
      <c r="AE176" s="33"/>
      <c r="AR176" s="173" t="s">
        <v>177</v>
      </c>
      <c r="AT176" s="173" t="s">
        <v>340</v>
      </c>
      <c r="AU176" s="173" t="s">
        <v>85</v>
      </c>
      <c r="AY176" s="16" t="s">
        <v>176</v>
      </c>
      <c r="BE176" s="174">
        <f>IF(N176="základní",J176,0)</f>
        <v>0</v>
      </c>
      <c r="BF176" s="174">
        <f>IF(N176="snížená",J176,0)</f>
        <v>0</v>
      </c>
      <c r="BG176" s="174">
        <f>IF(N176="zákl. přenesená",J176,0)</f>
        <v>0</v>
      </c>
      <c r="BH176" s="174">
        <f>IF(N176="sníž. přenesená",J176,0)</f>
        <v>0</v>
      </c>
      <c r="BI176" s="174">
        <f>IF(N176="nulová",J176,0)</f>
        <v>0</v>
      </c>
      <c r="BJ176" s="16" t="s">
        <v>83</v>
      </c>
      <c r="BK176" s="174">
        <f>ROUND(I176*H176,2)</f>
        <v>0</v>
      </c>
      <c r="BL176" s="16" t="s">
        <v>177</v>
      </c>
      <c r="BM176" s="173" t="s">
        <v>369</v>
      </c>
    </row>
    <row r="177" spans="1:65" s="12" customFormat="1" ht="11.25">
      <c r="B177" s="175"/>
      <c r="C177" s="176"/>
      <c r="D177" s="177" t="s">
        <v>179</v>
      </c>
      <c r="E177" s="178" t="s">
        <v>35</v>
      </c>
      <c r="F177" s="179" t="s">
        <v>370</v>
      </c>
      <c r="G177" s="176"/>
      <c r="H177" s="180">
        <v>28</v>
      </c>
      <c r="I177" s="181"/>
      <c r="J177" s="176"/>
      <c r="K177" s="176"/>
      <c r="L177" s="182"/>
      <c r="M177" s="183"/>
      <c r="N177" s="184"/>
      <c r="O177" s="184"/>
      <c r="P177" s="184"/>
      <c r="Q177" s="184"/>
      <c r="R177" s="184"/>
      <c r="S177" s="184"/>
      <c r="T177" s="185"/>
      <c r="AT177" s="186" t="s">
        <v>179</v>
      </c>
      <c r="AU177" s="186" t="s">
        <v>85</v>
      </c>
      <c r="AV177" s="12" t="s">
        <v>85</v>
      </c>
      <c r="AW177" s="12" t="s">
        <v>37</v>
      </c>
      <c r="AX177" s="12" t="s">
        <v>83</v>
      </c>
      <c r="AY177" s="186" t="s">
        <v>176</v>
      </c>
    </row>
    <row r="178" spans="1:65" s="2" customFormat="1" ht="24">
      <c r="A178" s="33"/>
      <c r="B178" s="34"/>
      <c r="C178" s="207" t="s">
        <v>371</v>
      </c>
      <c r="D178" s="207" t="s">
        <v>340</v>
      </c>
      <c r="E178" s="208" t="s">
        <v>372</v>
      </c>
      <c r="F178" s="209" t="s">
        <v>373</v>
      </c>
      <c r="G178" s="210" t="s">
        <v>173</v>
      </c>
      <c r="H178" s="211">
        <v>56</v>
      </c>
      <c r="I178" s="212"/>
      <c r="J178" s="213">
        <f>ROUND(I178*H178,2)</f>
        <v>0</v>
      </c>
      <c r="K178" s="209" t="s">
        <v>174</v>
      </c>
      <c r="L178" s="38"/>
      <c r="M178" s="214" t="s">
        <v>35</v>
      </c>
      <c r="N178" s="215" t="s">
        <v>47</v>
      </c>
      <c r="O178" s="63"/>
      <c r="P178" s="171">
        <f>O178*H178</f>
        <v>0</v>
      </c>
      <c r="Q178" s="171">
        <v>0</v>
      </c>
      <c r="R178" s="171">
        <f>Q178*H178</f>
        <v>0</v>
      </c>
      <c r="S178" s="171">
        <v>0</v>
      </c>
      <c r="T178" s="172">
        <f>S178*H178</f>
        <v>0</v>
      </c>
      <c r="U178" s="33"/>
      <c r="V178" s="33"/>
      <c r="W178" s="33"/>
      <c r="X178" s="33"/>
      <c r="Y178" s="33"/>
      <c r="Z178" s="33"/>
      <c r="AA178" s="33"/>
      <c r="AB178" s="33"/>
      <c r="AC178" s="33"/>
      <c r="AD178" s="33"/>
      <c r="AE178" s="33"/>
      <c r="AR178" s="173" t="s">
        <v>177</v>
      </c>
      <c r="AT178" s="173" t="s">
        <v>340</v>
      </c>
      <c r="AU178" s="173" t="s">
        <v>85</v>
      </c>
      <c r="AY178" s="16" t="s">
        <v>176</v>
      </c>
      <c r="BE178" s="174">
        <f>IF(N178="základní",J178,0)</f>
        <v>0</v>
      </c>
      <c r="BF178" s="174">
        <f>IF(N178="snížená",J178,0)</f>
        <v>0</v>
      </c>
      <c r="BG178" s="174">
        <f>IF(N178="zákl. přenesená",J178,0)</f>
        <v>0</v>
      </c>
      <c r="BH178" s="174">
        <f>IF(N178="sníž. přenesená",J178,0)</f>
        <v>0</v>
      </c>
      <c r="BI178" s="174">
        <f>IF(N178="nulová",J178,0)</f>
        <v>0</v>
      </c>
      <c r="BJ178" s="16" t="s">
        <v>83</v>
      </c>
      <c r="BK178" s="174">
        <f>ROUND(I178*H178,2)</f>
        <v>0</v>
      </c>
      <c r="BL178" s="16" t="s">
        <v>177</v>
      </c>
      <c r="BM178" s="173" t="s">
        <v>374</v>
      </c>
    </row>
    <row r="179" spans="1:65" s="12" customFormat="1" ht="11.25">
      <c r="B179" s="175"/>
      <c r="C179" s="176"/>
      <c r="D179" s="177" t="s">
        <v>179</v>
      </c>
      <c r="E179" s="178" t="s">
        <v>35</v>
      </c>
      <c r="F179" s="179" t="s">
        <v>375</v>
      </c>
      <c r="G179" s="176"/>
      <c r="H179" s="180">
        <v>56</v>
      </c>
      <c r="I179" s="181"/>
      <c r="J179" s="176"/>
      <c r="K179" s="176"/>
      <c r="L179" s="182"/>
      <c r="M179" s="183"/>
      <c r="N179" s="184"/>
      <c r="O179" s="184"/>
      <c r="P179" s="184"/>
      <c r="Q179" s="184"/>
      <c r="R179" s="184"/>
      <c r="S179" s="184"/>
      <c r="T179" s="185"/>
      <c r="AT179" s="186" t="s">
        <v>179</v>
      </c>
      <c r="AU179" s="186" t="s">
        <v>85</v>
      </c>
      <c r="AV179" s="12" t="s">
        <v>85</v>
      </c>
      <c r="AW179" s="12" t="s">
        <v>37</v>
      </c>
      <c r="AX179" s="12" t="s">
        <v>83</v>
      </c>
      <c r="AY179" s="186" t="s">
        <v>176</v>
      </c>
    </row>
    <row r="180" spans="1:65" s="2" customFormat="1" ht="48">
      <c r="A180" s="33"/>
      <c r="B180" s="34"/>
      <c r="C180" s="207" t="s">
        <v>376</v>
      </c>
      <c r="D180" s="207" t="s">
        <v>340</v>
      </c>
      <c r="E180" s="208" t="s">
        <v>377</v>
      </c>
      <c r="F180" s="209" t="s">
        <v>378</v>
      </c>
      <c r="G180" s="210" t="s">
        <v>173</v>
      </c>
      <c r="H180" s="211">
        <v>84</v>
      </c>
      <c r="I180" s="212"/>
      <c r="J180" s="213">
        <f>ROUND(I180*H180,2)</f>
        <v>0</v>
      </c>
      <c r="K180" s="209" t="s">
        <v>174</v>
      </c>
      <c r="L180" s="38"/>
      <c r="M180" s="214" t="s">
        <v>35</v>
      </c>
      <c r="N180" s="215" t="s">
        <v>47</v>
      </c>
      <c r="O180" s="63"/>
      <c r="P180" s="171">
        <f>O180*H180</f>
        <v>0</v>
      </c>
      <c r="Q180" s="171">
        <v>0</v>
      </c>
      <c r="R180" s="171">
        <f>Q180*H180</f>
        <v>0</v>
      </c>
      <c r="S180" s="171">
        <v>0</v>
      </c>
      <c r="T180" s="172">
        <f>S180*H180</f>
        <v>0</v>
      </c>
      <c r="U180" s="33"/>
      <c r="V180" s="33"/>
      <c r="W180" s="33"/>
      <c r="X180" s="33"/>
      <c r="Y180" s="33"/>
      <c r="Z180" s="33"/>
      <c r="AA180" s="33"/>
      <c r="AB180" s="33"/>
      <c r="AC180" s="33"/>
      <c r="AD180" s="33"/>
      <c r="AE180" s="33"/>
      <c r="AR180" s="173" t="s">
        <v>177</v>
      </c>
      <c r="AT180" s="173" t="s">
        <v>340</v>
      </c>
      <c r="AU180" s="173" t="s">
        <v>85</v>
      </c>
      <c r="AY180" s="16" t="s">
        <v>176</v>
      </c>
      <c r="BE180" s="174">
        <f>IF(N180="základní",J180,0)</f>
        <v>0</v>
      </c>
      <c r="BF180" s="174">
        <f>IF(N180="snížená",J180,0)</f>
        <v>0</v>
      </c>
      <c r="BG180" s="174">
        <f>IF(N180="zákl. přenesená",J180,0)</f>
        <v>0</v>
      </c>
      <c r="BH180" s="174">
        <f>IF(N180="sníž. přenesená",J180,0)</f>
        <v>0</v>
      </c>
      <c r="BI180" s="174">
        <f>IF(N180="nulová",J180,0)</f>
        <v>0</v>
      </c>
      <c r="BJ180" s="16" t="s">
        <v>83</v>
      </c>
      <c r="BK180" s="174">
        <f>ROUND(I180*H180,2)</f>
        <v>0</v>
      </c>
      <c r="BL180" s="16" t="s">
        <v>177</v>
      </c>
      <c r="BM180" s="173" t="s">
        <v>379</v>
      </c>
    </row>
    <row r="181" spans="1:65" s="12" customFormat="1" ht="11.25">
      <c r="B181" s="175"/>
      <c r="C181" s="176"/>
      <c r="D181" s="177" t="s">
        <v>179</v>
      </c>
      <c r="E181" s="178" t="s">
        <v>35</v>
      </c>
      <c r="F181" s="179" t="s">
        <v>380</v>
      </c>
      <c r="G181" s="176"/>
      <c r="H181" s="180">
        <v>84</v>
      </c>
      <c r="I181" s="181"/>
      <c r="J181" s="176"/>
      <c r="K181" s="176"/>
      <c r="L181" s="182"/>
      <c r="M181" s="183"/>
      <c r="N181" s="184"/>
      <c r="O181" s="184"/>
      <c r="P181" s="184"/>
      <c r="Q181" s="184"/>
      <c r="R181" s="184"/>
      <c r="S181" s="184"/>
      <c r="T181" s="185"/>
      <c r="AT181" s="186" t="s">
        <v>179</v>
      </c>
      <c r="AU181" s="186" t="s">
        <v>85</v>
      </c>
      <c r="AV181" s="12" t="s">
        <v>85</v>
      </c>
      <c r="AW181" s="12" t="s">
        <v>37</v>
      </c>
      <c r="AX181" s="12" t="s">
        <v>83</v>
      </c>
      <c r="AY181" s="186" t="s">
        <v>176</v>
      </c>
    </row>
    <row r="182" spans="1:65" s="2" customFormat="1" ht="44.25" customHeight="1">
      <c r="A182" s="33"/>
      <c r="B182" s="34"/>
      <c r="C182" s="207" t="s">
        <v>381</v>
      </c>
      <c r="D182" s="207" t="s">
        <v>340</v>
      </c>
      <c r="E182" s="208" t="s">
        <v>382</v>
      </c>
      <c r="F182" s="209" t="s">
        <v>383</v>
      </c>
      <c r="G182" s="210" t="s">
        <v>173</v>
      </c>
      <c r="H182" s="211">
        <v>100</v>
      </c>
      <c r="I182" s="212"/>
      <c r="J182" s="213">
        <f>ROUND(I182*H182,2)</f>
        <v>0</v>
      </c>
      <c r="K182" s="209" t="s">
        <v>174</v>
      </c>
      <c r="L182" s="38"/>
      <c r="M182" s="214" t="s">
        <v>35</v>
      </c>
      <c r="N182" s="215" t="s">
        <v>47</v>
      </c>
      <c r="O182" s="63"/>
      <c r="P182" s="171">
        <f>O182*H182</f>
        <v>0</v>
      </c>
      <c r="Q182" s="171">
        <v>0</v>
      </c>
      <c r="R182" s="171">
        <f>Q182*H182</f>
        <v>0</v>
      </c>
      <c r="S182" s="171">
        <v>0</v>
      </c>
      <c r="T182" s="172">
        <f>S182*H182</f>
        <v>0</v>
      </c>
      <c r="U182" s="33"/>
      <c r="V182" s="33"/>
      <c r="W182" s="33"/>
      <c r="X182" s="33"/>
      <c r="Y182" s="33"/>
      <c r="Z182" s="33"/>
      <c r="AA182" s="33"/>
      <c r="AB182" s="33"/>
      <c r="AC182" s="33"/>
      <c r="AD182" s="33"/>
      <c r="AE182" s="33"/>
      <c r="AR182" s="173" t="s">
        <v>177</v>
      </c>
      <c r="AT182" s="173" t="s">
        <v>340</v>
      </c>
      <c r="AU182" s="173" t="s">
        <v>85</v>
      </c>
      <c r="AY182" s="16" t="s">
        <v>176</v>
      </c>
      <c r="BE182" s="174">
        <f>IF(N182="základní",J182,0)</f>
        <v>0</v>
      </c>
      <c r="BF182" s="174">
        <f>IF(N182="snížená",J182,0)</f>
        <v>0</v>
      </c>
      <c r="BG182" s="174">
        <f>IF(N182="zákl. přenesená",J182,0)</f>
        <v>0</v>
      </c>
      <c r="BH182" s="174">
        <f>IF(N182="sníž. přenesená",J182,0)</f>
        <v>0</v>
      </c>
      <c r="BI182" s="174">
        <f>IF(N182="nulová",J182,0)</f>
        <v>0</v>
      </c>
      <c r="BJ182" s="16" t="s">
        <v>83</v>
      </c>
      <c r="BK182" s="174">
        <f>ROUND(I182*H182,2)</f>
        <v>0</v>
      </c>
      <c r="BL182" s="16" t="s">
        <v>177</v>
      </c>
      <c r="BM182" s="173" t="s">
        <v>384</v>
      </c>
    </row>
    <row r="183" spans="1:65" s="12" customFormat="1" ht="11.25">
      <c r="B183" s="175"/>
      <c r="C183" s="176"/>
      <c r="D183" s="177" t="s">
        <v>179</v>
      </c>
      <c r="E183" s="178" t="s">
        <v>35</v>
      </c>
      <c r="F183" s="179" t="s">
        <v>385</v>
      </c>
      <c r="G183" s="176"/>
      <c r="H183" s="180">
        <v>100</v>
      </c>
      <c r="I183" s="181"/>
      <c r="J183" s="176"/>
      <c r="K183" s="176"/>
      <c r="L183" s="182"/>
      <c r="M183" s="183"/>
      <c r="N183" s="184"/>
      <c r="O183" s="184"/>
      <c r="P183" s="184"/>
      <c r="Q183" s="184"/>
      <c r="R183" s="184"/>
      <c r="S183" s="184"/>
      <c r="T183" s="185"/>
      <c r="AT183" s="186" t="s">
        <v>179</v>
      </c>
      <c r="AU183" s="186" t="s">
        <v>85</v>
      </c>
      <c r="AV183" s="12" t="s">
        <v>85</v>
      </c>
      <c r="AW183" s="12" t="s">
        <v>37</v>
      </c>
      <c r="AX183" s="12" t="s">
        <v>83</v>
      </c>
      <c r="AY183" s="186" t="s">
        <v>176</v>
      </c>
    </row>
    <row r="184" spans="1:65" s="2" customFormat="1" ht="44.25" customHeight="1">
      <c r="A184" s="33"/>
      <c r="B184" s="34"/>
      <c r="C184" s="207" t="s">
        <v>386</v>
      </c>
      <c r="D184" s="207" t="s">
        <v>340</v>
      </c>
      <c r="E184" s="208" t="s">
        <v>387</v>
      </c>
      <c r="F184" s="209" t="s">
        <v>388</v>
      </c>
      <c r="G184" s="210" t="s">
        <v>173</v>
      </c>
      <c r="H184" s="211">
        <v>30</v>
      </c>
      <c r="I184" s="212"/>
      <c r="J184" s="213">
        <f>ROUND(I184*H184,2)</f>
        <v>0</v>
      </c>
      <c r="K184" s="209" t="s">
        <v>174</v>
      </c>
      <c r="L184" s="38"/>
      <c r="M184" s="214" t="s">
        <v>35</v>
      </c>
      <c r="N184" s="215" t="s">
        <v>47</v>
      </c>
      <c r="O184" s="63"/>
      <c r="P184" s="171">
        <f>O184*H184</f>
        <v>0</v>
      </c>
      <c r="Q184" s="171">
        <v>0</v>
      </c>
      <c r="R184" s="171">
        <f>Q184*H184</f>
        <v>0</v>
      </c>
      <c r="S184" s="171">
        <v>0</v>
      </c>
      <c r="T184" s="172">
        <f>S184*H184</f>
        <v>0</v>
      </c>
      <c r="U184" s="33"/>
      <c r="V184" s="33"/>
      <c r="W184" s="33"/>
      <c r="X184" s="33"/>
      <c r="Y184" s="33"/>
      <c r="Z184" s="33"/>
      <c r="AA184" s="33"/>
      <c r="AB184" s="33"/>
      <c r="AC184" s="33"/>
      <c r="AD184" s="33"/>
      <c r="AE184" s="33"/>
      <c r="AR184" s="173" t="s">
        <v>177</v>
      </c>
      <c r="AT184" s="173" t="s">
        <v>340</v>
      </c>
      <c r="AU184" s="173" t="s">
        <v>85</v>
      </c>
      <c r="AY184" s="16" t="s">
        <v>176</v>
      </c>
      <c r="BE184" s="174">
        <f>IF(N184="základní",J184,0)</f>
        <v>0</v>
      </c>
      <c r="BF184" s="174">
        <f>IF(N184="snížená",J184,0)</f>
        <v>0</v>
      </c>
      <c r="BG184" s="174">
        <f>IF(N184="zákl. přenesená",J184,0)</f>
        <v>0</v>
      </c>
      <c r="BH184" s="174">
        <f>IF(N184="sníž. přenesená",J184,0)</f>
        <v>0</v>
      </c>
      <c r="BI184" s="174">
        <f>IF(N184="nulová",J184,0)</f>
        <v>0</v>
      </c>
      <c r="BJ184" s="16" t="s">
        <v>83</v>
      </c>
      <c r="BK184" s="174">
        <f>ROUND(I184*H184,2)</f>
        <v>0</v>
      </c>
      <c r="BL184" s="16" t="s">
        <v>177</v>
      </c>
      <c r="BM184" s="173" t="s">
        <v>389</v>
      </c>
    </row>
    <row r="185" spans="1:65" s="2" customFormat="1" ht="19.5">
      <c r="A185" s="33"/>
      <c r="B185" s="34"/>
      <c r="C185" s="35"/>
      <c r="D185" s="177" t="s">
        <v>184</v>
      </c>
      <c r="E185" s="35"/>
      <c r="F185" s="187" t="s">
        <v>390</v>
      </c>
      <c r="G185" s="35"/>
      <c r="H185" s="35"/>
      <c r="I185" s="188"/>
      <c r="J185" s="35"/>
      <c r="K185" s="35"/>
      <c r="L185" s="38"/>
      <c r="M185" s="189"/>
      <c r="N185" s="190"/>
      <c r="O185" s="63"/>
      <c r="P185" s="63"/>
      <c r="Q185" s="63"/>
      <c r="R185" s="63"/>
      <c r="S185" s="63"/>
      <c r="T185" s="64"/>
      <c r="U185" s="33"/>
      <c r="V185" s="33"/>
      <c r="W185" s="33"/>
      <c r="X185" s="33"/>
      <c r="Y185" s="33"/>
      <c r="Z185" s="33"/>
      <c r="AA185" s="33"/>
      <c r="AB185" s="33"/>
      <c r="AC185" s="33"/>
      <c r="AD185" s="33"/>
      <c r="AE185" s="33"/>
      <c r="AT185" s="16" t="s">
        <v>184</v>
      </c>
      <c r="AU185" s="16" t="s">
        <v>85</v>
      </c>
    </row>
    <row r="186" spans="1:65" s="12" customFormat="1" ht="11.25">
      <c r="B186" s="175"/>
      <c r="C186" s="176"/>
      <c r="D186" s="177" t="s">
        <v>179</v>
      </c>
      <c r="E186" s="178" t="s">
        <v>35</v>
      </c>
      <c r="F186" s="179" t="s">
        <v>391</v>
      </c>
      <c r="G186" s="176"/>
      <c r="H186" s="180">
        <v>30</v>
      </c>
      <c r="I186" s="181"/>
      <c r="J186" s="176"/>
      <c r="K186" s="176"/>
      <c r="L186" s="182"/>
      <c r="M186" s="183"/>
      <c r="N186" s="184"/>
      <c r="O186" s="184"/>
      <c r="P186" s="184"/>
      <c r="Q186" s="184"/>
      <c r="R186" s="184"/>
      <c r="S186" s="184"/>
      <c r="T186" s="185"/>
      <c r="AT186" s="186" t="s">
        <v>179</v>
      </c>
      <c r="AU186" s="186" t="s">
        <v>85</v>
      </c>
      <c r="AV186" s="12" t="s">
        <v>85</v>
      </c>
      <c r="AW186" s="12" t="s">
        <v>37</v>
      </c>
      <c r="AX186" s="12" t="s">
        <v>83</v>
      </c>
      <c r="AY186" s="186" t="s">
        <v>176</v>
      </c>
    </row>
    <row r="187" spans="1:65" s="2" customFormat="1" ht="36">
      <c r="A187" s="33"/>
      <c r="B187" s="34"/>
      <c r="C187" s="207" t="s">
        <v>392</v>
      </c>
      <c r="D187" s="207" t="s">
        <v>340</v>
      </c>
      <c r="E187" s="208" t="s">
        <v>393</v>
      </c>
      <c r="F187" s="209" t="s">
        <v>394</v>
      </c>
      <c r="G187" s="210" t="s">
        <v>395</v>
      </c>
      <c r="H187" s="211">
        <v>510</v>
      </c>
      <c r="I187" s="212"/>
      <c r="J187" s="213">
        <f>ROUND(I187*H187,2)</f>
        <v>0</v>
      </c>
      <c r="K187" s="209" t="s">
        <v>174</v>
      </c>
      <c r="L187" s="38"/>
      <c r="M187" s="214" t="s">
        <v>35</v>
      </c>
      <c r="N187" s="215" t="s">
        <v>47</v>
      </c>
      <c r="O187" s="63"/>
      <c r="P187" s="171">
        <f>O187*H187</f>
        <v>0</v>
      </c>
      <c r="Q187" s="171">
        <v>0</v>
      </c>
      <c r="R187" s="171">
        <f>Q187*H187</f>
        <v>0</v>
      </c>
      <c r="S187" s="171">
        <v>0</v>
      </c>
      <c r="T187" s="172">
        <f>S187*H187</f>
        <v>0</v>
      </c>
      <c r="U187" s="33"/>
      <c r="V187" s="33"/>
      <c r="W187" s="33"/>
      <c r="X187" s="33"/>
      <c r="Y187" s="33"/>
      <c r="Z187" s="33"/>
      <c r="AA187" s="33"/>
      <c r="AB187" s="33"/>
      <c r="AC187" s="33"/>
      <c r="AD187" s="33"/>
      <c r="AE187" s="33"/>
      <c r="AR187" s="173" t="s">
        <v>177</v>
      </c>
      <c r="AT187" s="173" t="s">
        <v>340</v>
      </c>
      <c r="AU187" s="173" t="s">
        <v>85</v>
      </c>
      <c r="AY187" s="16" t="s">
        <v>176</v>
      </c>
      <c r="BE187" s="174">
        <f>IF(N187="základní",J187,0)</f>
        <v>0</v>
      </c>
      <c r="BF187" s="174">
        <f>IF(N187="snížená",J187,0)</f>
        <v>0</v>
      </c>
      <c r="BG187" s="174">
        <f>IF(N187="zákl. přenesená",J187,0)</f>
        <v>0</v>
      </c>
      <c r="BH187" s="174">
        <f>IF(N187="sníž. přenesená",J187,0)</f>
        <v>0</v>
      </c>
      <c r="BI187" s="174">
        <f>IF(N187="nulová",J187,0)</f>
        <v>0</v>
      </c>
      <c r="BJ187" s="16" t="s">
        <v>83</v>
      </c>
      <c r="BK187" s="174">
        <f>ROUND(I187*H187,2)</f>
        <v>0</v>
      </c>
      <c r="BL187" s="16" t="s">
        <v>177</v>
      </c>
      <c r="BM187" s="173" t="s">
        <v>396</v>
      </c>
    </row>
    <row r="188" spans="1:65" s="12" customFormat="1" ht="11.25">
      <c r="B188" s="175"/>
      <c r="C188" s="176"/>
      <c r="D188" s="177" t="s">
        <v>179</v>
      </c>
      <c r="E188" s="178" t="s">
        <v>35</v>
      </c>
      <c r="F188" s="179" t="s">
        <v>397</v>
      </c>
      <c r="G188" s="176"/>
      <c r="H188" s="180">
        <v>510</v>
      </c>
      <c r="I188" s="181"/>
      <c r="J188" s="176"/>
      <c r="K188" s="176"/>
      <c r="L188" s="182"/>
      <c r="M188" s="183"/>
      <c r="N188" s="184"/>
      <c r="O188" s="184"/>
      <c r="P188" s="184"/>
      <c r="Q188" s="184"/>
      <c r="R188" s="184"/>
      <c r="S188" s="184"/>
      <c r="T188" s="185"/>
      <c r="AT188" s="186" t="s">
        <v>179</v>
      </c>
      <c r="AU188" s="186" t="s">
        <v>85</v>
      </c>
      <c r="AV188" s="12" t="s">
        <v>85</v>
      </c>
      <c r="AW188" s="12" t="s">
        <v>37</v>
      </c>
      <c r="AX188" s="12" t="s">
        <v>83</v>
      </c>
      <c r="AY188" s="186" t="s">
        <v>176</v>
      </c>
    </row>
    <row r="189" spans="1:65" s="2" customFormat="1" ht="66.75" customHeight="1">
      <c r="A189" s="33"/>
      <c r="B189" s="34"/>
      <c r="C189" s="207" t="s">
        <v>398</v>
      </c>
      <c r="D189" s="207" t="s">
        <v>340</v>
      </c>
      <c r="E189" s="208" t="s">
        <v>399</v>
      </c>
      <c r="F189" s="209" t="s">
        <v>400</v>
      </c>
      <c r="G189" s="210" t="s">
        <v>401</v>
      </c>
      <c r="H189" s="211">
        <v>74</v>
      </c>
      <c r="I189" s="212"/>
      <c r="J189" s="213">
        <f>ROUND(I189*H189,2)</f>
        <v>0</v>
      </c>
      <c r="K189" s="209" t="s">
        <v>174</v>
      </c>
      <c r="L189" s="38"/>
      <c r="M189" s="214" t="s">
        <v>35</v>
      </c>
      <c r="N189" s="215" t="s">
        <v>47</v>
      </c>
      <c r="O189" s="63"/>
      <c r="P189" s="171">
        <f>O189*H189</f>
        <v>0</v>
      </c>
      <c r="Q189" s="171">
        <v>0</v>
      </c>
      <c r="R189" s="171">
        <f>Q189*H189</f>
        <v>0</v>
      </c>
      <c r="S189" s="171">
        <v>0</v>
      </c>
      <c r="T189" s="172">
        <f>S189*H189</f>
        <v>0</v>
      </c>
      <c r="U189" s="33"/>
      <c r="V189" s="33"/>
      <c r="W189" s="33"/>
      <c r="X189" s="33"/>
      <c r="Y189" s="33"/>
      <c r="Z189" s="33"/>
      <c r="AA189" s="33"/>
      <c r="AB189" s="33"/>
      <c r="AC189" s="33"/>
      <c r="AD189" s="33"/>
      <c r="AE189" s="33"/>
      <c r="AR189" s="173" t="s">
        <v>177</v>
      </c>
      <c r="AT189" s="173" t="s">
        <v>340</v>
      </c>
      <c r="AU189" s="173" t="s">
        <v>85</v>
      </c>
      <c r="AY189" s="16" t="s">
        <v>176</v>
      </c>
      <c r="BE189" s="174">
        <f>IF(N189="základní",J189,0)</f>
        <v>0</v>
      </c>
      <c r="BF189" s="174">
        <f>IF(N189="snížená",J189,0)</f>
        <v>0</v>
      </c>
      <c r="BG189" s="174">
        <f>IF(N189="zákl. přenesená",J189,0)</f>
        <v>0</v>
      </c>
      <c r="BH189" s="174">
        <f>IF(N189="sníž. přenesená",J189,0)</f>
        <v>0</v>
      </c>
      <c r="BI189" s="174">
        <f>IF(N189="nulová",J189,0)</f>
        <v>0</v>
      </c>
      <c r="BJ189" s="16" t="s">
        <v>83</v>
      </c>
      <c r="BK189" s="174">
        <f>ROUND(I189*H189,2)</f>
        <v>0</v>
      </c>
      <c r="BL189" s="16" t="s">
        <v>177</v>
      </c>
      <c r="BM189" s="173" t="s">
        <v>402</v>
      </c>
    </row>
    <row r="190" spans="1:65" s="12" customFormat="1" ht="11.25">
      <c r="B190" s="175"/>
      <c r="C190" s="176"/>
      <c r="D190" s="177" t="s">
        <v>179</v>
      </c>
      <c r="E190" s="178" t="s">
        <v>35</v>
      </c>
      <c r="F190" s="179" t="s">
        <v>254</v>
      </c>
      <c r="G190" s="176"/>
      <c r="H190" s="180">
        <v>74</v>
      </c>
      <c r="I190" s="181"/>
      <c r="J190" s="176"/>
      <c r="K190" s="176"/>
      <c r="L190" s="182"/>
      <c r="M190" s="183"/>
      <c r="N190" s="184"/>
      <c r="O190" s="184"/>
      <c r="P190" s="184"/>
      <c r="Q190" s="184"/>
      <c r="R190" s="184"/>
      <c r="S190" s="184"/>
      <c r="T190" s="185"/>
      <c r="AT190" s="186" t="s">
        <v>179</v>
      </c>
      <c r="AU190" s="186" t="s">
        <v>85</v>
      </c>
      <c r="AV190" s="12" t="s">
        <v>85</v>
      </c>
      <c r="AW190" s="12" t="s">
        <v>37</v>
      </c>
      <c r="AX190" s="12" t="s">
        <v>83</v>
      </c>
      <c r="AY190" s="186" t="s">
        <v>176</v>
      </c>
    </row>
    <row r="191" spans="1:65" s="2" customFormat="1" ht="55.5" customHeight="1">
      <c r="A191" s="33"/>
      <c r="B191" s="34"/>
      <c r="C191" s="207" t="s">
        <v>403</v>
      </c>
      <c r="D191" s="207" t="s">
        <v>340</v>
      </c>
      <c r="E191" s="208" t="s">
        <v>404</v>
      </c>
      <c r="F191" s="209" t="s">
        <v>405</v>
      </c>
      <c r="G191" s="210" t="s">
        <v>401</v>
      </c>
      <c r="H191" s="211">
        <v>28</v>
      </c>
      <c r="I191" s="212"/>
      <c r="J191" s="213">
        <f>ROUND(I191*H191,2)</f>
        <v>0</v>
      </c>
      <c r="K191" s="209" t="s">
        <v>174</v>
      </c>
      <c r="L191" s="38"/>
      <c r="M191" s="214" t="s">
        <v>35</v>
      </c>
      <c r="N191" s="215" t="s">
        <v>47</v>
      </c>
      <c r="O191" s="63"/>
      <c r="P191" s="171">
        <f>O191*H191</f>
        <v>0</v>
      </c>
      <c r="Q191" s="171">
        <v>0</v>
      </c>
      <c r="R191" s="171">
        <f>Q191*H191</f>
        <v>0</v>
      </c>
      <c r="S191" s="171">
        <v>0</v>
      </c>
      <c r="T191" s="172">
        <f>S191*H191</f>
        <v>0</v>
      </c>
      <c r="U191" s="33"/>
      <c r="V191" s="33"/>
      <c r="W191" s="33"/>
      <c r="X191" s="33"/>
      <c r="Y191" s="33"/>
      <c r="Z191" s="33"/>
      <c r="AA191" s="33"/>
      <c r="AB191" s="33"/>
      <c r="AC191" s="33"/>
      <c r="AD191" s="33"/>
      <c r="AE191" s="33"/>
      <c r="AR191" s="173" t="s">
        <v>177</v>
      </c>
      <c r="AT191" s="173" t="s">
        <v>340</v>
      </c>
      <c r="AU191" s="173" t="s">
        <v>85</v>
      </c>
      <c r="AY191" s="16" t="s">
        <v>176</v>
      </c>
      <c r="BE191" s="174">
        <f>IF(N191="základní",J191,0)</f>
        <v>0</v>
      </c>
      <c r="BF191" s="174">
        <f>IF(N191="snížená",J191,0)</f>
        <v>0</v>
      </c>
      <c r="BG191" s="174">
        <f>IF(N191="zákl. přenesená",J191,0)</f>
        <v>0</v>
      </c>
      <c r="BH191" s="174">
        <f>IF(N191="sníž. přenesená",J191,0)</f>
        <v>0</v>
      </c>
      <c r="BI191" s="174">
        <f>IF(N191="nulová",J191,0)</f>
        <v>0</v>
      </c>
      <c r="BJ191" s="16" t="s">
        <v>83</v>
      </c>
      <c r="BK191" s="174">
        <f>ROUND(I191*H191,2)</f>
        <v>0</v>
      </c>
      <c r="BL191" s="16" t="s">
        <v>177</v>
      </c>
      <c r="BM191" s="173" t="s">
        <v>406</v>
      </c>
    </row>
    <row r="192" spans="1:65" s="12" customFormat="1" ht="11.25">
      <c r="B192" s="175"/>
      <c r="C192" s="176"/>
      <c r="D192" s="177" t="s">
        <v>179</v>
      </c>
      <c r="E192" s="178" t="s">
        <v>35</v>
      </c>
      <c r="F192" s="179" t="s">
        <v>407</v>
      </c>
      <c r="G192" s="176"/>
      <c r="H192" s="180">
        <v>28</v>
      </c>
      <c r="I192" s="181"/>
      <c r="J192" s="176"/>
      <c r="K192" s="176"/>
      <c r="L192" s="182"/>
      <c r="M192" s="183"/>
      <c r="N192" s="184"/>
      <c r="O192" s="184"/>
      <c r="P192" s="184"/>
      <c r="Q192" s="184"/>
      <c r="R192" s="184"/>
      <c r="S192" s="184"/>
      <c r="T192" s="185"/>
      <c r="AT192" s="186" t="s">
        <v>179</v>
      </c>
      <c r="AU192" s="186" t="s">
        <v>85</v>
      </c>
      <c r="AV192" s="12" t="s">
        <v>85</v>
      </c>
      <c r="AW192" s="12" t="s">
        <v>37</v>
      </c>
      <c r="AX192" s="12" t="s">
        <v>83</v>
      </c>
      <c r="AY192" s="186" t="s">
        <v>176</v>
      </c>
    </row>
    <row r="193" spans="1:65" s="2" customFormat="1" ht="55.5" customHeight="1">
      <c r="A193" s="33"/>
      <c r="B193" s="34"/>
      <c r="C193" s="207" t="s">
        <v>408</v>
      </c>
      <c r="D193" s="207" t="s">
        <v>340</v>
      </c>
      <c r="E193" s="208" t="s">
        <v>409</v>
      </c>
      <c r="F193" s="209" t="s">
        <v>410</v>
      </c>
      <c r="G193" s="210" t="s">
        <v>401</v>
      </c>
      <c r="H193" s="211">
        <v>4</v>
      </c>
      <c r="I193" s="212"/>
      <c r="J193" s="213">
        <f>ROUND(I193*H193,2)</f>
        <v>0</v>
      </c>
      <c r="K193" s="209" t="s">
        <v>174</v>
      </c>
      <c r="L193" s="38"/>
      <c r="M193" s="214" t="s">
        <v>35</v>
      </c>
      <c r="N193" s="215" t="s">
        <v>47</v>
      </c>
      <c r="O193" s="63"/>
      <c r="P193" s="171">
        <f>O193*H193</f>
        <v>0</v>
      </c>
      <c r="Q193" s="171">
        <v>0</v>
      </c>
      <c r="R193" s="171">
        <f>Q193*H193</f>
        <v>0</v>
      </c>
      <c r="S193" s="171">
        <v>0</v>
      </c>
      <c r="T193" s="172">
        <f>S193*H193</f>
        <v>0</v>
      </c>
      <c r="U193" s="33"/>
      <c r="V193" s="33"/>
      <c r="W193" s="33"/>
      <c r="X193" s="33"/>
      <c r="Y193" s="33"/>
      <c r="Z193" s="33"/>
      <c r="AA193" s="33"/>
      <c r="AB193" s="33"/>
      <c r="AC193" s="33"/>
      <c r="AD193" s="33"/>
      <c r="AE193" s="33"/>
      <c r="AR193" s="173" t="s">
        <v>177</v>
      </c>
      <c r="AT193" s="173" t="s">
        <v>340</v>
      </c>
      <c r="AU193" s="173" t="s">
        <v>85</v>
      </c>
      <c r="AY193" s="16" t="s">
        <v>176</v>
      </c>
      <c r="BE193" s="174">
        <f>IF(N193="základní",J193,0)</f>
        <v>0</v>
      </c>
      <c r="BF193" s="174">
        <f>IF(N193="snížená",J193,0)</f>
        <v>0</v>
      </c>
      <c r="BG193" s="174">
        <f>IF(N193="zákl. přenesená",J193,0)</f>
        <v>0</v>
      </c>
      <c r="BH193" s="174">
        <f>IF(N193="sníž. přenesená",J193,0)</f>
        <v>0</v>
      </c>
      <c r="BI193" s="174">
        <f>IF(N193="nulová",J193,0)</f>
        <v>0</v>
      </c>
      <c r="BJ193" s="16" t="s">
        <v>83</v>
      </c>
      <c r="BK193" s="174">
        <f>ROUND(I193*H193,2)</f>
        <v>0</v>
      </c>
      <c r="BL193" s="16" t="s">
        <v>177</v>
      </c>
      <c r="BM193" s="173" t="s">
        <v>411</v>
      </c>
    </row>
    <row r="194" spans="1:65" s="12" customFormat="1" ht="11.25">
      <c r="B194" s="175"/>
      <c r="C194" s="176"/>
      <c r="D194" s="177" t="s">
        <v>179</v>
      </c>
      <c r="E194" s="178" t="s">
        <v>35</v>
      </c>
      <c r="F194" s="179" t="s">
        <v>412</v>
      </c>
      <c r="G194" s="176"/>
      <c r="H194" s="180">
        <v>4</v>
      </c>
      <c r="I194" s="181"/>
      <c r="J194" s="176"/>
      <c r="K194" s="176"/>
      <c r="L194" s="182"/>
      <c r="M194" s="183"/>
      <c r="N194" s="184"/>
      <c r="O194" s="184"/>
      <c r="P194" s="184"/>
      <c r="Q194" s="184"/>
      <c r="R194" s="184"/>
      <c r="S194" s="184"/>
      <c r="T194" s="185"/>
      <c r="AT194" s="186" t="s">
        <v>179</v>
      </c>
      <c r="AU194" s="186" t="s">
        <v>85</v>
      </c>
      <c r="AV194" s="12" t="s">
        <v>85</v>
      </c>
      <c r="AW194" s="12" t="s">
        <v>37</v>
      </c>
      <c r="AX194" s="12" t="s">
        <v>83</v>
      </c>
      <c r="AY194" s="186" t="s">
        <v>176</v>
      </c>
    </row>
    <row r="195" spans="1:65" s="2" customFormat="1" ht="48">
      <c r="A195" s="33"/>
      <c r="B195" s="34"/>
      <c r="C195" s="207" t="s">
        <v>413</v>
      </c>
      <c r="D195" s="207" t="s">
        <v>340</v>
      </c>
      <c r="E195" s="208" t="s">
        <v>414</v>
      </c>
      <c r="F195" s="209" t="s">
        <v>415</v>
      </c>
      <c r="G195" s="210" t="s">
        <v>237</v>
      </c>
      <c r="H195" s="211">
        <v>6976</v>
      </c>
      <c r="I195" s="212"/>
      <c r="J195" s="213">
        <f>ROUND(I195*H195,2)</f>
        <v>0</v>
      </c>
      <c r="K195" s="209" t="s">
        <v>174</v>
      </c>
      <c r="L195" s="38"/>
      <c r="M195" s="214" t="s">
        <v>35</v>
      </c>
      <c r="N195" s="215" t="s">
        <v>47</v>
      </c>
      <c r="O195" s="63"/>
      <c r="P195" s="171">
        <f>O195*H195</f>
        <v>0</v>
      </c>
      <c r="Q195" s="171">
        <v>0</v>
      </c>
      <c r="R195" s="171">
        <f>Q195*H195</f>
        <v>0</v>
      </c>
      <c r="S195" s="171">
        <v>0</v>
      </c>
      <c r="T195" s="172">
        <f>S195*H195</f>
        <v>0</v>
      </c>
      <c r="U195" s="33"/>
      <c r="V195" s="33"/>
      <c r="W195" s="33"/>
      <c r="X195" s="33"/>
      <c r="Y195" s="33"/>
      <c r="Z195" s="33"/>
      <c r="AA195" s="33"/>
      <c r="AB195" s="33"/>
      <c r="AC195" s="33"/>
      <c r="AD195" s="33"/>
      <c r="AE195" s="33"/>
      <c r="AR195" s="173" t="s">
        <v>177</v>
      </c>
      <c r="AT195" s="173" t="s">
        <v>340</v>
      </c>
      <c r="AU195" s="173" t="s">
        <v>85</v>
      </c>
      <c r="AY195" s="16" t="s">
        <v>176</v>
      </c>
      <c r="BE195" s="174">
        <f>IF(N195="základní",J195,0)</f>
        <v>0</v>
      </c>
      <c r="BF195" s="174">
        <f>IF(N195="snížená",J195,0)</f>
        <v>0</v>
      </c>
      <c r="BG195" s="174">
        <f>IF(N195="zákl. přenesená",J195,0)</f>
        <v>0</v>
      </c>
      <c r="BH195" s="174">
        <f>IF(N195="sníž. přenesená",J195,0)</f>
        <v>0</v>
      </c>
      <c r="BI195" s="174">
        <f>IF(N195="nulová",J195,0)</f>
        <v>0</v>
      </c>
      <c r="BJ195" s="16" t="s">
        <v>83</v>
      </c>
      <c r="BK195" s="174">
        <f>ROUND(I195*H195,2)</f>
        <v>0</v>
      </c>
      <c r="BL195" s="16" t="s">
        <v>177</v>
      </c>
      <c r="BM195" s="173" t="s">
        <v>416</v>
      </c>
    </row>
    <row r="196" spans="1:65" s="12" customFormat="1" ht="11.25">
      <c r="B196" s="175"/>
      <c r="C196" s="176"/>
      <c r="D196" s="177" t="s">
        <v>179</v>
      </c>
      <c r="E196" s="178" t="s">
        <v>35</v>
      </c>
      <c r="F196" s="179" t="s">
        <v>417</v>
      </c>
      <c r="G196" s="176"/>
      <c r="H196" s="180">
        <v>6976</v>
      </c>
      <c r="I196" s="181"/>
      <c r="J196" s="176"/>
      <c r="K196" s="176"/>
      <c r="L196" s="182"/>
      <c r="M196" s="183"/>
      <c r="N196" s="184"/>
      <c r="O196" s="184"/>
      <c r="P196" s="184"/>
      <c r="Q196" s="184"/>
      <c r="R196" s="184"/>
      <c r="S196" s="184"/>
      <c r="T196" s="185"/>
      <c r="AT196" s="186" t="s">
        <v>179</v>
      </c>
      <c r="AU196" s="186" t="s">
        <v>85</v>
      </c>
      <c r="AV196" s="12" t="s">
        <v>85</v>
      </c>
      <c r="AW196" s="12" t="s">
        <v>37</v>
      </c>
      <c r="AX196" s="12" t="s">
        <v>83</v>
      </c>
      <c r="AY196" s="186" t="s">
        <v>176</v>
      </c>
    </row>
    <row r="197" spans="1:65" s="2" customFormat="1" ht="48">
      <c r="A197" s="33"/>
      <c r="B197" s="34"/>
      <c r="C197" s="207" t="s">
        <v>418</v>
      </c>
      <c r="D197" s="207" t="s">
        <v>340</v>
      </c>
      <c r="E197" s="208" t="s">
        <v>419</v>
      </c>
      <c r="F197" s="209" t="s">
        <v>420</v>
      </c>
      <c r="G197" s="210" t="s">
        <v>237</v>
      </c>
      <c r="H197" s="211">
        <v>6976</v>
      </c>
      <c r="I197" s="212"/>
      <c r="J197" s="213">
        <f>ROUND(I197*H197,2)</f>
        <v>0</v>
      </c>
      <c r="K197" s="209" t="s">
        <v>174</v>
      </c>
      <c r="L197" s="38"/>
      <c r="M197" s="214" t="s">
        <v>35</v>
      </c>
      <c r="N197" s="215" t="s">
        <v>47</v>
      </c>
      <c r="O197" s="63"/>
      <c r="P197" s="171">
        <f>O197*H197</f>
        <v>0</v>
      </c>
      <c r="Q197" s="171">
        <v>0</v>
      </c>
      <c r="R197" s="171">
        <f>Q197*H197</f>
        <v>0</v>
      </c>
      <c r="S197" s="171">
        <v>0</v>
      </c>
      <c r="T197" s="172">
        <f>S197*H197</f>
        <v>0</v>
      </c>
      <c r="U197" s="33"/>
      <c r="V197" s="33"/>
      <c r="W197" s="33"/>
      <c r="X197" s="33"/>
      <c r="Y197" s="33"/>
      <c r="Z197" s="33"/>
      <c r="AA197" s="33"/>
      <c r="AB197" s="33"/>
      <c r="AC197" s="33"/>
      <c r="AD197" s="33"/>
      <c r="AE197" s="33"/>
      <c r="AR197" s="173" t="s">
        <v>177</v>
      </c>
      <c r="AT197" s="173" t="s">
        <v>340</v>
      </c>
      <c r="AU197" s="173" t="s">
        <v>85</v>
      </c>
      <c r="AY197" s="16" t="s">
        <v>176</v>
      </c>
      <c r="BE197" s="174">
        <f>IF(N197="základní",J197,0)</f>
        <v>0</v>
      </c>
      <c r="BF197" s="174">
        <f>IF(N197="snížená",J197,0)</f>
        <v>0</v>
      </c>
      <c r="BG197" s="174">
        <f>IF(N197="zákl. přenesená",J197,0)</f>
        <v>0</v>
      </c>
      <c r="BH197" s="174">
        <f>IF(N197="sníž. přenesená",J197,0)</f>
        <v>0</v>
      </c>
      <c r="BI197" s="174">
        <f>IF(N197="nulová",J197,0)</f>
        <v>0</v>
      </c>
      <c r="BJ197" s="16" t="s">
        <v>83</v>
      </c>
      <c r="BK197" s="174">
        <f>ROUND(I197*H197,2)</f>
        <v>0</v>
      </c>
      <c r="BL197" s="16" t="s">
        <v>177</v>
      </c>
      <c r="BM197" s="173" t="s">
        <v>421</v>
      </c>
    </row>
    <row r="198" spans="1:65" s="12" customFormat="1" ht="11.25">
      <c r="B198" s="175"/>
      <c r="C198" s="176"/>
      <c r="D198" s="177" t="s">
        <v>179</v>
      </c>
      <c r="E198" s="178" t="s">
        <v>35</v>
      </c>
      <c r="F198" s="179" t="s">
        <v>417</v>
      </c>
      <c r="G198" s="176"/>
      <c r="H198" s="180">
        <v>6976</v>
      </c>
      <c r="I198" s="181"/>
      <c r="J198" s="176"/>
      <c r="K198" s="176"/>
      <c r="L198" s="182"/>
      <c r="M198" s="183"/>
      <c r="N198" s="184"/>
      <c r="O198" s="184"/>
      <c r="P198" s="184"/>
      <c r="Q198" s="184"/>
      <c r="R198" s="184"/>
      <c r="S198" s="184"/>
      <c r="T198" s="185"/>
      <c r="AT198" s="186" t="s">
        <v>179</v>
      </c>
      <c r="AU198" s="186" t="s">
        <v>85</v>
      </c>
      <c r="AV198" s="12" t="s">
        <v>85</v>
      </c>
      <c r="AW198" s="12" t="s">
        <v>37</v>
      </c>
      <c r="AX198" s="12" t="s">
        <v>83</v>
      </c>
      <c r="AY198" s="186" t="s">
        <v>176</v>
      </c>
    </row>
    <row r="199" spans="1:65" s="2" customFormat="1" ht="36">
      <c r="A199" s="33"/>
      <c r="B199" s="34"/>
      <c r="C199" s="207" t="s">
        <v>422</v>
      </c>
      <c r="D199" s="207" t="s">
        <v>340</v>
      </c>
      <c r="E199" s="208" t="s">
        <v>423</v>
      </c>
      <c r="F199" s="209" t="s">
        <v>424</v>
      </c>
      <c r="G199" s="210" t="s">
        <v>173</v>
      </c>
      <c r="H199" s="211">
        <v>171</v>
      </c>
      <c r="I199" s="212"/>
      <c r="J199" s="213">
        <f>ROUND(I199*H199,2)</f>
        <v>0</v>
      </c>
      <c r="K199" s="209" t="s">
        <v>174</v>
      </c>
      <c r="L199" s="38"/>
      <c r="M199" s="214" t="s">
        <v>35</v>
      </c>
      <c r="N199" s="215" t="s">
        <v>47</v>
      </c>
      <c r="O199" s="63"/>
      <c r="P199" s="171">
        <f>O199*H199</f>
        <v>0</v>
      </c>
      <c r="Q199" s="171">
        <v>0</v>
      </c>
      <c r="R199" s="171">
        <f>Q199*H199</f>
        <v>0</v>
      </c>
      <c r="S199" s="171">
        <v>0</v>
      </c>
      <c r="T199" s="172">
        <f>S199*H199</f>
        <v>0</v>
      </c>
      <c r="U199" s="33"/>
      <c r="V199" s="33"/>
      <c r="W199" s="33"/>
      <c r="X199" s="33"/>
      <c r="Y199" s="33"/>
      <c r="Z199" s="33"/>
      <c r="AA199" s="33"/>
      <c r="AB199" s="33"/>
      <c r="AC199" s="33"/>
      <c r="AD199" s="33"/>
      <c r="AE199" s="33"/>
      <c r="AR199" s="173" t="s">
        <v>177</v>
      </c>
      <c r="AT199" s="173" t="s">
        <v>340</v>
      </c>
      <c r="AU199" s="173" t="s">
        <v>85</v>
      </c>
      <c r="AY199" s="16" t="s">
        <v>176</v>
      </c>
      <c r="BE199" s="174">
        <f>IF(N199="základní",J199,0)</f>
        <v>0</v>
      </c>
      <c r="BF199" s="174">
        <f>IF(N199="snížená",J199,0)</f>
        <v>0</v>
      </c>
      <c r="BG199" s="174">
        <f>IF(N199="zákl. přenesená",J199,0)</f>
        <v>0</v>
      </c>
      <c r="BH199" s="174">
        <f>IF(N199="sníž. přenesená",J199,0)</f>
        <v>0</v>
      </c>
      <c r="BI199" s="174">
        <f>IF(N199="nulová",J199,0)</f>
        <v>0</v>
      </c>
      <c r="BJ199" s="16" t="s">
        <v>83</v>
      </c>
      <c r="BK199" s="174">
        <f>ROUND(I199*H199,2)</f>
        <v>0</v>
      </c>
      <c r="BL199" s="16" t="s">
        <v>177</v>
      </c>
      <c r="BM199" s="173" t="s">
        <v>425</v>
      </c>
    </row>
    <row r="200" spans="1:65" s="12" customFormat="1" ht="11.25">
      <c r="B200" s="175"/>
      <c r="C200" s="176"/>
      <c r="D200" s="177" t="s">
        <v>179</v>
      </c>
      <c r="E200" s="178" t="s">
        <v>35</v>
      </c>
      <c r="F200" s="179" t="s">
        <v>180</v>
      </c>
      <c r="G200" s="176"/>
      <c r="H200" s="180">
        <v>171</v>
      </c>
      <c r="I200" s="181"/>
      <c r="J200" s="176"/>
      <c r="K200" s="176"/>
      <c r="L200" s="182"/>
      <c r="M200" s="183"/>
      <c r="N200" s="184"/>
      <c r="O200" s="184"/>
      <c r="P200" s="184"/>
      <c r="Q200" s="184"/>
      <c r="R200" s="184"/>
      <c r="S200" s="184"/>
      <c r="T200" s="185"/>
      <c r="AT200" s="186" t="s">
        <v>179</v>
      </c>
      <c r="AU200" s="186" t="s">
        <v>85</v>
      </c>
      <c r="AV200" s="12" t="s">
        <v>85</v>
      </c>
      <c r="AW200" s="12" t="s">
        <v>37</v>
      </c>
      <c r="AX200" s="12" t="s">
        <v>83</v>
      </c>
      <c r="AY200" s="186" t="s">
        <v>176</v>
      </c>
    </row>
    <row r="201" spans="1:65" s="2" customFormat="1" ht="44.25" customHeight="1">
      <c r="A201" s="33"/>
      <c r="B201" s="34"/>
      <c r="C201" s="207" t="s">
        <v>426</v>
      </c>
      <c r="D201" s="207" t="s">
        <v>340</v>
      </c>
      <c r="E201" s="208" t="s">
        <v>427</v>
      </c>
      <c r="F201" s="209" t="s">
        <v>428</v>
      </c>
      <c r="G201" s="210" t="s">
        <v>395</v>
      </c>
      <c r="H201" s="211">
        <v>60</v>
      </c>
      <c r="I201" s="212"/>
      <c r="J201" s="213">
        <f>ROUND(I201*H201,2)</f>
        <v>0</v>
      </c>
      <c r="K201" s="209" t="s">
        <v>174</v>
      </c>
      <c r="L201" s="38"/>
      <c r="M201" s="214" t="s">
        <v>35</v>
      </c>
      <c r="N201" s="215" t="s">
        <v>47</v>
      </c>
      <c r="O201" s="63"/>
      <c r="P201" s="171">
        <f>O201*H201</f>
        <v>0</v>
      </c>
      <c r="Q201" s="171">
        <v>0</v>
      </c>
      <c r="R201" s="171">
        <f>Q201*H201</f>
        <v>0</v>
      </c>
      <c r="S201" s="171">
        <v>0</v>
      </c>
      <c r="T201" s="172">
        <f>S201*H201</f>
        <v>0</v>
      </c>
      <c r="U201" s="33"/>
      <c r="V201" s="33"/>
      <c r="W201" s="33"/>
      <c r="X201" s="33"/>
      <c r="Y201" s="33"/>
      <c r="Z201" s="33"/>
      <c r="AA201" s="33"/>
      <c r="AB201" s="33"/>
      <c r="AC201" s="33"/>
      <c r="AD201" s="33"/>
      <c r="AE201" s="33"/>
      <c r="AR201" s="173" t="s">
        <v>177</v>
      </c>
      <c r="AT201" s="173" t="s">
        <v>340</v>
      </c>
      <c r="AU201" s="173" t="s">
        <v>85</v>
      </c>
      <c r="AY201" s="16" t="s">
        <v>176</v>
      </c>
      <c r="BE201" s="174">
        <f>IF(N201="základní",J201,0)</f>
        <v>0</v>
      </c>
      <c r="BF201" s="174">
        <f>IF(N201="snížená",J201,0)</f>
        <v>0</v>
      </c>
      <c r="BG201" s="174">
        <f>IF(N201="zákl. přenesená",J201,0)</f>
        <v>0</v>
      </c>
      <c r="BH201" s="174">
        <f>IF(N201="sníž. přenesená",J201,0)</f>
        <v>0</v>
      </c>
      <c r="BI201" s="174">
        <f>IF(N201="nulová",J201,0)</f>
        <v>0</v>
      </c>
      <c r="BJ201" s="16" t="s">
        <v>83</v>
      </c>
      <c r="BK201" s="174">
        <f>ROUND(I201*H201,2)</f>
        <v>0</v>
      </c>
      <c r="BL201" s="16" t="s">
        <v>177</v>
      </c>
      <c r="BM201" s="173" t="s">
        <v>429</v>
      </c>
    </row>
    <row r="202" spans="1:65" s="2" customFormat="1" ht="19.5">
      <c r="A202" s="33"/>
      <c r="B202" s="34"/>
      <c r="C202" s="35"/>
      <c r="D202" s="177" t="s">
        <v>184</v>
      </c>
      <c r="E202" s="35"/>
      <c r="F202" s="187" t="s">
        <v>430</v>
      </c>
      <c r="G202" s="35"/>
      <c r="H202" s="35"/>
      <c r="I202" s="188"/>
      <c r="J202" s="35"/>
      <c r="K202" s="35"/>
      <c r="L202" s="38"/>
      <c r="M202" s="189"/>
      <c r="N202" s="190"/>
      <c r="O202" s="63"/>
      <c r="P202" s="63"/>
      <c r="Q202" s="63"/>
      <c r="R202" s="63"/>
      <c r="S202" s="63"/>
      <c r="T202" s="64"/>
      <c r="U202" s="33"/>
      <c r="V202" s="33"/>
      <c r="W202" s="33"/>
      <c r="X202" s="33"/>
      <c r="Y202" s="33"/>
      <c r="Z202" s="33"/>
      <c r="AA202" s="33"/>
      <c r="AB202" s="33"/>
      <c r="AC202" s="33"/>
      <c r="AD202" s="33"/>
      <c r="AE202" s="33"/>
      <c r="AT202" s="16" t="s">
        <v>184</v>
      </c>
      <c r="AU202" s="16" t="s">
        <v>85</v>
      </c>
    </row>
    <row r="203" spans="1:65" s="12" customFormat="1" ht="11.25">
      <c r="B203" s="175"/>
      <c r="C203" s="176"/>
      <c r="D203" s="177" t="s">
        <v>179</v>
      </c>
      <c r="E203" s="178" t="s">
        <v>35</v>
      </c>
      <c r="F203" s="179" t="s">
        <v>431</v>
      </c>
      <c r="G203" s="176"/>
      <c r="H203" s="180">
        <v>60</v>
      </c>
      <c r="I203" s="181"/>
      <c r="J203" s="176"/>
      <c r="K203" s="176"/>
      <c r="L203" s="182"/>
      <c r="M203" s="183"/>
      <c r="N203" s="184"/>
      <c r="O203" s="184"/>
      <c r="P203" s="184"/>
      <c r="Q203" s="184"/>
      <c r="R203" s="184"/>
      <c r="S203" s="184"/>
      <c r="T203" s="185"/>
      <c r="AT203" s="186" t="s">
        <v>179</v>
      </c>
      <c r="AU203" s="186" t="s">
        <v>85</v>
      </c>
      <c r="AV203" s="12" t="s">
        <v>85</v>
      </c>
      <c r="AW203" s="12" t="s">
        <v>37</v>
      </c>
      <c r="AX203" s="12" t="s">
        <v>83</v>
      </c>
      <c r="AY203" s="186" t="s">
        <v>176</v>
      </c>
    </row>
    <row r="204" spans="1:65" s="2" customFormat="1" ht="60">
      <c r="A204" s="33"/>
      <c r="B204" s="34"/>
      <c r="C204" s="207" t="s">
        <v>432</v>
      </c>
      <c r="D204" s="207" t="s">
        <v>340</v>
      </c>
      <c r="E204" s="208" t="s">
        <v>433</v>
      </c>
      <c r="F204" s="209" t="s">
        <v>434</v>
      </c>
      <c r="G204" s="210" t="s">
        <v>348</v>
      </c>
      <c r="H204" s="211">
        <v>7.5</v>
      </c>
      <c r="I204" s="212"/>
      <c r="J204" s="213">
        <f>ROUND(I204*H204,2)</f>
        <v>0</v>
      </c>
      <c r="K204" s="209" t="s">
        <v>174</v>
      </c>
      <c r="L204" s="38"/>
      <c r="M204" s="214" t="s">
        <v>35</v>
      </c>
      <c r="N204" s="215" t="s">
        <v>47</v>
      </c>
      <c r="O204" s="63"/>
      <c r="P204" s="171">
        <f>O204*H204</f>
        <v>0</v>
      </c>
      <c r="Q204" s="171">
        <v>0</v>
      </c>
      <c r="R204" s="171">
        <f>Q204*H204</f>
        <v>0</v>
      </c>
      <c r="S204" s="171">
        <v>0</v>
      </c>
      <c r="T204" s="172">
        <f>S204*H204</f>
        <v>0</v>
      </c>
      <c r="U204" s="33"/>
      <c r="V204" s="33"/>
      <c r="W204" s="33"/>
      <c r="X204" s="33"/>
      <c r="Y204" s="33"/>
      <c r="Z204" s="33"/>
      <c r="AA204" s="33"/>
      <c r="AB204" s="33"/>
      <c r="AC204" s="33"/>
      <c r="AD204" s="33"/>
      <c r="AE204" s="33"/>
      <c r="AR204" s="173" t="s">
        <v>177</v>
      </c>
      <c r="AT204" s="173" t="s">
        <v>340</v>
      </c>
      <c r="AU204" s="173" t="s">
        <v>85</v>
      </c>
      <c r="AY204" s="16" t="s">
        <v>176</v>
      </c>
      <c r="BE204" s="174">
        <f>IF(N204="základní",J204,0)</f>
        <v>0</v>
      </c>
      <c r="BF204" s="174">
        <f>IF(N204="snížená",J204,0)</f>
        <v>0</v>
      </c>
      <c r="BG204" s="174">
        <f>IF(N204="zákl. přenesená",J204,0)</f>
        <v>0</v>
      </c>
      <c r="BH204" s="174">
        <f>IF(N204="sníž. přenesená",J204,0)</f>
        <v>0</v>
      </c>
      <c r="BI204" s="174">
        <f>IF(N204="nulová",J204,0)</f>
        <v>0</v>
      </c>
      <c r="BJ204" s="16" t="s">
        <v>83</v>
      </c>
      <c r="BK204" s="174">
        <f>ROUND(I204*H204,2)</f>
        <v>0</v>
      </c>
      <c r="BL204" s="16" t="s">
        <v>177</v>
      </c>
      <c r="BM204" s="173" t="s">
        <v>435</v>
      </c>
    </row>
    <row r="205" spans="1:65" s="12" customFormat="1" ht="11.25">
      <c r="B205" s="175"/>
      <c r="C205" s="176"/>
      <c r="D205" s="177" t="s">
        <v>179</v>
      </c>
      <c r="E205" s="178" t="s">
        <v>35</v>
      </c>
      <c r="F205" s="179" t="s">
        <v>436</v>
      </c>
      <c r="G205" s="176"/>
      <c r="H205" s="180">
        <v>7.5</v>
      </c>
      <c r="I205" s="181"/>
      <c r="J205" s="176"/>
      <c r="K205" s="176"/>
      <c r="L205" s="182"/>
      <c r="M205" s="183"/>
      <c r="N205" s="184"/>
      <c r="O205" s="184"/>
      <c r="P205" s="184"/>
      <c r="Q205" s="184"/>
      <c r="R205" s="184"/>
      <c r="S205" s="184"/>
      <c r="T205" s="185"/>
      <c r="AT205" s="186" t="s">
        <v>179</v>
      </c>
      <c r="AU205" s="186" t="s">
        <v>85</v>
      </c>
      <c r="AV205" s="12" t="s">
        <v>85</v>
      </c>
      <c r="AW205" s="12" t="s">
        <v>37</v>
      </c>
      <c r="AX205" s="12" t="s">
        <v>83</v>
      </c>
      <c r="AY205" s="186" t="s">
        <v>176</v>
      </c>
    </row>
    <row r="206" spans="1:65" s="2" customFormat="1" ht="36">
      <c r="A206" s="33"/>
      <c r="B206" s="34"/>
      <c r="C206" s="207" t="s">
        <v>437</v>
      </c>
      <c r="D206" s="207" t="s">
        <v>340</v>
      </c>
      <c r="E206" s="208" t="s">
        <v>438</v>
      </c>
      <c r="F206" s="209" t="s">
        <v>439</v>
      </c>
      <c r="G206" s="210" t="s">
        <v>173</v>
      </c>
      <c r="H206" s="211">
        <v>1</v>
      </c>
      <c r="I206" s="212"/>
      <c r="J206" s="213">
        <f>ROUND(I206*H206,2)</f>
        <v>0</v>
      </c>
      <c r="K206" s="209" t="s">
        <v>174</v>
      </c>
      <c r="L206" s="38"/>
      <c r="M206" s="214" t="s">
        <v>35</v>
      </c>
      <c r="N206" s="215" t="s">
        <v>47</v>
      </c>
      <c r="O206" s="63"/>
      <c r="P206" s="171">
        <f>O206*H206</f>
        <v>0</v>
      </c>
      <c r="Q206" s="171">
        <v>0</v>
      </c>
      <c r="R206" s="171">
        <f>Q206*H206</f>
        <v>0</v>
      </c>
      <c r="S206" s="171">
        <v>0</v>
      </c>
      <c r="T206" s="172">
        <f>S206*H206</f>
        <v>0</v>
      </c>
      <c r="U206" s="33"/>
      <c r="V206" s="33"/>
      <c r="W206" s="33"/>
      <c r="X206" s="33"/>
      <c r="Y206" s="33"/>
      <c r="Z206" s="33"/>
      <c r="AA206" s="33"/>
      <c r="AB206" s="33"/>
      <c r="AC206" s="33"/>
      <c r="AD206" s="33"/>
      <c r="AE206" s="33"/>
      <c r="AR206" s="173" t="s">
        <v>177</v>
      </c>
      <c r="AT206" s="173" t="s">
        <v>340</v>
      </c>
      <c r="AU206" s="173" t="s">
        <v>85</v>
      </c>
      <c r="AY206" s="16" t="s">
        <v>176</v>
      </c>
      <c r="BE206" s="174">
        <f>IF(N206="základní",J206,0)</f>
        <v>0</v>
      </c>
      <c r="BF206" s="174">
        <f>IF(N206="snížená",J206,0)</f>
        <v>0</v>
      </c>
      <c r="BG206" s="174">
        <f>IF(N206="zákl. přenesená",J206,0)</f>
        <v>0</v>
      </c>
      <c r="BH206" s="174">
        <f>IF(N206="sníž. přenesená",J206,0)</f>
        <v>0</v>
      </c>
      <c r="BI206" s="174">
        <f>IF(N206="nulová",J206,0)</f>
        <v>0</v>
      </c>
      <c r="BJ206" s="16" t="s">
        <v>83</v>
      </c>
      <c r="BK206" s="174">
        <f>ROUND(I206*H206,2)</f>
        <v>0</v>
      </c>
      <c r="BL206" s="16" t="s">
        <v>177</v>
      </c>
      <c r="BM206" s="173" t="s">
        <v>440</v>
      </c>
    </row>
    <row r="207" spans="1:65" s="12" customFormat="1" ht="11.25">
      <c r="B207" s="175"/>
      <c r="C207" s="176"/>
      <c r="D207" s="177" t="s">
        <v>179</v>
      </c>
      <c r="E207" s="178" t="s">
        <v>35</v>
      </c>
      <c r="F207" s="179" t="s">
        <v>287</v>
      </c>
      <c r="G207" s="176"/>
      <c r="H207" s="180">
        <v>1</v>
      </c>
      <c r="I207" s="181"/>
      <c r="J207" s="176"/>
      <c r="K207" s="176"/>
      <c r="L207" s="182"/>
      <c r="M207" s="183"/>
      <c r="N207" s="184"/>
      <c r="O207" s="184"/>
      <c r="P207" s="184"/>
      <c r="Q207" s="184"/>
      <c r="R207" s="184"/>
      <c r="S207" s="184"/>
      <c r="T207" s="185"/>
      <c r="AT207" s="186" t="s">
        <v>179</v>
      </c>
      <c r="AU207" s="186" t="s">
        <v>85</v>
      </c>
      <c r="AV207" s="12" t="s">
        <v>85</v>
      </c>
      <c r="AW207" s="12" t="s">
        <v>37</v>
      </c>
      <c r="AX207" s="12" t="s">
        <v>83</v>
      </c>
      <c r="AY207" s="186" t="s">
        <v>176</v>
      </c>
    </row>
    <row r="208" spans="1:65" s="2" customFormat="1" ht="24">
      <c r="A208" s="33"/>
      <c r="B208" s="34"/>
      <c r="C208" s="207" t="s">
        <v>441</v>
      </c>
      <c r="D208" s="207" t="s">
        <v>340</v>
      </c>
      <c r="E208" s="208" t="s">
        <v>442</v>
      </c>
      <c r="F208" s="209" t="s">
        <v>443</v>
      </c>
      <c r="G208" s="210" t="s">
        <v>173</v>
      </c>
      <c r="H208" s="211">
        <v>1359</v>
      </c>
      <c r="I208" s="212"/>
      <c r="J208" s="213">
        <f>ROUND(I208*H208,2)</f>
        <v>0</v>
      </c>
      <c r="K208" s="209" t="s">
        <v>174</v>
      </c>
      <c r="L208" s="38"/>
      <c r="M208" s="214" t="s">
        <v>35</v>
      </c>
      <c r="N208" s="215" t="s">
        <v>47</v>
      </c>
      <c r="O208" s="63"/>
      <c r="P208" s="171">
        <f>O208*H208</f>
        <v>0</v>
      </c>
      <c r="Q208" s="171">
        <v>0</v>
      </c>
      <c r="R208" s="171">
        <f>Q208*H208</f>
        <v>0</v>
      </c>
      <c r="S208" s="171">
        <v>0</v>
      </c>
      <c r="T208" s="172">
        <f>S208*H208</f>
        <v>0</v>
      </c>
      <c r="U208" s="33"/>
      <c r="V208" s="33"/>
      <c r="W208" s="33"/>
      <c r="X208" s="33"/>
      <c r="Y208" s="33"/>
      <c r="Z208" s="33"/>
      <c r="AA208" s="33"/>
      <c r="AB208" s="33"/>
      <c r="AC208" s="33"/>
      <c r="AD208" s="33"/>
      <c r="AE208" s="33"/>
      <c r="AR208" s="173" t="s">
        <v>177</v>
      </c>
      <c r="AT208" s="173" t="s">
        <v>340</v>
      </c>
      <c r="AU208" s="173" t="s">
        <v>85</v>
      </c>
      <c r="AY208" s="16" t="s">
        <v>176</v>
      </c>
      <c r="BE208" s="174">
        <f>IF(N208="základní",J208,0)</f>
        <v>0</v>
      </c>
      <c r="BF208" s="174">
        <f>IF(N208="snížená",J208,0)</f>
        <v>0</v>
      </c>
      <c r="BG208" s="174">
        <f>IF(N208="zákl. přenesená",J208,0)</f>
        <v>0</v>
      </c>
      <c r="BH208" s="174">
        <f>IF(N208="sníž. přenesená",J208,0)</f>
        <v>0</v>
      </c>
      <c r="BI208" s="174">
        <f>IF(N208="nulová",J208,0)</f>
        <v>0</v>
      </c>
      <c r="BJ208" s="16" t="s">
        <v>83</v>
      </c>
      <c r="BK208" s="174">
        <f>ROUND(I208*H208,2)</f>
        <v>0</v>
      </c>
      <c r="BL208" s="16" t="s">
        <v>177</v>
      </c>
      <c r="BM208" s="173" t="s">
        <v>444</v>
      </c>
    </row>
    <row r="209" spans="1:65" s="12" customFormat="1" ht="11.25">
      <c r="B209" s="175"/>
      <c r="C209" s="176"/>
      <c r="D209" s="177" t="s">
        <v>179</v>
      </c>
      <c r="E209" s="178" t="s">
        <v>35</v>
      </c>
      <c r="F209" s="179" t="s">
        <v>445</v>
      </c>
      <c r="G209" s="176"/>
      <c r="H209" s="180">
        <v>1359</v>
      </c>
      <c r="I209" s="181"/>
      <c r="J209" s="176"/>
      <c r="K209" s="176"/>
      <c r="L209" s="182"/>
      <c r="M209" s="183"/>
      <c r="N209" s="184"/>
      <c r="O209" s="184"/>
      <c r="P209" s="184"/>
      <c r="Q209" s="184"/>
      <c r="R209" s="184"/>
      <c r="S209" s="184"/>
      <c r="T209" s="185"/>
      <c r="AT209" s="186" t="s">
        <v>179</v>
      </c>
      <c r="AU209" s="186" t="s">
        <v>85</v>
      </c>
      <c r="AV209" s="12" t="s">
        <v>85</v>
      </c>
      <c r="AW209" s="12" t="s">
        <v>37</v>
      </c>
      <c r="AX209" s="12" t="s">
        <v>83</v>
      </c>
      <c r="AY209" s="186" t="s">
        <v>176</v>
      </c>
    </row>
    <row r="210" spans="1:65" s="2" customFormat="1" ht="36">
      <c r="A210" s="33"/>
      <c r="B210" s="34"/>
      <c r="C210" s="207" t="s">
        <v>446</v>
      </c>
      <c r="D210" s="207" t="s">
        <v>340</v>
      </c>
      <c r="E210" s="208" t="s">
        <v>447</v>
      </c>
      <c r="F210" s="209" t="s">
        <v>448</v>
      </c>
      <c r="G210" s="210" t="s">
        <v>173</v>
      </c>
      <c r="H210" s="211">
        <v>8</v>
      </c>
      <c r="I210" s="212"/>
      <c r="J210" s="213">
        <f>ROUND(I210*H210,2)</f>
        <v>0</v>
      </c>
      <c r="K210" s="209" t="s">
        <v>174</v>
      </c>
      <c r="L210" s="38"/>
      <c r="M210" s="214" t="s">
        <v>35</v>
      </c>
      <c r="N210" s="215" t="s">
        <v>47</v>
      </c>
      <c r="O210" s="63"/>
      <c r="P210" s="171">
        <f>O210*H210</f>
        <v>0</v>
      </c>
      <c r="Q210" s="171">
        <v>0</v>
      </c>
      <c r="R210" s="171">
        <f>Q210*H210</f>
        <v>0</v>
      </c>
      <c r="S210" s="171">
        <v>0</v>
      </c>
      <c r="T210" s="172">
        <f>S210*H210</f>
        <v>0</v>
      </c>
      <c r="U210" s="33"/>
      <c r="V210" s="33"/>
      <c r="W210" s="33"/>
      <c r="X210" s="33"/>
      <c r="Y210" s="33"/>
      <c r="Z210" s="33"/>
      <c r="AA210" s="33"/>
      <c r="AB210" s="33"/>
      <c r="AC210" s="33"/>
      <c r="AD210" s="33"/>
      <c r="AE210" s="33"/>
      <c r="AR210" s="173" t="s">
        <v>177</v>
      </c>
      <c r="AT210" s="173" t="s">
        <v>340</v>
      </c>
      <c r="AU210" s="173" t="s">
        <v>85</v>
      </c>
      <c r="AY210" s="16" t="s">
        <v>176</v>
      </c>
      <c r="BE210" s="174">
        <f>IF(N210="základní",J210,0)</f>
        <v>0</v>
      </c>
      <c r="BF210" s="174">
        <f>IF(N210="snížená",J210,0)</f>
        <v>0</v>
      </c>
      <c r="BG210" s="174">
        <f>IF(N210="zákl. přenesená",J210,0)</f>
        <v>0</v>
      </c>
      <c r="BH210" s="174">
        <f>IF(N210="sníž. přenesená",J210,0)</f>
        <v>0</v>
      </c>
      <c r="BI210" s="174">
        <f>IF(N210="nulová",J210,0)</f>
        <v>0</v>
      </c>
      <c r="BJ210" s="16" t="s">
        <v>83</v>
      </c>
      <c r="BK210" s="174">
        <f>ROUND(I210*H210,2)</f>
        <v>0</v>
      </c>
      <c r="BL210" s="16" t="s">
        <v>177</v>
      </c>
      <c r="BM210" s="173" t="s">
        <v>449</v>
      </c>
    </row>
    <row r="211" spans="1:65" s="12" customFormat="1" ht="11.25">
      <c r="B211" s="175"/>
      <c r="C211" s="176"/>
      <c r="D211" s="177" t="s">
        <v>179</v>
      </c>
      <c r="E211" s="178" t="s">
        <v>35</v>
      </c>
      <c r="F211" s="179" t="s">
        <v>186</v>
      </c>
      <c r="G211" s="176"/>
      <c r="H211" s="180">
        <v>8</v>
      </c>
      <c r="I211" s="181"/>
      <c r="J211" s="176"/>
      <c r="K211" s="176"/>
      <c r="L211" s="182"/>
      <c r="M211" s="183"/>
      <c r="N211" s="184"/>
      <c r="O211" s="184"/>
      <c r="P211" s="184"/>
      <c r="Q211" s="184"/>
      <c r="R211" s="184"/>
      <c r="S211" s="184"/>
      <c r="T211" s="185"/>
      <c r="AT211" s="186" t="s">
        <v>179</v>
      </c>
      <c r="AU211" s="186" t="s">
        <v>85</v>
      </c>
      <c r="AV211" s="12" t="s">
        <v>85</v>
      </c>
      <c r="AW211" s="12" t="s">
        <v>37</v>
      </c>
      <c r="AX211" s="12" t="s">
        <v>83</v>
      </c>
      <c r="AY211" s="186" t="s">
        <v>176</v>
      </c>
    </row>
    <row r="212" spans="1:65" s="2" customFormat="1" ht="36">
      <c r="A212" s="33"/>
      <c r="B212" s="34"/>
      <c r="C212" s="207" t="s">
        <v>450</v>
      </c>
      <c r="D212" s="207" t="s">
        <v>340</v>
      </c>
      <c r="E212" s="208" t="s">
        <v>451</v>
      </c>
      <c r="F212" s="209" t="s">
        <v>452</v>
      </c>
      <c r="G212" s="210" t="s">
        <v>173</v>
      </c>
      <c r="H212" s="211">
        <v>4</v>
      </c>
      <c r="I212" s="212"/>
      <c r="J212" s="213">
        <f>ROUND(I212*H212,2)</f>
        <v>0</v>
      </c>
      <c r="K212" s="209" t="s">
        <v>174</v>
      </c>
      <c r="L212" s="38"/>
      <c r="M212" s="214" t="s">
        <v>35</v>
      </c>
      <c r="N212" s="215" t="s">
        <v>47</v>
      </c>
      <c r="O212" s="63"/>
      <c r="P212" s="171">
        <f>O212*H212</f>
        <v>0</v>
      </c>
      <c r="Q212" s="171">
        <v>0</v>
      </c>
      <c r="R212" s="171">
        <f>Q212*H212</f>
        <v>0</v>
      </c>
      <c r="S212" s="171">
        <v>0</v>
      </c>
      <c r="T212" s="172">
        <f>S212*H212</f>
        <v>0</v>
      </c>
      <c r="U212" s="33"/>
      <c r="V212" s="33"/>
      <c r="W212" s="33"/>
      <c r="X212" s="33"/>
      <c r="Y212" s="33"/>
      <c r="Z212" s="33"/>
      <c r="AA212" s="33"/>
      <c r="AB212" s="33"/>
      <c r="AC212" s="33"/>
      <c r="AD212" s="33"/>
      <c r="AE212" s="33"/>
      <c r="AR212" s="173" t="s">
        <v>177</v>
      </c>
      <c r="AT212" s="173" t="s">
        <v>340</v>
      </c>
      <c r="AU212" s="173" t="s">
        <v>85</v>
      </c>
      <c r="AY212" s="16" t="s">
        <v>176</v>
      </c>
      <c r="BE212" s="174">
        <f>IF(N212="základní",J212,0)</f>
        <v>0</v>
      </c>
      <c r="BF212" s="174">
        <f>IF(N212="snížená",J212,0)</f>
        <v>0</v>
      </c>
      <c r="BG212" s="174">
        <f>IF(N212="zákl. přenesená",J212,0)</f>
        <v>0</v>
      </c>
      <c r="BH212" s="174">
        <f>IF(N212="sníž. přenesená",J212,0)</f>
        <v>0</v>
      </c>
      <c r="BI212" s="174">
        <f>IF(N212="nulová",J212,0)</f>
        <v>0</v>
      </c>
      <c r="BJ212" s="16" t="s">
        <v>83</v>
      </c>
      <c r="BK212" s="174">
        <f>ROUND(I212*H212,2)</f>
        <v>0</v>
      </c>
      <c r="BL212" s="16" t="s">
        <v>177</v>
      </c>
      <c r="BM212" s="173" t="s">
        <v>453</v>
      </c>
    </row>
    <row r="213" spans="1:65" s="12" customFormat="1" ht="11.25">
      <c r="B213" s="175"/>
      <c r="C213" s="176"/>
      <c r="D213" s="177" t="s">
        <v>179</v>
      </c>
      <c r="E213" s="178" t="s">
        <v>35</v>
      </c>
      <c r="F213" s="179" t="s">
        <v>454</v>
      </c>
      <c r="G213" s="176"/>
      <c r="H213" s="180">
        <v>4</v>
      </c>
      <c r="I213" s="181"/>
      <c r="J213" s="176"/>
      <c r="K213" s="176"/>
      <c r="L213" s="182"/>
      <c r="M213" s="183"/>
      <c r="N213" s="184"/>
      <c r="O213" s="184"/>
      <c r="P213" s="184"/>
      <c r="Q213" s="184"/>
      <c r="R213" s="184"/>
      <c r="S213" s="184"/>
      <c r="T213" s="185"/>
      <c r="AT213" s="186" t="s">
        <v>179</v>
      </c>
      <c r="AU213" s="186" t="s">
        <v>85</v>
      </c>
      <c r="AV213" s="12" t="s">
        <v>85</v>
      </c>
      <c r="AW213" s="12" t="s">
        <v>37</v>
      </c>
      <c r="AX213" s="12" t="s">
        <v>83</v>
      </c>
      <c r="AY213" s="186" t="s">
        <v>176</v>
      </c>
    </row>
    <row r="214" spans="1:65" s="2" customFormat="1" ht="36">
      <c r="A214" s="33"/>
      <c r="B214" s="34"/>
      <c r="C214" s="207" t="s">
        <v>455</v>
      </c>
      <c r="D214" s="207" t="s">
        <v>340</v>
      </c>
      <c r="E214" s="208" t="s">
        <v>456</v>
      </c>
      <c r="F214" s="209" t="s">
        <v>457</v>
      </c>
      <c r="G214" s="210" t="s">
        <v>173</v>
      </c>
      <c r="H214" s="211">
        <v>1</v>
      </c>
      <c r="I214" s="212"/>
      <c r="J214" s="213">
        <f>ROUND(I214*H214,2)</f>
        <v>0</v>
      </c>
      <c r="K214" s="209" t="s">
        <v>174</v>
      </c>
      <c r="L214" s="38"/>
      <c r="M214" s="214" t="s">
        <v>35</v>
      </c>
      <c r="N214" s="215" t="s">
        <v>47</v>
      </c>
      <c r="O214" s="63"/>
      <c r="P214" s="171">
        <f>O214*H214</f>
        <v>0</v>
      </c>
      <c r="Q214" s="171">
        <v>0</v>
      </c>
      <c r="R214" s="171">
        <f>Q214*H214</f>
        <v>0</v>
      </c>
      <c r="S214" s="171">
        <v>0</v>
      </c>
      <c r="T214" s="172">
        <f>S214*H214</f>
        <v>0</v>
      </c>
      <c r="U214" s="33"/>
      <c r="V214" s="33"/>
      <c r="W214" s="33"/>
      <c r="X214" s="33"/>
      <c r="Y214" s="33"/>
      <c r="Z214" s="33"/>
      <c r="AA214" s="33"/>
      <c r="AB214" s="33"/>
      <c r="AC214" s="33"/>
      <c r="AD214" s="33"/>
      <c r="AE214" s="33"/>
      <c r="AR214" s="173" t="s">
        <v>177</v>
      </c>
      <c r="AT214" s="173" t="s">
        <v>340</v>
      </c>
      <c r="AU214" s="173" t="s">
        <v>85</v>
      </c>
      <c r="AY214" s="16" t="s">
        <v>176</v>
      </c>
      <c r="BE214" s="174">
        <f>IF(N214="základní",J214,0)</f>
        <v>0</v>
      </c>
      <c r="BF214" s="174">
        <f>IF(N214="snížená",J214,0)</f>
        <v>0</v>
      </c>
      <c r="BG214" s="174">
        <f>IF(N214="zákl. přenesená",J214,0)</f>
        <v>0</v>
      </c>
      <c r="BH214" s="174">
        <f>IF(N214="sníž. přenesená",J214,0)</f>
        <v>0</v>
      </c>
      <c r="BI214" s="174">
        <f>IF(N214="nulová",J214,0)</f>
        <v>0</v>
      </c>
      <c r="BJ214" s="16" t="s">
        <v>83</v>
      </c>
      <c r="BK214" s="174">
        <f>ROUND(I214*H214,2)</f>
        <v>0</v>
      </c>
      <c r="BL214" s="16" t="s">
        <v>177</v>
      </c>
      <c r="BM214" s="173" t="s">
        <v>458</v>
      </c>
    </row>
    <row r="215" spans="1:65" s="12" customFormat="1" ht="11.25">
      <c r="B215" s="175"/>
      <c r="C215" s="176"/>
      <c r="D215" s="177" t="s">
        <v>179</v>
      </c>
      <c r="E215" s="178" t="s">
        <v>35</v>
      </c>
      <c r="F215" s="179" t="s">
        <v>287</v>
      </c>
      <c r="G215" s="176"/>
      <c r="H215" s="180">
        <v>1</v>
      </c>
      <c r="I215" s="181"/>
      <c r="J215" s="176"/>
      <c r="K215" s="176"/>
      <c r="L215" s="182"/>
      <c r="M215" s="183"/>
      <c r="N215" s="184"/>
      <c r="O215" s="184"/>
      <c r="P215" s="184"/>
      <c r="Q215" s="184"/>
      <c r="R215" s="184"/>
      <c r="S215" s="184"/>
      <c r="T215" s="185"/>
      <c r="AT215" s="186" t="s">
        <v>179</v>
      </c>
      <c r="AU215" s="186" t="s">
        <v>85</v>
      </c>
      <c r="AV215" s="12" t="s">
        <v>85</v>
      </c>
      <c r="AW215" s="12" t="s">
        <v>37</v>
      </c>
      <c r="AX215" s="12" t="s">
        <v>83</v>
      </c>
      <c r="AY215" s="186" t="s">
        <v>176</v>
      </c>
    </row>
    <row r="216" spans="1:65" s="2" customFormat="1" ht="36">
      <c r="A216" s="33"/>
      <c r="B216" s="34"/>
      <c r="C216" s="207" t="s">
        <v>459</v>
      </c>
      <c r="D216" s="207" t="s">
        <v>340</v>
      </c>
      <c r="E216" s="208" t="s">
        <v>460</v>
      </c>
      <c r="F216" s="209" t="s">
        <v>461</v>
      </c>
      <c r="G216" s="210" t="s">
        <v>173</v>
      </c>
      <c r="H216" s="211">
        <v>4</v>
      </c>
      <c r="I216" s="212"/>
      <c r="J216" s="213">
        <f>ROUND(I216*H216,2)</f>
        <v>0</v>
      </c>
      <c r="K216" s="209" t="s">
        <v>174</v>
      </c>
      <c r="L216" s="38"/>
      <c r="M216" s="214" t="s">
        <v>35</v>
      </c>
      <c r="N216" s="215" t="s">
        <v>47</v>
      </c>
      <c r="O216" s="63"/>
      <c r="P216" s="171">
        <f>O216*H216</f>
        <v>0</v>
      </c>
      <c r="Q216" s="171">
        <v>0</v>
      </c>
      <c r="R216" s="171">
        <f>Q216*H216</f>
        <v>0</v>
      </c>
      <c r="S216" s="171">
        <v>0</v>
      </c>
      <c r="T216" s="172">
        <f>S216*H216</f>
        <v>0</v>
      </c>
      <c r="U216" s="33"/>
      <c r="V216" s="33"/>
      <c r="W216" s="33"/>
      <c r="X216" s="33"/>
      <c r="Y216" s="33"/>
      <c r="Z216" s="33"/>
      <c r="AA216" s="33"/>
      <c r="AB216" s="33"/>
      <c r="AC216" s="33"/>
      <c r="AD216" s="33"/>
      <c r="AE216" s="33"/>
      <c r="AR216" s="173" t="s">
        <v>177</v>
      </c>
      <c r="AT216" s="173" t="s">
        <v>340</v>
      </c>
      <c r="AU216" s="173" t="s">
        <v>85</v>
      </c>
      <c r="AY216" s="16" t="s">
        <v>176</v>
      </c>
      <c r="BE216" s="174">
        <f>IF(N216="základní",J216,0)</f>
        <v>0</v>
      </c>
      <c r="BF216" s="174">
        <f>IF(N216="snížená",J216,0)</f>
        <v>0</v>
      </c>
      <c r="BG216" s="174">
        <f>IF(N216="zákl. přenesená",J216,0)</f>
        <v>0</v>
      </c>
      <c r="BH216" s="174">
        <f>IF(N216="sníž. přenesená",J216,0)</f>
        <v>0</v>
      </c>
      <c r="BI216" s="174">
        <f>IF(N216="nulová",J216,0)</f>
        <v>0</v>
      </c>
      <c r="BJ216" s="16" t="s">
        <v>83</v>
      </c>
      <c r="BK216" s="174">
        <f>ROUND(I216*H216,2)</f>
        <v>0</v>
      </c>
      <c r="BL216" s="16" t="s">
        <v>177</v>
      </c>
      <c r="BM216" s="173" t="s">
        <v>462</v>
      </c>
    </row>
    <row r="217" spans="1:65" s="12" customFormat="1" ht="11.25">
      <c r="B217" s="175"/>
      <c r="C217" s="176"/>
      <c r="D217" s="177" t="s">
        <v>179</v>
      </c>
      <c r="E217" s="178" t="s">
        <v>35</v>
      </c>
      <c r="F217" s="179" t="s">
        <v>412</v>
      </c>
      <c r="G217" s="176"/>
      <c r="H217" s="180">
        <v>4</v>
      </c>
      <c r="I217" s="181"/>
      <c r="J217" s="176"/>
      <c r="K217" s="176"/>
      <c r="L217" s="182"/>
      <c r="M217" s="183"/>
      <c r="N217" s="184"/>
      <c r="O217" s="184"/>
      <c r="P217" s="184"/>
      <c r="Q217" s="184"/>
      <c r="R217" s="184"/>
      <c r="S217" s="184"/>
      <c r="T217" s="185"/>
      <c r="AT217" s="186" t="s">
        <v>179</v>
      </c>
      <c r="AU217" s="186" t="s">
        <v>85</v>
      </c>
      <c r="AV217" s="12" t="s">
        <v>85</v>
      </c>
      <c r="AW217" s="12" t="s">
        <v>37</v>
      </c>
      <c r="AX217" s="12" t="s">
        <v>83</v>
      </c>
      <c r="AY217" s="186" t="s">
        <v>176</v>
      </c>
    </row>
    <row r="218" spans="1:65" s="2" customFormat="1" ht="36">
      <c r="A218" s="33"/>
      <c r="B218" s="34"/>
      <c r="C218" s="207" t="s">
        <v>463</v>
      </c>
      <c r="D218" s="207" t="s">
        <v>340</v>
      </c>
      <c r="E218" s="208" t="s">
        <v>464</v>
      </c>
      <c r="F218" s="209" t="s">
        <v>465</v>
      </c>
      <c r="G218" s="210" t="s">
        <v>173</v>
      </c>
      <c r="H218" s="211">
        <v>4</v>
      </c>
      <c r="I218" s="212"/>
      <c r="J218" s="213">
        <f>ROUND(I218*H218,2)</f>
        <v>0</v>
      </c>
      <c r="K218" s="209" t="s">
        <v>174</v>
      </c>
      <c r="L218" s="38"/>
      <c r="M218" s="214" t="s">
        <v>35</v>
      </c>
      <c r="N218" s="215" t="s">
        <v>47</v>
      </c>
      <c r="O218" s="63"/>
      <c r="P218" s="171">
        <f>O218*H218</f>
        <v>0</v>
      </c>
      <c r="Q218" s="171">
        <v>0</v>
      </c>
      <c r="R218" s="171">
        <f>Q218*H218</f>
        <v>0</v>
      </c>
      <c r="S218" s="171">
        <v>0</v>
      </c>
      <c r="T218" s="172">
        <f>S218*H218</f>
        <v>0</v>
      </c>
      <c r="U218" s="33"/>
      <c r="V218" s="33"/>
      <c r="W218" s="33"/>
      <c r="X218" s="33"/>
      <c r="Y218" s="33"/>
      <c r="Z218" s="33"/>
      <c r="AA218" s="33"/>
      <c r="AB218" s="33"/>
      <c r="AC218" s="33"/>
      <c r="AD218" s="33"/>
      <c r="AE218" s="33"/>
      <c r="AR218" s="173" t="s">
        <v>177</v>
      </c>
      <c r="AT218" s="173" t="s">
        <v>340</v>
      </c>
      <c r="AU218" s="173" t="s">
        <v>85</v>
      </c>
      <c r="AY218" s="16" t="s">
        <v>176</v>
      </c>
      <c r="BE218" s="174">
        <f>IF(N218="základní",J218,0)</f>
        <v>0</v>
      </c>
      <c r="BF218" s="174">
        <f>IF(N218="snížená",J218,0)</f>
        <v>0</v>
      </c>
      <c r="BG218" s="174">
        <f>IF(N218="zákl. přenesená",J218,0)</f>
        <v>0</v>
      </c>
      <c r="BH218" s="174">
        <f>IF(N218="sníž. přenesená",J218,0)</f>
        <v>0</v>
      </c>
      <c r="BI218" s="174">
        <f>IF(N218="nulová",J218,0)</f>
        <v>0</v>
      </c>
      <c r="BJ218" s="16" t="s">
        <v>83</v>
      </c>
      <c r="BK218" s="174">
        <f>ROUND(I218*H218,2)</f>
        <v>0</v>
      </c>
      <c r="BL218" s="16" t="s">
        <v>177</v>
      </c>
      <c r="BM218" s="173" t="s">
        <v>466</v>
      </c>
    </row>
    <row r="219" spans="1:65" s="12" customFormat="1" ht="11.25">
      <c r="B219" s="175"/>
      <c r="C219" s="176"/>
      <c r="D219" s="177" t="s">
        <v>179</v>
      </c>
      <c r="E219" s="178" t="s">
        <v>35</v>
      </c>
      <c r="F219" s="179" t="s">
        <v>412</v>
      </c>
      <c r="G219" s="176"/>
      <c r="H219" s="180">
        <v>4</v>
      </c>
      <c r="I219" s="181"/>
      <c r="J219" s="176"/>
      <c r="K219" s="176"/>
      <c r="L219" s="182"/>
      <c r="M219" s="183"/>
      <c r="N219" s="184"/>
      <c r="O219" s="184"/>
      <c r="P219" s="184"/>
      <c r="Q219" s="184"/>
      <c r="R219" s="184"/>
      <c r="S219" s="184"/>
      <c r="T219" s="185"/>
      <c r="AT219" s="186" t="s">
        <v>179</v>
      </c>
      <c r="AU219" s="186" t="s">
        <v>85</v>
      </c>
      <c r="AV219" s="12" t="s">
        <v>85</v>
      </c>
      <c r="AW219" s="12" t="s">
        <v>37</v>
      </c>
      <c r="AX219" s="12" t="s">
        <v>83</v>
      </c>
      <c r="AY219" s="186" t="s">
        <v>176</v>
      </c>
    </row>
    <row r="220" spans="1:65" s="2" customFormat="1" ht="24">
      <c r="A220" s="33"/>
      <c r="B220" s="34"/>
      <c r="C220" s="207" t="s">
        <v>467</v>
      </c>
      <c r="D220" s="207" t="s">
        <v>340</v>
      </c>
      <c r="E220" s="208" t="s">
        <v>468</v>
      </c>
      <c r="F220" s="209" t="s">
        <v>469</v>
      </c>
      <c r="G220" s="210" t="s">
        <v>173</v>
      </c>
      <c r="H220" s="211">
        <v>74</v>
      </c>
      <c r="I220" s="212"/>
      <c r="J220" s="213">
        <f>ROUND(I220*H220,2)</f>
        <v>0</v>
      </c>
      <c r="K220" s="209" t="s">
        <v>174</v>
      </c>
      <c r="L220" s="38"/>
      <c r="M220" s="214" t="s">
        <v>35</v>
      </c>
      <c r="N220" s="215" t="s">
        <v>47</v>
      </c>
      <c r="O220" s="63"/>
      <c r="P220" s="171">
        <f>O220*H220</f>
        <v>0</v>
      </c>
      <c r="Q220" s="171">
        <v>0</v>
      </c>
      <c r="R220" s="171">
        <f>Q220*H220</f>
        <v>0</v>
      </c>
      <c r="S220" s="171">
        <v>0</v>
      </c>
      <c r="T220" s="172">
        <f>S220*H220</f>
        <v>0</v>
      </c>
      <c r="U220" s="33"/>
      <c r="V220" s="33"/>
      <c r="W220" s="33"/>
      <c r="X220" s="33"/>
      <c r="Y220" s="33"/>
      <c r="Z220" s="33"/>
      <c r="AA220" s="33"/>
      <c r="AB220" s="33"/>
      <c r="AC220" s="33"/>
      <c r="AD220" s="33"/>
      <c r="AE220" s="33"/>
      <c r="AR220" s="173" t="s">
        <v>177</v>
      </c>
      <c r="AT220" s="173" t="s">
        <v>340</v>
      </c>
      <c r="AU220" s="173" t="s">
        <v>85</v>
      </c>
      <c r="AY220" s="16" t="s">
        <v>176</v>
      </c>
      <c r="BE220" s="174">
        <f>IF(N220="základní",J220,0)</f>
        <v>0</v>
      </c>
      <c r="BF220" s="174">
        <f>IF(N220="snížená",J220,0)</f>
        <v>0</v>
      </c>
      <c r="BG220" s="174">
        <f>IF(N220="zákl. přenesená",J220,0)</f>
        <v>0</v>
      </c>
      <c r="BH220" s="174">
        <f>IF(N220="sníž. přenesená",J220,0)</f>
        <v>0</v>
      </c>
      <c r="BI220" s="174">
        <f>IF(N220="nulová",J220,0)</f>
        <v>0</v>
      </c>
      <c r="BJ220" s="16" t="s">
        <v>83</v>
      </c>
      <c r="BK220" s="174">
        <f>ROUND(I220*H220,2)</f>
        <v>0</v>
      </c>
      <c r="BL220" s="16" t="s">
        <v>177</v>
      </c>
      <c r="BM220" s="173" t="s">
        <v>470</v>
      </c>
    </row>
    <row r="221" spans="1:65" s="12" customFormat="1" ht="11.25">
      <c r="B221" s="175"/>
      <c r="C221" s="176"/>
      <c r="D221" s="177" t="s">
        <v>179</v>
      </c>
      <c r="E221" s="178" t="s">
        <v>35</v>
      </c>
      <c r="F221" s="179" t="s">
        <v>254</v>
      </c>
      <c r="G221" s="176"/>
      <c r="H221" s="180">
        <v>74</v>
      </c>
      <c r="I221" s="181"/>
      <c r="J221" s="176"/>
      <c r="K221" s="176"/>
      <c r="L221" s="182"/>
      <c r="M221" s="183"/>
      <c r="N221" s="184"/>
      <c r="O221" s="184"/>
      <c r="P221" s="184"/>
      <c r="Q221" s="184"/>
      <c r="R221" s="184"/>
      <c r="S221" s="184"/>
      <c r="T221" s="185"/>
      <c r="AT221" s="186" t="s">
        <v>179</v>
      </c>
      <c r="AU221" s="186" t="s">
        <v>85</v>
      </c>
      <c r="AV221" s="12" t="s">
        <v>85</v>
      </c>
      <c r="AW221" s="12" t="s">
        <v>37</v>
      </c>
      <c r="AX221" s="12" t="s">
        <v>83</v>
      </c>
      <c r="AY221" s="186" t="s">
        <v>176</v>
      </c>
    </row>
    <row r="222" spans="1:65" s="2" customFormat="1" ht="36">
      <c r="A222" s="33"/>
      <c r="B222" s="34"/>
      <c r="C222" s="207" t="s">
        <v>471</v>
      </c>
      <c r="D222" s="207" t="s">
        <v>340</v>
      </c>
      <c r="E222" s="208" t="s">
        <v>472</v>
      </c>
      <c r="F222" s="209" t="s">
        <v>473</v>
      </c>
      <c r="G222" s="210" t="s">
        <v>173</v>
      </c>
      <c r="H222" s="211">
        <v>74</v>
      </c>
      <c r="I222" s="212"/>
      <c r="J222" s="213">
        <f>ROUND(I222*H222,2)</f>
        <v>0</v>
      </c>
      <c r="K222" s="209" t="s">
        <v>174</v>
      </c>
      <c r="L222" s="38"/>
      <c r="M222" s="214" t="s">
        <v>35</v>
      </c>
      <c r="N222" s="215" t="s">
        <v>47</v>
      </c>
      <c r="O222" s="63"/>
      <c r="P222" s="171">
        <f>O222*H222</f>
        <v>0</v>
      </c>
      <c r="Q222" s="171">
        <v>0</v>
      </c>
      <c r="R222" s="171">
        <f>Q222*H222</f>
        <v>0</v>
      </c>
      <c r="S222" s="171">
        <v>0</v>
      </c>
      <c r="T222" s="172">
        <f>S222*H222</f>
        <v>0</v>
      </c>
      <c r="U222" s="33"/>
      <c r="V222" s="33"/>
      <c r="W222" s="33"/>
      <c r="X222" s="33"/>
      <c r="Y222" s="33"/>
      <c r="Z222" s="33"/>
      <c r="AA222" s="33"/>
      <c r="AB222" s="33"/>
      <c r="AC222" s="33"/>
      <c r="AD222" s="33"/>
      <c r="AE222" s="33"/>
      <c r="AR222" s="173" t="s">
        <v>177</v>
      </c>
      <c r="AT222" s="173" t="s">
        <v>340</v>
      </c>
      <c r="AU222" s="173" t="s">
        <v>85</v>
      </c>
      <c r="AY222" s="16" t="s">
        <v>176</v>
      </c>
      <c r="BE222" s="174">
        <f>IF(N222="základní",J222,0)</f>
        <v>0</v>
      </c>
      <c r="BF222" s="174">
        <f>IF(N222="snížená",J222,0)</f>
        <v>0</v>
      </c>
      <c r="BG222" s="174">
        <f>IF(N222="zákl. přenesená",J222,0)</f>
        <v>0</v>
      </c>
      <c r="BH222" s="174">
        <f>IF(N222="sníž. přenesená",J222,0)</f>
        <v>0</v>
      </c>
      <c r="BI222" s="174">
        <f>IF(N222="nulová",J222,0)</f>
        <v>0</v>
      </c>
      <c r="BJ222" s="16" t="s">
        <v>83</v>
      </c>
      <c r="BK222" s="174">
        <f>ROUND(I222*H222,2)</f>
        <v>0</v>
      </c>
      <c r="BL222" s="16" t="s">
        <v>177</v>
      </c>
      <c r="BM222" s="173" t="s">
        <v>474</v>
      </c>
    </row>
    <row r="223" spans="1:65" s="12" customFormat="1" ht="11.25">
      <c r="B223" s="175"/>
      <c r="C223" s="176"/>
      <c r="D223" s="177" t="s">
        <v>179</v>
      </c>
      <c r="E223" s="178" t="s">
        <v>35</v>
      </c>
      <c r="F223" s="179" t="s">
        <v>254</v>
      </c>
      <c r="G223" s="176"/>
      <c r="H223" s="180">
        <v>74</v>
      </c>
      <c r="I223" s="181"/>
      <c r="J223" s="176"/>
      <c r="K223" s="176"/>
      <c r="L223" s="182"/>
      <c r="M223" s="183"/>
      <c r="N223" s="184"/>
      <c r="O223" s="184"/>
      <c r="P223" s="184"/>
      <c r="Q223" s="184"/>
      <c r="R223" s="184"/>
      <c r="S223" s="184"/>
      <c r="T223" s="185"/>
      <c r="AT223" s="186" t="s">
        <v>179</v>
      </c>
      <c r="AU223" s="186" t="s">
        <v>85</v>
      </c>
      <c r="AV223" s="12" t="s">
        <v>85</v>
      </c>
      <c r="AW223" s="12" t="s">
        <v>37</v>
      </c>
      <c r="AX223" s="12" t="s">
        <v>83</v>
      </c>
      <c r="AY223" s="186" t="s">
        <v>176</v>
      </c>
    </row>
    <row r="224" spans="1:65" s="13" customFormat="1" ht="25.9" customHeight="1">
      <c r="B224" s="191"/>
      <c r="C224" s="192"/>
      <c r="D224" s="193" t="s">
        <v>75</v>
      </c>
      <c r="E224" s="194" t="s">
        <v>475</v>
      </c>
      <c r="F224" s="194" t="s">
        <v>476</v>
      </c>
      <c r="G224" s="192"/>
      <c r="H224" s="192"/>
      <c r="I224" s="195"/>
      <c r="J224" s="196">
        <f>BK224</f>
        <v>0</v>
      </c>
      <c r="K224" s="192"/>
      <c r="L224" s="197"/>
      <c r="M224" s="198"/>
      <c r="N224" s="199"/>
      <c r="O224" s="199"/>
      <c r="P224" s="200">
        <f>SUM(P225:P275)</f>
        <v>0</v>
      </c>
      <c r="Q224" s="199"/>
      <c r="R224" s="200">
        <f>SUM(R225:R275)</f>
        <v>0</v>
      </c>
      <c r="S224" s="199"/>
      <c r="T224" s="201">
        <f>SUM(T225:T275)</f>
        <v>0</v>
      </c>
      <c r="AR224" s="202" t="s">
        <v>177</v>
      </c>
      <c r="AT224" s="203" t="s">
        <v>75</v>
      </c>
      <c r="AU224" s="203" t="s">
        <v>76</v>
      </c>
      <c r="AY224" s="202" t="s">
        <v>176</v>
      </c>
      <c r="BK224" s="204">
        <f>SUM(BK225:BK275)</f>
        <v>0</v>
      </c>
    </row>
    <row r="225" spans="1:65" s="2" customFormat="1" ht="24">
      <c r="A225" s="33"/>
      <c r="B225" s="34"/>
      <c r="C225" s="207" t="s">
        <v>477</v>
      </c>
      <c r="D225" s="207" t="s">
        <v>340</v>
      </c>
      <c r="E225" s="208" t="s">
        <v>478</v>
      </c>
      <c r="F225" s="209" t="s">
        <v>479</v>
      </c>
      <c r="G225" s="210" t="s">
        <v>173</v>
      </c>
      <c r="H225" s="211">
        <v>32</v>
      </c>
      <c r="I225" s="212"/>
      <c r="J225" s="213">
        <f>ROUND(I225*H225,2)</f>
        <v>0</v>
      </c>
      <c r="K225" s="209" t="s">
        <v>174</v>
      </c>
      <c r="L225" s="38"/>
      <c r="M225" s="214" t="s">
        <v>35</v>
      </c>
      <c r="N225" s="215" t="s">
        <v>47</v>
      </c>
      <c r="O225" s="63"/>
      <c r="P225" s="171">
        <f>O225*H225</f>
        <v>0</v>
      </c>
      <c r="Q225" s="171">
        <v>0</v>
      </c>
      <c r="R225" s="171">
        <f>Q225*H225</f>
        <v>0</v>
      </c>
      <c r="S225" s="171">
        <v>0</v>
      </c>
      <c r="T225" s="172">
        <f>S225*H225</f>
        <v>0</v>
      </c>
      <c r="U225" s="33"/>
      <c r="V225" s="33"/>
      <c r="W225" s="33"/>
      <c r="X225" s="33"/>
      <c r="Y225" s="33"/>
      <c r="Z225" s="33"/>
      <c r="AA225" s="33"/>
      <c r="AB225" s="33"/>
      <c r="AC225" s="33"/>
      <c r="AD225" s="33"/>
      <c r="AE225" s="33"/>
      <c r="AR225" s="173" t="s">
        <v>480</v>
      </c>
      <c r="AT225" s="173" t="s">
        <v>340</v>
      </c>
      <c r="AU225" s="173" t="s">
        <v>83</v>
      </c>
      <c r="AY225" s="16" t="s">
        <v>176</v>
      </c>
      <c r="BE225" s="174">
        <f>IF(N225="základní",J225,0)</f>
        <v>0</v>
      </c>
      <c r="BF225" s="174">
        <f>IF(N225="snížená",J225,0)</f>
        <v>0</v>
      </c>
      <c r="BG225" s="174">
        <f>IF(N225="zákl. přenesená",J225,0)</f>
        <v>0</v>
      </c>
      <c r="BH225" s="174">
        <f>IF(N225="sníž. přenesená",J225,0)</f>
        <v>0</v>
      </c>
      <c r="BI225" s="174">
        <f>IF(N225="nulová",J225,0)</f>
        <v>0</v>
      </c>
      <c r="BJ225" s="16" t="s">
        <v>83</v>
      </c>
      <c r="BK225" s="174">
        <f>ROUND(I225*H225,2)</f>
        <v>0</v>
      </c>
      <c r="BL225" s="16" t="s">
        <v>480</v>
      </c>
      <c r="BM225" s="173" t="s">
        <v>481</v>
      </c>
    </row>
    <row r="226" spans="1:65" s="12" customFormat="1" ht="11.25">
      <c r="B226" s="175"/>
      <c r="C226" s="176"/>
      <c r="D226" s="177" t="s">
        <v>179</v>
      </c>
      <c r="E226" s="178" t="s">
        <v>35</v>
      </c>
      <c r="F226" s="179" t="s">
        <v>482</v>
      </c>
      <c r="G226" s="176"/>
      <c r="H226" s="180">
        <v>32</v>
      </c>
      <c r="I226" s="181"/>
      <c r="J226" s="176"/>
      <c r="K226" s="176"/>
      <c r="L226" s="182"/>
      <c r="M226" s="183"/>
      <c r="N226" s="184"/>
      <c r="O226" s="184"/>
      <c r="P226" s="184"/>
      <c r="Q226" s="184"/>
      <c r="R226" s="184"/>
      <c r="S226" s="184"/>
      <c r="T226" s="185"/>
      <c r="AT226" s="186" t="s">
        <v>179</v>
      </c>
      <c r="AU226" s="186" t="s">
        <v>83</v>
      </c>
      <c r="AV226" s="12" t="s">
        <v>85</v>
      </c>
      <c r="AW226" s="12" t="s">
        <v>37</v>
      </c>
      <c r="AX226" s="12" t="s">
        <v>83</v>
      </c>
      <c r="AY226" s="186" t="s">
        <v>176</v>
      </c>
    </row>
    <row r="227" spans="1:65" s="2" customFormat="1" ht="16.5" customHeight="1">
      <c r="A227" s="33"/>
      <c r="B227" s="34"/>
      <c r="C227" s="207" t="s">
        <v>483</v>
      </c>
      <c r="D227" s="207" t="s">
        <v>340</v>
      </c>
      <c r="E227" s="208" t="s">
        <v>484</v>
      </c>
      <c r="F227" s="209" t="s">
        <v>485</v>
      </c>
      <c r="G227" s="210" t="s">
        <v>173</v>
      </c>
      <c r="H227" s="211">
        <v>1</v>
      </c>
      <c r="I227" s="212"/>
      <c r="J227" s="213">
        <f>ROUND(I227*H227,2)</f>
        <v>0</v>
      </c>
      <c r="K227" s="209" t="s">
        <v>174</v>
      </c>
      <c r="L227" s="38"/>
      <c r="M227" s="214" t="s">
        <v>35</v>
      </c>
      <c r="N227" s="215" t="s">
        <v>47</v>
      </c>
      <c r="O227" s="63"/>
      <c r="P227" s="171">
        <f>O227*H227</f>
        <v>0</v>
      </c>
      <c r="Q227" s="171">
        <v>0</v>
      </c>
      <c r="R227" s="171">
        <f>Q227*H227</f>
        <v>0</v>
      </c>
      <c r="S227" s="171">
        <v>0</v>
      </c>
      <c r="T227" s="172">
        <f>S227*H227</f>
        <v>0</v>
      </c>
      <c r="U227" s="33"/>
      <c r="V227" s="33"/>
      <c r="W227" s="33"/>
      <c r="X227" s="33"/>
      <c r="Y227" s="33"/>
      <c r="Z227" s="33"/>
      <c r="AA227" s="33"/>
      <c r="AB227" s="33"/>
      <c r="AC227" s="33"/>
      <c r="AD227" s="33"/>
      <c r="AE227" s="33"/>
      <c r="AR227" s="173" t="s">
        <v>480</v>
      </c>
      <c r="AT227" s="173" t="s">
        <v>340</v>
      </c>
      <c r="AU227" s="173" t="s">
        <v>83</v>
      </c>
      <c r="AY227" s="16" t="s">
        <v>176</v>
      </c>
      <c r="BE227" s="174">
        <f>IF(N227="základní",J227,0)</f>
        <v>0</v>
      </c>
      <c r="BF227" s="174">
        <f>IF(N227="snížená",J227,0)</f>
        <v>0</v>
      </c>
      <c r="BG227" s="174">
        <f>IF(N227="zákl. přenesená",J227,0)</f>
        <v>0</v>
      </c>
      <c r="BH227" s="174">
        <f>IF(N227="sníž. přenesená",J227,0)</f>
        <v>0</v>
      </c>
      <c r="BI227" s="174">
        <f>IF(N227="nulová",J227,0)</f>
        <v>0</v>
      </c>
      <c r="BJ227" s="16" t="s">
        <v>83</v>
      </c>
      <c r="BK227" s="174">
        <f>ROUND(I227*H227,2)</f>
        <v>0</v>
      </c>
      <c r="BL227" s="16" t="s">
        <v>480</v>
      </c>
      <c r="BM227" s="173" t="s">
        <v>486</v>
      </c>
    </row>
    <row r="228" spans="1:65" s="12" customFormat="1" ht="11.25">
      <c r="B228" s="175"/>
      <c r="C228" s="176"/>
      <c r="D228" s="177" t="s">
        <v>179</v>
      </c>
      <c r="E228" s="178" t="s">
        <v>35</v>
      </c>
      <c r="F228" s="179" t="s">
        <v>287</v>
      </c>
      <c r="G228" s="176"/>
      <c r="H228" s="180">
        <v>1</v>
      </c>
      <c r="I228" s="181"/>
      <c r="J228" s="176"/>
      <c r="K228" s="176"/>
      <c r="L228" s="182"/>
      <c r="M228" s="183"/>
      <c r="N228" s="184"/>
      <c r="O228" s="184"/>
      <c r="P228" s="184"/>
      <c r="Q228" s="184"/>
      <c r="R228" s="184"/>
      <c r="S228" s="184"/>
      <c r="T228" s="185"/>
      <c r="AT228" s="186" t="s">
        <v>179</v>
      </c>
      <c r="AU228" s="186" t="s">
        <v>83</v>
      </c>
      <c r="AV228" s="12" t="s">
        <v>85</v>
      </c>
      <c r="AW228" s="12" t="s">
        <v>37</v>
      </c>
      <c r="AX228" s="12" t="s">
        <v>83</v>
      </c>
      <c r="AY228" s="186" t="s">
        <v>176</v>
      </c>
    </row>
    <row r="229" spans="1:65" s="2" customFormat="1" ht="24">
      <c r="A229" s="33"/>
      <c r="B229" s="34"/>
      <c r="C229" s="207" t="s">
        <v>487</v>
      </c>
      <c r="D229" s="207" t="s">
        <v>340</v>
      </c>
      <c r="E229" s="208" t="s">
        <v>488</v>
      </c>
      <c r="F229" s="209" t="s">
        <v>489</v>
      </c>
      <c r="G229" s="210" t="s">
        <v>173</v>
      </c>
      <c r="H229" s="211">
        <v>1</v>
      </c>
      <c r="I229" s="212"/>
      <c r="J229" s="213">
        <f>ROUND(I229*H229,2)</f>
        <v>0</v>
      </c>
      <c r="K229" s="209" t="s">
        <v>174</v>
      </c>
      <c r="L229" s="38"/>
      <c r="M229" s="214" t="s">
        <v>35</v>
      </c>
      <c r="N229" s="215" t="s">
        <v>47</v>
      </c>
      <c r="O229" s="63"/>
      <c r="P229" s="171">
        <f>O229*H229</f>
        <v>0</v>
      </c>
      <c r="Q229" s="171">
        <v>0</v>
      </c>
      <c r="R229" s="171">
        <f>Q229*H229</f>
        <v>0</v>
      </c>
      <c r="S229" s="171">
        <v>0</v>
      </c>
      <c r="T229" s="172">
        <f>S229*H229</f>
        <v>0</v>
      </c>
      <c r="U229" s="33"/>
      <c r="V229" s="33"/>
      <c r="W229" s="33"/>
      <c r="X229" s="33"/>
      <c r="Y229" s="33"/>
      <c r="Z229" s="33"/>
      <c r="AA229" s="33"/>
      <c r="AB229" s="33"/>
      <c r="AC229" s="33"/>
      <c r="AD229" s="33"/>
      <c r="AE229" s="33"/>
      <c r="AR229" s="173" t="s">
        <v>480</v>
      </c>
      <c r="AT229" s="173" t="s">
        <v>340</v>
      </c>
      <c r="AU229" s="173" t="s">
        <v>83</v>
      </c>
      <c r="AY229" s="16" t="s">
        <v>176</v>
      </c>
      <c r="BE229" s="174">
        <f>IF(N229="základní",J229,0)</f>
        <v>0</v>
      </c>
      <c r="BF229" s="174">
        <f>IF(N229="snížená",J229,0)</f>
        <v>0</v>
      </c>
      <c r="BG229" s="174">
        <f>IF(N229="zákl. přenesená",J229,0)</f>
        <v>0</v>
      </c>
      <c r="BH229" s="174">
        <f>IF(N229="sníž. přenesená",J229,0)</f>
        <v>0</v>
      </c>
      <c r="BI229" s="174">
        <f>IF(N229="nulová",J229,0)</f>
        <v>0</v>
      </c>
      <c r="BJ229" s="16" t="s">
        <v>83</v>
      </c>
      <c r="BK229" s="174">
        <f>ROUND(I229*H229,2)</f>
        <v>0</v>
      </c>
      <c r="BL229" s="16" t="s">
        <v>480</v>
      </c>
      <c r="BM229" s="173" t="s">
        <v>490</v>
      </c>
    </row>
    <row r="230" spans="1:65" s="12" customFormat="1" ht="11.25">
      <c r="B230" s="175"/>
      <c r="C230" s="176"/>
      <c r="D230" s="177" t="s">
        <v>179</v>
      </c>
      <c r="E230" s="178" t="s">
        <v>35</v>
      </c>
      <c r="F230" s="179" t="s">
        <v>287</v>
      </c>
      <c r="G230" s="176"/>
      <c r="H230" s="180">
        <v>1</v>
      </c>
      <c r="I230" s="181"/>
      <c r="J230" s="176"/>
      <c r="K230" s="176"/>
      <c r="L230" s="182"/>
      <c r="M230" s="183"/>
      <c r="N230" s="184"/>
      <c r="O230" s="184"/>
      <c r="P230" s="184"/>
      <c r="Q230" s="184"/>
      <c r="R230" s="184"/>
      <c r="S230" s="184"/>
      <c r="T230" s="185"/>
      <c r="AT230" s="186" t="s">
        <v>179</v>
      </c>
      <c r="AU230" s="186" t="s">
        <v>83</v>
      </c>
      <c r="AV230" s="12" t="s">
        <v>85</v>
      </c>
      <c r="AW230" s="12" t="s">
        <v>37</v>
      </c>
      <c r="AX230" s="12" t="s">
        <v>83</v>
      </c>
      <c r="AY230" s="186" t="s">
        <v>176</v>
      </c>
    </row>
    <row r="231" spans="1:65" s="2" customFormat="1" ht="44.25" customHeight="1">
      <c r="A231" s="33"/>
      <c r="B231" s="34"/>
      <c r="C231" s="207" t="s">
        <v>491</v>
      </c>
      <c r="D231" s="207" t="s">
        <v>340</v>
      </c>
      <c r="E231" s="208" t="s">
        <v>492</v>
      </c>
      <c r="F231" s="209" t="s">
        <v>493</v>
      </c>
      <c r="G231" s="210" t="s">
        <v>173</v>
      </c>
      <c r="H231" s="211">
        <v>6</v>
      </c>
      <c r="I231" s="212"/>
      <c r="J231" s="213">
        <f>ROUND(I231*H231,2)</f>
        <v>0</v>
      </c>
      <c r="K231" s="209" t="s">
        <v>174</v>
      </c>
      <c r="L231" s="38"/>
      <c r="M231" s="214" t="s">
        <v>35</v>
      </c>
      <c r="N231" s="215" t="s">
        <v>47</v>
      </c>
      <c r="O231" s="63"/>
      <c r="P231" s="171">
        <f>O231*H231</f>
        <v>0</v>
      </c>
      <c r="Q231" s="171">
        <v>0</v>
      </c>
      <c r="R231" s="171">
        <f>Q231*H231</f>
        <v>0</v>
      </c>
      <c r="S231" s="171">
        <v>0</v>
      </c>
      <c r="T231" s="172">
        <f>S231*H231</f>
        <v>0</v>
      </c>
      <c r="U231" s="33"/>
      <c r="V231" s="33"/>
      <c r="W231" s="33"/>
      <c r="X231" s="33"/>
      <c r="Y231" s="33"/>
      <c r="Z231" s="33"/>
      <c r="AA231" s="33"/>
      <c r="AB231" s="33"/>
      <c r="AC231" s="33"/>
      <c r="AD231" s="33"/>
      <c r="AE231" s="33"/>
      <c r="AR231" s="173" t="s">
        <v>480</v>
      </c>
      <c r="AT231" s="173" t="s">
        <v>340</v>
      </c>
      <c r="AU231" s="173" t="s">
        <v>83</v>
      </c>
      <c r="AY231" s="16" t="s">
        <v>176</v>
      </c>
      <c r="BE231" s="174">
        <f>IF(N231="základní",J231,0)</f>
        <v>0</v>
      </c>
      <c r="BF231" s="174">
        <f>IF(N231="snížená",J231,0)</f>
        <v>0</v>
      </c>
      <c r="BG231" s="174">
        <f>IF(N231="zákl. přenesená",J231,0)</f>
        <v>0</v>
      </c>
      <c r="BH231" s="174">
        <f>IF(N231="sníž. přenesená",J231,0)</f>
        <v>0</v>
      </c>
      <c r="BI231" s="174">
        <f>IF(N231="nulová",J231,0)</f>
        <v>0</v>
      </c>
      <c r="BJ231" s="16" t="s">
        <v>83</v>
      </c>
      <c r="BK231" s="174">
        <f>ROUND(I231*H231,2)</f>
        <v>0</v>
      </c>
      <c r="BL231" s="16" t="s">
        <v>480</v>
      </c>
      <c r="BM231" s="173" t="s">
        <v>494</v>
      </c>
    </row>
    <row r="232" spans="1:65" s="12" customFormat="1" ht="11.25">
      <c r="B232" s="175"/>
      <c r="C232" s="176"/>
      <c r="D232" s="177" t="s">
        <v>179</v>
      </c>
      <c r="E232" s="178" t="s">
        <v>35</v>
      </c>
      <c r="F232" s="179" t="s">
        <v>495</v>
      </c>
      <c r="G232" s="176"/>
      <c r="H232" s="180">
        <v>6</v>
      </c>
      <c r="I232" s="181"/>
      <c r="J232" s="176"/>
      <c r="K232" s="176"/>
      <c r="L232" s="182"/>
      <c r="M232" s="183"/>
      <c r="N232" s="184"/>
      <c r="O232" s="184"/>
      <c r="P232" s="184"/>
      <c r="Q232" s="184"/>
      <c r="R232" s="184"/>
      <c r="S232" s="184"/>
      <c r="T232" s="185"/>
      <c r="AT232" s="186" t="s">
        <v>179</v>
      </c>
      <c r="AU232" s="186" t="s">
        <v>83</v>
      </c>
      <c r="AV232" s="12" t="s">
        <v>85</v>
      </c>
      <c r="AW232" s="12" t="s">
        <v>37</v>
      </c>
      <c r="AX232" s="12" t="s">
        <v>83</v>
      </c>
      <c r="AY232" s="186" t="s">
        <v>176</v>
      </c>
    </row>
    <row r="233" spans="1:65" s="2" customFormat="1" ht="60">
      <c r="A233" s="33"/>
      <c r="B233" s="34"/>
      <c r="C233" s="207" t="s">
        <v>496</v>
      </c>
      <c r="D233" s="207" t="s">
        <v>340</v>
      </c>
      <c r="E233" s="208" t="s">
        <v>497</v>
      </c>
      <c r="F233" s="209" t="s">
        <v>498</v>
      </c>
      <c r="G233" s="210" t="s">
        <v>244</v>
      </c>
      <c r="H233" s="211">
        <v>1350</v>
      </c>
      <c r="I233" s="212"/>
      <c r="J233" s="213">
        <f>ROUND(I233*H233,2)</f>
        <v>0</v>
      </c>
      <c r="K233" s="209" t="s">
        <v>174</v>
      </c>
      <c r="L233" s="38"/>
      <c r="M233" s="214" t="s">
        <v>35</v>
      </c>
      <c r="N233" s="215" t="s">
        <v>47</v>
      </c>
      <c r="O233" s="63"/>
      <c r="P233" s="171">
        <f>O233*H233</f>
        <v>0</v>
      </c>
      <c r="Q233" s="171">
        <v>0</v>
      </c>
      <c r="R233" s="171">
        <f>Q233*H233</f>
        <v>0</v>
      </c>
      <c r="S233" s="171">
        <v>0</v>
      </c>
      <c r="T233" s="172">
        <f>S233*H233</f>
        <v>0</v>
      </c>
      <c r="U233" s="33"/>
      <c r="V233" s="33"/>
      <c r="W233" s="33"/>
      <c r="X233" s="33"/>
      <c r="Y233" s="33"/>
      <c r="Z233" s="33"/>
      <c r="AA233" s="33"/>
      <c r="AB233" s="33"/>
      <c r="AC233" s="33"/>
      <c r="AD233" s="33"/>
      <c r="AE233" s="33"/>
      <c r="AR233" s="173" t="s">
        <v>480</v>
      </c>
      <c r="AT233" s="173" t="s">
        <v>340</v>
      </c>
      <c r="AU233" s="173" t="s">
        <v>83</v>
      </c>
      <c r="AY233" s="16" t="s">
        <v>176</v>
      </c>
      <c r="BE233" s="174">
        <f>IF(N233="základní",J233,0)</f>
        <v>0</v>
      </c>
      <c r="BF233" s="174">
        <f>IF(N233="snížená",J233,0)</f>
        <v>0</v>
      </c>
      <c r="BG233" s="174">
        <f>IF(N233="zákl. přenesená",J233,0)</f>
        <v>0</v>
      </c>
      <c r="BH233" s="174">
        <f>IF(N233="sníž. přenesená",J233,0)</f>
        <v>0</v>
      </c>
      <c r="BI233" s="174">
        <f>IF(N233="nulová",J233,0)</f>
        <v>0</v>
      </c>
      <c r="BJ233" s="16" t="s">
        <v>83</v>
      </c>
      <c r="BK233" s="174">
        <f>ROUND(I233*H233,2)</f>
        <v>0</v>
      </c>
      <c r="BL233" s="16" t="s">
        <v>480</v>
      </c>
      <c r="BM233" s="173" t="s">
        <v>499</v>
      </c>
    </row>
    <row r="234" spans="1:65" s="2" customFormat="1" ht="19.5">
      <c r="A234" s="33"/>
      <c r="B234" s="34"/>
      <c r="C234" s="35"/>
      <c r="D234" s="177" t="s">
        <v>184</v>
      </c>
      <c r="E234" s="35"/>
      <c r="F234" s="187" t="s">
        <v>500</v>
      </c>
      <c r="G234" s="35"/>
      <c r="H234" s="35"/>
      <c r="I234" s="188"/>
      <c r="J234" s="35"/>
      <c r="K234" s="35"/>
      <c r="L234" s="38"/>
      <c r="M234" s="189"/>
      <c r="N234" s="190"/>
      <c r="O234" s="63"/>
      <c r="P234" s="63"/>
      <c r="Q234" s="63"/>
      <c r="R234" s="63"/>
      <c r="S234" s="63"/>
      <c r="T234" s="64"/>
      <c r="U234" s="33"/>
      <c r="V234" s="33"/>
      <c r="W234" s="33"/>
      <c r="X234" s="33"/>
      <c r="Y234" s="33"/>
      <c r="Z234" s="33"/>
      <c r="AA234" s="33"/>
      <c r="AB234" s="33"/>
      <c r="AC234" s="33"/>
      <c r="AD234" s="33"/>
      <c r="AE234" s="33"/>
      <c r="AT234" s="16" t="s">
        <v>184</v>
      </c>
      <c r="AU234" s="16" t="s">
        <v>83</v>
      </c>
    </row>
    <row r="235" spans="1:65" s="12" customFormat="1" ht="11.25">
      <c r="B235" s="175"/>
      <c r="C235" s="176"/>
      <c r="D235" s="177" t="s">
        <v>179</v>
      </c>
      <c r="E235" s="178" t="s">
        <v>35</v>
      </c>
      <c r="F235" s="179" t="s">
        <v>335</v>
      </c>
      <c r="G235" s="176"/>
      <c r="H235" s="180">
        <v>1350</v>
      </c>
      <c r="I235" s="181"/>
      <c r="J235" s="176"/>
      <c r="K235" s="176"/>
      <c r="L235" s="182"/>
      <c r="M235" s="183"/>
      <c r="N235" s="184"/>
      <c r="O235" s="184"/>
      <c r="P235" s="184"/>
      <c r="Q235" s="184"/>
      <c r="R235" s="184"/>
      <c r="S235" s="184"/>
      <c r="T235" s="185"/>
      <c r="AT235" s="186" t="s">
        <v>179</v>
      </c>
      <c r="AU235" s="186" t="s">
        <v>83</v>
      </c>
      <c r="AV235" s="12" t="s">
        <v>85</v>
      </c>
      <c r="AW235" s="12" t="s">
        <v>37</v>
      </c>
      <c r="AX235" s="12" t="s">
        <v>83</v>
      </c>
      <c r="AY235" s="186" t="s">
        <v>176</v>
      </c>
    </row>
    <row r="236" spans="1:65" s="2" customFormat="1" ht="66.75" customHeight="1">
      <c r="A236" s="33"/>
      <c r="B236" s="34"/>
      <c r="C236" s="207" t="s">
        <v>501</v>
      </c>
      <c r="D236" s="207" t="s">
        <v>340</v>
      </c>
      <c r="E236" s="208" t="s">
        <v>502</v>
      </c>
      <c r="F236" s="209" t="s">
        <v>503</v>
      </c>
      <c r="G236" s="210" t="s">
        <v>244</v>
      </c>
      <c r="H236" s="211">
        <v>7.4690000000000003</v>
      </c>
      <c r="I236" s="212"/>
      <c r="J236" s="213">
        <f>ROUND(I236*H236,2)</f>
        <v>0</v>
      </c>
      <c r="K236" s="209" t="s">
        <v>174</v>
      </c>
      <c r="L236" s="38"/>
      <c r="M236" s="214" t="s">
        <v>35</v>
      </c>
      <c r="N236" s="215" t="s">
        <v>47</v>
      </c>
      <c r="O236" s="63"/>
      <c r="P236" s="171">
        <f>O236*H236</f>
        <v>0</v>
      </c>
      <c r="Q236" s="171">
        <v>0</v>
      </c>
      <c r="R236" s="171">
        <f>Q236*H236</f>
        <v>0</v>
      </c>
      <c r="S236" s="171">
        <v>0</v>
      </c>
      <c r="T236" s="172">
        <f>S236*H236</f>
        <v>0</v>
      </c>
      <c r="U236" s="33"/>
      <c r="V236" s="33"/>
      <c r="W236" s="33"/>
      <c r="X236" s="33"/>
      <c r="Y236" s="33"/>
      <c r="Z236" s="33"/>
      <c r="AA236" s="33"/>
      <c r="AB236" s="33"/>
      <c r="AC236" s="33"/>
      <c r="AD236" s="33"/>
      <c r="AE236" s="33"/>
      <c r="AR236" s="173" t="s">
        <v>480</v>
      </c>
      <c r="AT236" s="173" t="s">
        <v>340</v>
      </c>
      <c r="AU236" s="173" t="s">
        <v>83</v>
      </c>
      <c r="AY236" s="16" t="s">
        <v>176</v>
      </c>
      <c r="BE236" s="174">
        <f>IF(N236="základní",J236,0)</f>
        <v>0</v>
      </c>
      <c r="BF236" s="174">
        <f>IF(N236="snížená",J236,0)</f>
        <v>0</v>
      </c>
      <c r="BG236" s="174">
        <f>IF(N236="zákl. přenesená",J236,0)</f>
        <v>0</v>
      </c>
      <c r="BH236" s="174">
        <f>IF(N236="sníž. přenesená",J236,0)</f>
        <v>0</v>
      </c>
      <c r="BI236" s="174">
        <f>IF(N236="nulová",J236,0)</f>
        <v>0</v>
      </c>
      <c r="BJ236" s="16" t="s">
        <v>83</v>
      </c>
      <c r="BK236" s="174">
        <f>ROUND(I236*H236,2)</f>
        <v>0</v>
      </c>
      <c r="BL236" s="16" t="s">
        <v>480</v>
      </c>
      <c r="BM236" s="173" t="s">
        <v>504</v>
      </c>
    </row>
    <row r="237" spans="1:65" s="2" customFormat="1" ht="19.5">
      <c r="A237" s="33"/>
      <c r="B237" s="34"/>
      <c r="C237" s="35"/>
      <c r="D237" s="177" t="s">
        <v>184</v>
      </c>
      <c r="E237" s="35"/>
      <c r="F237" s="187" t="s">
        <v>505</v>
      </c>
      <c r="G237" s="35"/>
      <c r="H237" s="35"/>
      <c r="I237" s="188"/>
      <c r="J237" s="35"/>
      <c r="K237" s="35"/>
      <c r="L237" s="38"/>
      <c r="M237" s="189"/>
      <c r="N237" s="190"/>
      <c r="O237" s="63"/>
      <c r="P237" s="63"/>
      <c r="Q237" s="63"/>
      <c r="R237" s="63"/>
      <c r="S237" s="63"/>
      <c r="T237" s="64"/>
      <c r="U237" s="33"/>
      <c r="V237" s="33"/>
      <c r="W237" s="33"/>
      <c r="X237" s="33"/>
      <c r="Y237" s="33"/>
      <c r="Z237" s="33"/>
      <c r="AA237" s="33"/>
      <c r="AB237" s="33"/>
      <c r="AC237" s="33"/>
      <c r="AD237" s="33"/>
      <c r="AE237" s="33"/>
      <c r="AT237" s="16" t="s">
        <v>184</v>
      </c>
      <c r="AU237" s="16" t="s">
        <v>83</v>
      </c>
    </row>
    <row r="238" spans="1:65" s="12" customFormat="1" ht="11.25">
      <c r="B238" s="175"/>
      <c r="C238" s="176"/>
      <c r="D238" s="177" t="s">
        <v>179</v>
      </c>
      <c r="E238" s="178" t="s">
        <v>35</v>
      </c>
      <c r="F238" s="179" t="s">
        <v>506</v>
      </c>
      <c r="G238" s="176"/>
      <c r="H238" s="180">
        <v>7.4690000000000003</v>
      </c>
      <c r="I238" s="181"/>
      <c r="J238" s="176"/>
      <c r="K238" s="176"/>
      <c r="L238" s="182"/>
      <c r="M238" s="183"/>
      <c r="N238" s="184"/>
      <c r="O238" s="184"/>
      <c r="P238" s="184"/>
      <c r="Q238" s="184"/>
      <c r="R238" s="184"/>
      <c r="S238" s="184"/>
      <c r="T238" s="185"/>
      <c r="AT238" s="186" t="s">
        <v>179</v>
      </c>
      <c r="AU238" s="186" t="s">
        <v>83</v>
      </c>
      <c r="AV238" s="12" t="s">
        <v>85</v>
      </c>
      <c r="AW238" s="12" t="s">
        <v>37</v>
      </c>
      <c r="AX238" s="12" t="s">
        <v>83</v>
      </c>
      <c r="AY238" s="186" t="s">
        <v>176</v>
      </c>
    </row>
    <row r="239" spans="1:65" s="2" customFormat="1" ht="44.25" customHeight="1">
      <c r="A239" s="33"/>
      <c r="B239" s="34"/>
      <c r="C239" s="207" t="s">
        <v>507</v>
      </c>
      <c r="D239" s="207" t="s">
        <v>340</v>
      </c>
      <c r="E239" s="208" t="s">
        <v>508</v>
      </c>
      <c r="F239" s="209" t="s">
        <v>509</v>
      </c>
      <c r="G239" s="210" t="s">
        <v>244</v>
      </c>
      <c r="H239" s="211">
        <v>9.5879999999999992</v>
      </c>
      <c r="I239" s="212"/>
      <c r="J239" s="213">
        <f>ROUND(I239*H239,2)</f>
        <v>0</v>
      </c>
      <c r="K239" s="209" t="s">
        <v>174</v>
      </c>
      <c r="L239" s="38"/>
      <c r="M239" s="214" t="s">
        <v>35</v>
      </c>
      <c r="N239" s="215" t="s">
        <v>47</v>
      </c>
      <c r="O239" s="63"/>
      <c r="P239" s="171">
        <f>O239*H239</f>
        <v>0</v>
      </c>
      <c r="Q239" s="171">
        <v>0</v>
      </c>
      <c r="R239" s="171">
        <f>Q239*H239</f>
        <v>0</v>
      </c>
      <c r="S239" s="171">
        <v>0</v>
      </c>
      <c r="T239" s="172">
        <f>S239*H239</f>
        <v>0</v>
      </c>
      <c r="U239" s="33"/>
      <c r="V239" s="33"/>
      <c r="W239" s="33"/>
      <c r="X239" s="33"/>
      <c r="Y239" s="33"/>
      <c r="Z239" s="33"/>
      <c r="AA239" s="33"/>
      <c r="AB239" s="33"/>
      <c r="AC239" s="33"/>
      <c r="AD239" s="33"/>
      <c r="AE239" s="33"/>
      <c r="AR239" s="173" t="s">
        <v>480</v>
      </c>
      <c r="AT239" s="173" t="s">
        <v>340</v>
      </c>
      <c r="AU239" s="173" t="s">
        <v>83</v>
      </c>
      <c r="AY239" s="16" t="s">
        <v>176</v>
      </c>
      <c r="BE239" s="174">
        <f>IF(N239="základní",J239,0)</f>
        <v>0</v>
      </c>
      <c r="BF239" s="174">
        <f>IF(N239="snížená",J239,0)</f>
        <v>0</v>
      </c>
      <c r="BG239" s="174">
        <f>IF(N239="zákl. přenesená",J239,0)</f>
        <v>0</v>
      </c>
      <c r="BH239" s="174">
        <f>IF(N239="sníž. přenesená",J239,0)</f>
        <v>0</v>
      </c>
      <c r="BI239" s="174">
        <f>IF(N239="nulová",J239,0)</f>
        <v>0</v>
      </c>
      <c r="BJ239" s="16" t="s">
        <v>83</v>
      </c>
      <c r="BK239" s="174">
        <f>ROUND(I239*H239,2)</f>
        <v>0</v>
      </c>
      <c r="BL239" s="16" t="s">
        <v>480</v>
      </c>
      <c r="BM239" s="173" t="s">
        <v>510</v>
      </c>
    </row>
    <row r="240" spans="1:65" s="2" customFormat="1" ht="19.5">
      <c r="A240" s="33"/>
      <c r="B240" s="34"/>
      <c r="C240" s="35"/>
      <c r="D240" s="177" t="s">
        <v>184</v>
      </c>
      <c r="E240" s="35"/>
      <c r="F240" s="187" t="s">
        <v>511</v>
      </c>
      <c r="G240" s="35"/>
      <c r="H240" s="35"/>
      <c r="I240" s="188"/>
      <c r="J240" s="35"/>
      <c r="K240" s="35"/>
      <c r="L240" s="38"/>
      <c r="M240" s="189"/>
      <c r="N240" s="190"/>
      <c r="O240" s="63"/>
      <c r="P240" s="63"/>
      <c r="Q240" s="63"/>
      <c r="R240" s="63"/>
      <c r="S240" s="63"/>
      <c r="T240" s="64"/>
      <c r="U240" s="33"/>
      <c r="V240" s="33"/>
      <c r="W240" s="33"/>
      <c r="X240" s="33"/>
      <c r="Y240" s="33"/>
      <c r="Z240" s="33"/>
      <c r="AA240" s="33"/>
      <c r="AB240" s="33"/>
      <c r="AC240" s="33"/>
      <c r="AD240" s="33"/>
      <c r="AE240" s="33"/>
      <c r="AT240" s="16" t="s">
        <v>184</v>
      </c>
      <c r="AU240" s="16" t="s">
        <v>83</v>
      </c>
    </row>
    <row r="241" spans="1:65" s="12" customFormat="1" ht="11.25">
      <c r="B241" s="175"/>
      <c r="C241" s="176"/>
      <c r="D241" s="177" t="s">
        <v>179</v>
      </c>
      <c r="E241" s="178" t="s">
        <v>35</v>
      </c>
      <c r="F241" s="179" t="s">
        <v>512</v>
      </c>
      <c r="G241" s="176"/>
      <c r="H241" s="180">
        <v>9.5879999999999992</v>
      </c>
      <c r="I241" s="181"/>
      <c r="J241" s="176"/>
      <c r="K241" s="176"/>
      <c r="L241" s="182"/>
      <c r="M241" s="183"/>
      <c r="N241" s="184"/>
      <c r="O241" s="184"/>
      <c r="P241" s="184"/>
      <c r="Q241" s="184"/>
      <c r="R241" s="184"/>
      <c r="S241" s="184"/>
      <c r="T241" s="185"/>
      <c r="AT241" s="186" t="s">
        <v>179</v>
      </c>
      <c r="AU241" s="186" t="s">
        <v>83</v>
      </c>
      <c r="AV241" s="12" t="s">
        <v>85</v>
      </c>
      <c r="AW241" s="12" t="s">
        <v>37</v>
      </c>
      <c r="AX241" s="12" t="s">
        <v>83</v>
      </c>
      <c r="AY241" s="186" t="s">
        <v>176</v>
      </c>
    </row>
    <row r="242" spans="1:65" s="2" customFormat="1" ht="60">
      <c r="A242" s="33"/>
      <c r="B242" s="34"/>
      <c r="C242" s="207" t="s">
        <v>513</v>
      </c>
      <c r="D242" s="207" t="s">
        <v>340</v>
      </c>
      <c r="E242" s="208" t="s">
        <v>514</v>
      </c>
      <c r="F242" s="209" t="s">
        <v>515</v>
      </c>
      <c r="G242" s="210" t="s">
        <v>244</v>
      </c>
      <c r="H242" s="211">
        <v>34.923999999999999</v>
      </c>
      <c r="I242" s="212"/>
      <c r="J242" s="213">
        <f>ROUND(I242*H242,2)</f>
        <v>0</v>
      </c>
      <c r="K242" s="209" t="s">
        <v>174</v>
      </c>
      <c r="L242" s="38"/>
      <c r="M242" s="214" t="s">
        <v>35</v>
      </c>
      <c r="N242" s="215" t="s">
        <v>47</v>
      </c>
      <c r="O242" s="63"/>
      <c r="P242" s="171">
        <f>O242*H242</f>
        <v>0</v>
      </c>
      <c r="Q242" s="171">
        <v>0</v>
      </c>
      <c r="R242" s="171">
        <f>Q242*H242</f>
        <v>0</v>
      </c>
      <c r="S242" s="171">
        <v>0</v>
      </c>
      <c r="T242" s="172">
        <f>S242*H242</f>
        <v>0</v>
      </c>
      <c r="U242" s="33"/>
      <c r="V242" s="33"/>
      <c r="W242" s="33"/>
      <c r="X242" s="33"/>
      <c r="Y242" s="33"/>
      <c r="Z242" s="33"/>
      <c r="AA242" s="33"/>
      <c r="AB242" s="33"/>
      <c r="AC242" s="33"/>
      <c r="AD242" s="33"/>
      <c r="AE242" s="33"/>
      <c r="AR242" s="173" t="s">
        <v>480</v>
      </c>
      <c r="AT242" s="173" t="s">
        <v>340</v>
      </c>
      <c r="AU242" s="173" t="s">
        <v>83</v>
      </c>
      <c r="AY242" s="16" t="s">
        <v>176</v>
      </c>
      <c r="BE242" s="174">
        <f>IF(N242="základní",J242,0)</f>
        <v>0</v>
      </c>
      <c r="BF242" s="174">
        <f>IF(N242="snížená",J242,0)</f>
        <v>0</v>
      </c>
      <c r="BG242" s="174">
        <f>IF(N242="zákl. přenesená",J242,0)</f>
        <v>0</v>
      </c>
      <c r="BH242" s="174">
        <f>IF(N242="sníž. přenesená",J242,0)</f>
        <v>0</v>
      </c>
      <c r="BI242" s="174">
        <f>IF(N242="nulová",J242,0)</f>
        <v>0</v>
      </c>
      <c r="BJ242" s="16" t="s">
        <v>83</v>
      </c>
      <c r="BK242" s="174">
        <f>ROUND(I242*H242,2)</f>
        <v>0</v>
      </c>
      <c r="BL242" s="16" t="s">
        <v>480</v>
      </c>
      <c r="BM242" s="173" t="s">
        <v>516</v>
      </c>
    </row>
    <row r="243" spans="1:65" s="2" customFormat="1" ht="19.5">
      <c r="A243" s="33"/>
      <c r="B243" s="34"/>
      <c r="C243" s="35"/>
      <c r="D243" s="177" t="s">
        <v>184</v>
      </c>
      <c r="E243" s="35"/>
      <c r="F243" s="187" t="s">
        <v>517</v>
      </c>
      <c r="G243" s="35"/>
      <c r="H243" s="35"/>
      <c r="I243" s="188"/>
      <c r="J243" s="35"/>
      <c r="K243" s="35"/>
      <c r="L243" s="38"/>
      <c r="M243" s="189"/>
      <c r="N243" s="190"/>
      <c r="O243" s="63"/>
      <c r="P243" s="63"/>
      <c r="Q243" s="63"/>
      <c r="R243" s="63"/>
      <c r="S243" s="63"/>
      <c r="T243" s="64"/>
      <c r="U243" s="33"/>
      <c r="V243" s="33"/>
      <c r="W243" s="33"/>
      <c r="X243" s="33"/>
      <c r="Y243" s="33"/>
      <c r="Z243" s="33"/>
      <c r="AA243" s="33"/>
      <c r="AB243" s="33"/>
      <c r="AC243" s="33"/>
      <c r="AD243" s="33"/>
      <c r="AE243" s="33"/>
      <c r="AT243" s="16" t="s">
        <v>184</v>
      </c>
      <c r="AU243" s="16" t="s">
        <v>83</v>
      </c>
    </row>
    <row r="244" spans="1:65" s="12" customFormat="1" ht="11.25">
      <c r="B244" s="175"/>
      <c r="C244" s="176"/>
      <c r="D244" s="177" t="s">
        <v>179</v>
      </c>
      <c r="E244" s="178" t="s">
        <v>35</v>
      </c>
      <c r="F244" s="179" t="s">
        <v>518</v>
      </c>
      <c r="G244" s="176"/>
      <c r="H244" s="180">
        <v>34.923999999999999</v>
      </c>
      <c r="I244" s="181"/>
      <c r="J244" s="176"/>
      <c r="K244" s="176"/>
      <c r="L244" s="182"/>
      <c r="M244" s="183"/>
      <c r="N244" s="184"/>
      <c r="O244" s="184"/>
      <c r="P244" s="184"/>
      <c r="Q244" s="184"/>
      <c r="R244" s="184"/>
      <c r="S244" s="184"/>
      <c r="T244" s="185"/>
      <c r="AT244" s="186" t="s">
        <v>179</v>
      </c>
      <c r="AU244" s="186" t="s">
        <v>83</v>
      </c>
      <c r="AV244" s="12" t="s">
        <v>85</v>
      </c>
      <c r="AW244" s="12" t="s">
        <v>37</v>
      </c>
      <c r="AX244" s="12" t="s">
        <v>83</v>
      </c>
      <c r="AY244" s="186" t="s">
        <v>176</v>
      </c>
    </row>
    <row r="245" spans="1:65" s="2" customFormat="1" ht="24">
      <c r="A245" s="33"/>
      <c r="B245" s="34"/>
      <c r="C245" s="207" t="s">
        <v>519</v>
      </c>
      <c r="D245" s="207" t="s">
        <v>340</v>
      </c>
      <c r="E245" s="208" t="s">
        <v>520</v>
      </c>
      <c r="F245" s="209" t="s">
        <v>521</v>
      </c>
      <c r="G245" s="210" t="s">
        <v>244</v>
      </c>
      <c r="H245" s="211">
        <v>414.42599999999999</v>
      </c>
      <c r="I245" s="212"/>
      <c r="J245" s="213">
        <f>ROUND(I245*H245,2)</f>
        <v>0</v>
      </c>
      <c r="K245" s="209" t="s">
        <v>174</v>
      </c>
      <c r="L245" s="38"/>
      <c r="M245" s="214" t="s">
        <v>35</v>
      </c>
      <c r="N245" s="215" t="s">
        <v>47</v>
      </c>
      <c r="O245" s="63"/>
      <c r="P245" s="171">
        <f>O245*H245</f>
        <v>0</v>
      </c>
      <c r="Q245" s="171">
        <v>0</v>
      </c>
      <c r="R245" s="171">
        <f>Q245*H245</f>
        <v>0</v>
      </c>
      <c r="S245" s="171">
        <v>0</v>
      </c>
      <c r="T245" s="172">
        <f>S245*H245</f>
        <v>0</v>
      </c>
      <c r="U245" s="33"/>
      <c r="V245" s="33"/>
      <c r="W245" s="33"/>
      <c r="X245" s="33"/>
      <c r="Y245" s="33"/>
      <c r="Z245" s="33"/>
      <c r="AA245" s="33"/>
      <c r="AB245" s="33"/>
      <c r="AC245" s="33"/>
      <c r="AD245" s="33"/>
      <c r="AE245" s="33"/>
      <c r="AR245" s="173" t="s">
        <v>480</v>
      </c>
      <c r="AT245" s="173" t="s">
        <v>340</v>
      </c>
      <c r="AU245" s="173" t="s">
        <v>83</v>
      </c>
      <c r="AY245" s="16" t="s">
        <v>176</v>
      </c>
      <c r="BE245" s="174">
        <f>IF(N245="základní",J245,0)</f>
        <v>0</v>
      </c>
      <c r="BF245" s="174">
        <f>IF(N245="snížená",J245,0)</f>
        <v>0</v>
      </c>
      <c r="BG245" s="174">
        <f>IF(N245="zákl. přenesená",J245,0)</f>
        <v>0</v>
      </c>
      <c r="BH245" s="174">
        <f>IF(N245="sníž. přenesená",J245,0)</f>
        <v>0</v>
      </c>
      <c r="BI245" s="174">
        <f>IF(N245="nulová",J245,0)</f>
        <v>0</v>
      </c>
      <c r="BJ245" s="16" t="s">
        <v>83</v>
      </c>
      <c r="BK245" s="174">
        <f>ROUND(I245*H245,2)</f>
        <v>0</v>
      </c>
      <c r="BL245" s="16" t="s">
        <v>480</v>
      </c>
      <c r="BM245" s="173" t="s">
        <v>522</v>
      </c>
    </row>
    <row r="246" spans="1:65" s="2" customFormat="1" ht="19.5">
      <c r="A246" s="33"/>
      <c r="B246" s="34"/>
      <c r="C246" s="35"/>
      <c r="D246" s="177" t="s">
        <v>184</v>
      </c>
      <c r="E246" s="35"/>
      <c r="F246" s="187" t="s">
        <v>523</v>
      </c>
      <c r="G246" s="35"/>
      <c r="H246" s="35"/>
      <c r="I246" s="188"/>
      <c r="J246" s="35"/>
      <c r="K246" s="35"/>
      <c r="L246" s="38"/>
      <c r="M246" s="189"/>
      <c r="N246" s="190"/>
      <c r="O246" s="63"/>
      <c r="P246" s="63"/>
      <c r="Q246" s="63"/>
      <c r="R246" s="63"/>
      <c r="S246" s="63"/>
      <c r="T246" s="64"/>
      <c r="U246" s="33"/>
      <c r="V246" s="33"/>
      <c r="W246" s="33"/>
      <c r="X246" s="33"/>
      <c r="Y246" s="33"/>
      <c r="Z246" s="33"/>
      <c r="AA246" s="33"/>
      <c r="AB246" s="33"/>
      <c r="AC246" s="33"/>
      <c r="AD246" s="33"/>
      <c r="AE246" s="33"/>
      <c r="AT246" s="16" t="s">
        <v>184</v>
      </c>
      <c r="AU246" s="16" t="s">
        <v>83</v>
      </c>
    </row>
    <row r="247" spans="1:65" s="12" customFormat="1" ht="11.25">
      <c r="B247" s="175"/>
      <c r="C247" s="176"/>
      <c r="D247" s="177" t="s">
        <v>179</v>
      </c>
      <c r="E247" s="178" t="s">
        <v>35</v>
      </c>
      <c r="F247" s="179" t="s">
        <v>524</v>
      </c>
      <c r="G247" s="176"/>
      <c r="H247" s="180">
        <v>414.42599999999999</v>
      </c>
      <c r="I247" s="181"/>
      <c r="J247" s="176"/>
      <c r="K247" s="176"/>
      <c r="L247" s="182"/>
      <c r="M247" s="183"/>
      <c r="N247" s="184"/>
      <c r="O247" s="184"/>
      <c r="P247" s="184"/>
      <c r="Q247" s="184"/>
      <c r="R247" s="184"/>
      <c r="S247" s="184"/>
      <c r="T247" s="185"/>
      <c r="AT247" s="186" t="s">
        <v>179</v>
      </c>
      <c r="AU247" s="186" t="s">
        <v>83</v>
      </c>
      <c r="AV247" s="12" t="s">
        <v>85</v>
      </c>
      <c r="AW247" s="12" t="s">
        <v>37</v>
      </c>
      <c r="AX247" s="12" t="s">
        <v>83</v>
      </c>
      <c r="AY247" s="186" t="s">
        <v>176</v>
      </c>
    </row>
    <row r="248" spans="1:65" s="2" customFormat="1" ht="44.25" customHeight="1">
      <c r="A248" s="33"/>
      <c r="B248" s="34"/>
      <c r="C248" s="207" t="s">
        <v>525</v>
      </c>
      <c r="D248" s="207" t="s">
        <v>340</v>
      </c>
      <c r="E248" s="208" t="s">
        <v>508</v>
      </c>
      <c r="F248" s="209" t="s">
        <v>509</v>
      </c>
      <c r="G248" s="210" t="s">
        <v>244</v>
      </c>
      <c r="H248" s="211">
        <v>1629.068</v>
      </c>
      <c r="I248" s="212"/>
      <c r="J248" s="213">
        <f>ROUND(I248*H248,2)</f>
        <v>0</v>
      </c>
      <c r="K248" s="209" t="s">
        <v>174</v>
      </c>
      <c r="L248" s="38"/>
      <c r="M248" s="214" t="s">
        <v>35</v>
      </c>
      <c r="N248" s="215" t="s">
        <v>47</v>
      </c>
      <c r="O248" s="63"/>
      <c r="P248" s="171">
        <f>O248*H248</f>
        <v>0</v>
      </c>
      <c r="Q248" s="171">
        <v>0</v>
      </c>
      <c r="R248" s="171">
        <f>Q248*H248</f>
        <v>0</v>
      </c>
      <c r="S248" s="171">
        <v>0</v>
      </c>
      <c r="T248" s="172">
        <f>S248*H248</f>
        <v>0</v>
      </c>
      <c r="U248" s="33"/>
      <c r="V248" s="33"/>
      <c r="W248" s="33"/>
      <c r="X248" s="33"/>
      <c r="Y248" s="33"/>
      <c r="Z248" s="33"/>
      <c r="AA248" s="33"/>
      <c r="AB248" s="33"/>
      <c r="AC248" s="33"/>
      <c r="AD248" s="33"/>
      <c r="AE248" s="33"/>
      <c r="AR248" s="173" t="s">
        <v>480</v>
      </c>
      <c r="AT248" s="173" t="s">
        <v>340</v>
      </c>
      <c r="AU248" s="173" t="s">
        <v>83</v>
      </c>
      <c r="AY248" s="16" t="s">
        <v>176</v>
      </c>
      <c r="BE248" s="174">
        <f>IF(N248="základní",J248,0)</f>
        <v>0</v>
      </c>
      <c r="BF248" s="174">
        <f>IF(N248="snížená",J248,0)</f>
        <v>0</v>
      </c>
      <c r="BG248" s="174">
        <f>IF(N248="zákl. přenesená",J248,0)</f>
        <v>0</v>
      </c>
      <c r="BH248" s="174">
        <f>IF(N248="sníž. přenesená",J248,0)</f>
        <v>0</v>
      </c>
      <c r="BI248" s="174">
        <f>IF(N248="nulová",J248,0)</f>
        <v>0</v>
      </c>
      <c r="BJ248" s="16" t="s">
        <v>83</v>
      </c>
      <c r="BK248" s="174">
        <f>ROUND(I248*H248,2)</f>
        <v>0</v>
      </c>
      <c r="BL248" s="16" t="s">
        <v>480</v>
      </c>
      <c r="BM248" s="173" t="s">
        <v>526</v>
      </c>
    </row>
    <row r="249" spans="1:65" s="2" customFormat="1" ht="29.25">
      <c r="A249" s="33"/>
      <c r="B249" s="34"/>
      <c r="C249" s="35"/>
      <c r="D249" s="177" t="s">
        <v>184</v>
      </c>
      <c r="E249" s="35"/>
      <c r="F249" s="187" t="s">
        <v>527</v>
      </c>
      <c r="G249" s="35"/>
      <c r="H249" s="35"/>
      <c r="I249" s="188"/>
      <c r="J249" s="35"/>
      <c r="K249" s="35"/>
      <c r="L249" s="38"/>
      <c r="M249" s="189"/>
      <c r="N249" s="190"/>
      <c r="O249" s="63"/>
      <c r="P249" s="63"/>
      <c r="Q249" s="63"/>
      <c r="R249" s="63"/>
      <c r="S249" s="63"/>
      <c r="T249" s="64"/>
      <c r="U249" s="33"/>
      <c r="V249" s="33"/>
      <c r="W249" s="33"/>
      <c r="X249" s="33"/>
      <c r="Y249" s="33"/>
      <c r="Z249" s="33"/>
      <c r="AA249" s="33"/>
      <c r="AB249" s="33"/>
      <c r="AC249" s="33"/>
      <c r="AD249" s="33"/>
      <c r="AE249" s="33"/>
      <c r="AT249" s="16" t="s">
        <v>184</v>
      </c>
      <c r="AU249" s="16" t="s">
        <v>83</v>
      </c>
    </row>
    <row r="250" spans="1:65" s="12" customFormat="1" ht="11.25">
      <c r="B250" s="175"/>
      <c r="C250" s="176"/>
      <c r="D250" s="177" t="s">
        <v>179</v>
      </c>
      <c r="E250" s="178" t="s">
        <v>35</v>
      </c>
      <c r="F250" s="179" t="s">
        <v>528</v>
      </c>
      <c r="G250" s="176"/>
      <c r="H250" s="180">
        <v>1629.068</v>
      </c>
      <c r="I250" s="181"/>
      <c r="J250" s="176"/>
      <c r="K250" s="176"/>
      <c r="L250" s="182"/>
      <c r="M250" s="183"/>
      <c r="N250" s="184"/>
      <c r="O250" s="184"/>
      <c r="P250" s="184"/>
      <c r="Q250" s="184"/>
      <c r="R250" s="184"/>
      <c r="S250" s="184"/>
      <c r="T250" s="185"/>
      <c r="AT250" s="186" t="s">
        <v>179</v>
      </c>
      <c r="AU250" s="186" t="s">
        <v>83</v>
      </c>
      <c r="AV250" s="12" t="s">
        <v>85</v>
      </c>
      <c r="AW250" s="12" t="s">
        <v>37</v>
      </c>
      <c r="AX250" s="12" t="s">
        <v>83</v>
      </c>
      <c r="AY250" s="186" t="s">
        <v>176</v>
      </c>
    </row>
    <row r="251" spans="1:65" s="2" customFormat="1" ht="66.75" customHeight="1">
      <c r="A251" s="33"/>
      <c r="B251" s="34"/>
      <c r="C251" s="207" t="s">
        <v>529</v>
      </c>
      <c r="D251" s="207" t="s">
        <v>340</v>
      </c>
      <c r="E251" s="208" t="s">
        <v>530</v>
      </c>
      <c r="F251" s="209" t="s">
        <v>531</v>
      </c>
      <c r="G251" s="210" t="s">
        <v>244</v>
      </c>
      <c r="H251" s="211">
        <v>753.06799999999998</v>
      </c>
      <c r="I251" s="212"/>
      <c r="J251" s="213">
        <f>ROUND(I251*H251,2)</f>
        <v>0</v>
      </c>
      <c r="K251" s="209" t="s">
        <v>174</v>
      </c>
      <c r="L251" s="38"/>
      <c r="M251" s="214" t="s">
        <v>35</v>
      </c>
      <c r="N251" s="215" t="s">
        <v>47</v>
      </c>
      <c r="O251" s="63"/>
      <c r="P251" s="171">
        <f>O251*H251</f>
        <v>0</v>
      </c>
      <c r="Q251" s="171">
        <v>0</v>
      </c>
      <c r="R251" s="171">
        <f>Q251*H251</f>
        <v>0</v>
      </c>
      <c r="S251" s="171">
        <v>0</v>
      </c>
      <c r="T251" s="172">
        <f>S251*H251</f>
        <v>0</v>
      </c>
      <c r="U251" s="33"/>
      <c r="V251" s="33"/>
      <c r="W251" s="33"/>
      <c r="X251" s="33"/>
      <c r="Y251" s="33"/>
      <c r="Z251" s="33"/>
      <c r="AA251" s="33"/>
      <c r="AB251" s="33"/>
      <c r="AC251" s="33"/>
      <c r="AD251" s="33"/>
      <c r="AE251" s="33"/>
      <c r="AR251" s="173" t="s">
        <v>480</v>
      </c>
      <c r="AT251" s="173" t="s">
        <v>340</v>
      </c>
      <c r="AU251" s="173" t="s">
        <v>83</v>
      </c>
      <c r="AY251" s="16" t="s">
        <v>176</v>
      </c>
      <c r="BE251" s="174">
        <f>IF(N251="základní",J251,0)</f>
        <v>0</v>
      </c>
      <c r="BF251" s="174">
        <f>IF(N251="snížená",J251,0)</f>
        <v>0</v>
      </c>
      <c r="BG251" s="174">
        <f>IF(N251="zákl. přenesená",J251,0)</f>
        <v>0</v>
      </c>
      <c r="BH251" s="174">
        <f>IF(N251="sníž. přenesená",J251,0)</f>
        <v>0</v>
      </c>
      <c r="BI251" s="174">
        <f>IF(N251="nulová",J251,0)</f>
        <v>0</v>
      </c>
      <c r="BJ251" s="16" t="s">
        <v>83</v>
      </c>
      <c r="BK251" s="174">
        <f>ROUND(I251*H251,2)</f>
        <v>0</v>
      </c>
      <c r="BL251" s="16" t="s">
        <v>480</v>
      </c>
      <c r="BM251" s="173" t="s">
        <v>532</v>
      </c>
    </row>
    <row r="252" spans="1:65" s="2" customFormat="1" ht="29.25">
      <c r="A252" s="33"/>
      <c r="B252" s="34"/>
      <c r="C252" s="35"/>
      <c r="D252" s="177" t="s">
        <v>184</v>
      </c>
      <c r="E252" s="35"/>
      <c r="F252" s="187" t="s">
        <v>533</v>
      </c>
      <c r="G252" s="35"/>
      <c r="H252" s="35"/>
      <c r="I252" s="188"/>
      <c r="J252" s="35"/>
      <c r="K252" s="35"/>
      <c r="L252" s="38"/>
      <c r="M252" s="189"/>
      <c r="N252" s="190"/>
      <c r="O252" s="63"/>
      <c r="P252" s="63"/>
      <c r="Q252" s="63"/>
      <c r="R252" s="63"/>
      <c r="S252" s="63"/>
      <c r="T252" s="64"/>
      <c r="U252" s="33"/>
      <c r="V252" s="33"/>
      <c r="W252" s="33"/>
      <c r="X252" s="33"/>
      <c r="Y252" s="33"/>
      <c r="Z252" s="33"/>
      <c r="AA252" s="33"/>
      <c r="AB252" s="33"/>
      <c r="AC252" s="33"/>
      <c r="AD252" s="33"/>
      <c r="AE252" s="33"/>
      <c r="AT252" s="16" t="s">
        <v>184</v>
      </c>
      <c r="AU252" s="16" t="s">
        <v>83</v>
      </c>
    </row>
    <row r="253" spans="1:65" s="12" customFormat="1" ht="11.25">
      <c r="B253" s="175"/>
      <c r="C253" s="176"/>
      <c r="D253" s="177" t="s">
        <v>179</v>
      </c>
      <c r="E253" s="178" t="s">
        <v>35</v>
      </c>
      <c r="F253" s="179" t="s">
        <v>534</v>
      </c>
      <c r="G253" s="176"/>
      <c r="H253" s="180">
        <v>753.06799999999998</v>
      </c>
      <c r="I253" s="181"/>
      <c r="J253" s="176"/>
      <c r="K253" s="176"/>
      <c r="L253" s="182"/>
      <c r="M253" s="183"/>
      <c r="N253" s="184"/>
      <c r="O253" s="184"/>
      <c r="P253" s="184"/>
      <c r="Q253" s="184"/>
      <c r="R253" s="184"/>
      <c r="S253" s="184"/>
      <c r="T253" s="185"/>
      <c r="AT253" s="186" t="s">
        <v>179</v>
      </c>
      <c r="AU253" s="186" t="s">
        <v>83</v>
      </c>
      <c r="AV253" s="12" t="s">
        <v>85</v>
      </c>
      <c r="AW253" s="12" t="s">
        <v>37</v>
      </c>
      <c r="AX253" s="12" t="s">
        <v>83</v>
      </c>
      <c r="AY253" s="186" t="s">
        <v>176</v>
      </c>
    </row>
    <row r="254" spans="1:65" s="2" customFormat="1" ht="66.75" customHeight="1">
      <c r="A254" s="33"/>
      <c r="B254" s="34"/>
      <c r="C254" s="207" t="s">
        <v>535</v>
      </c>
      <c r="D254" s="207" t="s">
        <v>340</v>
      </c>
      <c r="E254" s="208" t="s">
        <v>502</v>
      </c>
      <c r="F254" s="209" t="s">
        <v>503</v>
      </c>
      <c r="G254" s="210" t="s">
        <v>244</v>
      </c>
      <c r="H254" s="211">
        <v>876</v>
      </c>
      <c r="I254" s="212"/>
      <c r="J254" s="213">
        <f>ROUND(I254*H254,2)</f>
        <v>0</v>
      </c>
      <c r="K254" s="209" t="s">
        <v>174</v>
      </c>
      <c r="L254" s="38"/>
      <c r="M254" s="214" t="s">
        <v>35</v>
      </c>
      <c r="N254" s="215" t="s">
        <v>47</v>
      </c>
      <c r="O254" s="63"/>
      <c r="P254" s="171">
        <f>O254*H254</f>
        <v>0</v>
      </c>
      <c r="Q254" s="171">
        <v>0</v>
      </c>
      <c r="R254" s="171">
        <f>Q254*H254</f>
        <v>0</v>
      </c>
      <c r="S254" s="171">
        <v>0</v>
      </c>
      <c r="T254" s="172">
        <f>S254*H254</f>
        <v>0</v>
      </c>
      <c r="U254" s="33"/>
      <c r="V254" s="33"/>
      <c r="W254" s="33"/>
      <c r="X254" s="33"/>
      <c r="Y254" s="33"/>
      <c r="Z254" s="33"/>
      <c r="AA254" s="33"/>
      <c r="AB254" s="33"/>
      <c r="AC254" s="33"/>
      <c r="AD254" s="33"/>
      <c r="AE254" s="33"/>
      <c r="AR254" s="173" t="s">
        <v>480</v>
      </c>
      <c r="AT254" s="173" t="s">
        <v>340</v>
      </c>
      <c r="AU254" s="173" t="s">
        <v>83</v>
      </c>
      <c r="AY254" s="16" t="s">
        <v>176</v>
      </c>
      <c r="BE254" s="174">
        <f>IF(N254="základní",J254,0)</f>
        <v>0</v>
      </c>
      <c r="BF254" s="174">
        <f>IF(N254="snížená",J254,0)</f>
        <v>0</v>
      </c>
      <c r="BG254" s="174">
        <f>IF(N254="zákl. přenesená",J254,0)</f>
        <v>0</v>
      </c>
      <c r="BH254" s="174">
        <f>IF(N254="sníž. přenesená",J254,0)</f>
        <v>0</v>
      </c>
      <c r="BI254" s="174">
        <f>IF(N254="nulová",J254,0)</f>
        <v>0</v>
      </c>
      <c r="BJ254" s="16" t="s">
        <v>83</v>
      </c>
      <c r="BK254" s="174">
        <f>ROUND(I254*H254,2)</f>
        <v>0</v>
      </c>
      <c r="BL254" s="16" t="s">
        <v>480</v>
      </c>
      <c r="BM254" s="173" t="s">
        <v>536</v>
      </c>
    </row>
    <row r="255" spans="1:65" s="2" customFormat="1" ht="29.25">
      <c r="A255" s="33"/>
      <c r="B255" s="34"/>
      <c r="C255" s="35"/>
      <c r="D255" s="177" t="s">
        <v>184</v>
      </c>
      <c r="E255" s="35"/>
      <c r="F255" s="187" t="s">
        <v>537</v>
      </c>
      <c r="G255" s="35"/>
      <c r="H255" s="35"/>
      <c r="I255" s="188"/>
      <c r="J255" s="35"/>
      <c r="K255" s="35"/>
      <c r="L255" s="38"/>
      <c r="M255" s="189"/>
      <c r="N255" s="190"/>
      <c r="O255" s="63"/>
      <c r="P255" s="63"/>
      <c r="Q255" s="63"/>
      <c r="R255" s="63"/>
      <c r="S255" s="63"/>
      <c r="T255" s="64"/>
      <c r="U255" s="33"/>
      <c r="V255" s="33"/>
      <c r="W255" s="33"/>
      <c r="X255" s="33"/>
      <c r="Y255" s="33"/>
      <c r="Z255" s="33"/>
      <c r="AA255" s="33"/>
      <c r="AB255" s="33"/>
      <c r="AC255" s="33"/>
      <c r="AD255" s="33"/>
      <c r="AE255" s="33"/>
      <c r="AT255" s="16" t="s">
        <v>184</v>
      </c>
      <c r="AU255" s="16" t="s">
        <v>83</v>
      </c>
    </row>
    <row r="256" spans="1:65" s="12" customFormat="1" ht="11.25">
      <c r="B256" s="175"/>
      <c r="C256" s="176"/>
      <c r="D256" s="177" t="s">
        <v>179</v>
      </c>
      <c r="E256" s="178" t="s">
        <v>35</v>
      </c>
      <c r="F256" s="179" t="s">
        <v>538</v>
      </c>
      <c r="G256" s="176"/>
      <c r="H256" s="180">
        <v>876</v>
      </c>
      <c r="I256" s="181"/>
      <c r="J256" s="176"/>
      <c r="K256" s="176"/>
      <c r="L256" s="182"/>
      <c r="M256" s="183"/>
      <c r="N256" s="184"/>
      <c r="O256" s="184"/>
      <c r="P256" s="184"/>
      <c r="Q256" s="184"/>
      <c r="R256" s="184"/>
      <c r="S256" s="184"/>
      <c r="T256" s="185"/>
      <c r="AT256" s="186" t="s">
        <v>179</v>
      </c>
      <c r="AU256" s="186" t="s">
        <v>83</v>
      </c>
      <c r="AV256" s="12" t="s">
        <v>85</v>
      </c>
      <c r="AW256" s="12" t="s">
        <v>37</v>
      </c>
      <c r="AX256" s="12" t="s">
        <v>83</v>
      </c>
      <c r="AY256" s="186" t="s">
        <v>176</v>
      </c>
    </row>
    <row r="257" spans="1:65" s="2" customFormat="1" ht="66.75" customHeight="1">
      <c r="A257" s="33"/>
      <c r="B257" s="34"/>
      <c r="C257" s="207" t="s">
        <v>539</v>
      </c>
      <c r="D257" s="207" t="s">
        <v>340</v>
      </c>
      <c r="E257" s="208" t="s">
        <v>540</v>
      </c>
      <c r="F257" s="209" t="s">
        <v>541</v>
      </c>
      <c r="G257" s="210" t="s">
        <v>244</v>
      </c>
      <c r="H257" s="211">
        <v>1058.6949999999999</v>
      </c>
      <c r="I257" s="212"/>
      <c r="J257" s="213">
        <f>ROUND(I257*H257,2)</f>
        <v>0</v>
      </c>
      <c r="K257" s="209" t="s">
        <v>174</v>
      </c>
      <c r="L257" s="38"/>
      <c r="M257" s="214" t="s">
        <v>35</v>
      </c>
      <c r="N257" s="215" t="s">
        <v>47</v>
      </c>
      <c r="O257" s="63"/>
      <c r="P257" s="171">
        <f>O257*H257</f>
        <v>0</v>
      </c>
      <c r="Q257" s="171">
        <v>0</v>
      </c>
      <c r="R257" s="171">
        <f>Q257*H257</f>
        <v>0</v>
      </c>
      <c r="S257" s="171">
        <v>0</v>
      </c>
      <c r="T257" s="172">
        <f>S257*H257</f>
        <v>0</v>
      </c>
      <c r="U257" s="33"/>
      <c r="V257" s="33"/>
      <c r="W257" s="33"/>
      <c r="X257" s="33"/>
      <c r="Y257" s="33"/>
      <c r="Z257" s="33"/>
      <c r="AA257" s="33"/>
      <c r="AB257" s="33"/>
      <c r="AC257" s="33"/>
      <c r="AD257" s="33"/>
      <c r="AE257" s="33"/>
      <c r="AR257" s="173" t="s">
        <v>480</v>
      </c>
      <c r="AT257" s="173" t="s">
        <v>340</v>
      </c>
      <c r="AU257" s="173" t="s">
        <v>83</v>
      </c>
      <c r="AY257" s="16" t="s">
        <v>176</v>
      </c>
      <c r="BE257" s="174">
        <f>IF(N257="základní",J257,0)</f>
        <v>0</v>
      </c>
      <c r="BF257" s="174">
        <f>IF(N257="snížená",J257,0)</f>
        <v>0</v>
      </c>
      <c r="BG257" s="174">
        <f>IF(N257="zákl. přenesená",J257,0)</f>
        <v>0</v>
      </c>
      <c r="BH257" s="174">
        <f>IF(N257="sníž. přenesená",J257,0)</f>
        <v>0</v>
      </c>
      <c r="BI257" s="174">
        <f>IF(N257="nulová",J257,0)</f>
        <v>0</v>
      </c>
      <c r="BJ257" s="16" t="s">
        <v>83</v>
      </c>
      <c r="BK257" s="174">
        <f>ROUND(I257*H257,2)</f>
        <v>0</v>
      </c>
      <c r="BL257" s="16" t="s">
        <v>480</v>
      </c>
      <c r="BM257" s="173" t="s">
        <v>542</v>
      </c>
    </row>
    <row r="258" spans="1:65" s="2" customFormat="1" ht="29.25">
      <c r="A258" s="33"/>
      <c r="B258" s="34"/>
      <c r="C258" s="35"/>
      <c r="D258" s="177" t="s">
        <v>184</v>
      </c>
      <c r="E258" s="35"/>
      <c r="F258" s="187" t="s">
        <v>543</v>
      </c>
      <c r="G258" s="35"/>
      <c r="H258" s="35"/>
      <c r="I258" s="188"/>
      <c r="J258" s="35"/>
      <c r="K258" s="35"/>
      <c r="L258" s="38"/>
      <c r="M258" s="189"/>
      <c r="N258" s="190"/>
      <c r="O258" s="63"/>
      <c r="P258" s="63"/>
      <c r="Q258" s="63"/>
      <c r="R258" s="63"/>
      <c r="S258" s="63"/>
      <c r="T258" s="64"/>
      <c r="U258" s="33"/>
      <c r="V258" s="33"/>
      <c r="W258" s="33"/>
      <c r="X258" s="33"/>
      <c r="Y258" s="33"/>
      <c r="Z258" s="33"/>
      <c r="AA258" s="33"/>
      <c r="AB258" s="33"/>
      <c r="AC258" s="33"/>
      <c r="AD258" s="33"/>
      <c r="AE258" s="33"/>
      <c r="AT258" s="16" t="s">
        <v>184</v>
      </c>
      <c r="AU258" s="16" t="s">
        <v>83</v>
      </c>
    </row>
    <row r="259" spans="1:65" s="12" customFormat="1" ht="11.25">
      <c r="B259" s="175"/>
      <c r="C259" s="176"/>
      <c r="D259" s="177" t="s">
        <v>179</v>
      </c>
      <c r="E259" s="178" t="s">
        <v>35</v>
      </c>
      <c r="F259" s="179" t="s">
        <v>544</v>
      </c>
      <c r="G259" s="176"/>
      <c r="H259" s="180">
        <v>1058.6949999999999</v>
      </c>
      <c r="I259" s="181"/>
      <c r="J259" s="176"/>
      <c r="K259" s="176"/>
      <c r="L259" s="182"/>
      <c r="M259" s="183"/>
      <c r="N259" s="184"/>
      <c r="O259" s="184"/>
      <c r="P259" s="184"/>
      <c r="Q259" s="184"/>
      <c r="R259" s="184"/>
      <c r="S259" s="184"/>
      <c r="T259" s="185"/>
      <c r="AT259" s="186" t="s">
        <v>179</v>
      </c>
      <c r="AU259" s="186" t="s">
        <v>83</v>
      </c>
      <c r="AV259" s="12" t="s">
        <v>85</v>
      </c>
      <c r="AW259" s="12" t="s">
        <v>37</v>
      </c>
      <c r="AX259" s="12" t="s">
        <v>83</v>
      </c>
      <c r="AY259" s="186" t="s">
        <v>176</v>
      </c>
    </row>
    <row r="260" spans="1:65" s="2" customFormat="1" ht="44.25" customHeight="1">
      <c r="A260" s="33"/>
      <c r="B260" s="34"/>
      <c r="C260" s="207" t="s">
        <v>545</v>
      </c>
      <c r="D260" s="207" t="s">
        <v>340</v>
      </c>
      <c r="E260" s="208" t="s">
        <v>546</v>
      </c>
      <c r="F260" s="209" t="s">
        <v>547</v>
      </c>
      <c r="G260" s="210" t="s">
        <v>244</v>
      </c>
      <c r="H260" s="211">
        <v>54.506</v>
      </c>
      <c r="I260" s="212"/>
      <c r="J260" s="213">
        <f>ROUND(I260*H260,2)</f>
        <v>0</v>
      </c>
      <c r="K260" s="209" t="s">
        <v>174</v>
      </c>
      <c r="L260" s="38"/>
      <c r="M260" s="214" t="s">
        <v>35</v>
      </c>
      <c r="N260" s="215" t="s">
        <v>47</v>
      </c>
      <c r="O260" s="63"/>
      <c r="P260" s="171">
        <f>O260*H260</f>
        <v>0</v>
      </c>
      <c r="Q260" s="171">
        <v>0</v>
      </c>
      <c r="R260" s="171">
        <f>Q260*H260</f>
        <v>0</v>
      </c>
      <c r="S260" s="171">
        <v>0</v>
      </c>
      <c r="T260" s="172">
        <f>S260*H260</f>
        <v>0</v>
      </c>
      <c r="U260" s="33"/>
      <c r="V260" s="33"/>
      <c r="W260" s="33"/>
      <c r="X260" s="33"/>
      <c r="Y260" s="33"/>
      <c r="Z260" s="33"/>
      <c r="AA260" s="33"/>
      <c r="AB260" s="33"/>
      <c r="AC260" s="33"/>
      <c r="AD260" s="33"/>
      <c r="AE260" s="33"/>
      <c r="AR260" s="173" t="s">
        <v>480</v>
      </c>
      <c r="AT260" s="173" t="s">
        <v>340</v>
      </c>
      <c r="AU260" s="173" t="s">
        <v>83</v>
      </c>
      <c r="AY260" s="16" t="s">
        <v>176</v>
      </c>
      <c r="BE260" s="174">
        <f>IF(N260="základní",J260,0)</f>
        <v>0</v>
      </c>
      <c r="BF260" s="174">
        <f>IF(N260="snížená",J260,0)</f>
        <v>0</v>
      </c>
      <c r="BG260" s="174">
        <f>IF(N260="zákl. přenesená",J260,0)</f>
        <v>0</v>
      </c>
      <c r="BH260" s="174">
        <f>IF(N260="sníž. přenesená",J260,0)</f>
        <v>0</v>
      </c>
      <c r="BI260" s="174">
        <f>IF(N260="nulová",J260,0)</f>
        <v>0</v>
      </c>
      <c r="BJ260" s="16" t="s">
        <v>83</v>
      </c>
      <c r="BK260" s="174">
        <f>ROUND(I260*H260,2)</f>
        <v>0</v>
      </c>
      <c r="BL260" s="16" t="s">
        <v>480</v>
      </c>
      <c r="BM260" s="173" t="s">
        <v>548</v>
      </c>
    </row>
    <row r="261" spans="1:65" s="2" customFormat="1" ht="19.5">
      <c r="A261" s="33"/>
      <c r="B261" s="34"/>
      <c r="C261" s="35"/>
      <c r="D261" s="177" t="s">
        <v>184</v>
      </c>
      <c r="E261" s="35"/>
      <c r="F261" s="187" t="s">
        <v>549</v>
      </c>
      <c r="G261" s="35"/>
      <c r="H261" s="35"/>
      <c r="I261" s="188"/>
      <c r="J261" s="35"/>
      <c r="K261" s="35"/>
      <c r="L261" s="38"/>
      <c r="M261" s="189"/>
      <c r="N261" s="190"/>
      <c r="O261" s="63"/>
      <c r="P261" s="63"/>
      <c r="Q261" s="63"/>
      <c r="R261" s="63"/>
      <c r="S261" s="63"/>
      <c r="T261" s="64"/>
      <c r="U261" s="33"/>
      <c r="V261" s="33"/>
      <c r="W261" s="33"/>
      <c r="X261" s="33"/>
      <c r="Y261" s="33"/>
      <c r="Z261" s="33"/>
      <c r="AA261" s="33"/>
      <c r="AB261" s="33"/>
      <c r="AC261" s="33"/>
      <c r="AD261" s="33"/>
      <c r="AE261" s="33"/>
      <c r="AT261" s="16" t="s">
        <v>184</v>
      </c>
      <c r="AU261" s="16" t="s">
        <v>83</v>
      </c>
    </row>
    <row r="262" spans="1:65" s="12" customFormat="1" ht="11.25">
      <c r="B262" s="175"/>
      <c r="C262" s="176"/>
      <c r="D262" s="177" t="s">
        <v>179</v>
      </c>
      <c r="E262" s="178" t="s">
        <v>35</v>
      </c>
      <c r="F262" s="179" t="s">
        <v>550</v>
      </c>
      <c r="G262" s="176"/>
      <c r="H262" s="180">
        <v>54.506</v>
      </c>
      <c r="I262" s="181"/>
      <c r="J262" s="176"/>
      <c r="K262" s="176"/>
      <c r="L262" s="182"/>
      <c r="M262" s="183"/>
      <c r="N262" s="184"/>
      <c r="O262" s="184"/>
      <c r="P262" s="184"/>
      <c r="Q262" s="184"/>
      <c r="R262" s="184"/>
      <c r="S262" s="184"/>
      <c r="T262" s="185"/>
      <c r="AT262" s="186" t="s">
        <v>179</v>
      </c>
      <c r="AU262" s="186" t="s">
        <v>83</v>
      </c>
      <c r="AV262" s="12" t="s">
        <v>85</v>
      </c>
      <c r="AW262" s="12" t="s">
        <v>37</v>
      </c>
      <c r="AX262" s="12" t="s">
        <v>83</v>
      </c>
      <c r="AY262" s="186" t="s">
        <v>176</v>
      </c>
    </row>
    <row r="263" spans="1:65" s="2" customFormat="1" ht="60">
      <c r="A263" s="33"/>
      <c r="B263" s="34"/>
      <c r="C263" s="207" t="s">
        <v>551</v>
      </c>
      <c r="D263" s="207" t="s">
        <v>340</v>
      </c>
      <c r="E263" s="208" t="s">
        <v>497</v>
      </c>
      <c r="F263" s="209" t="s">
        <v>498</v>
      </c>
      <c r="G263" s="210" t="s">
        <v>244</v>
      </c>
      <c r="H263" s="211">
        <v>54.506</v>
      </c>
      <c r="I263" s="212"/>
      <c r="J263" s="213">
        <f>ROUND(I263*H263,2)</f>
        <v>0</v>
      </c>
      <c r="K263" s="209" t="s">
        <v>174</v>
      </c>
      <c r="L263" s="38"/>
      <c r="M263" s="214" t="s">
        <v>35</v>
      </c>
      <c r="N263" s="215" t="s">
        <v>47</v>
      </c>
      <c r="O263" s="63"/>
      <c r="P263" s="171">
        <f>O263*H263</f>
        <v>0</v>
      </c>
      <c r="Q263" s="171">
        <v>0</v>
      </c>
      <c r="R263" s="171">
        <f>Q263*H263</f>
        <v>0</v>
      </c>
      <c r="S263" s="171">
        <v>0</v>
      </c>
      <c r="T263" s="172">
        <f>S263*H263</f>
        <v>0</v>
      </c>
      <c r="U263" s="33"/>
      <c r="V263" s="33"/>
      <c r="W263" s="33"/>
      <c r="X263" s="33"/>
      <c r="Y263" s="33"/>
      <c r="Z263" s="33"/>
      <c r="AA263" s="33"/>
      <c r="AB263" s="33"/>
      <c r="AC263" s="33"/>
      <c r="AD263" s="33"/>
      <c r="AE263" s="33"/>
      <c r="AR263" s="173" t="s">
        <v>480</v>
      </c>
      <c r="AT263" s="173" t="s">
        <v>340</v>
      </c>
      <c r="AU263" s="173" t="s">
        <v>83</v>
      </c>
      <c r="AY263" s="16" t="s">
        <v>176</v>
      </c>
      <c r="BE263" s="174">
        <f>IF(N263="základní",J263,0)</f>
        <v>0</v>
      </c>
      <c r="BF263" s="174">
        <f>IF(N263="snížená",J263,0)</f>
        <v>0</v>
      </c>
      <c r="BG263" s="174">
        <f>IF(N263="zákl. přenesená",J263,0)</f>
        <v>0</v>
      </c>
      <c r="BH263" s="174">
        <f>IF(N263="sníž. přenesená",J263,0)</f>
        <v>0</v>
      </c>
      <c r="BI263" s="174">
        <f>IF(N263="nulová",J263,0)</f>
        <v>0</v>
      </c>
      <c r="BJ263" s="16" t="s">
        <v>83</v>
      </c>
      <c r="BK263" s="174">
        <f>ROUND(I263*H263,2)</f>
        <v>0</v>
      </c>
      <c r="BL263" s="16" t="s">
        <v>480</v>
      </c>
      <c r="BM263" s="173" t="s">
        <v>552</v>
      </c>
    </row>
    <row r="264" spans="1:65" s="2" customFormat="1" ht="19.5">
      <c r="A264" s="33"/>
      <c r="B264" s="34"/>
      <c r="C264" s="35"/>
      <c r="D264" s="177" t="s">
        <v>184</v>
      </c>
      <c r="E264" s="35"/>
      <c r="F264" s="187" t="s">
        <v>553</v>
      </c>
      <c r="G264" s="35"/>
      <c r="H264" s="35"/>
      <c r="I264" s="188"/>
      <c r="J264" s="35"/>
      <c r="K264" s="35"/>
      <c r="L264" s="38"/>
      <c r="M264" s="189"/>
      <c r="N264" s="190"/>
      <c r="O264" s="63"/>
      <c r="P264" s="63"/>
      <c r="Q264" s="63"/>
      <c r="R264" s="63"/>
      <c r="S264" s="63"/>
      <c r="T264" s="64"/>
      <c r="U264" s="33"/>
      <c r="V264" s="33"/>
      <c r="W264" s="33"/>
      <c r="X264" s="33"/>
      <c r="Y264" s="33"/>
      <c r="Z264" s="33"/>
      <c r="AA264" s="33"/>
      <c r="AB264" s="33"/>
      <c r="AC264" s="33"/>
      <c r="AD264" s="33"/>
      <c r="AE264" s="33"/>
      <c r="AT264" s="16" t="s">
        <v>184</v>
      </c>
      <c r="AU264" s="16" t="s">
        <v>83</v>
      </c>
    </row>
    <row r="265" spans="1:65" s="12" customFormat="1" ht="11.25">
      <c r="B265" s="175"/>
      <c r="C265" s="176"/>
      <c r="D265" s="177" t="s">
        <v>179</v>
      </c>
      <c r="E265" s="178" t="s">
        <v>35</v>
      </c>
      <c r="F265" s="179" t="s">
        <v>550</v>
      </c>
      <c r="G265" s="176"/>
      <c r="H265" s="180">
        <v>54.506</v>
      </c>
      <c r="I265" s="181"/>
      <c r="J265" s="176"/>
      <c r="K265" s="176"/>
      <c r="L265" s="182"/>
      <c r="M265" s="183"/>
      <c r="N265" s="184"/>
      <c r="O265" s="184"/>
      <c r="P265" s="184"/>
      <c r="Q265" s="184"/>
      <c r="R265" s="184"/>
      <c r="S265" s="184"/>
      <c r="T265" s="185"/>
      <c r="AT265" s="186" t="s">
        <v>179</v>
      </c>
      <c r="AU265" s="186" t="s">
        <v>83</v>
      </c>
      <c r="AV265" s="12" t="s">
        <v>85</v>
      </c>
      <c r="AW265" s="12" t="s">
        <v>37</v>
      </c>
      <c r="AX265" s="12" t="s">
        <v>83</v>
      </c>
      <c r="AY265" s="186" t="s">
        <v>176</v>
      </c>
    </row>
    <row r="266" spans="1:65" s="2" customFormat="1" ht="44.25" customHeight="1">
      <c r="A266" s="33"/>
      <c r="B266" s="34"/>
      <c r="C266" s="207" t="s">
        <v>554</v>
      </c>
      <c r="D266" s="207" t="s">
        <v>340</v>
      </c>
      <c r="E266" s="208" t="s">
        <v>508</v>
      </c>
      <c r="F266" s="209" t="s">
        <v>509</v>
      </c>
      <c r="G266" s="210" t="s">
        <v>244</v>
      </c>
      <c r="H266" s="211">
        <v>114.435</v>
      </c>
      <c r="I266" s="212"/>
      <c r="J266" s="213">
        <f>ROUND(I266*H266,2)</f>
        <v>0</v>
      </c>
      <c r="K266" s="209" t="s">
        <v>174</v>
      </c>
      <c r="L266" s="38"/>
      <c r="M266" s="214" t="s">
        <v>35</v>
      </c>
      <c r="N266" s="215" t="s">
        <v>47</v>
      </c>
      <c r="O266" s="63"/>
      <c r="P266" s="171">
        <f>O266*H266</f>
        <v>0</v>
      </c>
      <c r="Q266" s="171">
        <v>0</v>
      </c>
      <c r="R266" s="171">
        <f>Q266*H266</f>
        <v>0</v>
      </c>
      <c r="S266" s="171">
        <v>0</v>
      </c>
      <c r="T266" s="172">
        <f>S266*H266</f>
        <v>0</v>
      </c>
      <c r="U266" s="33"/>
      <c r="V266" s="33"/>
      <c r="W266" s="33"/>
      <c r="X266" s="33"/>
      <c r="Y266" s="33"/>
      <c r="Z266" s="33"/>
      <c r="AA266" s="33"/>
      <c r="AB266" s="33"/>
      <c r="AC266" s="33"/>
      <c r="AD266" s="33"/>
      <c r="AE266" s="33"/>
      <c r="AR266" s="173" t="s">
        <v>480</v>
      </c>
      <c r="AT266" s="173" t="s">
        <v>340</v>
      </c>
      <c r="AU266" s="173" t="s">
        <v>83</v>
      </c>
      <c r="AY266" s="16" t="s">
        <v>176</v>
      </c>
      <c r="BE266" s="174">
        <f>IF(N266="základní",J266,0)</f>
        <v>0</v>
      </c>
      <c r="BF266" s="174">
        <f>IF(N266="snížená",J266,0)</f>
        <v>0</v>
      </c>
      <c r="BG266" s="174">
        <f>IF(N266="zákl. přenesená",J266,0)</f>
        <v>0</v>
      </c>
      <c r="BH266" s="174">
        <f>IF(N266="sníž. přenesená",J266,0)</f>
        <v>0</v>
      </c>
      <c r="BI266" s="174">
        <f>IF(N266="nulová",J266,0)</f>
        <v>0</v>
      </c>
      <c r="BJ266" s="16" t="s">
        <v>83</v>
      </c>
      <c r="BK266" s="174">
        <f>ROUND(I266*H266,2)</f>
        <v>0</v>
      </c>
      <c r="BL266" s="16" t="s">
        <v>480</v>
      </c>
      <c r="BM266" s="173" t="s">
        <v>555</v>
      </c>
    </row>
    <row r="267" spans="1:65" s="2" customFormat="1" ht="19.5">
      <c r="A267" s="33"/>
      <c r="B267" s="34"/>
      <c r="C267" s="35"/>
      <c r="D267" s="177" t="s">
        <v>184</v>
      </c>
      <c r="E267" s="35"/>
      <c r="F267" s="187" t="s">
        <v>556</v>
      </c>
      <c r="G267" s="35"/>
      <c r="H267" s="35"/>
      <c r="I267" s="188"/>
      <c r="J267" s="35"/>
      <c r="K267" s="35"/>
      <c r="L267" s="38"/>
      <c r="M267" s="189"/>
      <c r="N267" s="190"/>
      <c r="O267" s="63"/>
      <c r="P267" s="63"/>
      <c r="Q267" s="63"/>
      <c r="R267" s="63"/>
      <c r="S267" s="63"/>
      <c r="T267" s="64"/>
      <c r="U267" s="33"/>
      <c r="V267" s="33"/>
      <c r="W267" s="33"/>
      <c r="X267" s="33"/>
      <c r="Y267" s="33"/>
      <c r="Z267" s="33"/>
      <c r="AA267" s="33"/>
      <c r="AB267" s="33"/>
      <c r="AC267" s="33"/>
      <c r="AD267" s="33"/>
      <c r="AE267" s="33"/>
      <c r="AT267" s="16" t="s">
        <v>184</v>
      </c>
      <c r="AU267" s="16" t="s">
        <v>83</v>
      </c>
    </row>
    <row r="268" spans="1:65" s="12" customFormat="1" ht="11.25">
      <c r="B268" s="175"/>
      <c r="C268" s="176"/>
      <c r="D268" s="177" t="s">
        <v>179</v>
      </c>
      <c r="E268" s="178" t="s">
        <v>35</v>
      </c>
      <c r="F268" s="179" t="s">
        <v>557</v>
      </c>
      <c r="G268" s="176"/>
      <c r="H268" s="180">
        <v>114.435</v>
      </c>
      <c r="I268" s="181"/>
      <c r="J268" s="176"/>
      <c r="K268" s="176"/>
      <c r="L268" s="182"/>
      <c r="M268" s="183"/>
      <c r="N268" s="184"/>
      <c r="O268" s="184"/>
      <c r="P268" s="184"/>
      <c r="Q268" s="184"/>
      <c r="R268" s="184"/>
      <c r="S268" s="184"/>
      <c r="T268" s="185"/>
      <c r="AT268" s="186" t="s">
        <v>179</v>
      </c>
      <c r="AU268" s="186" t="s">
        <v>83</v>
      </c>
      <c r="AV268" s="12" t="s">
        <v>85</v>
      </c>
      <c r="AW268" s="12" t="s">
        <v>37</v>
      </c>
      <c r="AX268" s="12" t="s">
        <v>83</v>
      </c>
      <c r="AY268" s="186" t="s">
        <v>176</v>
      </c>
    </row>
    <row r="269" spans="1:65" s="2" customFormat="1" ht="66.75" customHeight="1">
      <c r="A269" s="33"/>
      <c r="B269" s="34"/>
      <c r="C269" s="207" t="s">
        <v>558</v>
      </c>
      <c r="D269" s="207" t="s">
        <v>340</v>
      </c>
      <c r="E269" s="208" t="s">
        <v>540</v>
      </c>
      <c r="F269" s="209" t="s">
        <v>541</v>
      </c>
      <c r="G269" s="210" t="s">
        <v>244</v>
      </c>
      <c r="H269" s="211">
        <v>114.435</v>
      </c>
      <c r="I269" s="212"/>
      <c r="J269" s="213">
        <f>ROUND(I269*H269,2)</f>
        <v>0</v>
      </c>
      <c r="K269" s="209" t="s">
        <v>174</v>
      </c>
      <c r="L269" s="38"/>
      <c r="M269" s="214" t="s">
        <v>35</v>
      </c>
      <c r="N269" s="215" t="s">
        <v>47</v>
      </c>
      <c r="O269" s="63"/>
      <c r="P269" s="171">
        <f>O269*H269</f>
        <v>0</v>
      </c>
      <c r="Q269" s="171">
        <v>0</v>
      </c>
      <c r="R269" s="171">
        <f>Q269*H269</f>
        <v>0</v>
      </c>
      <c r="S269" s="171">
        <v>0</v>
      </c>
      <c r="T269" s="172">
        <f>S269*H269</f>
        <v>0</v>
      </c>
      <c r="U269" s="33"/>
      <c r="V269" s="33"/>
      <c r="W269" s="33"/>
      <c r="X269" s="33"/>
      <c r="Y269" s="33"/>
      <c r="Z269" s="33"/>
      <c r="AA269" s="33"/>
      <c r="AB269" s="33"/>
      <c r="AC269" s="33"/>
      <c r="AD269" s="33"/>
      <c r="AE269" s="33"/>
      <c r="AR269" s="173" t="s">
        <v>480</v>
      </c>
      <c r="AT269" s="173" t="s">
        <v>340</v>
      </c>
      <c r="AU269" s="173" t="s">
        <v>83</v>
      </c>
      <c r="AY269" s="16" t="s">
        <v>176</v>
      </c>
      <c r="BE269" s="174">
        <f>IF(N269="základní",J269,0)</f>
        <v>0</v>
      </c>
      <c r="BF269" s="174">
        <f>IF(N269="snížená",J269,0)</f>
        <v>0</v>
      </c>
      <c r="BG269" s="174">
        <f>IF(N269="zákl. přenesená",J269,0)</f>
        <v>0</v>
      </c>
      <c r="BH269" s="174">
        <f>IF(N269="sníž. přenesená",J269,0)</f>
        <v>0</v>
      </c>
      <c r="BI269" s="174">
        <f>IF(N269="nulová",J269,0)</f>
        <v>0</v>
      </c>
      <c r="BJ269" s="16" t="s">
        <v>83</v>
      </c>
      <c r="BK269" s="174">
        <f>ROUND(I269*H269,2)</f>
        <v>0</v>
      </c>
      <c r="BL269" s="16" t="s">
        <v>480</v>
      </c>
      <c r="BM269" s="173" t="s">
        <v>559</v>
      </c>
    </row>
    <row r="270" spans="1:65" s="2" customFormat="1" ht="19.5">
      <c r="A270" s="33"/>
      <c r="B270" s="34"/>
      <c r="C270" s="35"/>
      <c r="D270" s="177" t="s">
        <v>184</v>
      </c>
      <c r="E270" s="35"/>
      <c r="F270" s="187" t="s">
        <v>556</v>
      </c>
      <c r="G270" s="35"/>
      <c r="H270" s="35"/>
      <c r="I270" s="188"/>
      <c r="J270" s="35"/>
      <c r="K270" s="35"/>
      <c r="L270" s="38"/>
      <c r="M270" s="189"/>
      <c r="N270" s="190"/>
      <c r="O270" s="63"/>
      <c r="P270" s="63"/>
      <c r="Q270" s="63"/>
      <c r="R270" s="63"/>
      <c r="S270" s="63"/>
      <c r="T270" s="64"/>
      <c r="U270" s="33"/>
      <c r="V270" s="33"/>
      <c r="W270" s="33"/>
      <c r="X270" s="33"/>
      <c r="Y270" s="33"/>
      <c r="Z270" s="33"/>
      <c r="AA270" s="33"/>
      <c r="AB270" s="33"/>
      <c r="AC270" s="33"/>
      <c r="AD270" s="33"/>
      <c r="AE270" s="33"/>
      <c r="AT270" s="16" t="s">
        <v>184</v>
      </c>
      <c r="AU270" s="16" t="s">
        <v>83</v>
      </c>
    </row>
    <row r="271" spans="1:65" s="12" customFormat="1" ht="11.25">
      <c r="B271" s="175"/>
      <c r="C271" s="176"/>
      <c r="D271" s="177" t="s">
        <v>179</v>
      </c>
      <c r="E271" s="178" t="s">
        <v>35</v>
      </c>
      <c r="F271" s="179" t="s">
        <v>557</v>
      </c>
      <c r="G271" s="176"/>
      <c r="H271" s="180">
        <v>114.435</v>
      </c>
      <c r="I271" s="181"/>
      <c r="J271" s="176"/>
      <c r="K271" s="176"/>
      <c r="L271" s="182"/>
      <c r="M271" s="183"/>
      <c r="N271" s="184"/>
      <c r="O271" s="184"/>
      <c r="P271" s="184"/>
      <c r="Q271" s="184"/>
      <c r="R271" s="184"/>
      <c r="S271" s="184"/>
      <c r="T271" s="185"/>
      <c r="AT271" s="186" t="s">
        <v>179</v>
      </c>
      <c r="AU271" s="186" t="s">
        <v>83</v>
      </c>
      <c r="AV271" s="12" t="s">
        <v>85</v>
      </c>
      <c r="AW271" s="12" t="s">
        <v>37</v>
      </c>
      <c r="AX271" s="12" t="s">
        <v>83</v>
      </c>
      <c r="AY271" s="186" t="s">
        <v>176</v>
      </c>
    </row>
    <row r="272" spans="1:65" s="2" customFormat="1" ht="48">
      <c r="A272" s="33"/>
      <c r="B272" s="34"/>
      <c r="C272" s="207" t="s">
        <v>560</v>
      </c>
      <c r="D272" s="207" t="s">
        <v>340</v>
      </c>
      <c r="E272" s="208" t="s">
        <v>561</v>
      </c>
      <c r="F272" s="209" t="s">
        <v>562</v>
      </c>
      <c r="G272" s="210" t="s">
        <v>244</v>
      </c>
      <c r="H272" s="211">
        <v>112.16</v>
      </c>
      <c r="I272" s="212"/>
      <c r="J272" s="213">
        <f>ROUND(I272*H272,2)</f>
        <v>0</v>
      </c>
      <c r="K272" s="209" t="s">
        <v>174</v>
      </c>
      <c r="L272" s="38"/>
      <c r="M272" s="214" t="s">
        <v>35</v>
      </c>
      <c r="N272" s="215" t="s">
        <v>47</v>
      </c>
      <c r="O272" s="63"/>
      <c r="P272" s="171">
        <f>O272*H272</f>
        <v>0</v>
      </c>
      <c r="Q272" s="171">
        <v>0</v>
      </c>
      <c r="R272" s="171">
        <f>Q272*H272</f>
        <v>0</v>
      </c>
      <c r="S272" s="171">
        <v>0</v>
      </c>
      <c r="T272" s="172">
        <f>S272*H272</f>
        <v>0</v>
      </c>
      <c r="U272" s="33"/>
      <c r="V272" s="33"/>
      <c r="W272" s="33"/>
      <c r="X272" s="33"/>
      <c r="Y272" s="33"/>
      <c r="Z272" s="33"/>
      <c r="AA272" s="33"/>
      <c r="AB272" s="33"/>
      <c r="AC272" s="33"/>
      <c r="AD272" s="33"/>
      <c r="AE272" s="33"/>
      <c r="AR272" s="173" t="s">
        <v>480</v>
      </c>
      <c r="AT272" s="173" t="s">
        <v>340</v>
      </c>
      <c r="AU272" s="173" t="s">
        <v>83</v>
      </c>
      <c r="AY272" s="16" t="s">
        <v>176</v>
      </c>
      <c r="BE272" s="174">
        <f>IF(N272="základní",J272,0)</f>
        <v>0</v>
      </c>
      <c r="BF272" s="174">
        <f>IF(N272="snížená",J272,0)</f>
        <v>0</v>
      </c>
      <c r="BG272" s="174">
        <f>IF(N272="zákl. přenesená",J272,0)</f>
        <v>0</v>
      </c>
      <c r="BH272" s="174">
        <f>IF(N272="sníž. přenesená",J272,0)</f>
        <v>0</v>
      </c>
      <c r="BI272" s="174">
        <f>IF(N272="nulová",J272,0)</f>
        <v>0</v>
      </c>
      <c r="BJ272" s="16" t="s">
        <v>83</v>
      </c>
      <c r="BK272" s="174">
        <f>ROUND(I272*H272,2)</f>
        <v>0</v>
      </c>
      <c r="BL272" s="16" t="s">
        <v>480</v>
      </c>
      <c r="BM272" s="173" t="s">
        <v>563</v>
      </c>
    </row>
    <row r="273" spans="1:65" s="12" customFormat="1" ht="11.25">
      <c r="B273" s="175"/>
      <c r="C273" s="176"/>
      <c r="D273" s="177" t="s">
        <v>179</v>
      </c>
      <c r="E273" s="178" t="s">
        <v>35</v>
      </c>
      <c r="F273" s="179" t="s">
        <v>564</v>
      </c>
      <c r="G273" s="176"/>
      <c r="H273" s="180">
        <v>112.16</v>
      </c>
      <c r="I273" s="181"/>
      <c r="J273" s="176"/>
      <c r="K273" s="176"/>
      <c r="L273" s="182"/>
      <c r="M273" s="183"/>
      <c r="N273" s="184"/>
      <c r="O273" s="184"/>
      <c r="P273" s="184"/>
      <c r="Q273" s="184"/>
      <c r="R273" s="184"/>
      <c r="S273" s="184"/>
      <c r="T273" s="185"/>
      <c r="AT273" s="186" t="s">
        <v>179</v>
      </c>
      <c r="AU273" s="186" t="s">
        <v>83</v>
      </c>
      <c r="AV273" s="12" t="s">
        <v>85</v>
      </c>
      <c r="AW273" s="12" t="s">
        <v>37</v>
      </c>
      <c r="AX273" s="12" t="s">
        <v>83</v>
      </c>
      <c r="AY273" s="186" t="s">
        <v>176</v>
      </c>
    </row>
    <row r="274" spans="1:65" s="2" customFormat="1" ht="44.25" customHeight="1">
      <c r="A274" s="33"/>
      <c r="B274" s="34"/>
      <c r="C274" s="207" t="s">
        <v>565</v>
      </c>
      <c r="D274" s="207" t="s">
        <v>340</v>
      </c>
      <c r="E274" s="208" t="s">
        <v>566</v>
      </c>
      <c r="F274" s="209" t="s">
        <v>567</v>
      </c>
      <c r="G274" s="210" t="s">
        <v>244</v>
      </c>
      <c r="H274" s="211">
        <v>2.2749999999999999</v>
      </c>
      <c r="I274" s="212"/>
      <c r="J274" s="213">
        <f>ROUND(I274*H274,2)</f>
        <v>0</v>
      </c>
      <c r="K274" s="209" t="s">
        <v>174</v>
      </c>
      <c r="L274" s="38"/>
      <c r="M274" s="214" t="s">
        <v>35</v>
      </c>
      <c r="N274" s="215" t="s">
        <v>47</v>
      </c>
      <c r="O274" s="63"/>
      <c r="P274" s="171">
        <f>O274*H274</f>
        <v>0</v>
      </c>
      <c r="Q274" s="171">
        <v>0</v>
      </c>
      <c r="R274" s="171">
        <f>Q274*H274</f>
        <v>0</v>
      </c>
      <c r="S274" s="171">
        <v>0</v>
      </c>
      <c r="T274" s="172">
        <f>S274*H274</f>
        <v>0</v>
      </c>
      <c r="U274" s="33"/>
      <c r="V274" s="33"/>
      <c r="W274" s="33"/>
      <c r="X274" s="33"/>
      <c r="Y274" s="33"/>
      <c r="Z274" s="33"/>
      <c r="AA274" s="33"/>
      <c r="AB274" s="33"/>
      <c r="AC274" s="33"/>
      <c r="AD274" s="33"/>
      <c r="AE274" s="33"/>
      <c r="AR274" s="173" t="s">
        <v>480</v>
      </c>
      <c r="AT274" s="173" t="s">
        <v>340</v>
      </c>
      <c r="AU274" s="173" t="s">
        <v>83</v>
      </c>
      <c r="AY274" s="16" t="s">
        <v>176</v>
      </c>
      <c r="BE274" s="174">
        <f>IF(N274="základní",J274,0)</f>
        <v>0</v>
      </c>
      <c r="BF274" s="174">
        <f>IF(N274="snížená",J274,0)</f>
        <v>0</v>
      </c>
      <c r="BG274" s="174">
        <f>IF(N274="zákl. přenesená",J274,0)</f>
        <v>0</v>
      </c>
      <c r="BH274" s="174">
        <f>IF(N274="sníž. přenesená",J274,0)</f>
        <v>0</v>
      </c>
      <c r="BI274" s="174">
        <f>IF(N274="nulová",J274,0)</f>
        <v>0</v>
      </c>
      <c r="BJ274" s="16" t="s">
        <v>83</v>
      </c>
      <c r="BK274" s="174">
        <f>ROUND(I274*H274,2)</f>
        <v>0</v>
      </c>
      <c r="BL274" s="16" t="s">
        <v>480</v>
      </c>
      <c r="BM274" s="173" t="s">
        <v>568</v>
      </c>
    </row>
    <row r="275" spans="1:65" s="12" customFormat="1" ht="11.25">
      <c r="B275" s="175"/>
      <c r="C275" s="176"/>
      <c r="D275" s="177" t="s">
        <v>179</v>
      </c>
      <c r="E275" s="178" t="s">
        <v>35</v>
      </c>
      <c r="F275" s="179" t="s">
        <v>569</v>
      </c>
      <c r="G275" s="176"/>
      <c r="H275" s="180">
        <v>2.2749999999999999</v>
      </c>
      <c r="I275" s="181"/>
      <c r="J275" s="176"/>
      <c r="K275" s="176"/>
      <c r="L275" s="182"/>
      <c r="M275" s="216"/>
      <c r="N275" s="217"/>
      <c r="O275" s="217"/>
      <c r="P275" s="217"/>
      <c r="Q275" s="217"/>
      <c r="R275" s="217"/>
      <c r="S275" s="217"/>
      <c r="T275" s="218"/>
      <c r="AT275" s="186" t="s">
        <v>179</v>
      </c>
      <c r="AU275" s="186" t="s">
        <v>83</v>
      </c>
      <c r="AV275" s="12" t="s">
        <v>85</v>
      </c>
      <c r="AW275" s="12" t="s">
        <v>37</v>
      </c>
      <c r="AX275" s="12" t="s">
        <v>83</v>
      </c>
      <c r="AY275" s="186" t="s">
        <v>176</v>
      </c>
    </row>
    <row r="276" spans="1:65" s="2" customFormat="1" ht="6.95" customHeight="1">
      <c r="A276" s="33"/>
      <c r="B276" s="46"/>
      <c r="C276" s="47"/>
      <c r="D276" s="47"/>
      <c r="E276" s="47"/>
      <c r="F276" s="47"/>
      <c r="G276" s="47"/>
      <c r="H276" s="47"/>
      <c r="I276" s="47"/>
      <c r="J276" s="47"/>
      <c r="K276" s="47"/>
      <c r="L276" s="38"/>
      <c r="M276" s="33"/>
      <c r="O276" s="33"/>
      <c r="P276" s="33"/>
      <c r="Q276" s="33"/>
      <c r="R276" s="33"/>
      <c r="S276" s="33"/>
      <c r="T276" s="33"/>
      <c r="U276" s="33"/>
      <c r="V276" s="33"/>
      <c r="W276" s="33"/>
      <c r="X276" s="33"/>
      <c r="Y276" s="33"/>
      <c r="Z276" s="33"/>
      <c r="AA276" s="33"/>
      <c r="AB276" s="33"/>
      <c r="AC276" s="33"/>
      <c r="AD276" s="33"/>
      <c r="AE276" s="33"/>
    </row>
  </sheetData>
  <sheetProtection algorithmName="SHA-512" hashValue="gzXLQBHGCp6y0mDQJZEFytWE6b7+M3ei6qRqzyAF/OSM+5iVE09a5ClxFofy7yQcxwfzw8Yf7JIs9TAHUJxk6Q==" saltValue="48x+JjYYu5Bdy3QRc/5gC5uItzlrxvc0VK9swdgpoiOoEad2iGL56olCW0j/Bn3AnHw90QnIRlbZ/c1H1Eq+WA==" spinCount="100000" sheet="1" objects="1" scenarios="1" formatColumns="0" formatRows="0" autoFilter="0"/>
  <autoFilter ref="C87:K27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0" workbookViewId="0">
      <selection activeCell="X90" sqref="X9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93</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145</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570</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ROUND((SUM(BE85:BE94)),  2)</f>
        <v>0</v>
      </c>
      <c r="G35" s="33"/>
      <c r="H35" s="33"/>
      <c r="I35" s="123">
        <v>0.21</v>
      </c>
      <c r="J35" s="122">
        <f>ROUND(((SUM(BE85:BE94))*I35),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ROUND((SUM(BF85:BF94)),  2)</f>
        <v>0</v>
      </c>
      <c r="G36" s="33"/>
      <c r="H36" s="33"/>
      <c r="I36" s="123">
        <v>0.15</v>
      </c>
      <c r="J36" s="122">
        <f>ROUND(((SUM(BF85:BF94))*I36),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ROUND((SUM(BG85:BG94)),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ROUND((SUM(BH85:BH94)),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ROUND((SUM(BI85:BI94)),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145</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01.2 - Materíál dodávaný zadavatelem - NEOCEŇOVAT!</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153</v>
      </c>
    </row>
    <row r="64" spans="1:47" s="2" customFormat="1" ht="21.75"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157</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357" t="str">
        <f>E7</f>
        <v>KR_Oprava trati v úseku Číčenice - Vodňany_bez_mat_zadavatele</v>
      </c>
      <c r="F73" s="358"/>
      <c r="G73" s="358"/>
      <c r="H73" s="358"/>
      <c r="I73" s="35"/>
      <c r="J73" s="35"/>
      <c r="K73" s="35"/>
      <c r="L73" s="112"/>
      <c r="S73" s="33"/>
      <c r="T73" s="33"/>
      <c r="U73" s="33"/>
      <c r="V73" s="33"/>
      <c r="W73" s="33"/>
      <c r="X73" s="33"/>
      <c r="Y73" s="33"/>
      <c r="Z73" s="33"/>
      <c r="AA73" s="33"/>
      <c r="AB73" s="33"/>
      <c r="AC73" s="33"/>
      <c r="AD73" s="33"/>
      <c r="AE73" s="33"/>
    </row>
    <row r="74" spans="1:31" s="1" customFormat="1" ht="12" customHeight="1">
      <c r="B74" s="20"/>
      <c r="C74" s="28" t="s">
        <v>144</v>
      </c>
      <c r="D74" s="21"/>
      <c r="E74" s="21"/>
      <c r="F74" s="21"/>
      <c r="G74" s="21"/>
      <c r="H74" s="21"/>
      <c r="I74" s="21"/>
      <c r="J74" s="21"/>
      <c r="K74" s="21"/>
      <c r="L74" s="19"/>
    </row>
    <row r="75" spans="1:31" s="2" customFormat="1" ht="16.5" customHeight="1">
      <c r="A75" s="33"/>
      <c r="B75" s="34"/>
      <c r="C75" s="35"/>
      <c r="D75" s="35"/>
      <c r="E75" s="357" t="s">
        <v>145</v>
      </c>
      <c r="F75" s="359"/>
      <c r="G75" s="359"/>
      <c r="H75" s="359"/>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146</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306" t="str">
        <f>E11</f>
        <v>SO 01.2 - Materíál dodávaný zadavatelem - NEOCEŇOVAT!</v>
      </c>
      <c r="F77" s="359"/>
      <c r="G77" s="359"/>
      <c r="H77" s="359"/>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197 dle JŘ, TÚ Číčenice - Vodňany</v>
      </c>
      <c r="G79" s="35"/>
      <c r="H79" s="35"/>
      <c r="I79" s="28" t="s">
        <v>24</v>
      </c>
      <c r="J79" s="58" t="str">
        <f>IF(J14="","",J14)</f>
        <v>1. 4. 2021</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158</v>
      </c>
      <c r="D84" s="153" t="s">
        <v>61</v>
      </c>
      <c r="E84" s="153" t="s">
        <v>57</v>
      </c>
      <c r="F84" s="153" t="s">
        <v>58</v>
      </c>
      <c r="G84" s="153" t="s">
        <v>159</v>
      </c>
      <c r="H84" s="153" t="s">
        <v>160</v>
      </c>
      <c r="I84" s="153" t="s">
        <v>161</v>
      </c>
      <c r="J84" s="153" t="s">
        <v>152</v>
      </c>
      <c r="K84" s="154" t="s">
        <v>162</v>
      </c>
      <c r="L84" s="155"/>
      <c r="M84" s="67" t="s">
        <v>35</v>
      </c>
      <c r="N84" s="68" t="s">
        <v>46</v>
      </c>
      <c r="O84" s="68" t="s">
        <v>163</v>
      </c>
      <c r="P84" s="68" t="s">
        <v>164</v>
      </c>
      <c r="Q84" s="68" t="s">
        <v>165</v>
      </c>
      <c r="R84" s="68" t="s">
        <v>166</v>
      </c>
      <c r="S84" s="68" t="s">
        <v>167</v>
      </c>
      <c r="T84" s="69" t="s">
        <v>168</v>
      </c>
      <c r="U84" s="150"/>
      <c r="V84" s="150"/>
      <c r="W84" s="150"/>
      <c r="X84" s="150"/>
      <c r="Y84" s="150"/>
      <c r="Z84" s="150"/>
      <c r="AA84" s="150"/>
      <c r="AB84" s="150"/>
      <c r="AC84" s="150"/>
      <c r="AD84" s="150"/>
      <c r="AE84" s="150"/>
    </row>
    <row r="85" spans="1:65" s="2" customFormat="1" ht="22.9" customHeight="1">
      <c r="A85" s="33"/>
      <c r="B85" s="34"/>
      <c r="C85" s="74" t="s">
        <v>169</v>
      </c>
      <c r="D85" s="35"/>
      <c r="E85" s="35"/>
      <c r="F85" s="35"/>
      <c r="G85" s="35"/>
      <c r="H85" s="35"/>
      <c r="I85" s="35"/>
      <c r="J85" s="156">
        <f>BK85</f>
        <v>0</v>
      </c>
      <c r="K85" s="35"/>
      <c r="L85" s="38"/>
      <c r="M85" s="70"/>
      <c r="N85" s="157"/>
      <c r="O85" s="71"/>
      <c r="P85" s="158">
        <f>SUM(P86:P94)</f>
        <v>0</v>
      </c>
      <c r="Q85" s="71"/>
      <c r="R85" s="158">
        <f>SUM(R86:R94)</f>
        <v>414.4264</v>
      </c>
      <c r="S85" s="71"/>
      <c r="T85" s="159">
        <f>SUM(T86:T94)</f>
        <v>0</v>
      </c>
      <c r="U85" s="33"/>
      <c r="V85" s="33"/>
      <c r="W85" s="33"/>
      <c r="X85" s="33"/>
      <c r="Y85" s="33"/>
      <c r="Z85" s="33"/>
      <c r="AA85" s="33"/>
      <c r="AB85" s="33"/>
      <c r="AC85" s="33"/>
      <c r="AD85" s="33"/>
      <c r="AE85" s="33"/>
      <c r="AT85" s="16" t="s">
        <v>75</v>
      </c>
      <c r="AU85" s="16" t="s">
        <v>153</v>
      </c>
      <c r="BK85" s="160">
        <f>SUM(BK86:BK94)</f>
        <v>0</v>
      </c>
    </row>
    <row r="86" spans="1:65" s="2" customFormat="1" ht="16.5" customHeight="1">
      <c r="A86" s="33"/>
      <c r="B86" s="34"/>
      <c r="C86" s="161" t="s">
        <v>83</v>
      </c>
      <c r="D86" s="161" t="s">
        <v>170</v>
      </c>
      <c r="E86" s="162" t="s">
        <v>571</v>
      </c>
      <c r="F86" s="163" t="s">
        <v>572</v>
      </c>
      <c r="G86" s="164" t="s">
        <v>173</v>
      </c>
      <c r="H86" s="165">
        <v>92</v>
      </c>
      <c r="I86" s="368">
        <v>0</v>
      </c>
      <c r="J86" s="167">
        <f>ROUND(I86*H86,2)</f>
        <v>0</v>
      </c>
      <c r="K86" s="163" t="s">
        <v>174</v>
      </c>
      <c r="L86" s="168"/>
      <c r="M86" s="169" t="s">
        <v>35</v>
      </c>
      <c r="N86" s="170" t="s">
        <v>47</v>
      </c>
      <c r="O86" s="63"/>
      <c r="P86" s="171">
        <f>O86*H86</f>
        <v>0</v>
      </c>
      <c r="Q86" s="171">
        <v>4.5022500000000001</v>
      </c>
      <c r="R86" s="171">
        <f>Q86*H86</f>
        <v>414.20699999999999</v>
      </c>
      <c r="S86" s="171">
        <v>0</v>
      </c>
      <c r="T86" s="172">
        <f>S86*H86</f>
        <v>0</v>
      </c>
      <c r="U86" s="33"/>
      <c r="V86" s="33"/>
      <c r="W86" s="33"/>
      <c r="X86" s="33"/>
      <c r="Y86" s="33"/>
      <c r="Z86" s="33"/>
      <c r="AA86" s="33"/>
      <c r="AB86" s="33"/>
      <c r="AC86" s="33"/>
      <c r="AD86" s="33"/>
      <c r="AE86" s="33"/>
      <c r="AR86" s="173" t="s">
        <v>175</v>
      </c>
      <c r="AT86" s="173" t="s">
        <v>170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573</v>
      </c>
    </row>
    <row r="87" spans="1:65" s="2" customFormat="1" ht="58.5">
      <c r="A87" s="33"/>
      <c r="B87" s="34"/>
      <c r="C87" s="35"/>
      <c r="D87" s="177" t="s">
        <v>184</v>
      </c>
      <c r="E87" s="35"/>
      <c r="F87" s="187" t="s">
        <v>574</v>
      </c>
      <c r="G87" s="35"/>
      <c r="H87" s="35"/>
      <c r="I87" s="188"/>
      <c r="J87" s="35"/>
      <c r="K87" s="35"/>
      <c r="L87" s="38"/>
      <c r="M87" s="189"/>
      <c r="N87" s="190"/>
      <c r="O87" s="63"/>
      <c r="P87" s="63"/>
      <c r="Q87" s="63"/>
      <c r="R87" s="63"/>
      <c r="S87" s="63"/>
      <c r="T87" s="64"/>
      <c r="U87" s="33"/>
      <c r="V87" s="33"/>
      <c r="W87" s="33"/>
      <c r="X87" s="33"/>
      <c r="Y87" s="33"/>
      <c r="Z87" s="33"/>
      <c r="AA87" s="33"/>
      <c r="AB87" s="33"/>
      <c r="AC87" s="33"/>
      <c r="AD87" s="33"/>
      <c r="AE87" s="33"/>
      <c r="AT87" s="16" t="s">
        <v>184</v>
      </c>
      <c r="AU87" s="16" t="s">
        <v>76</v>
      </c>
    </row>
    <row r="88" spans="1:65" s="12" customFormat="1" ht="11.25">
      <c r="B88" s="175"/>
      <c r="C88" s="176"/>
      <c r="D88" s="177" t="s">
        <v>179</v>
      </c>
      <c r="E88" s="178" t="s">
        <v>35</v>
      </c>
      <c r="F88" s="179" t="s">
        <v>575</v>
      </c>
      <c r="G88" s="176"/>
      <c r="H88" s="180">
        <v>92</v>
      </c>
      <c r="I88" s="181"/>
      <c r="J88" s="176"/>
      <c r="K88" s="176"/>
      <c r="L88" s="182"/>
      <c r="M88" s="183"/>
      <c r="N88" s="184"/>
      <c r="O88" s="184"/>
      <c r="P88" s="184"/>
      <c r="Q88" s="184"/>
      <c r="R88" s="184"/>
      <c r="S88" s="184"/>
      <c r="T88" s="185"/>
      <c r="AT88" s="186" t="s">
        <v>179</v>
      </c>
      <c r="AU88" s="186" t="s">
        <v>76</v>
      </c>
      <c r="AV88" s="12" t="s">
        <v>85</v>
      </c>
      <c r="AW88" s="12" t="s">
        <v>37</v>
      </c>
      <c r="AX88" s="12" t="s">
        <v>83</v>
      </c>
      <c r="AY88" s="186" t="s">
        <v>176</v>
      </c>
    </row>
    <row r="89" spans="1:65" s="2" customFormat="1" ht="16.5" customHeight="1">
      <c r="A89" s="33"/>
      <c r="B89" s="34"/>
      <c r="C89" s="161" t="s">
        <v>85</v>
      </c>
      <c r="D89" s="161" t="s">
        <v>170</v>
      </c>
      <c r="E89" s="162" t="s">
        <v>576</v>
      </c>
      <c r="F89" s="163" t="s">
        <v>577</v>
      </c>
      <c r="G89" s="164" t="s">
        <v>173</v>
      </c>
      <c r="H89" s="165">
        <v>4</v>
      </c>
      <c r="I89" s="368">
        <v>0</v>
      </c>
      <c r="J89" s="167">
        <f>ROUND(I89*H89,2)</f>
        <v>0</v>
      </c>
      <c r="K89" s="163" t="s">
        <v>35</v>
      </c>
      <c r="L89" s="168"/>
      <c r="M89" s="169" t="s">
        <v>35</v>
      </c>
      <c r="N89" s="170" t="s">
        <v>47</v>
      </c>
      <c r="O89" s="63"/>
      <c r="P89" s="171">
        <f>O89*H89</f>
        <v>0</v>
      </c>
      <c r="Q89" s="171">
        <v>5.4850000000000003E-2</v>
      </c>
      <c r="R89" s="171">
        <f>Q89*H89</f>
        <v>0.21940000000000001</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578</v>
      </c>
    </row>
    <row r="90" spans="1:65" s="2" customFormat="1" ht="58.5">
      <c r="A90" s="33"/>
      <c r="B90" s="34"/>
      <c r="C90" s="35"/>
      <c r="D90" s="177" t="s">
        <v>184</v>
      </c>
      <c r="E90" s="35"/>
      <c r="F90" s="187" t="s">
        <v>574</v>
      </c>
      <c r="G90" s="35"/>
      <c r="H90" s="35"/>
      <c r="I90" s="188"/>
      <c r="J90" s="35"/>
      <c r="K90" s="35"/>
      <c r="L90" s="38"/>
      <c r="M90" s="189"/>
      <c r="N90" s="190"/>
      <c r="O90" s="63"/>
      <c r="P90" s="63"/>
      <c r="Q90" s="63"/>
      <c r="R90" s="63"/>
      <c r="S90" s="63"/>
      <c r="T90" s="64"/>
      <c r="U90" s="33"/>
      <c r="V90" s="33"/>
      <c r="W90" s="33"/>
      <c r="X90" s="33"/>
      <c r="Y90" s="33"/>
      <c r="Z90" s="33"/>
      <c r="AA90" s="33"/>
      <c r="AB90" s="33"/>
      <c r="AC90" s="33"/>
      <c r="AD90" s="33"/>
      <c r="AE90" s="33"/>
      <c r="AT90" s="16" t="s">
        <v>184</v>
      </c>
      <c r="AU90" s="16" t="s">
        <v>76</v>
      </c>
    </row>
    <row r="91" spans="1:65" s="12" customFormat="1" ht="11.25">
      <c r="B91" s="175"/>
      <c r="C91" s="176"/>
      <c r="D91" s="177" t="s">
        <v>179</v>
      </c>
      <c r="E91" s="178" t="s">
        <v>35</v>
      </c>
      <c r="F91" s="179" t="s">
        <v>412</v>
      </c>
      <c r="G91" s="176"/>
      <c r="H91" s="180">
        <v>4</v>
      </c>
      <c r="I91" s="181"/>
      <c r="J91" s="176"/>
      <c r="K91" s="176"/>
      <c r="L91" s="182"/>
      <c r="M91" s="183"/>
      <c r="N91" s="184"/>
      <c r="O91" s="184"/>
      <c r="P91" s="184"/>
      <c r="Q91" s="184"/>
      <c r="R91" s="184"/>
      <c r="S91" s="184"/>
      <c r="T91" s="185"/>
      <c r="AT91" s="186" t="s">
        <v>179</v>
      </c>
      <c r="AU91" s="186" t="s">
        <v>76</v>
      </c>
      <c r="AV91" s="12" t="s">
        <v>85</v>
      </c>
      <c r="AW91" s="12" t="s">
        <v>37</v>
      </c>
      <c r="AX91" s="12" t="s">
        <v>83</v>
      </c>
      <c r="AY91" s="186" t="s">
        <v>176</v>
      </c>
    </row>
    <row r="92" spans="1:65" s="2" customFormat="1" ht="16.5" customHeight="1">
      <c r="A92" s="33"/>
      <c r="B92" s="34"/>
      <c r="C92" s="161" t="s">
        <v>187</v>
      </c>
      <c r="D92" s="161" t="s">
        <v>170</v>
      </c>
      <c r="E92" s="162" t="s">
        <v>579</v>
      </c>
      <c r="F92" s="163" t="s">
        <v>580</v>
      </c>
      <c r="G92" s="164" t="s">
        <v>173</v>
      </c>
      <c r="H92" s="165">
        <v>5579</v>
      </c>
      <c r="I92" s="368">
        <v>0</v>
      </c>
      <c r="J92" s="167">
        <f>ROUND(I92*H92,2)</f>
        <v>0</v>
      </c>
      <c r="K92" s="163" t="s">
        <v>174</v>
      </c>
      <c r="L92" s="168"/>
      <c r="M92" s="169" t="s">
        <v>35</v>
      </c>
      <c r="N92" s="170" t="s">
        <v>47</v>
      </c>
      <c r="O92" s="63"/>
      <c r="P92" s="171">
        <f>O92*H92</f>
        <v>0</v>
      </c>
      <c r="Q92" s="171">
        <v>0</v>
      </c>
      <c r="R92" s="171">
        <f>Q92*H92</f>
        <v>0</v>
      </c>
      <c r="S92" s="171">
        <v>0</v>
      </c>
      <c r="T92" s="172">
        <f>S92*H92</f>
        <v>0</v>
      </c>
      <c r="U92" s="33"/>
      <c r="V92" s="33"/>
      <c r="W92" s="33"/>
      <c r="X92" s="33"/>
      <c r="Y92" s="33"/>
      <c r="Z92" s="33"/>
      <c r="AA92" s="33"/>
      <c r="AB92" s="33"/>
      <c r="AC92" s="33"/>
      <c r="AD92" s="33"/>
      <c r="AE92" s="33"/>
      <c r="AR92" s="173" t="s">
        <v>175</v>
      </c>
      <c r="AT92" s="173" t="s">
        <v>170</v>
      </c>
      <c r="AU92" s="173" t="s">
        <v>76</v>
      </c>
      <c r="AY92" s="16" t="s">
        <v>176</v>
      </c>
      <c r="BE92" s="174">
        <f>IF(N92="základní",J92,0)</f>
        <v>0</v>
      </c>
      <c r="BF92" s="174">
        <f>IF(N92="snížená",J92,0)</f>
        <v>0</v>
      </c>
      <c r="BG92" s="174">
        <f>IF(N92="zákl. přenesená",J92,0)</f>
        <v>0</v>
      </c>
      <c r="BH92" s="174">
        <f>IF(N92="sníž. přenesená",J92,0)</f>
        <v>0</v>
      </c>
      <c r="BI92" s="174">
        <f>IF(N92="nulová",J92,0)</f>
        <v>0</v>
      </c>
      <c r="BJ92" s="16" t="s">
        <v>83</v>
      </c>
      <c r="BK92" s="174">
        <f>ROUND(I92*H92,2)</f>
        <v>0</v>
      </c>
      <c r="BL92" s="16" t="s">
        <v>177</v>
      </c>
      <c r="BM92" s="173" t="s">
        <v>581</v>
      </c>
    </row>
    <row r="93" spans="1:65" s="2" customFormat="1" ht="68.25">
      <c r="A93" s="33"/>
      <c r="B93" s="34"/>
      <c r="C93" s="35"/>
      <c r="D93" s="177" t="s">
        <v>184</v>
      </c>
      <c r="E93" s="35"/>
      <c r="F93" s="187" t="s">
        <v>582</v>
      </c>
      <c r="G93" s="35"/>
      <c r="H93" s="35"/>
      <c r="I93" s="188"/>
      <c r="J93" s="35"/>
      <c r="K93" s="35"/>
      <c r="L93" s="38"/>
      <c r="M93" s="189"/>
      <c r="N93" s="190"/>
      <c r="O93" s="63"/>
      <c r="P93" s="63"/>
      <c r="Q93" s="63"/>
      <c r="R93" s="63"/>
      <c r="S93" s="63"/>
      <c r="T93" s="64"/>
      <c r="U93" s="33"/>
      <c r="V93" s="33"/>
      <c r="W93" s="33"/>
      <c r="X93" s="33"/>
      <c r="Y93" s="33"/>
      <c r="Z93" s="33"/>
      <c r="AA93" s="33"/>
      <c r="AB93" s="33"/>
      <c r="AC93" s="33"/>
      <c r="AD93" s="33"/>
      <c r="AE93" s="33"/>
      <c r="AT93" s="16" t="s">
        <v>184</v>
      </c>
      <c r="AU93" s="16" t="s">
        <v>76</v>
      </c>
    </row>
    <row r="94" spans="1:65" s="12" customFormat="1" ht="11.25">
      <c r="B94" s="175"/>
      <c r="C94" s="176"/>
      <c r="D94" s="177" t="s">
        <v>179</v>
      </c>
      <c r="E94" s="178" t="s">
        <v>35</v>
      </c>
      <c r="F94" s="179" t="s">
        <v>583</v>
      </c>
      <c r="G94" s="176"/>
      <c r="H94" s="180">
        <v>5579</v>
      </c>
      <c r="I94" s="181"/>
      <c r="J94" s="176"/>
      <c r="K94" s="176"/>
      <c r="L94" s="182"/>
      <c r="M94" s="216"/>
      <c r="N94" s="217"/>
      <c r="O94" s="217"/>
      <c r="P94" s="217"/>
      <c r="Q94" s="217"/>
      <c r="R94" s="217"/>
      <c r="S94" s="217"/>
      <c r="T94" s="218"/>
      <c r="AT94" s="186" t="s">
        <v>179</v>
      </c>
      <c r="AU94" s="186" t="s">
        <v>76</v>
      </c>
      <c r="AV94" s="12" t="s">
        <v>85</v>
      </c>
      <c r="AW94" s="12" t="s">
        <v>37</v>
      </c>
      <c r="AX94" s="12" t="s">
        <v>83</v>
      </c>
      <c r="AY94" s="186" t="s">
        <v>176</v>
      </c>
    </row>
    <row r="95" spans="1:65" s="2" customFormat="1" ht="6.95" customHeight="1">
      <c r="A95" s="33"/>
      <c r="B95" s="46"/>
      <c r="C95" s="47"/>
      <c r="D95" s="47"/>
      <c r="E95" s="47"/>
      <c r="F95" s="47"/>
      <c r="G95" s="47"/>
      <c r="H95" s="47"/>
      <c r="I95" s="47"/>
      <c r="J95" s="47"/>
      <c r="K95" s="47"/>
      <c r="L95" s="38"/>
      <c r="M95" s="33"/>
      <c r="O95" s="33"/>
      <c r="P95" s="33"/>
      <c r="Q95" s="33"/>
      <c r="R95" s="33"/>
      <c r="S95" s="33"/>
      <c r="T95" s="33"/>
      <c r="U95" s="33"/>
      <c r="V95" s="33"/>
      <c r="W95" s="33"/>
      <c r="X95" s="33"/>
      <c r="Y95" s="33"/>
      <c r="Z95" s="33"/>
      <c r="AA95" s="33"/>
      <c r="AB95" s="33"/>
      <c r="AC95" s="33"/>
      <c r="AD95" s="33"/>
      <c r="AE95" s="33"/>
    </row>
  </sheetData>
  <sheetProtection algorithmName="SHA-512" hashValue="w5ZW5KZZqVqmCXdHpD0+690SocHElHZ2oRlWo5g3Tfq7LabziUsb36yscamn6+/jfvTS/4GlzNqmbOP01F0+pA==" saltValue="vESdKMMUNANwceWjWtGIT0jgGDNmb23JFDlCC722Oi0hl4hfx/13fOnUD3LJl0PWWwlCGShFvDT59Ja4XGUeLQ=="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98</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584</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585</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ROUND((SUM(BE88:BE162)),  2)</f>
        <v>0</v>
      </c>
      <c r="G35" s="33"/>
      <c r="H35" s="33"/>
      <c r="I35" s="123">
        <v>0.21</v>
      </c>
      <c r="J35" s="122">
        <f>ROUND(((SUM(BE88:BE162))*I35),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ROUND((SUM(BF88:BF162)),  2)</f>
        <v>0</v>
      </c>
      <c r="G36" s="33"/>
      <c r="H36" s="33"/>
      <c r="I36" s="123">
        <v>0.15</v>
      </c>
      <c r="J36" s="122">
        <f>ROUND(((SUM(BF88:BF162))*I36),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ROUND((SUM(BG88:BG162)),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ROUND((SUM(BH88:BH162)),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ROUND((SUM(BI88:BI162)),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584</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02.1 - Železniční svršek</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153</v>
      </c>
    </row>
    <row r="64" spans="1:47" s="9" customFormat="1" ht="24.95" customHeight="1">
      <c r="B64" s="139"/>
      <c r="C64" s="140"/>
      <c r="D64" s="141" t="s">
        <v>154</v>
      </c>
      <c r="E64" s="142"/>
      <c r="F64" s="142"/>
      <c r="G64" s="142"/>
      <c r="H64" s="142"/>
      <c r="I64" s="142"/>
      <c r="J64" s="143">
        <f>J103</f>
        <v>0</v>
      </c>
      <c r="K64" s="140"/>
      <c r="L64" s="144"/>
    </row>
    <row r="65" spans="1:31" s="10" customFormat="1" ht="19.899999999999999" customHeight="1">
      <c r="B65" s="145"/>
      <c r="C65" s="96"/>
      <c r="D65" s="146" t="s">
        <v>155</v>
      </c>
      <c r="E65" s="147"/>
      <c r="F65" s="147"/>
      <c r="G65" s="147"/>
      <c r="H65" s="147"/>
      <c r="I65" s="147"/>
      <c r="J65" s="148">
        <f>J104</f>
        <v>0</v>
      </c>
      <c r="K65" s="96"/>
      <c r="L65" s="149"/>
    </row>
    <row r="66" spans="1:31" s="9" customFormat="1" ht="24.95" customHeight="1">
      <c r="B66" s="139"/>
      <c r="C66" s="140"/>
      <c r="D66" s="141" t="s">
        <v>156</v>
      </c>
      <c r="E66" s="142"/>
      <c r="F66" s="142"/>
      <c r="G66" s="142"/>
      <c r="H66" s="142"/>
      <c r="I66" s="142"/>
      <c r="J66" s="143">
        <f>J133</f>
        <v>0</v>
      </c>
      <c r="K66" s="140"/>
      <c r="L66" s="144"/>
    </row>
    <row r="67" spans="1:31" s="2" customFormat="1" ht="21.75"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157</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57" t="str">
        <f>E7</f>
        <v>KR_Oprava trati v úseku Číčenice - Vodňany_bez_mat_zadavatele</v>
      </c>
      <c r="F76" s="358"/>
      <c r="G76" s="358"/>
      <c r="H76" s="358"/>
      <c r="I76" s="35"/>
      <c r="J76" s="35"/>
      <c r="K76" s="35"/>
      <c r="L76" s="112"/>
      <c r="S76" s="33"/>
      <c r="T76" s="33"/>
      <c r="U76" s="33"/>
      <c r="V76" s="33"/>
      <c r="W76" s="33"/>
      <c r="X76" s="33"/>
      <c r="Y76" s="33"/>
      <c r="Z76" s="33"/>
      <c r="AA76" s="33"/>
      <c r="AB76" s="33"/>
      <c r="AC76" s="33"/>
      <c r="AD76" s="33"/>
      <c r="AE76" s="33"/>
    </row>
    <row r="77" spans="1:31" s="1" customFormat="1" ht="12" customHeight="1">
      <c r="B77" s="20"/>
      <c r="C77" s="28" t="s">
        <v>144</v>
      </c>
      <c r="D77" s="21"/>
      <c r="E77" s="21"/>
      <c r="F77" s="21"/>
      <c r="G77" s="21"/>
      <c r="H77" s="21"/>
      <c r="I77" s="21"/>
      <c r="J77" s="21"/>
      <c r="K77" s="21"/>
      <c r="L77" s="19"/>
    </row>
    <row r="78" spans="1:31" s="2" customFormat="1" ht="16.5" customHeight="1">
      <c r="A78" s="33"/>
      <c r="B78" s="34"/>
      <c r="C78" s="35"/>
      <c r="D78" s="35"/>
      <c r="E78" s="357" t="s">
        <v>584</v>
      </c>
      <c r="F78" s="359"/>
      <c r="G78" s="359"/>
      <c r="H78" s="359"/>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146</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306" t="str">
        <f>E11</f>
        <v>SO 02.1 - Železniční svršek</v>
      </c>
      <c r="F80" s="359"/>
      <c r="G80" s="359"/>
      <c r="H80" s="359"/>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197 dle JŘ, TÚ Číčenice - Vodňany</v>
      </c>
      <c r="G82" s="35"/>
      <c r="H82" s="35"/>
      <c r="I82" s="28" t="s">
        <v>24</v>
      </c>
      <c r="J82" s="58" t="str">
        <f>IF(J14="","",J14)</f>
        <v>1. 4. 2021</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158</v>
      </c>
      <c r="D87" s="153" t="s">
        <v>61</v>
      </c>
      <c r="E87" s="153" t="s">
        <v>57</v>
      </c>
      <c r="F87" s="153" t="s">
        <v>58</v>
      </c>
      <c r="G87" s="153" t="s">
        <v>159</v>
      </c>
      <c r="H87" s="153" t="s">
        <v>160</v>
      </c>
      <c r="I87" s="153" t="s">
        <v>161</v>
      </c>
      <c r="J87" s="153" t="s">
        <v>152</v>
      </c>
      <c r="K87" s="154" t="s">
        <v>162</v>
      </c>
      <c r="L87" s="155"/>
      <c r="M87" s="67" t="s">
        <v>35</v>
      </c>
      <c r="N87" s="68" t="s">
        <v>46</v>
      </c>
      <c r="O87" s="68" t="s">
        <v>163</v>
      </c>
      <c r="P87" s="68" t="s">
        <v>164</v>
      </c>
      <c r="Q87" s="68" t="s">
        <v>165</v>
      </c>
      <c r="R87" s="68" t="s">
        <v>166</v>
      </c>
      <c r="S87" s="68" t="s">
        <v>167</v>
      </c>
      <c r="T87" s="69" t="s">
        <v>168</v>
      </c>
      <c r="U87" s="150"/>
      <c r="V87" s="150"/>
      <c r="W87" s="150"/>
      <c r="X87" s="150"/>
      <c r="Y87" s="150"/>
      <c r="Z87" s="150"/>
      <c r="AA87" s="150"/>
      <c r="AB87" s="150"/>
      <c r="AC87" s="150"/>
      <c r="AD87" s="150"/>
      <c r="AE87" s="150"/>
    </row>
    <row r="88" spans="1:65" s="2" customFormat="1" ht="22.9" customHeight="1">
      <c r="A88" s="33"/>
      <c r="B88" s="34"/>
      <c r="C88" s="74" t="s">
        <v>169</v>
      </c>
      <c r="D88" s="35"/>
      <c r="E88" s="35"/>
      <c r="F88" s="35"/>
      <c r="G88" s="35"/>
      <c r="H88" s="35"/>
      <c r="I88" s="35"/>
      <c r="J88" s="156">
        <f>BK88</f>
        <v>0</v>
      </c>
      <c r="K88" s="35"/>
      <c r="L88" s="38"/>
      <c r="M88" s="70"/>
      <c r="N88" s="157"/>
      <c r="O88" s="71"/>
      <c r="P88" s="158">
        <f>P89+SUM(P90:P103)+P133</f>
        <v>0</v>
      </c>
      <c r="Q88" s="71"/>
      <c r="R88" s="158">
        <f>R89+SUM(R90:R103)+R133</f>
        <v>5.06318</v>
      </c>
      <c r="S88" s="71"/>
      <c r="T88" s="159">
        <f>T89+SUM(T90:T103)+T133</f>
        <v>0</v>
      </c>
      <c r="U88" s="33"/>
      <c r="V88" s="33"/>
      <c r="W88" s="33"/>
      <c r="X88" s="33"/>
      <c r="Y88" s="33"/>
      <c r="Z88" s="33"/>
      <c r="AA88" s="33"/>
      <c r="AB88" s="33"/>
      <c r="AC88" s="33"/>
      <c r="AD88" s="33"/>
      <c r="AE88" s="33"/>
      <c r="AT88" s="16" t="s">
        <v>75</v>
      </c>
      <c r="AU88" s="16" t="s">
        <v>153</v>
      </c>
      <c r="BK88" s="160">
        <f>BK89+SUM(BK90:BK103)+BK133</f>
        <v>0</v>
      </c>
    </row>
    <row r="89" spans="1:65" s="2" customFormat="1" ht="16.5" customHeight="1">
      <c r="A89" s="33"/>
      <c r="B89" s="34"/>
      <c r="C89" s="161" t="s">
        <v>83</v>
      </c>
      <c r="D89" s="161" t="s">
        <v>170</v>
      </c>
      <c r="E89" s="162" t="s">
        <v>586</v>
      </c>
      <c r="F89" s="163" t="s">
        <v>587</v>
      </c>
      <c r="G89" s="164" t="s">
        <v>173</v>
      </c>
      <c r="H89" s="165">
        <v>52</v>
      </c>
      <c r="I89" s="166"/>
      <c r="J89" s="167">
        <f>ROUND(I89*H89,2)</f>
        <v>0</v>
      </c>
      <c r="K89" s="163" t="s">
        <v>174</v>
      </c>
      <c r="L89" s="168"/>
      <c r="M89" s="169" t="s">
        <v>35</v>
      </c>
      <c r="N89" s="170" t="s">
        <v>47</v>
      </c>
      <c r="O89" s="63"/>
      <c r="P89" s="171">
        <f>O89*H89</f>
        <v>0</v>
      </c>
      <c r="Q89" s="171">
        <v>1.1100000000000001E-3</v>
      </c>
      <c r="R89" s="171">
        <f>Q89*H89</f>
        <v>5.7720000000000007E-2</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588</v>
      </c>
    </row>
    <row r="90" spans="1:65" s="12" customFormat="1" ht="11.25">
      <c r="B90" s="175"/>
      <c r="C90" s="176"/>
      <c r="D90" s="177" t="s">
        <v>179</v>
      </c>
      <c r="E90" s="178" t="s">
        <v>35</v>
      </c>
      <c r="F90" s="179" t="s">
        <v>589</v>
      </c>
      <c r="G90" s="176"/>
      <c r="H90" s="180">
        <v>52</v>
      </c>
      <c r="I90" s="181"/>
      <c r="J90" s="176"/>
      <c r="K90" s="176"/>
      <c r="L90" s="182"/>
      <c r="M90" s="183"/>
      <c r="N90" s="184"/>
      <c r="O90" s="184"/>
      <c r="P90" s="184"/>
      <c r="Q90" s="184"/>
      <c r="R90" s="184"/>
      <c r="S90" s="184"/>
      <c r="T90" s="185"/>
      <c r="AT90" s="186" t="s">
        <v>179</v>
      </c>
      <c r="AU90" s="186" t="s">
        <v>76</v>
      </c>
      <c r="AV90" s="12" t="s">
        <v>85</v>
      </c>
      <c r="AW90" s="12" t="s">
        <v>37</v>
      </c>
      <c r="AX90" s="12" t="s">
        <v>83</v>
      </c>
      <c r="AY90" s="186" t="s">
        <v>176</v>
      </c>
    </row>
    <row r="91" spans="1:65" s="2" customFormat="1" ht="16.5" customHeight="1">
      <c r="A91" s="33"/>
      <c r="B91" s="34"/>
      <c r="C91" s="161" t="s">
        <v>85</v>
      </c>
      <c r="D91" s="161" t="s">
        <v>170</v>
      </c>
      <c r="E91" s="162" t="s">
        <v>219</v>
      </c>
      <c r="F91" s="163" t="s">
        <v>220</v>
      </c>
      <c r="G91" s="164" t="s">
        <v>173</v>
      </c>
      <c r="H91" s="165">
        <v>26</v>
      </c>
      <c r="I91" s="166"/>
      <c r="J91" s="167">
        <f>ROUND(I91*H91,2)</f>
        <v>0</v>
      </c>
      <c r="K91" s="163" t="s">
        <v>174</v>
      </c>
      <c r="L91" s="168"/>
      <c r="M91" s="169" t="s">
        <v>35</v>
      </c>
      <c r="N91" s="170" t="s">
        <v>47</v>
      </c>
      <c r="O91" s="63"/>
      <c r="P91" s="171">
        <f>O91*H91</f>
        <v>0</v>
      </c>
      <c r="Q91" s="171">
        <v>2.1000000000000001E-4</v>
      </c>
      <c r="R91" s="171">
        <f>Q91*H91</f>
        <v>5.4600000000000004E-3</v>
      </c>
      <c r="S91" s="171">
        <v>0</v>
      </c>
      <c r="T91" s="172">
        <f>S91*H91</f>
        <v>0</v>
      </c>
      <c r="U91" s="33"/>
      <c r="V91" s="33"/>
      <c r="W91" s="33"/>
      <c r="X91" s="33"/>
      <c r="Y91" s="33"/>
      <c r="Z91" s="33"/>
      <c r="AA91" s="33"/>
      <c r="AB91" s="33"/>
      <c r="AC91" s="33"/>
      <c r="AD91" s="33"/>
      <c r="AE91" s="33"/>
      <c r="AR91" s="173" t="s">
        <v>175</v>
      </c>
      <c r="AT91" s="173" t="s">
        <v>170</v>
      </c>
      <c r="AU91" s="173" t="s">
        <v>76</v>
      </c>
      <c r="AY91" s="16" t="s">
        <v>176</v>
      </c>
      <c r="BE91" s="174">
        <f>IF(N91="základní",J91,0)</f>
        <v>0</v>
      </c>
      <c r="BF91" s="174">
        <f>IF(N91="snížená",J91,0)</f>
        <v>0</v>
      </c>
      <c r="BG91" s="174">
        <f>IF(N91="zákl. přenesená",J91,0)</f>
        <v>0</v>
      </c>
      <c r="BH91" s="174">
        <f>IF(N91="sníž. přenesená",J91,0)</f>
        <v>0</v>
      </c>
      <c r="BI91" s="174">
        <f>IF(N91="nulová",J91,0)</f>
        <v>0</v>
      </c>
      <c r="BJ91" s="16" t="s">
        <v>83</v>
      </c>
      <c r="BK91" s="174">
        <f>ROUND(I91*H91,2)</f>
        <v>0</v>
      </c>
      <c r="BL91" s="16" t="s">
        <v>177</v>
      </c>
      <c r="BM91" s="173" t="s">
        <v>221</v>
      </c>
    </row>
    <row r="92" spans="1:65" s="2" customFormat="1" ht="19.5">
      <c r="A92" s="33"/>
      <c r="B92" s="34"/>
      <c r="C92" s="35"/>
      <c r="D92" s="177" t="s">
        <v>184</v>
      </c>
      <c r="E92" s="35"/>
      <c r="F92" s="187" t="s">
        <v>222</v>
      </c>
      <c r="G92" s="35"/>
      <c r="H92" s="35"/>
      <c r="I92" s="188"/>
      <c r="J92" s="35"/>
      <c r="K92" s="35"/>
      <c r="L92" s="38"/>
      <c r="M92" s="189"/>
      <c r="N92" s="190"/>
      <c r="O92" s="63"/>
      <c r="P92" s="63"/>
      <c r="Q92" s="63"/>
      <c r="R92" s="63"/>
      <c r="S92" s="63"/>
      <c r="T92" s="64"/>
      <c r="U92" s="33"/>
      <c r="V92" s="33"/>
      <c r="W92" s="33"/>
      <c r="X92" s="33"/>
      <c r="Y92" s="33"/>
      <c r="Z92" s="33"/>
      <c r="AA92" s="33"/>
      <c r="AB92" s="33"/>
      <c r="AC92" s="33"/>
      <c r="AD92" s="33"/>
      <c r="AE92" s="33"/>
      <c r="AT92" s="16" t="s">
        <v>184</v>
      </c>
      <c r="AU92" s="16" t="s">
        <v>76</v>
      </c>
    </row>
    <row r="93" spans="1:65" s="12" customFormat="1" ht="11.25">
      <c r="B93" s="175"/>
      <c r="C93" s="176"/>
      <c r="D93" s="177" t="s">
        <v>179</v>
      </c>
      <c r="E93" s="178" t="s">
        <v>35</v>
      </c>
      <c r="F93" s="179" t="s">
        <v>590</v>
      </c>
      <c r="G93" s="176"/>
      <c r="H93" s="180">
        <v>26</v>
      </c>
      <c r="I93" s="181"/>
      <c r="J93" s="176"/>
      <c r="K93" s="176"/>
      <c r="L93" s="182"/>
      <c r="M93" s="183"/>
      <c r="N93" s="184"/>
      <c r="O93" s="184"/>
      <c r="P93" s="184"/>
      <c r="Q93" s="184"/>
      <c r="R93" s="184"/>
      <c r="S93" s="184"/>
      <c r="T93" s="185"/>
      <c r="AT93" s="186" t="s">
        <v>179</v>
      </c>
      <c r="AU93" s="186" t="s">
        <v>76</v>
      </c>
      <c r="AV93" s="12" t="s">
        <v>85</v>
      </c>
      <c r="AW93" s="12" t="s">
        <v>37</v>
      </c>
      <c r="AX93" s="12" t="s">
        <v>83</v>
      </c>
      <c r="AY93" s="186" t="s">
        <v>176</v>
      </c>
    </row>
    <row r="94" spans="1:65" s="2" customFormat="1" ht="16.5" customHeight="1">
      <c r="A94" s="33"/>
      <c r="B94" s="34"/>
      <c r="C94" s="161" t="s">
        <v>187</v>
      </c>
      <c r="D94" s="161" t="s">
        <v>170</v>
      </c>
      <c r="E94" s="162" t="s">
        <v>591</v>
      </c>
      <c r="F94" s="163" t="s">
        <v>592</v>
      </c>
      <c r="G94" s="164" t="s">
        <v>173</v>
      </c>
      <c r="H94" s="165">
        <v>2</v>
      </c>
      <c r="I94" s="166"/>
      <c r="J94" s="167">
        <f>ROUND(I94*H94,2)</f>
        <v>0</v>
      </c>
      <c r="K94" s="163" t="s">
        <v>35</v>
      </c>
      <c r="L94" s="168"/>
      <c r="M94" s="169" t="s">
        <v>35</v>
      </c>
      <c r="N94" s="170" t="s">
        <v>47</v>
      </c>
      <c r="O94" s="63"/>
      <c r="P94" s="171">
        <f>O94*H94</f>
        <v>0</v>
      </c>
      <c r="Q94" s="171">
        <v>0</v>
      </c>
      <c r="R94" s="171">
        <f>Q94*H94</f>
        <v>0</v>
      </c>
      <c r="S94" s="171">
        <v>0</v>
      </c>
      <c r="T94" s="172">
        <f>S94*H94</f>
        <v>0</v>
      </c>
      <c r="U94" s="33"/>
      <c r="V94" s="33"/>
      <c r="W94" s="33"/>
      <c r="X94" s="33"/>
      <c r="Y94" s="33"/>
      <c r="Z94" s="33"/>
      <c r="AA94" s="33"/>
      <c r="AB94" s="33"/>
      <c r="AC94" s="33"/>
      <c r="AD94" s="33"/>
      <c r="AE94" s="33"/>
      <c r="AR94" s="173" t="s">
        <v>175</v>
      </c>
      <c r="AT94" s="173" t="s">
        <v>170</v>
      </c>
      <c r="AU94" s="173" t="s">
        <v>76</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177</v>
      </c>
      <c r="BM94" s="173" t="s">
        <v>593</v>
      </c>
    </row>
    <row r="95" spans="1:65" s="2" customFormat="1" ht="29.25">
      <c r="A95" s="33"/>
      <c r="B95" s="34"/>
      <c r="C95" s="35"/>
      <c r="D95" s="177" t="s">
        <v>184</v>
      </c>
      <c r="E95" s="35"/>
      <c r="F95" s="187" t="s">
        <v>594</v>
      </c>
      <c r="G95" s="35"/>
      <c r="H95" s="35"/>
      <c r="I95" s="188"/>
      <c r="J95" s="35"/>
      <c r="K95" s="35"/>
      <c r="L95" s="38"/>
      <c r="M95" s="189"/>
      <c r="N95" s="190"/>
      <c r="O95" s="63"/>
      <c r="P95" s="63"/>
      <c r="Q95" s="63"/>
      <c r="R95" s="63"/>
      <c r="S95" s="63"/>
      <c r="T95" s="64"/>
      <c r="U95" s="33"/>
      <c r="V95" s="33"/>
      <c r="W95" s="33"/>
      <c r="X95" s="33"/>
      <c r="Y95" s="33"/>
      <c r="Z95" s="33"/>
      <c r="AA95" s="33"/>
      <c r="AB95" s="33"/>
      <c r="AC95" s="33"/>
      <c r="AD95" s="33"/>
      <c r="AE95" s="33"/>
      <c r="AT95" s="16" t="s">
        <v>184</v>
      </c>
      <c r="AU95" s="16" t="s">
        <v>76</v>
      </c>
    </row>
    <row r="96" spans="1:65" s="12" customFormat="1" ht="11.25">
      <c r="B96" s="175"/>
      <c r="C96" s="176"/>
      <c r="D96" s="177" t="s">
        <v>179</v>
      </c>
      <c r="E96" s="178" t="s">
        <v>35</v>
      </c>
      <c r="F96" s="179" t="s">
        <v>324</v>
      </c>
      <c r="G96" s="176"/>
      <c r="H96" s="180">
        <v>2</v>
      </c>
      <c r="I96" s="181"/>
      <c r="J96" s="176"/>
      <c r="K96" s="176"/>
      <c r="L96" s="182"/>
      <c r="M96" s="183"/>
      <c r="N96" s="184"/>
      <c r="O96" s="184"/>
      <c r="P96" s="184"/>
      <c r="Q96" s="184"/>
      <c r="R96" s="184"/>
      <c r="S96" s="184"/>
      <c r="T96" s="185"/>
      <c r="AT96" s="186" t="s">
        <v>179</v>
      </c>
      <c r="AU96" s="186" t="s">
        <v>76</v>
      </c>
      <c r="AV96" s="12" t="s">
        <v>85</v>
      </c>
      <c r="AW96" s="12" t="s">
        <v>37</v>
      </c>
      <c r="AX96" s="12" t="s">
        <v>83</v>
      </c>
      <c r="AY96" s="186" t="s">
        <v>176</v>
      </c>
    </row>
    <row r="97" spans="1:65" s="2" customFormat="1" ht="16.5" customHeight="1">
      <c r="A97" s="33"/>
      <c r="B97" s="34"/>
      <c r="C97" s="161" t="s">
        <v>177</v>
      </c>
      <c r="D97" s="161" t="s">
        <v>170</v>
      </c>
      <c r="E97" s="162" t="s">
        <v>595</v>
      </c>
      <c r="F97" s="163" t="s">
        <v>596</v>
      </c>
      <c r="G97" s="164" t="s">
        <v>597</v>
      </c>
      <c r="H97" s="165">
        <v>64</v>
      </c>
      <c r="I97" s="166"/>
      <c r="J97" s="167">
        <f>ROUND(I97*H97,2)</f>
        <v>0</v>
      </c>
      <c r="K97" s="163" t="s">
        <v>174</v>
      </c>
      <c r="L97" s="168"/>
      <c r="M97" s="169" t="s">
        <v>35</v>
      </c>
      <c r="N97" s="170" t="s">
        <v>47</v>
      </c>
      <c r="O97" s="63"/>
      <c r="P97" s="171">
        <f>O97*H97</f>
        <v>0</v>
      </c>
      <c r="Q97" s="171">
        <v>0</v>
      </c>
      <c r="R97" s="171">
        <f>Q97*H97</f>
        <v>0</v>
      </c>
      <c r="S97" s="171">
        <v>0</v>
      </c>
      <c r="T97" s="172">
        <f>S97*H97</f>
        <v>0</v>
      </c>
      <c r="U97" s="33"/>
      <c r="V97" s="33"/>
      <c r="W97" s="33"/>
      <c r="X97" s="33"/>
      <c r="Y97" s="33"/>
      <c r="Z97" s="33"/>
      <c r="AA97" s="33"/>
      <c r="AB97" s="33"/>
      <c r="AC97" s="33"/>
      <c r="AD97" s="33"/>
      <c r="AE97" s="33"/>
      <c r="AR97" s="173" t="s">
        <v>175</v>
      </c>
      <c r="AT97" s="173" t="s">
        <v>170</v>
      </c>
      <c r="AU97" s="173" t="s">
        <v>76</v>
      </c>
      <c r="AY97" s="16" t="s">
        <v>176</v>
      </c>
      <c r="BE97" s="174">
        <f>IF(N97="základní",J97,0)</f>
        <v>0</v>
      </c>
      <c r="BF97" s="174">
        <f>IF(N97="snížená",J97,0)</f>
        <v>0</v>
      </c>
      <c r="BG97" s="174">
        <f>IF(N97="zákl. přenesená",J97,0)</f>
        <v>0</v>
      </c>
      <c r="BH97" s="174">
        <f>IF(N97="sníž. přenesená",J97,0)</f>
        <v>0</v>
      </c>
      <c r="BI97" s="174">
        <f>IF(N97="nulová",J97,0)</f>
        <v>0</v>
      </c>
      <c r="BJ97" s="16" t="s">
        <v>83</v>
      </c>
      <c r="BK97" s="174">
        <f>ROUND(I97*H97,2)</f>
        <v>0</v>
      </c>
      <c r="BL97" s="16" t="s">
        <v>177</v>
      </c>
      <c r="BM97" s="173" t="s">
        <v>598</v>
      </c>
    </row>
    <row r="98" spans="1:65" s="2" customFormat="1" ht="19.5">
      <c r="A98" s="33"/>
      <c r="B98" s="34"/>
      <c r="C98" s="35"/>
      <c r="D98" s="177" t="s">
        <v>184</v>
      </c>
      <c r="E98" s="35"/>
      <c r="F98" s="187" t="s">
        <v>599</v>
      </c>
      <c r="G98" s="35"/>
      <c r="H98" s="35"/>
      <c r="I98" s="188"/>
      <c r="J98" s="35"/>
      <c r="K98" s="35"/>
      <c r="L98" s="38"/>
      <c r="M98" s="189"/>
      <c r="N98" s="190"/>
      <c r="O98" s="63"/>
      <c r="P98" s="63"/>
      <c r="Q98" s="63"/>
      <c r="R98" s="63"/>
      <c r="S98" s="63"/>
      <c r="T98" s="64"/>
      <c r="U98" s="33"/>
      <c r="V98" s="33"/>
      <c r="W98" s="33"/>
      <c r="X98" s="33"/>
      <c r="Y98" s="33"/>
      <c r="Z98" s="33"/>
      <c r="AA98" s="33"/>
      <c r="AB98" s="33"/>
      <c r="AC98" s="33"/>
      <c r="AD98" s="33"/>
      <c r="AE98" s="33"/>
      <c r="AT98" s="16" t="s">
        <v>184</v>
      </c>
      <c r="AU98" s="16" t="s">
        <v>76</v>
      </c>
    </row>
    <row r="99" spans="1:65" s="12" customFormat="1" ht="11.25">
      <c r="B99" s="175"/>
      <c r="C99" s="176"/>
      <c r="D99" s="177" t="s">
        <v>179</v>
      </c>
      <c r="E99" s="178" t="s">
        <v>35</v>
      </c>
      <c r="F99" s="179" t="s">
        <v>600</v>
      </c>
      <c r="G99" s="176"/>
      <c r="H99" s="180">
        <v>64</v>
      </c>
      <c r="I99" s="181"/>
      <c r="J99" s="176"/>
      <c r="K99" s="176"/>
      <c r="L99" s="182"/>
      <c r="M99" s="183"/>
      <c r="N99" s="184"/>
      <c r="O99" s="184"/>
      <c r="P99" s="184"/>
      <c r="Q99" s="184"/>
      <c r="R99" s="184"/>
      <c r="S99" s="184"/>
      <c r="T99" s="185"/>
      <c r="AT99" s="186" t="s">
        <v>179</v>
      </c>
      <c r="AU99" s="186" t="s">
        <v>76</v>
      </c>
      <c r="AV99" s="12" t="s">
        <v>85</v>
      </c>
      <c r="AW99" s="12" t="s">
        <v>37</v>
      </c>
      <c r="AX99" s="12" t="s">
        <v>83</v>
      </c>
      <c r="AY99" s="186" t="s">
        <v>176</v>
      </c>
    </row>
    <row r="100" spans="1:65" s="2" customFormat="1" ht="16.5" customHeight="1">
      <c r="A100" s="33"/>
      <c r="B100" s="34"/>
      <c r="C100" s="161" t="s">
        <v>197</v>
      </c>
      <c r="D100" s="161" t="s">
        <v>170</v>
      </c>
      <c r="E100" s="162" t="s">
        <v>601</v>
      </c>
      <c r="F100" s="163" t="s">
        <v>602</v>
      </c>
      <c r="G100" s="164" t="s">
        <v>244</v>
      </c>
      <c r="H100" s="165">
        <v>5</v>
      </c>
      <c r="I100" s="166"/>
      <c r="J100" s="167">
        <f>ROUND(I100*H100,2)</f>
        <v>0</v>
      </c>
      <c r="K100" s="163" t="s">
        <v>174</v>
      </c>
      <c r="L100" s="168"/>
      <c r="M100" s="169" t="s">
        <v>35</v>
      </c>
      <c r="N100" s="170" t="s">
        <v>47</v>
      </c>
      <c r="O100" s="63"/>
      <c r="P100" s="171">
        <f>O100*H100</f>
        <v>0</v>
      </c>
      <c r="Q100" s="171">
        <v>1</v>
      </c>
      <c r="R100" s="171">
        <f>Q100*H100</f>
        <v>5</v>
      </c>
      <c r="S100" s="171">
        <v>0</v>
      </c>
      <c r="T100" s="172">
        <f>S100*H100</f>
        <v>0</v>
      </c>
      <c r="U100" s="33"/>
      <c r="V100" s="33"/>
      <c r="W100" s="33"/>
      <c r="X100" s="33"/>
      <c r="Y100" s="33"/>
      <c r="Z100" s="33"/>
      <c r="AA100" s="33"/>
      <c r="AB100" s="33"/>
      <c r="AC100" s="33"/>
      <c r="AD100" s="33"/>
      <c r="AE100" s="33"/>
      <c r="AR100" s="173" t="s">
        <v>175</v>
      </c>
      <c r="AT100" s="173" t="s">
        <v>170</v>
      </c>
      <c r="AU100" s="173" t="s">
        <v>76</v>
      </c>
      <c r="AY100" s="16" t="s">
        <v>176</v>
      </c>
      <c r="BE100" s="174">
        <f>IF(N100="základní",J100,0)</f>
        <v>0</v>
      </c>
      <c r="BF100" s="174">
        <f>IF(N100="snížená",J100,0)</f>
        <v>0</v>
      </c>
      <c r="BG100" s="174">
        <f>IF(N100="zákl. přenesená",J100,0)</f>
        <v>0</v>
      </c>
      <c r="BH100" s="174">
        <f>IF(N100="sníž. přenesená",J100,0)</f>
        <v>0</v>
      </c>
      <c r="BI100" s="174">
        <f>IF(N100="nulová",J100,0)</f>
        <v>0</v>
      </c>
      <c r="BJ100" s="16" t="s">
        <v>83</v>
      </c>
      <c r="BK100" s="174">
        <f>ROUND(I100*H100,2)</f>
        <v>0</v>
      </c>
      <c r="BL100" s="16" t="s">
        <v>177</v>
      </c>
      <c r="BM100" s="173" t="s">
        <v>603</v>
      </c>
    </row>
    <row r="101" spans="1:65" s="2" customFormat="1" ht="19.5">
      <c r="A101" s="33"/>
      <c r="B101" s="34"/>
      <c r="C101" s="35"/>
      <c r="D101" s="177" t="s">
        <v>184</v>
      </c>
      <c r="E101" s="35"/>
      <c r="F101" s="187" t="s">
        <v>604</v>
      </c>
      <c r="G101" s="35"/>
      <c r="H101" s="35"/>
      <c r="I101" s="188"/>
      <c r="J101" s="35"/>
      <c r="K101" s="35"/>
      <c r="L101" s="38"/>
      <c r="M101" s="189"/>
      <c r="N101" s="190"/>
      <c r="O101" s="63"/>
      <c r="P101" s="63"/>
      <c r="Q101" s="63"/>
      <c r="R101" s="63"/>
      <c r="S101" s="63"/>
      <c r="T101" s="64"/>
      <c r="U101" s="33"/>
      <c r="V101" s="33"/>
      <c r="W101" s="33"/>
      <c r="X101" s="33"/>
      <c r="Y101" s="33"/>
      <c r="Z101" s="33"/>
      <c r="AA101" s="33"/>
      <c r="AB101" s="33"/>
      <c r="AC101" s="33"/>
      <c r="AD101" s="33"/>
      <c r="AE101" s="33"/>
      <c r="AT101" s="16" t="s">
        <v>184</v>
      </c>
      <c r="AU101" s="16" t="s">
        <v>76</v>
      </c>
    </row>
    <row r="102" spans="1:65" s="12" customFormat="1" ht="11.25">
      <c r="B102" s="175"/>
      <c r="C102" s="176"/>
      <c r="D102" s="177" t="s">
        <v>179</v>
      </c>
      <c r="E102" s="178" t="s">
        <v>35</v>
      </c>
      <c r="F102" s="179" t="s">
        <v>605</v>
      </c>
      <c r="G102" s="176"/>
      <c r="H102" s="180">
        <v>5</v>
      </c>
      <c r="I102" s="181"/>
      <c r="J102" s="176"/>
      <c r="K102" s="176"/>
      <c r="L102" s="182"/>
      <c r="M102" s="183"/>
      <c r="N102" s="184"/>
      <c r="O102" s="184"/>
      <c r="P102" s="184"/>
      <c r="Q102" s="184"/>
      <c r="R102" s="184"/>
      <c r="S102" s="184"/>
      <c r="T102" s="185"/>
      <c r="AT102" s="186" t="s">
        <v>179</v>
      </c>
      <c r="AU102" s="186" t="s">
        <v>76</v>
      </c>
      <c r="AV102" s="12" t="s">
        <v>85</v>
      </c>
      <c r="AW102" s="12" t="s">
        <v>37</v>
      </c>
      <c r="AX102" s="12" t="s">
        <v>83</v>
      </c>
      <c r="AY102" s="186" t="s">
        <v>176</v>
      </c>
    </row>
    <row r="103" spans="1:65" s="13" customFormat="1" ht="25.9" customHeight="1">
      <c r="B103" s="191"/>
      <c r="C103" s="192"/>
      <c r="D103" s="193" t="s">
        <v>75</v>
      </c>
      <c r="E103" s="194" t="s">
        <v>336</v>
      </c>
      <c r="F103" s="194" t="s">
        <v>337</v>
      </c>
      <c r="G103" s="192"/>
      <c r="H103" s="192"/>
      <c r="I103" s="195"/>
      <c r="J103" s="196">
        <f>BK103</f>
        <v>0</v>
      </c>
      <c r="K103" s="192"/>
      <c r="L103" s="197"/>
      <c r="M103" s="198"/>
      <c r="N103" s="199"/>
      <c r="O103" s="199"/>
      <c r="P103" s="200">
        <f>P104</f>
        <v>0</v>
      </c>
      <c r="Q103" s="199"/>
      <c r="R103" s="200">
        <f>R104</f>
        <v>0</v>
      </c>
      <c r="S103" s="199"/>
      <c r="T103" s="201">
        <f>T104</f>
        <v>0</v>
      </c>
      <c r="AR103" s="202" t="s">
        <v>83</v>
      </c>
      <c r="AT103" s="203" t="s">
        <v>75</v>
      </c>
      <c r="AU103" s="203" t="s">
        <v>76</v>
      </c>
      <c r="AY103" s="202" t="s">
        <v>176</v>
      </c>
      <c r="BK103" s="204">
        <f>BK104</f>
        <v>0</v>
      </c>
    </row>
    <row r="104" spans="1:65" s="13" customFormat="1" ht="22.9" customHeight="1">
      <c r="B104" s="191"/>
      <c r="C104" s="192"/>
      <c r="D104" s="193" t="s">
        <v>75</v>
      </c>
      <c r="E104" s="205" t="s">
        <v>197</v>
      </c>
      <c r="F104" s="205" t="s">
        <v>338</v>
      </c>
      <c r="G104" s="192"/>
      <c r="H104" s="192"/>
      <c r="I104" s="195"/>
      <c r="J104" s="206">
        <f>BK104</f>
        <v>0</v>
      </c>
      <c r="K104" s="192"/>
      <c r="L104" s="197"/>
      <c r="M104" s="198"/>
      <c r="N104" s="199"/>
      <c r="O104" s="199"/>
      <c r="P104" s="200">
        <f>SUM(P105:P132)</f>
        <v>0</v>
      </c>
      <c r="Q104" s="199"/>
      <c r="R104" s="200">
        <f>SUM(R105:R132)</f>
        <v>0</v>
      </c>
      <c r="S104" s="199"/>
      <c r="T104" s="201">
        <f>SUM(T105:T132)</f>
        <v>0</v>
      </c>
      <c r="AR104" s="202" t="s">
        <v>83</v>
      </c>
      <c r="AT104" s="203" t="s">
        <v>75</v>
      </c>
      <c r="AU104" s="203" t="s">
        <v>83</v>
      </c>
      <c r="AY104" s="202" t="s">
        <v>176</v>
      </c>
      <c r="BK104" s="204">
        <f>SUM(BK105:BK132)</f>
        <v>0</v>
      </c>
    </row>
    <row r="105" spans="1:65" s="2" customFormat="1" ht="24">
      <c r="A105" s="33"/>
      <c r="B105" s="34"/>
      <c r="C105" s="207" t="s">
        <v>203</v>
      </c>
      <c r="D105" s="207" t="s">
        <v>340</v>
      </c>
      <c r="E105" s="208" t="s">
        <v>606</v>
      </c>
      <c r="F105" s="209" t="s">
        <v>607</v>
      </c>
      <c r="G105" s="210" t="s">
        <v>173</v>
      </c>
      <c r="H105" s="211">
        <v>3</v>
      </c>
      <c r="I105" s="212"/>
      <c r="J105" s="213">
        <f>ROUND(I105*H105,2)</f>
        <v>0</v>
      </c>
      <c r="K105" s="209" t="s">
        <v>174</v>
      </c>
      <c r="L105" s="38"/>
      <c r="M105" s="214" t="s">
        <v>35</v>
      </c>
      <c r="N105" s="215" t="s">
        <v>47</v>
      </c>
      <c r="O105" s="63"/>
      <c r="P105" s="171">
        <f>O105*H105</f>
        <v>0</v>
      </c>
      <c r="Q105" s="171">
        <v>0</v>
      </c>
      <c r="R105" s="171">
        <f>Q105*H105</f>
        <v>0</v>
      </c>
      <c r="S105" s="171">
        <v>0</v>
      </c>
      <c r="T105" s="172">
        <f>S105*H105</f>
        <v>0</v>
      </c>
      <c r="U105" s="33"/>
      <c r="V105" s="33"/>
      <c r="W105" s="33"/>
      <c r="X105" s="33"/>
      <c r="Y105" s="33"/>
      <c r="Z105" s="33"/>
      <c r="AA105" s="33"/>
      <c r="AB105" s="33"/>
      <c r="AC105" s="33"/>
      <c r="AD105" s="33"/>
      <c r="AE105" s="33"/>
      <c r="AR105" s="173" t="s">
        <v>177</v>
      </c>
      <c r="AT105" s="173" t="s">
        <v>340</v>
      </c>
      <c r="AU105" s="173" t="s">
        <v>85</v>
      </c>
      <c r="AY105" s="16" t="s">
        <v>176</v>
      </c>
      <c r="BE105" s="174">
        <f>IF(N105="základní",J105,0)</f>
        <v>0</v>
      </c>
      <c r="BF105" s="174">
        <f>IF(N105="snížená",J105,0)</f>
        <v>0</v>
      </c>
      <c r="BG105" s="174">
        <f>IF(N105="zákl. přenesená",J105,0)</f>
        <v>0</v>
      </c>
      <c r="BH105" s="174">
        <f>IF(N105="sníž. přenesená",J105,0)</f>
        <v>0</v>
      </c>
      <c r="BI105" s="174">
        <f>IF(N105="nulová",J105,0)</f>
        <v>0</v>
      </c>
      <c r="BJ105" s="16" t="s">
        <v>83</v>
      </c>
      <c r="BK105" s="174">
        <f>ROUND(I105*H105,2)</f>
        <v>0</v>
      </c>
      <c r="BL105" s="16" t="s">
        <v>177</v>
      </c>
      <c r="BM105" s="173" t="s">
        <v>608</v>
      </c>
    </row>
    <row r="106" spans="1:65" s="2" customFormat="1" ht="19.5">
      <c r="A106" s="33"/>
      <c r="B106" s="34"/>
      <c r="C106" s="35"/>
      <c r="D106" s="177" t="s">
        <v>184</v>
      </c>
      <c r="E106" s="35"/>
      <c r="F106" s="187" t="s">
        <v>609</v>
      </c>
      <c r="G106" s="35"/>
      <c r="H106" s="35"/>
      <c r="I106" s="188"/>
      <c r="J106" s="35"/>
      <c r="K106" s="35"/>
      <c r="L106" s="38"/>
      <c r="M106" s="189"/>
      <c r="N106" s="190"/>
      <c r="O106" s="63"/>
      <c r="P106" s="63"/>
      <c r="Q106" s="63"/>
      <c r="R106" s="63"/>
      <c r="S106" s="63"/>
      <c r="T106" s="64"/>
      <c r="U106" s="33"/>
      <c r="V106" s="33"/>
      <c r="W106" s="33"/>
      <c r="X106" s="33"/>
      <c r="Y106" s="33"/>
      <c r="Z106" s="33"/>
      <c r="AA106" s="33"/>
      <c r="AB106" s="33"/>
      <c r="AC106" s="33"/>
      <c r="AD106" s="33"/>
      <c r="AE106" s="33"/>
      <c r="AT106" s="16" t="s">
        <v>184</v>
      </c>
      <c r="AU106" s="16" t="s">
        <v>85</v>
      </c>
    </row>
    <row r="107" spans="1:65" s="12" customFormat="1" ht="11.25">
      <c r="B107" s="175"/>
      <c r="C107" s="176"/>
      <c r="D107" s="177" t="s">
        <v>179</v>
      </c>
      <c r="E107" s="178" t="s">
        <v>35</v>
      </c>
      <c r="F107" s="179" t="s">
        <v>610</v>
      </c>
      <c r="G107" s="176"/>
      <c r="H107" s="180">
        <v>3</v>
      </c>
      <c r="I107" s="181"/>
      <c r="J107" s="176"/>
      <c r="K107" s="176"/>
      <c r="L107" s="182"/>
      <c r="M107" s="183"/>
      <c r="N107" s="184"/>
      <c r="O107" s="184"/>
      <c r="P107" s="184"/>
      <c r="Q107" s="184"/>
      <c r="R107" s="184"/>
      <c r="S107" s="184"/>
      <c r="T107" s="185"/>
      <c r="AT107" s="186" t="s">
        <v>179</v>
      </c>
      <c r="AU107" s="186" t="s">
        <v>85</v>
      </c>
      <c r="AV107" s="12" t="s">
        <v>85</v>
      </c>
      <c r="AW107" s="12" t="s">
        <v>37</v>
      </c>
      <c r="AX107" s="12" t="s">
        <v>83</v>
      </c>
      <c r="AY107" s="186" t="s">
        <v>176</v>
      </c>
    </row>
    <row r="108" spans="1:65" s="2" customFormat="1" ht="24">
      <c r="A108" s="33"/>
      <c r="B108" s="34"/>
      <c r="C108" s="207" t="s">
        <v>208</v>
      </c>
      <c r="D108" s="207" t="s">
        <v>340</v>
      </c>
      <c r="E108" s="208" t="s">
        <v>611</v>
      </c>
      <c r="F108" s="209" t="s">
        <v>612</v>
      </c>
      <c r="G108" s="210" t="s">
        <v>237</v>
      </c>
      <c r="H108" s="211">
        <v>15.6</v>
      </c>
      <c r="I108" s="212"/>
      <c r="J108" s="213">
        <f>ROUND(I108*H108,2)</f>
        <v>0</v>
      </c>
      <c r="K108" s="209" t="s">
        <v>174</v>
      </c>
      <c r="L108" s="38"/>
      <c r="M108" s="214" t="s">
        <v>35</v>
      </c>
      <c r="N108" s="215" t="s">
        <v>47</v>
      </c>
      <c r="O108" s="63"/>
      <c r="P108" s="171">
        <f>O108*H108</f>
        <v>0</v>
      </c>
      <c r="Q108" s="171">
        <v>0</v>
      </c>
      <c r="R108" s="171">
        <f>Q108*H108</f>
        <v>0</v>
      </c>
      <c r="S108" s="171">
        <v>0</v>
      </c>
      <c r="T108" s="172">
        <f>S108*H108</f>
        <v>0</v>
      </c>
      <c r="U108" s="33"/>
      <c r="V108" s="33"/>
      <c r="W108" s="33"/>
      <c r="X108" s="33"/>
      <c r="Y108" s="33"/>
      <c r="Z108" s="33"/>
      <c r="AA108" s="33"/>
      <c r="AB108" s="33"/>
      <c r="AC108" s="33"/>
      <c r="AD108" s="33"/>
      <c r="AE108" s="33"/>
      <c r="AR108" s="173" t="s">
        <v>177</v>
      </c>
      <c r="AT108" s="173" t="s">
        <v>340</v>
      </c>
      <c r="AU108" s="173" t="s">
        <v>85</v>
      </c>
      <c r="AY108" s="16" t="s">
        <v>176</v>
      </c>
      <c r="BE108" s="174">
        <f>IF(N108="základní",J108,0)</f>
        <v>0</v>
      </c>
      <c r="BF108" s="174">
        <f>IF(N108="snížená",J108,0)</f>
        <v>0</v>
      </c>
      <c r="BG108" s="174">
        <f>IF(N108="zákl. přenesená",J108,0)</f>
        <v>0</v>
      </c>
      <c r="BH108" s="174">
        <f>IF(N108="sníž. přenesená",J108,0)</f>
        <v>0</v>
      </c>
      <c r="BI108" s="174">
        <f>IF(N108="nulová",J108,0)</f>
        <v>0</v>
      </c>
      <c r="BJ108" s="16" t="s">
        <v>83</v>
      </c>
      <c r="BK108" s="174">
        <f>ROUND(I108*H108,2)</f>
        <v>0</v>
      </c>
      <c r="BL108" s="16" t="s">
        <v>177</v>
      </c>
      <c r="BM108" s="173" t="s">
        <v>613</v>
      </c>
    </row>
    <row r="109" spans="1:65" s="12" customFormat="1" ht="11.25">
      <c r="B109" s="175"/>
      <c r="C109" s="176"/>
      <c r="D109" s="177" t="s">
        <v>179</v>
      </c>
      <c r="E109" s="178" t="s">
        <v>35</v>
      </c>
      <c r="F109" s="179" t="s">
        <v>614</v>
      </c>
      <c r="G109" s="176"/>
      <c r="H109" s="180">
        <v>15.6</v>
      </c>
      <c r="I109" s="181"/>
      <c r="J109" s="176"/>
      <c r="K109" s="176"/>
      <c r="L109" s="182"/>
      <c r="M109" s="183"/>
      <c r="N109" s="184"/>
      <c r="O109" s="184"/>
      <c r="P109" s="184"/>
      <c r="Q109" s="184"/>
      <c r="R109" s="184"/>
      <c r="S109" s="184"/>
      <c r="T109" s="185"/>
      <c r="AT109" s="186" t="s">
        <v>179</v>
      </c>
      <c r="AU109" s="186" t="s">
        <v>85</v>
      </c>
      <c r="AV109" s="12" t="s">
        <v>85</v>
      </c>
      <c r="AW109" s="12" t="s">
        <v>37</v>
      </c>
      <c r="AX109" s="12" t="s">
        <v>83</v>
      </c>
      <c r="AY109" s="186" t="s">
        <v>176</v>
      </c>
    </row>
    <row r="110" spans="1:65" s="2" customFormat="1" ht="24">
      <c r="A110" s="33"/>
      <c r="B110" s="34"/>
      <c r="C110" s="207" t="s">
        <v>175</v>
      </c>
      <c r="D110" s="207" t="s">
        <v>340</v>
      </c>
      <c r="E110" s="208" t="s">
        <v>615</v>
      </c>
      <c r="F110" s="209" t="s">
        <v>616</v>
      </c>
      <c r="G110" s="210" t="s">
        <v>173</v>
      </c>
      <c r="H110" s="211">
        <v>2</v>
      </c>
      <c r="I110" s="212"/>
      <c r="J110" s="213">
        <f>ROUND(I110*H110,2)</f>
        <v>0</v>
      </c>
      <c r="K110" s="209" t="s">
        <v>174</v>
      </c>
      <c r="L110" s="38"/>
      <c r="M110" s="214" t="s">
        <v>35</v>
      </c>
      <c r="N110" s="215" t="s">
        <v>47</v>
      </c>
      <c r="O110" s="63"/>
      <c r="P110" s="171">
        <f>O110*H110</f>
        <v>0</v>
      </c>
      <c r="Q110" s="171">
        <v>0</v>
      </c>
      <c r="R110" s="171">
        <f>Q110*H110</f>
        <v>0</v>
      </c>
      <c r="S110" s="171">
        <v>0</v>
      </c>
      <c r="T110" s="172">
        <f>S110*H110</f>
        <v>0</v>
      </c>
      <c r="U110" s="33"/>
      <c r="V110" s="33"/>
      <c r="W110" s="33"/>
      <c r="X110" s="33"/>
      <c r="Y110" s="33"/>
      <c r="Z110" s="33"/>
      <c r="AA110" s="33"/>
      <c r="AB110" s="33"/>
      <c r="AC110" s="33"/>
      <c r="AD110" s="33"/>
      <c r="AE110" s="33"/>
      <c r="AR110" s="173" t="s">
        <v>177</v>
      </c>
      <c r="AT110" s="173" t="s">
        <v>340</v>
      </c>
      <c r="AU110" s="173" t="s">
        <v>85</v>
      </c>
      <c r="AY110" s="16" t="s">
        <v>176</v>
      </c>
      <c r="BE110" s="174">
        <f>IF(N110="základní",J110,0)</f>
        <v>0</v>
      </c>
      <c r="BF110" s="174">
        <f>IF(N110="snížená",J110,0)</f>
        <v>0</v>
      </c>
      <c r="BG110" s="174">
        <f>IF(N110="zákl. přenesená",J110,0)</f>
        <v>0</v>
      </c>
      <c r="BH110" s="174">
        <f>IF(N110="sníž. přenesená",J110,0)</f>
        <v>0</v>
      </c>
      <c r="BI110" s="174">
        <f>IF(N110="nulová",J110,0)</f>
        <v>0</v>
      </c>
      <c r="BJ110" s="16" t="s">
        <v>83</v>
      </c>
      <c r="BK110" s="174">
        <f>ROUND(I110*H110,2)</f>
        <v>0</v>
      </c>
      <c r="BL110" s="16" t="s">
        <v>177</v>
      </c>
      <c r="BM110" s="173" t="s">
        <v>617</v>
      </c>
    </row>
    <row r="111" spans="1:65" s="12" customFormat="1" ht="11.25">
      <c r="B111" s="175"/>
      <c r="C111" s="176"/>
      <c r="D111" s="177" t="s">
        <v>179</v>
      </c>
      <c r="E111" s="178" t="s">
        <v>35</v>
      </c>
      <c r="F111" s="179" t="s">
        <v>324</v>
      </c>
      <c r="G111" s="176"/>
      <c r="H111" s="180">
        <v>2</v>
      </c>
      <c r="I111" s="181"/>
      <c r="J111" s="176"/>
      <c r="K111" s="176"/>
      <c r="L111" s="182"/>
      <c r="M111" s="183"/>
      <c r="N111" s="184"/>
      <c r="O111" s="184"/>
      <c r="P111" s="184"/>
      <c r="Q111" s="184"/>
      <c r="R111" s="184"/>
      <c r="S111" s="184"/>
      <c r="T111" s="185"/>
      <c r="AT111" s="186" t="s">
        <v>179</v>
      </c>
      <c r="AU111" s="186" t="s">
        <v>85</v>
      </c>
      <c r="AV111" s="12" t="s">
        <v>85</v>
      </c>
      <c r="AW111" s="12" t="s">
        <v>37</v>
      </c>
      <c r="AX111" s="12" t="s">
        <v>83</v>
      </c>
      <c r="AY111" s="186" t="s">
        <v>176</v>
      </c>
    </row>
    <row r="112" spans="1:65" s="2" customFormat="1" ht="66.75" customHeight="1">
      <c r="A112" s="33"/>
      <c r="B112" s="34"/>
      <c r="C112" s="207" t="s">
        <v>218</v>
      </c>
      <c r="D112" s="207" t="s">
        <v>340</v>
      </c>
      <c r="E112" s="208" t="s">
        <v>618</v>
      </c>
      <c r="F112" s="209" t="s">
        <v>619</v>
      </c>
      <c r="G112" s="210" t="s">
        <v>257</v>
      </c>
      <c r="H112" s="211">
        <v>20</v>
      </c>
      <c r="I112" s="212"/>
      <c r="J112" s="213">
        <f>ROUND(I112*H112,2)</f>
        <v>0</v>
      </c>
      <c r="K112" s="209" t="s">
        <v>174</v>
      </c>
      <c r="L112" s="38"/>
      <c r="M112" s="214" t="s">
        <v>35</v>
      </c>
      <c r="N112" s="215" t="s">
        <v>47</v>
      </c>
      <c r="O112" s="63"/>
      <c r="P112" s="171">
        <f>O112*H112</f>
        <v>0</v>
      </c>
      <c r="Q112" s="171">
        <v>0</v>
      </c>
      <c r="R112" s="171">
        <f>Q112*H112</f>
        <v>0</v>
      </c>
      <c r="S112" s="171">
        <v>0</v>
      </c>
      <c r="T112" s="172">
        <f>S112*H112</f>
        <v>0</v>
      </c>
      <c r="U112" s="33"/>
      <c r="V112" s="33"/>
      <c r="W112" s="33"/>
      <c r="X112" s="33"/>
      <c r="Y112" s="33"/>
      <c r="Z112" s="33"/>
      <c r="AA112" s="33"/>
      <c r="AB112" s="33"/>
      <c r="AC112" s="33"/>
      <c r="AD112" s="33"/>
      <c r="AE112" s="33"/>
      <c r="AR112" s="173" t="s">
        <v>177</v>
      </c>
      <c r="AT112" s="173" t="s">
        <v>340</v>
      </c>
      <c r="AU112" s="173" t="s">
        <v>85</v>
      </c>
      <c r="AY112" s="16" t="s">
        <v>176</v>
      </c>
      <c r="BE112" s="174">
        <f>IF(N112="základní",J112,0)</f>
        <v>0</v>
      </c>
      <c r="BF112" s="174">
        <f>IF(N112="snížená",J112,0)</f>
        <v>0</v>
      </c>
      <c r="BG112" s="174">
        <f>IF(N112="zákl. přenesená",J112,0)</f>
        <v>0</v>
      </c>
      <c r="BH112" s="174">
        <f>IF(N112="sníž. přenesená",J112,0)</f>
        <v>0</v>
      </c>
      <c r="BI112" s="174">
        <f>IF(N112="nulová",J112,0)</f>
        <v>0</v>
      </c>
      <c r="BJ112" s="16" t="s">
        <v>83</v>
      </c>
      <c r="BK112" s="174">
        <f>ROUND(I112*H112,2)</f>
        <v>0</v>
      </c>
      <c r="BL112" s="16" t="s">
        <v>177</v>
      </c>
      <c r="BM112" s="173" t="s">
        <v>620</v>
      </c>
    </row>
    <row r="113" spans="1:65" s="2" customFormat="1" ht="19.5">
      <c r="A113" s="33"/>
      <c r="B113" s="34"/>
      <c r="C113" s="35"/>
      <c r="D113" s="177" t="s">
        <v>184</v>
      </c>
      <c r="E113" s="35"/>
      <c r="F113" s="187" t="s">
        <v>621</v>
      </c>
      <c r="G113" s="35"/>
      <c r="H113" s="35"/>
      <c r="I113" s="188"/>
      <c r="J113" s="35"/>
      <c r="K113" s="35"/>
      <c r="L113" s="38"/>
      <c r="M113" s="189"/>
      <c r="N113" s="190"/>
      <c r="O113" s="63"/>
      <c r="P113" s="63"/>
      <c r="Q113" s="63"/>
      <c r="R113" s="63"/>
      <c r="S113" s="63"/>
      <c r="T113" s="64"/>
      <c r="U113" s="33"/>
      <c r="V113" s="33"/>
      <c r="W113" s="33"/>
      <c r="X113" s="33"/>
      <c r="Y113" s="33"/>
      <c r="Z113" s="33"/>
      <c r="AA113" s="33"/>
      <c r="AB113" s="33"/>
      <c r="AC113" s="33"/>
      <c r="AD113" s="33"/>
      <c r="AE113" s="33"/>
      <c r="AT113" s="16" t="s">
        <v>184</v>
      </c>
      <c r="AU113" s="16" t="s">
        <v>85</v>
      </c>
    </row>
    <row r="114" spans="1:65" s="12" customFormat="1" ht="11.25">
      <c r="B114" s="175"/>
      <c r="C114" s="176"/>
      <c r="D114" s="177" t="s">
        <v>179</v>
      </c>
      <c r="E114" s="178" t="s">
        <v>35</v>
      </c>
      <c r="F114" s="179" t="s">
        <v>622</v>
      </c>
      <c r="G114" s="176"/>
      <c r="H114" s="180">
        <v>20</v>
      </c>
      <c r="I114" s="181"/>
      <c r="J114" s="176"/>
      <c r="K114" s="176"/>
      <c r="L114" s="182"/>
      <c r="M114" s="183"/>
      <c r="N114" s="184"/>
      <c r="O114" s="184"/>
      <c r="P114" s="184"/>
      <c r="Q114" s="184"/>
      <c r="R114" s="184"/>
      <c r="S114" s="184"/>
      <c r="T114" s="185"/>
      <c r="AT114" s="186" t="s">
        <v>179</v>
      </c>
      <c r="AU114" s="186" t="s">
        <v>85</v>
      </c>
      <c r="AV114" s="12" t="s">
        <v>85</v>
      </c>
      <c r="AW114" s="12" t="s">
        <v>37</v>
      </c>
      <c r="AX114" s="12" t="s">
        <v>83</v>
      </c>
      <c r="AY114" s="186" t="s">
        <v>176</v>
      </c>
    </row>
    <row r="115" spans="1:65" s="2" customFormat="1" ht="66.75" customHeight="1">
      <c r="A115" s="33"/>
      <c r="B115" s="34"/>
      <c r="C115" s="207" t="s">
        <v>224</v>
      </c>
      <c r="D115" s="207" t="s">
        <v>340</v>
      </c>
      <c r="E115" s="208" t="s">
        <v>623</v>
      </c>
      <c r="F115" s="209" t="s">
        <v>624</v>
      </c>
      <c r="G115" s="210" t="s">
        <v>173</v>
      </c>
      <c r="H115" s="211">
        <v>13</v>
      </c>
      <c r="I115" s="212"/>
      <c r="J115" s="213">
        <f>ROUND(I115*H115,2)</f>
        <v>0</v>
      </c>
      <c r="K115" s="209" t="s">
        <v>174</v>
      </c>
      <c r="L115" s="38"/>
      <c r="M115" s="214" t="s">
        <v>35</v>
      </c>
      <c r="N115" s="215" t="s">
        <v>47</v>
      </c>
      <c r="O115" s="63"/>
      <c r="P115" s="171">
        <f>O115*H115</f>
        <v>0</v>
      </c>
      <c r="Q115" s="171">
        <v>0</v>
      </c>
      <c r="R115" s="171">
        <f>Q115*H115</f>
        <v>0</v>
      </c>
      <c r="S115" s="171">
        <v>0</v>
      </c>
      <c r="T115" s="172">
        <f>S115*H115</f>
        <v>0</v>
      </c>
      <c r="U115" s="33"/>
      <c r="V115" s="33"/>
      <c r="W115" s="33"/>
      <c r="X115" s="33"/>
      <c r="Y115" s="33"/>
      <c r="Z115" s="33"/>
      <c r="AA115" s="33"/>
      <c r="AB115" s="33"/>
      <c r="AC115" s="33"/>
      <c r="AD115" s="33"/>
      <c r="AE115" s="33"/>
      <c r="AR115" s="173" t="s">
        <v>177</v>
      </c>
      <c r="AT115" s="173" t="s">
        <v>340</v>
      </c>
      <c r="AU115" s="173" t="s">
        <v>85</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625</v>
      </c>
    </row>
    <row r="116" spans="1:65" s="12" customFormat="1" ht="11.25">
      <c r="B116" s="175"/>
      <c r="C116" s="176"/>
      <c r="D116" s="177" t="s">
        <v>179</v>
      </c>
      <c r="E116" s="178" t="s">
        <v>35</v>
      </c>
      <c r="F116" s="179" t="s">
        <v>626</v>
      </c>
      <c r="G116" s="176"/>
      <c r="H116" s="180">
        <v>13</v>
      </c>
      <c r="I116" s="181"/>
      <c r="J116" s="176"/>
      <c r="K116" s="176"/>
      <c r="L116" s="182"/>
      <c r="M116" s="183"/>
      <c r="N116" s="184"/>
      <c r="O116" s="184"/>
      <c r="P116" s="184"/>
      <c r="Q116" s="184"/>
      <c r="R116" s="184"/>
      <c r="S116" s="184"/>
      <c r="T116" s="185"/>
      <c r="AT116" s="186" t="s">
        <v>179</v>
      </c>
      <c r="AU116" s="186" t="s">
        <v>85</v>
      </c>
      <c r="AV116" s="12" t="s">
        <v>85</v>
      </c>
      <c r="AW116" s="12" t="s">
        <v>37</v>
      </c>
      <c r="AX116" s="12" t="s">
        <v>83</v>
      </c>
      <c r="AY116" s="186" t="s">
        <v>176</v>
      </c>
    </row>
    <row r="117" spans="1:65" s="2" customFormat="1" ht="33" customHeight="1">
      <c r="A117" s="33"/>
      <c r="B117" s="34"/>
      <c r="C117" s="207" t="s">
        <v>229</v>
      </c>
      <c r="D117" s="207" t="s">
        <v>340</v>
      </c>
      <c r="E117" s="208" t="s">
        <v>627</v>
      </c>
      <c r="F117" s="209" t="s">
        <v>628</v>
      </c>
      <c r="G117" s="210" t="s">
        <v>237</v>
      </c>
      <c r="H117" s="211">
        <v>7.2</v>
      </c>
      <c r="I117" s="212"/>
      <c r="J117" s="213">
        <f>ROUND(I117*H117,2)</f>
        <v>0</v>
      </c>
      <c r="K117" s="209" t="s">
        <v>174</v>
      </c>
      <c r="L117" s="38"/>
      <c r="M117" s="214" t="s">
        <v>35</v>
      </c>
      <c r="N117" s="215" t="s">
        <v>47</v>
      </c>
      <c r="O117" s="63"/>
      <c r="P117" s="171">
        <f>O117*H117</f>
        <v>0</v>
      </c>
      <c r="Q117" s="171">
        <v>0</v>
      </c>
      <c r="R117" s="171">
        <f>Q117*H117</f>
        <v>0</v>
      </c>
      <c r="S117" s="171">
        <v>0</v>
      </c>
      <c r="T117" s="172">
        <f>S117*H117</f>
        <v>0</v>
      </c>
      <c r="U117" s="33"/>
      <c r="V117" s="33"/>
      <c r="W117" s="33"/>
      <c r="X117" s="33"/>
      <c r="Y117" s="33"/>
      <c r="Z117" s="33"/>
      <c r="AA117" s="33"/>
      <c r="AB117" s="33"/>
      <c r="AC117" s="33"/>
      <c r="AD117" s="33"/>
      <c r="AE117" s="33"/>
      <c r="AR117" s="173" t="s">
        <v>177</v>
      </c>
      <c r="AT117" s="173" t="s">
        <v>340</v>
      </c>
      <c r="AU117" s="173" t="s">
        <v>85</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629</v>
      </c>
    </row>
    <row r="118" spans="1:65" s="2" customFormat="1" ht="19.5">
      <c r="A118" s="33"/>
      <c r="B118" s="34"/>
      <c r="C118" s="35"/>
      <c r="D118" s="177" t="s">
        <v>184</v>
      </c>
      <c r="E118" s="35"/>
      <c r="F118" s="187" t="s">
        <v>630</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85</v>
      </c>
    </row>
    <row r="119" spans="1:65" s="12" customFormat="1" ht="11.25">
      <c r="B119" s="175"/>
      <c r="C119" s="176"/>
      <c r="D119" s="177" t="s">
        <v>179</v>
      </c>
      <c r="E119" s="178" t="s">
        <v>35</v>
      </c>
      <c r="F119" s="179" t="s">
        <v>631</v>
      </c>
      <c r="G119" s="176"/>
      <c r="H119" s="180">
        <v>7.2</v>
      </c>
      <c r="I119" s="181"/>
      <c r="J119" s="176"/>
      <c r="K119" s="176"/>
      <c r="L119" s="182"/>
      <c r="M119" s="183"/>
      <c r="N119" s="184"/>
      <c r="O119" s="184"/>
      <c r="P119" s="184"/>
      <c r="Q119" s="184"/>
      <c r="R119" s="184"/>
      <c r="S119" s="184"/>
      <c r="T119" s="185"/>
      <c r="AT119" s="186" t="s">
        <v>179</v>
      </c>
      <c r="AU119" s="186" t="s">
        <v>85</v>
      </c>
      <c r="AV119" s="12" t="s">
        <v>85</v>
      </c>
      <c r="AW119" s="12" t="s">
        <v>37</v>
      </c>
      <c r="AX119" s="12" t="s">
        <v>83</v>
      </c>
      <c r="AY119" s="186" t="s">
        <v>176</v>
      </c>
    </row>
    <row r="120" spans="1:65" s="2" customFormat="1" ht="24">
      <c r="A120" s="33"/>
      <c r="B120" s="34"/>
      <c r="C120" s="207" t="s">
        <v>234</v>
      </c>
      <c r="D120" s="207" t="s">
        <v>340</v>
      </c>
      <c r="E120" s="208" t="s">
        <v>632</v>
      </c>
      <c r="F120" s="209" t="s">
        <v>633</v>
      </c>
      <c r="G120" s="210" t="s">
        <v>173</v>
      </c>
      <c r="H120" s="211">
        <v>2</v>
      </c>
      <c r="I120" s="212"/>
      <c r="J120" s="213">
        <f>ROUND(I120*H120,2)</f>
        <v>0</v>
      </c>
      <c r="K120" s="209" t="s">
        <v>174</v>
      </c>
      <c r="L120" s="38"/>
      <c r="M120" s="214" t="s">
        <v>35</v>
      </c>
      <c r="N120" s="215" t="s">
        <v>47</v>
      </c>
      <c r="O120" s="63"/>
      <c r="P120" s="171">
        <f>O120*H120</f>
        <v>0</v>
      </c>
      <c r="Q120" s="171">
        <v>0</v>
      </c>
      <c r="R120" s="171">
        <f>Q120*H120</f>
        <v>0</v>
      </c>
      <c r="S120" s="171">
        <v>0</v>
      </c>
      <c r="T120" s="172">
        <f>S120*H120</f>
        <v>0</v>
      </c>
      <c r="U120" s="33"/>
      <c r="V120" s="33"/>
      <c r="W120" s="33"/>
      <c r="X120" s="33"/>
      <c r="Y120" s="33"/>
      <c r="Z120" s="33"/>
      <c r="AA120" s="33"/>
      <c r="AB120" s="33"/>
      <c r="AC120" s="33"/>
      <c r="AD120" s="33"/>
      <c r="AE120" s="33"/>
      <c r="AR120" s="173" t="s">
        <v>177</v>
      </c>
      <c r="AT120" s="173" t="s">
        <v>340</v>
      </c>
      <c r="AU120" s="173" t="s">
        <v>85</v>
      </c>
      <c r="AY120" s="16" t="s">
        <v>176</v>
      </c>
      <c r="BE120" s="174">
        <f>IF(N120="základní",J120,0)</f>
        <v>0</v>
      </c>
      <c r="BF120" s="174">
        <f>IF(N120="snížená",J120,0)</f>
        <v>0</v>
      </c>
      <c r="BG120" s="174">
        <f>IF(N120="zákl. přenesená",J120,0)</f>
        <v>0</v>
      </c>
      <c r="BH120" s="174">
        <f>IF(N120="sníž. přenesená",J120,0)</f>
        <v>0</v>
      </c>
      <c r="BI120" s="174">
        <f>IF(N120="nulová",J120,0)</f>
        <v>0</v>
      </c>
      <c r="BJ120" s="16" t="s">
        <v>83</v>
      </c>
      <c r="BK120" s="174">
        <f>ROUND(I120*H120,2)</f>
        <v>0</v>
      </c>
      <c r="BL120" s="16" t="s">
        <v>177</v>
      </c>
      <c r="BM120" s="173" t="s">
        <v>634</v>
      </c>
    </row>
    <row r="121" spans="1:65" s="12" customFormat="1" ht="11.25">
      <c r="B121" s="175"/>
      <c r="C121" s="176"/>
      <c r="D121" s="177" t="s">
        <v>179</v>
      </c>
      <c r="E121" s="178" t="s">
        <v>35</v>
      </c>
      <c r="F121" s="179" t="s">
        <v>324</v>
      </c>
      <c r="G121" s="176"/>
      <c r="H121" s="180">
        <v>2</v>
      </c>
      <c r="I121" s="181"/>
      <c r="J121" s="176"/>
      <c r="K121" s="176"/>
      <c r="L121" s="182"/>
      <c r="M121" s="183"/>
      <c r="N121" s="184"/>
      <c r="O121" s="184"/>
      <c r="P121" s="184"/>
      <c r="Q121" s="184"/>
      <c r="R121" s="184"/>
      <c r="S121" s="184"/>
      <c r="T121" s="185"/>
      <c r="AT121" s="186" t="s">
        <v>179</v>
      </c>
      <c r="AU121" s="186" t="s">
        <v>85</v>
      </c>
      <c r="AV121" s="12" t="s">
        <v>85</v>
      </c>
      <c r="AW121" s="12" t="s">
        <v>37</v>
      </c>
      <c r="AX121" s="12" t="s">
        <v>83</v>
      </c>
      <c r="AY121" s="186" t="s">
        <v>176</v>
      </c>
    </row>
    <row r="122" spans="1:65" s="2" customFormat="1" ht="24">
      <c r="A122" s="33"/>
      <c r="B122" s="34"/>
      <c r="C122" s="207" t="s">
        <v>241</v>
      </c>
      <c r="D122" s="207" t="s">
        <v>340</v>
      </c>
      <c r="E122" s="208" t="s">
        <v>635</v>
      </c>
      <c r="F122" s="209" t="s">
        <v>636</v>
      </c>
      <c r="G122" s="210" t="s">
        <v>257</v>
      </c>
      <c r="H122" s="211">
        <v>2.5</v>
      </c>
      <c r="I122" s="212"/>
      <c r="J122" s="213">
        <f>ROUND(I122*H122,2)</f>
        <v>0</v>
      </c>
      <c r="K122" s="209" t="s">
        <v>174</v>
      </c>
      <c r="L122" s="38"/>
      <c r="M122" s="214" t="s">
        <v>35</v>
      </c>
      <c r="N122" s="215" t="s">
        <v>47</v>
      </c>
      <c r="O122" s="63"/>
      <c r="P122" s="171">
        <f>O122*H122</f>
        <v>0</v>
      </c>
      <c r="Q122" s="171">
        <v>0</v>
      </c>
      <c r="R122" s="171">
        <f>Q122*H122</f>
        <v>0</v>
      </c>
      <c r="S122" s="171">
        <v>0</v>
      </c>
      <c r="T122" s="172">
        <f>S122*H122</f>
        <v>0</v>
      </c>
      <c r="U122" s="33"/>
      <c r="V122" s="33"/>
      <c r="W122" s="33"/>
      <c r="X122" s="33"/>
      <c r="Y122" s="33"/>
      <c r="Z122" s="33"/>
      <c r="AA122" s="33"/>
      <c r="AB122" s="33"/>
      <c r="AC122" s="33"/>
      <c r="AD122" s="33"/>
      <c r="AE122" s="33"/>
      <c r="AR122" s="173" t="s">
        <v>177</v>
      </c>
      <c r="AT122" s="173" t="s">
        <v>340</v>
      </c>
      <c r="AU122" s="173" t="s">
        <v>85</v>
      </c>
      <c r="AY122" s="16" t="s">
        <v>176</v>
      </c>
      <c r="BE122" s="174">
        <f>IF(N122="základní",J122,0)</f>
        <v>0</v>
      </c>
      <c r="BF122" s="174">
        <f>IF(N122="snížená",J122,0)</f>
        <v>0</v>
      </c>
      <c r="BG122" s="174">
        <f>IF(N122="zákl. přenesená",J122,0)</f>
        <v>0</v>
      </c>
      <c r="BH122" s="174">
        <f>IF(N122="sníž. přenesená",J122,0)</f>
        <v>0</v>
      </c>
      <c r="BI122" s="174">
        <f>IF(N122="nulová",J122,0)</f>
        <v>0</v>
      </c>
      <c r="BJ122" s="16" t="s">
        <v>83</v>
      </c>
      <c r="BK122" s="174">
        <f>ROUND(I122*H122,2)</f>
        <v>0</v>
      </c>
      <c r="BL122" s="16" t="s">
        <v>177</v>
      </c>
      <c r="BM122" s="173" t="s">
        <v>637</v>
      </c>
    </row>
    <row r="123" spans="1:65" s="2" customFormat="1" ht="19.5">
      <c r="A123" s="33"/>
      <c r="B123" s="34"/>
      <c r="C123" s="35"/>
      <c r="D123" s="177" t="s">
        <v>184</v>
      </c>
      <c r="E123" s="35"/>
      <c r="F123" s="187" t="s">
        <v>604</v>
      </c>
      <c r="G123" s="35"/>
      <c r="H123" s="35"/>
      <c r="I123" s="188"/>
      <c r="J123" s="35"/>
      <c r="K123" s="35"/>
      <c r="L123" s="38"/>
      <c r="M123" s="189"/>
      <c r="N123" s="190"/>
      <c r="O123" s="63"/>
      <c r="P123" s="63"/>
      <c r="Q123" s="63"/>
      <c r="R123" s="63"/>
      <c r="S123" s="63"/>
      <c r="T123" s="64"/>
      <c r="U123" s="33"/>
      <c r="V123" s="33"/>
      <c r="W123" s="33"/>
      <c r="X123" s="33"/>
      <c r="Y123" s="33"/>
      <c r="Z123" s="33"/>
      <c r="AA123" s="33"/>
      <c r="AB123" s="33"/>
      <c r="AC123" s="33"/>
      <c r="AD123" s="33"/>
      <c r="AE123" s="33"/>
      <c r="AT123" s="16" t="s">
        <v>184</v>
      </c>
      <c r="AU123" s="16" t="s">
        <v>85</v>
      </c>
    </row>
    <row r="124" spans="1:65" s="12" customFormat="1" ht="11.25">
      <c r="B124" s="175"/>
      <c r="C124" s="176"/>
      <c r="D124" s="177" t="s">
        <v>179</v>
      </c>
      <c r="E124" s="178" t="s">
        <v>35</v>
      </c>
      <c r="F124" s="179" t="s">
        <v>638</v>
      </c>
      <c r="G124" s="176"/>
      <c r="H124" s="180">
        <v>2.5</v>
      </c>
      <c r="I124" s="181"/>
      <c r="J124" s="176"/>
      <c r="K124" s="176"/>
      <c r="L124" s="182"/>
      <c r="M124" s="183"/>
      <c r="N124" s="184"/>
      <c r="O124" s="184"/>
      <c r="P124" s="184"/>
      <c r="Q124" s="184"/>
      <c r="R124" s="184"/>
      <c r="S124" s="184"/>
      <c r="T124" s="185"/>
      <c r="AT124" s="186" t="s">
        <v>179</v>
      </c>
      <c r="AU124" s="186" t="s">
        <v>85</v>
      </c>
      <c r="AV124" s="12" t="s">
        <v>85</v>
      </c>
      <c r="AW124" s="12" t="s">
        <v>37</v>
      </c>
      <c r="AX124" s="12" t="s">
        <v>83</v>
      </c>
      <c r="AY124" s="186" t="s">
        <v>176</v>
      </c>
    </row>
    <row r="125" spans="1:65" s="2" customFormat="1" ht="24">
      <c r="A125" s="33"/>
      <c r="B125" s="34"/>
      <c r="C125" s="207" t="s">
        <v>249</v>
      </c>
      <c r="D125" s="207" t="s">
        <v>340</v>
      </c>
      <c r="E125" s="208" t="s">
        <v>442</v>
      </c>
      <c r="F125" s="209" t="s">
        <v>443</v>
      </c>
      <c r="G125" s="210" t="s">
        <v>173</v>
      </c>
      <c r="H125" s="211">
        <v>12</v>
      </c>
      <c r="I125" s="212"/>
      <c r="J125" s="213">
        <f>ROUND(I125*H125,2)</f>
        <v>0</v>
      </c>
      <c r="K125" s="209" t="s">
        <v>174</v>
      </c>
      <c r="L125" s="38"/>
      <c r="M125" s="214" t="s">
        <v>35</v>
      </c>
      <c r="N125" s="215" t="s">
        <v>47</v>
      </c>
      <c r="O125" s="63"/>
      <c r="P125" s="171">
        <f>O125*H125</f>
        <v>0</v>
      </c>
      <c r="Q125" s="171">
        <v>0</v>
      </c>
      <c r="R125" s="171">
        <f>Q125*H125</f>
        <v>0</v>
      </c>
      <c r="S125" s="171">
        <v>0</v>
      </c>
      <c r="T125" s="172">
        <f>S125*H125</f>
        <v>0</v>
      </c>
      <c r="U125" s="33"/>
      <c r="V125" s="33"/>
      <c r="W125" s="33"/>
      <c r="X125" s="33"/>
      <c r="Y125" s="33"/>
      <c r="Z125" s="33"/>
      <c r="AA125" s="33"/>
      <c r="AB125" s="33"/>
      <c r="AC125" s="33"/>
      <c r="AD125" s="33"/>
      <c r="AE125" s="33"/>
      <c r="AR125" s="173" t="s">
        <v>177</v>
      </c>
      <c r="AT125" s="173" t="s">
        <v>340</v>
      </c>
      <c r="AU125" s="173" t="s">
        <v>85</v>
      </c>
      <c r="AY125" s="16" t="s">
        <v>176</v>
      </c>
      <c r="BE125" s="174">
        <f>IF(N125="základní",J125,0)</f>
        <v>0</v>
      </c>
      <c r="BF125" s="174">
        <f>IF(N125="snížená",J125,0)</f>
        <v>0</v>
      </c>
      <c r="BG125" s="174">
        <f>IF(N125="zákl. přenesená",J125,0)</f>
        <v>0</v>
      </c>
      <c r="BH125" s="174">
        <f>IF(N125="sníž. přenesená",J125,0)</f>
        <v>0</v>
      </c>
      <c r="BI125" s="174">
        <f>IF(N125="nulová",J125,0)</f>
        <v>0</v>
      </c>
      <c r="BJ125" s="16" t="s">
        <v>83</v>
      </c>
      <c r="BK125" s="174">
        <f>ROUND(I125*H125,2)</f>
        <v>0</v>
      </c>
      <c r="BL125" s="16" t="s">
        <v>177</v>
      </c>
      <c r="BM125" s="173" t="s">
        <v>444</v>
      </c>
    </row>
    <row r="126" spans="1:65" s="12" customFormat="1" ht="11.25">
      <c r="B126" s="175"/>
      <c r="C126" s="176"/>
      <c r="D126" s="177" t="s">
        <v>179</v>
      </c>
      <c r="E126" s="178" t="s">
        <v>35</v>
      </c>
      <c r="F126" s="179" t="s">
        <v>639</v>
      </c>
      <c r="G126" s="176"/>
      <c r="H126" s="180">
        <v>12</v>
      </c>
      <c r="I126" s="181"/>
      <c r="J126" s="176"/>
      <c r="K126" s="176"/>
      <c r="L126" s="182"/>
      <c r="M126" s="183"/>
      <c r="N126" s="184"/>
      <c r="O126" s="184"/>
      <c r="P126" s="184"/>
      <c r="Q126" s="184"/>
      <c r="R126" s="184"/>
      <c r="S126" s="184"/>
      <c r="T126" s="185"/>
      <c r="AT126" s="186" t="s">
        <v>179</v>
      </c>
      <c r="AU126" s="186" t="s">
        <v>85</v>
      </c>
      <c r="AV126" s="12" t="s">
        <v>85</v>
      </c>
      <c r="AW126" s="12" t="s">
        <v>37</v>
      </c>
      <c r="AX126" s="12" t="s">
        <v>83</v>
      </c>
      <c r="AY126" s="186" t="s">
        <v>176</v>
      </c>
    </row>
    <row r="127" spans="1:65" s="2" customFormat="1" ht="36">
      <c r="A127" s="33"/>
      <c r="B127" s="34"/>
      <c r="C127" s="207" t="s">
        <v>8</v>
      </c>
      <c r="D127" s="207" t="s">
        <v>340</v>
      </c>
      <c r="E127" s="208" t="s">
        <v>640</v>
      </c>
      <c r="F127" s="209" t="s">
        <v>641</v>
      </c>
      <c r="G127" s="210" t="s">
        <v>257</v>
      </c>
      <c r="H127" s="211">
        <v>1.26</v>
      </c>
      <c r="I127" s="212"/>
      <c r="J127" s="213">
        <f>ROUND(I127*H127,2)</f>
        <v>0</v>
      </c>
      <c r="K127" s="209" t="s">
        <v>174</v>
      </c>
      <c r="L127" s="38"/>
      <c r="M127" s="214" t="s">
        <v>35</v>
      </c>
      <c r="N127" s="215" t="s">
        <v>47</v>
      </c>
      <c r="O127" s="63"/>
      <c r="P127" s="171">
        <f>O127*H127</f>
        <v>0</v>
      </c>
      <c r="Q127" s="171">
        <v>0</v>
      </c>
      <c r="R127" s="171">
        <f>Q127*H127</f>
        <v>0</v>
      </c>
      <c r="S127" s="171">
        <v>0</v>
      </c>
      <c r="T127" s="172">
        <f>S127*H127</f>
        <v>0</v>
      </c>
      <c r="U127" s="33"/>
      <c r="V127" s="33"/>
      <c r="W127" s="33"/>
      <c r="X127" s="33"/>
      <c r="Y127" s="33"/>
      <c r="Z127" s="33"/>
      <c r="AA127" s="33"/>
      <c r="AB127" s="33"/>
      <c r="AC127" s="33"/>
      <c r="AD127" s="33"/>
      <c r="AE127" s="33"/>
      <c r="AR127" s="173" t="s">
        <v>177</v>
      </c>
      <c r="AT127" s="173" t="s">
        <v>340</v>
      </c>
      <c r="AU127" s="173" t="s">
        <v>85</v>
      </c>
      <c r="AY127" s="16" t="s">
        <v>176</v>
      </c>
      <c r="BE127" s="174">
        <f>IF(N127="základní",J127,0)</f>
        <v>0</v>
      </c>
      <c r="BF127" s="174">
        <f>IF(N127="snížená",J127,0)</f>
        <v>0</v>
      </c>
      <c r="BG127" s="174">
        <f>IF(N127="zákl. přenesená",J127,0)</f>
        <v>0</v>
      </c>
      <c r="BH127" s="174">
        <f>IF(N127="sníž. přenesená",J127,0)</f>
        <v>0</v>
      </c>
      <c r="BI127" s="174">
        <f>IF(N127="nulová",J127,0)</f>
        <v>0</v>
      </c>
      <c r="BJ127" s="16" t="s">
        <v>83</v>
      </c>
      <c r="BK127" s="174">
        <f>ROUND(I127*H127,2)</f>
        <v>0</v>
      </c>
      <c r="BL127" s="16" t="s">
        <v>177</v>
      </c>
      <c r="BM127" s="173" t="s">
        <v>642</v>
      </c>
    </row>
    <row r="128" spans="1:65" s="2" customFormat="1" ht="19.5">
      <c r="A128" s="33"/>
      <c r="B128" s="34"/>
      <c r="C128" s="35"/>
      <c r="D128" s="177" t="s">
        <v>184</v>
      </c>
      <c r="E128" s="35"/>
      <c r="F128" s="187" t="s">
        <v>643</v>
      </c>
      <c r="G128" s="35"/>
      <c r="H128" s="35"/>
      <c r="I128" s="188"/>
      <c r="J128" s="35"/>
      <c r="K128" s="35"/>
      <c r="L128" s="38"/>
      <c r="M128" s="189"/>
      <c r="N128" s="190"/>
      <c r="O128" s="63"/>
      <c r="P128" s="63"/>
      <c r="Q128" s="63"/>
      <c r="R128" s="63"/>
      <c r="S128" s="63"/>
      <c r="T128" s="64"/>
      <c r="U128" s="33"/>
      <c r="V128" s="33"/>
      <c r="W128" s="33"/>
      <c r="X128" s="33"/>
      <c r="Y128" s="33"/>
      <c r="Z128" s="33"/>
      <c r="AA128" s="33"/>
      <c r="AB128" s="33"/>
      <c r="AC128" s="33"/>
      <c r="AD128" s="33"/>
      <c r="AE128" s="33"/>
      <c r="AT128" s="16" t="s">
        <v>184</v>
      </c>
      <c r="AU128" s="16" t="s">
        <v>85</v>
      </c>
    </row>
    <row r="129" spans="1:65" s="12" customFormat="1" ht="11.25">
      <c r="B129" s="175"/>
      <c r="C129" s="176"/>
      <c r="D129" s="177" t="s">
        <v>179</v>
      </c>
      <c r="E129" s="178" t="s">
        <v>35</v>
      </c>
      <c r="F129" s="179" t="s">
        <v>644</v>
      </c>
      <c r="G129" s="176"/>
      <c r="H129" s="180">
        <v>1.26</v>
      </c>
      <c r="I129" s="181"/>
      <c r="J129" s="176"/>
      <c r="K129" s="176"/>
      <c r="L129" s="182"/>
      <c r="M129" s="183"/>
      <c r="N129" s="184"/>
      <c r="O129" s="184"/>
      <c r="P129" s="184"/>
      <c r="Q129" s="184"/>
      <c r="R129" s="184"/>
      <c r="S129" s="184"/>
      <c r="T129" s="185"/>
      <c r="AT129" s="186" t="s">
        <v>179</v>
      </c>
      <c r="AU129" s="186" t="s">
        <v>85</v>
      </c>
      <c r="AV129" s="12" t="s">
        <v>85</v>
      </c>
      <c r="AW129" s="12" t="s">
        <v>37</v>
      </c>
      <c r="AX129" s="12" t="s">
        <v>83</v>
      </c>
      <c r="AY129" s="186" t="s">
        <v>176</v>
      </c>
    </row>
    <row r="130" spans="1:65" s="2" customFormat="1" ht="48">
      <c r="A130" s="33"/>
      <c r="B130" s="34"/>
      <c r="C130" s="207" t="s">
        <v>261</v>
      </c>
      <c r="D130" s="207" t="s">
        <v>340</v>
      </c>
      <c r="E130" s="208" t="s">
        <v>645</v>
      </c>
      <c r="F130" s="209" t="s">
        <v>646</v>
      </c>
      <c r="G130" s="210" t="s">
        <v>237</v>
      </c>
      <c r="H130" s="211">
        <v>12</v>
      </c>
      <c r="I130" s="212"/>
      <c r="J130" s="213">
        <f>ROUND(I130*H130,2)</f>
        <v>0</v>
      </c>
      <c r="K130" s="209" t="s">
        <v>174</v>
      </c>
      <c r="L130" s="38"/>
      <c r="M130" s="214" t="s">
        <v>35</v>
      </c>
      <c r="N130" s="215" t="s">
        <v>47</v>
      </c>
      <c r="O130" s="63"/>
      <c r="P130" s="171">
        <f>O130*H130</f>
        <v>0</v>
      </c>
      <c r="Q130" s="171">
        <v>0</v>
      </c>
      <c r="R130" s="171">
        <f>Q130*H130</f>
        <v>0</v>
      </c>
      <c r="S130" s="171">
        <v>0</v>
      </c>
      <c r="T130" s="172">
        <f>S130*H130</f>
        <v>0</v>
      </c>
      <c r="U130" s="33"/>
      <c r="V130" s="33"/>
      <c r="W130" s="33"/>
      <c r="X130" s="33"/>
      <c r="Y130" s="33"/>
      <c r="Z130" s="33"/>
      <c r="AA130" s="33"/>
      <c r="AB130" s="33"/>
      <c r="AC130" s="33"/>
      <c r="AD130" s="33"/>
      <c r="AE130" s="33"/>
      <c r="AR130" s="173" t="s">
        <v>177</v>
      </c>
      <c r="AT130" s="173" t="s">
        <v>340</v>
      </c>
      <c r="AU130" s="173" t="s">
        <v>85</v>
      </c>
      <c r="AY130" s="16" t="s">
        <v>176</v>
      </c>
      <c r="BE130" s="174">
        <f>IF(N130="základní",J130,0)</f>
        <v>0</v>
      </c>
      <c r="BF130" s="174">
        <f>IF(N130="snížená",J130,0)</f>
        <v>0</v>
      </c>
      <c r="BG130" s="174">
        <f>IF(N130="zákl. přenesená",J130,0)</f>
        <v>0</v>
      </c>
      <c r="BH130" s="174">
        <f>IF(N130="sníž. přenesená",J130,0)</f>
        <v>0</v>
      </c>
      <c r="BI130" s="174">
        <f>IF(N130="nulová",J130,0)</f>
        <v>0</v>
      </c>
      <c r="BJ130" s="16" t="s">
        <v>83</v>
      </c>
      <c r="BK130" s="174">
        <f>ROUND(I130*H130,2)</f>
        <v>0</v>
      </c>
      <c r="BL130" s="16" t="s">
        <v>177</v>
      </c>
      <c r="BM130" s="173" t="s">
        <v>647</v>
      </c>
    </row>
    <row r="131" spans="1:65" s="2" customFormat="1" ht="19.5">
      <c r="A131" s="33"/>
      <c r="B131" s="34"/>
      <c r="C131" s="35"/>
      <c r="D131" s="177" t="s">
        <v>184</v>
      </c>
      <c r="E131" s="35"/>
      <c r="F131" s="187" t="s">
        <v>648</v>
      </c>
      <c r="G131" s="35"/>
      <c r="H131" s="35"/>
      <c r="I131" s="188"/>
      <c r="J131" s="35"/>
      <c r="K131" s="35"/>
      <c r="L131" s="38"/>
      <c r="M131" s="189"/>
      <c r="N131" s="190"/>
      <c r="O131" s="63"/>
      <c r="P131" s="63"/>
      <c r="Q131" s="63"/>
      <c r="R131" s="63"/>
      <c r="S131" s="63"/>
      <c r="T131" s="64"/>
      <c r="U131" s="33"/>
      <c r="V131" s="33"/>
      <c r="W131" s="33"/>
      <c r="X131" s="33"/>
      <c r="Y131" s="33"/>
      <c r="Z131" s="33"/>
      <c r="AA131" s="33"/>
      <c r="AB131" s="33"/>
      <c r="AC131" s="33"/>
      <c r="AD131" s="33"/>
      <c r="AE131" s="33"/>
      <c r="AT131" s="16" t="s">
        <v>184</v>
      </c>
      <c r="AU131" s="16" t="s">
        <v>85</v>
      </c>
    </row>
    <row r="132" spans="1:65" s="12" customFormat="1" ht="11.25">
      <c r="B132" s="175"/>
      <c r="C132" s="176"/>
      <c r="D132" s="177" t="s">
        <v>179</v>
      </c>
      <c r="E132" s="178" t="s">
        <v>35</v>
      </c>
      <c r="F132" s="179" t="s">
        <v>649</v>
      </c>
      <c r="G132" s="176"/>
      <c r="H132" s="180">
        <v>12</v>
      </c>
      <c r="I132" s="181"/>
      <c r="J132" s="176"/>
      <c r="K132" s="176"/>
      <c r="L132" s="182"/>
      <c r="M132" s="183"/>
      <c r="N132" s="184"/>
      <c r="O132" s="184"/>
      <c r="P132" s="184"/>
      <c r="Q132" s="184"/>
      <c r="R132" s="184"/>
      <c r="S132" s="184"/>
      <c r="T132" s="185"/>
      <c r="AT132" s="186" t="s">
        <v>179</v>
      </c>
      <c r="AU132" s="186" t="s">
        <v>85</v>
      </c>
      <c r="AV132" s="12" t="s">
        <v>85</v>
      </c>
      <c r="AW132" s="12" t="s">
        <v>37</v>
      </c>
      <c r="AX132" s="12" t="s">
        <v>83</v>
      </c>
      <c r="AY132" s="186" t="s">
        <v>176</v>
      </c>
    </row>
    <row r="133" spans="1:65" s="13" customFormat="1" ht="25.9" customHeight="1">
      <c r="B133" s="191"/>
      <c r="C133" s="192"/>
      <c r="D133" s="193" t="s">
        <v>75</v>
      </c>
      <c r="E133" s="194" t="s">
        <v>475</v>
      </c>
      <c r="F133" s="194" t="s">
        <v>476</v>
      </c>
      <c r="G133" s="192"/>
      <c r="H133" s="192"/>
      <c r="I133" s="195"/>
      <c r="J133" s="196">
        <f>BK133</f>
        <v>0</v>
      </c>
      <c r="K133" s="192"/>
      <c r="L133" s="197"/>
      <c r="M133" s="198"/>
      <c r="N133" s="199"/>
      <c r="O133" s="199"/>
      <c r="P133" s="200">
        <f>SUM(P134:P162)</f>
        <v>0</v>
      </c>
      <c r="Q133" s="199"/>
      <c r="R133" s="200">
        <f>SUM(R134:R162)</f>
        <v>0</v>
      </c>
      <c r="S133" s="199"/>
      <c r="T133" s="201">
        <f>SUM(T134:T162)</f>
        <v>0</v>
      </c>
      <c r="AR133" s="202" t="s">
        <v>177</v>
      </c>
      <c r="AT133" s="203" t="s">
        <v>75</v>
      </c>
      <c r="AU133" s="203" t="s">
        <v>76</v>
      </c>
      <c r="AY133" s="202" t="s">
        <v>176</v>
      </c>
      <c r="BK133" s="204">
        <f>SUM(BK134:BK162)</f>
        <v>0</v>
      </c>
    </row>
    <row r="134" spans="1:65" s="2" customFormat="1" ht="60">
      <c r="A134" s="33"/>
      <c r="B134" s="34"/>
      <c r="C134" s="207" t="s">
        <v>266</v>
      </c>
      <c r="D134" s="207" t="s">
        <v>340</v>
      </c>
      <c r="E134" s="208" t="s">
        <v>497</v>
      </c>
      <c r="F134" s="209" t="s">
        <v>498</v>
      </c>
      <c r="G134" s="210" t="s">
        <v>244</v>
      </c>
      <c r="H134" s="211">
        <v>5</v>
      </c>
      <c r="I134" s="212"/>
      <c r="J134" s="213">
        <f>ROUND(I134*H134,2)</f>
        <v>0</v>
      </c>
      <c r="K134" s="209" t="s">
        <v>174</v>
      </c>
      <c r="L134" s="38"/>
      <c r="M134" s="214" t="s">
        <v>35</v>
      </c>
      <c r="N134" s="215" t="s">
        <v>47</v>
      </c>
      <c r="O134" s="63"/>
      <c r="P134" s="171">
        <f>O134*H134</f>
        <v>0</v>
      </c>
      <c r="Q134" s="171">
        <v>0</v>
      </c>
      <c r="R134" s="171">
        <f>Q134*H134</f>
        <v>0</v>
      </c>
      <c r="S134" s="171">
        <v>0</v>
      </c>
      <c r="T134" s="172">
        <f>S134*H134</f>
        <v>0</v>
      </c>
      <c r="U134" s="33"/>
      <c r="V134" s="33"/>
      <c r="W134" s="33"/>
      <c r="X134" s="33"/>
      <c r="Y134" s="33"/>
      <c r="Z134" s="33"/>
      <c r="AA134" s="33"/>
      <c r="AB134" s="33"/>
      <c r="AC134" s="33"/>
      <c r="AD134" s="33"/>
      <c r="AE134" s="33"/>
      <c r="AR134" s="173" t="s">
        <v>480</v>
      </c>
      <c r="AT134" s="173" t="s">
        <v>340</v>
      </c>
      <c r="AU134" s="173" t="s">
        <v>83</v>
      </c>
      <c r="AY134" s="16" t="s">
        <v>176</v>
      </c>
      <c r="BE134" s="174">
        <f>IF(N134="základní",J134,0)</f>
        <v>0</v>
      </c>
      <c r="BF134" s="174">
        <f>IF(N134="snížená",J134,0)</f>
        <v>0</v>
      </c>
      <c r="BG134" s="174">
        <f>IF(N134="zákl. přenesená",J134,0)</f>
        <v>0</v>
      </c>
      <c r="BH134" s="174">
        <f>IF(N134="sníž. přenesená",J134,0)</f>
        <v>0</v>
      </c>
      <c r="BI134" s="174">
        <f>IF(N134="nulová",J134,0)</f>
        <v>0</v>
      </c>
      <c r="BJ134" s="16" t="s">
        <v>83</v>
      </c>
      <c r="BK134" s="174">
        <f>ROUND(I134*H134,2)</f>
        <v>0</v>
      </c>
      <c r="BL134" s="16" t="s">
        <v>480</v>
      </c>
      <c r="BM134" s="173" t="s">
        <v>499</v>
      </c>
    </row>
    <row r="135" spans="1:65" s="2" customFormat="1" ht="19.5">
      <c r="A135" s="33"/>
      <c r="B135" s="34"/>
      <c r="C135" s="35"/>
      <c r="D135" s="177" t="s">
        <v>184</v>
      </c>
      <c r="E135" s="35"/>
      <c r="F135" s="187" t="s">
        <v>650</v>
      </c>
      <c r="G135" s="35"/>
      <c r="H135" s="35"/>
      <c r="I135" s="188"/>
      <c r="J135" s="35"/>
      <c r="K135" s="35"/>
      <c r="L135" s="38"/>
      <c r="M135" s="189"/>
      <c r="N135" s="190"/>
      <c r="O135" s="63"/>
      <c r="P135" s="63"/>
      <c r="Q135" s="63"/>
      <c r="R135" s="63"/>
      <c r="S135" s="63"/>
      <c r="T135" s="64"/>
      <c r="U135" s="33"/>
      <c r="V135" s="33"/>
      <c r="W135" s="33"/>
      <c r="X135" s="33"/>
      <c r="Y135" s="33"/>
      <c r="Z135" s="33"/>
      <c r="AA135" s="33"/>
      <c r="AB135" s="33"/>
      <c r="AC135" s="33"/>
      <c r="AD135" s="33"/>
      <c r="AE135" s="33"/>
      <c r="AT135" s="16" t="s">
        <v>184</v>
      </c>
      <c r="AU135" s="16" t="s">
        <v>83</v>
      </c>
    </row>
    <row r="136" spans="1:65" s="12" customFormat="1" ht="11.25">
      <c r="B136" s="175"/>
      <c r="C136" s="176"/>
      <c r="D136" s="177" t="s">
        <v>179</v>
      </c>
      <c r="E136" s="178" t="s">
        <v>35</v>
      </c>
      <c r="F136" s="179" t="s">
        <v>605</v>
      </c>
      <c r="G136" s="176"/>
      <c r="H136" s="180">
        <v>5</v>
      </c>
      <c r="I136" s="181"/>
      <c r="J136" s="176"/>
      <c r="K136" s="176"/>
      <c r="L136" s="182"/>
      <c r="M136" s="183"/>
      <c r="N136" s="184"/>
      <c r="O136" s="184"/>
      <c r="P136" s="184"/>
      <c r="Q136" s="184"/>
      <c r="R136" s="184"/>
      <c r="S136" s="184"/>
      <c r="T136" s="185"/>
      <c r="AT136" s="186" t="s">
        <v>179</v>
      </c>
      <c r="AU136" s="186" t="s">
        <v>83</v>
      </c>
      <c r="AV136" s="12" t="s">
        <v>85</v>
      </c>
      <c r="AW136" s="12" t="s">
        <v>37</v>
      </c>
      <c r="AX136" s="12" t="s">
        <v>83</v>
      </c>
      <c r="AY136" s="186" t="s">
        <v>176</v>
      </c>
    </row>
    <row r="137" spans="1:65" s="2" customFormat="1" ht="60">
      <c r="A137" s="33"/>
      <c r="B137" s="34"/>
      <c r="C137" s="207" t="s">
        <v>271</v>
      </c>
      <c r="D137" s="207" t="s">
        <v>340</v>
      </c>
      <c r="E137" s="208" t="s">
        <v>514</v>
      </c>
      <c r="F137" s="209" t="s">
        <v>515</v>
      </c>
      <c r="G137" s="210" t="s">
        <v>244</v>
      </c>
      <c r="H137" s="211">
        <v>0.21</v>
      </c>
      <c r="I137" s="212"/>
      <c r="J137" s="213">
        <f>ROUND(I137*H137,2)</f>
        <v>0</v>
      </c>
      <c r="K137" s="209" t="s">
        <v>174</v>
      </c>
      <c r="L137" s="38"/>
      <c r="M137" s="214" t="s">
        <v>35</v>
      </c>
      <c r="N137" s="215" t="s">
        <v>47</v>
      </c>
      <c r="O137" s="63"/>
      <c r="P137" s="171">
        <f>O137*H137</f>
        <v>0</v>
      </c>
      <c r="Q137" s="171">
        <v>0</v>
      </c>
      <c r="R137" s="171">
        <f>Q137*H137</f>
        <v>0</v>
      </c>
      <c r="S137" s="171">
        <v>0</v>
      </c>
      <c r="T137" s="172">
        <f>S137*H137</f>
        <v>0</v>
      </c>
      <c r="U137" s="33"/>
      <c r="V137" s="33"/>
      <c r="W137" s="33"/>
      <c r="X137" s="33"/>
      <c r="Y137" s="33"/>
      <c r="Z137" s="33"/>
      <c r="AA137" s="33"/>
      <c r="AB137" s="33"/>
      <c r="AC137" s="33"/>
      <c r="AD137" s="33"/>
      <c r="AE137" s="33"/>
      <c r="AR137" s="173" t="s">
        <v>480</v>
      </c>
      <c r="AT137" s="173" t="s">
        <v>340</v>
      </c>
      <c r="AU137" s="173" t="s">
        <v>83</v>
      </c>
      <c r="AY137" s="16" t="s">
        <v>176</v>
      </c>
      <c r="BE137" s="174">
        <f>IF(N137="základní",J137,0)</f>
        <v>0</v>
      </c>
      <c r="BF137" s="174">
        <f>IF(N137="snížená",J137,0)</f>
        <v>0</v>
      </c>
      <c r="BG137" s="174">
        <f>IF(N137="zákl. přenesená",J137,0)</f>
        <v>0</v>
      </c>
      <c r="BH137" s="174">
        <f>IF(N137="sníž. přenesená",J137,0)</f>
        <v>0</v>
      </c>
      <c r="BI137" s="174">
        <f>IF(N137="nulová",J137,0)</f>
        <v>0</v>
      </c>
      <c r="BJ137" s="16" t="s">
        <v>83</v>
      </c>
      <c r="BK137" s="174">
        <f>ROUND(I137*H137,2)</f>
        <v>0</v>
      </c>
      <c r="BL137" s="16" t="s">
        <v>480</v>
      </c>
      <c r="BM137" s="173" t="s">
        <v>516</v>
      </c>
    </row>
    <row r="138" spans="1:65" s="2" customFormat="1" ht="19.5">
      <c r="A138" s="33"/>
      <c r="B138" s="34"/>
      <c r="C138" s="35"/>
      <c r="D138" s="177" t="s">
        <v>184</v>
      </c>
      <c r="E138" s="35"/>
      <c r="F138" s="187" t="s">
        <v>651</v>
      </c>
      <c r="G138" s="35"/>
      <c r="H138" s="35"/>
      <c r="I138" s="188"/>
      <c r="J138" s="35"/>
      <c r="K138" s="35"/>
      <c r="L138" s="38"/>
      <c r="M138" s="189"/>
      <c r="N138" s="190"/>
      <c r="O138" s="63"/>
      <c r="P138" s="63"/>
      <c r="Q138" s="63"/>
      <c r="R138" s="63"/>
      <c r="S138" s="63"/>
      <c r="T138" s="64"/>
      <c r="U138" s="33"/>
      <c r="V138" s="33"/>
      <c r="W138" s="33"/>
      <c r="X138" s="33"/>
      <c r="Y138" s="33"/>
      <c r="Z138" s="33"/>
      <c r="AA138" s="33"/>
      <c r="AB138" s="33"/>
      <c r="AC138" s="33"/>
      <c r="AD138" s="33"/>
      <c r="AE138" s="33"/>
      <c r="AT138" s="16" t="s">
        <v>184</v>
      </c>
      <c r="AU138" s="16" t="s">
        <v>83</v>
      </c>
    </row>
    <row r="139" spans="1:65" s="12" customFormat="1" ht="11.25">
      <c r="B139" s="175"/>
      <c r="C139" s="176"/>
      <c r="D139" s="177" t="s">
        <v>179</v>
      </c>
      <c r="E139" s="178" t="s">
        <v>35</v>
      </c>
      <c r="F139" s="179" t="s">
        <v>652</v>
      </c>
      <c r="G139" s="176"/>
      <c r="H139" s="180">
        <v>0.21</v>
      </c>
      <c r="I139" s="181"/>
      <c r="J139" s="176"/>
      <c r="K139" s="176"/>
      <c r="L139" s="182"/>
      <c r="M139" s="183"/>
      <c r="N139" s="184"/>
      <c r="O139" s="184"/>
      <c r="P139" s="184"/>
      <c r="Q139" s="184"/>
      <c r="R139" s="184"/>
      <c r="S139" s="184"/>
      <c r="T139" s="185"/>
      <c r="AT139" s="186" t="s">
        <v>179</v>
      </c>
      <c r="AU139" s="186" t="s">
        <v>83</v>
      </c>
      <c r="AV139" s="12" t="s">
        <v>85</v>
      </c>
      <c r="AW139" s="12" t="s">
        <v>37</v>
      </c>
      <c r="AX139" s="12" t="s">
        <v>83</v>
      </c>
      <c r="AY139" s="186" t="s">
        <v>176</v>
      </c>
    </row>
    <row r="140" spans="1:65" s="2" customFormat="1" ht="44.25" customHeight="1">
      <c r="A140" s="33"/>
      <c r="B140" s="34"/>
      <c r="C140" s="207" t="s">
        <v>275</v>
      </c>
      <c r="D140" s="207" t="s">
        <v>340</v>
      </c>
      <c r="E140" s="208" t="s">
        <v>508</v>
      </c>
      <c r="F140" s="209" t="s">
        <v>509</v>
      </c>
      <c r="G140" s="210" t="s">
        <v>244</v>
      </c>
      <c r="H140" s="211">
        <v>3.7959999999999998</v>
      </c>
      <c r="I140" s="212"/>
      <c r="J140" s="213">
        <f>ROUND(I140*H140,2)</f>
        <v>0</v>
      </c>
      <c r="K140" s="209" t="s">
        <v>174</v>
      </c>
      <c r="L140" s="38"/>
      <c r="M140" s="214" t="s">
        <v>35</v>
      </c>
      <c r="N140" s="215" t="s">
        <v>47</v>
      </c>
      <c r="O140" s="63"/>
      <c r="P140" s="171">
        <f>O140*H140</f>
        <v>0</v>
      </c>
      <c r="Q140" s="171">
        <v>0</v>
      </c>
      <c r="R140" s="171">
        <f>Q140*H140</f>
        <v>0</v>
      </c>
      <c r="S140" s="171">
        <v>0</v>
      </c>
      <c r="T140" s="172">
        <f>S140*H140</f>
        <v>0</v>
      </c>
      <c r="U140" s="33"/>
      <c r="V140" s="33"/>
      <c r="W140" s="33"/>
      <c r="X140" s="33"/>
      <c r="Y140" s="33"/>
      <c r="Z140" s="33"/>
      <c r="AA140" s="33"/>
      <c r="AB140" s="33"/>
      <c r="AC140" s="33"/>
      <c r="AD140" s="33"/>
      <c r="AE140" s="33"/>
      <c r="AR140" s="173" t="s">
        <v>480</v>
      </c>
      <c r="AT140" s="173" t="s">
        <v>340</v>
      </c>
      <c r="AU140" s="173" t="s">
        <v>83</v>
      </c>
      <c r="AY140" s="16" t="s">
        <v>176</v>
      </c>
      <c r="BE140" s="174">
        <f>IF(N140="základní",J140,0)</f>
        <v>0</v>
      </c>
      <c r="BF140" s="174">
        <f>IF(N140="snížená",J140,0)</f>
        <v>0</v>
      </c>
      <c r="BG140" s="174">
        <f>IF(N140="zákl. přenesená",J140,0)</f>
        <v>0</v>
      </c>
      <c r="BH140" s="174">
        <f>IF(N140="sníž. přenesená",J140,0)</f>
        <v>0</v>
      </c>
      <c r="BI140" s="174">
        <f>IF(N140="nulová",J140,0)</f>
        <v>0</v>
      </c>
      <c r="BJ140" s="16" t="s">
        <v>83</v>
      </c>
      <c r="BK140" s="174">
        <f>ROUND(I140*H140,2)</f>
        <v>0</v>
      </c>
      <c r="BL140" s="16" t="s">
        <v>480</v>
      </c>
      <c r="BM140" s="173" t="s">
        <v>526</v>
      </c>
    </row>
    <row r="141" spans="1:65" s="2" customFormat="1" ht="19.5">
      <c r="A141" s="33"/>
      <c r="B141" s="34"/>
      <c r="C141" s="35"/>
      <c r="D141" s="177" t="s">
        <v>184</v>
      </c>
      <c r="E141" s="35"/>
      <c r="F141" s="187" t="s">
        <v>653</v>
      </c>
      <c r="G141" s="35"/>
      <c r="H141" s="35"/>
      <c r="I141" s="188"/>
      <c r="J141" s="35"/>
      <c r="K141" s="35"/>
      <c r="L141" s="38"/>
      <c r="M141" s="189"/>
      <c r="N141" s="190"/>
      <c r="O141" s="63"/>
      <c r="P141" s="63"/>
      <c r="Q141" s="63"/>
      <c r="R141" s="63"/>
      <c r="S141" s="63"/>
      <c r="T141" s="64"/>
      <c r="U141" s="33"/>
      <c r="V141" s="33"/>
      <c r="W141" s="33"/>
      <c r="X141" s="33"/>
      <c r="Y141" s="33"/>
      <c r="Z141" s="33"/>
      <c r="AA141" s="33"/>
      <c r="AB141" s="33"/>
      <c r="AC141" s="33"/>
      <c r="AD141" s="33"/>
      <c r="AE141" s="33"/>
      <c r="AT141" s="16" t="s">
        <v>184</v>
      </c>
      <c r="AU141" s="16" t="s">
        <v>83</v>
      </c>
    </row>
    <row r="142" spans="1:65" s="12" customFormat="1" ht="11.25">
      <c r="B142" s="175"/>
      <c r="C142" s="176"/>
      <c r="D142" s="177" t="s">
        <v>179</v>
      </c>
      <c r="E142" s="178" t="s">
        <v>35</v>
      </c>
      <c r="F142" s="179" t="s">
        <v>654</v>
      </c>
      <c r="G142" s="176"/>
      <c r="H142" s="180">
        <v>3.7959999999999998</v>
      </c>
      <c r="I142" s="181"/>
      <c r="J142" s="176"/>
      <c r="K142" s="176"/>
      <c r="L142" s="182"/>
      <c r="M142" s="183"/>
      <c r="N142" s="184"/>
      <c r="O142" s="184"/>
      <c r="P142" s="184"/>
      <c r="Q142" s="184"/>
      <c r="R142" s="184"/>
      <c r="S142" s="184"/>
      <c r="T142" s="185"/>
      <c r="AT142" s="186" t="s">
        <v>179</v>
      </c>
      <c r="AU142" s="186" t="s">
        <v>83</v>
      </c>
      <c r="AV142" s="12" t="s">
        <v>85</v>
      </c>
      <c r="AW142" s="12" t="s">
        <v>37</v>
      </c>
      <c r="AX142" s="12" t="s">
        <v>83</v>
      </c>
      <c r="AY142" s="186" t="s">
        <v>176</v>
      </c>
    </row>
    <row r="143" spans="1:65" s="2" customFormat="1" ht="66.75" customHeight="1">
      <c r="A143" s="33"/>
      <c r="B143" s="34"/>
      <c r="C143" s="207" t="s">
        <v>279</v>
      </c>
      <c r="D143" s="207" t="s">
        <v>340</v>
      </c>
      <c r="E143" s="208" t="s">
        <v>530</v>
      </c>
      <c r="F143" s="209" t="s">
        <v>531</v>
      </c>
      <c r="G143" s="210" t="s">
        <v>244</v>
      </c>
      <c r="H143" s="211">
        <v>3.7959999999999998</v>
      </c>
      <c r="I143" s="212"/>
      <c r="J143" s="213">
        <f>ROUND(I143*H143,2)</f>
        <v>0</v>
      </c>
      <c r="K143" s="209" t="s">
        <v>174</v>
      </c>
      <c r="L143" s="38"/>
      <c r="M143" s="214" t="s">
        <v>35</v>
      </c>
      <c r="N143" s="215" t="s">
        <v>47</v>
      </c>
      <c r="O143" s="63"/>
      <c r="P143" s="171">
        <f>O143*H143</f>
        <v>0</v>
      </c>
      <c r="Q143" s="171">
        <v>0</v>
      </c>
      <c r="R143" s="171">
        <f>Q143*H143</f>
        <v>0</v>
      </c>
      <c r="S143" s="171">
        <v>0</v>
      </c>
      <c r="T143" s="172">
        <f>S143*H143</f>
        <v>0</v>
      </c>
      <c r="U143" s="33"/>
      <c r="V143" s="33"/>
      <c r="W143" s="33"/>
      <c r="X143" s="33"/>
      <c r="Y143" s="33"/>
      <c r="Z143" s="33"/>
      <c r="AA143" s="33"/>
      <c r="AB143" s="33"/>
      <c r="AC143" s="33"/>
      <c r="AD143" s="33"/>
      <c r="AE143" s="33"/>
      <c r="AR143" s="173" t="s">
        <v>480</v>
      </c>
      <c r="AT143" s="173" t="s">
        <v>340</v>
      </c>
      <c r="AU143" s="173" t="s">
        <v>83</v>
      </c>
      <c r="AY143" s="16" t="s">
        <v>176</v>
      </c>
      <c r="BE143" s="174">
        <f>IF(N143="základní",J143,0)</f>
        <v>0</v>
      </c>
      <c r="BF143" s="174">
        <f>IF(N143="snížená",J143,0)</f>
        <v>0</v>
      </c>
      <c r="BG143" s="174">
        <f>IF(N143="zákl. přenesená",J143,0)</f>
        <v>0</v>
      </c>
      <c r="BH143" s="174">
        <f>IF(N143="sníž. přenesená",J143,0)</f>
        <v>0</v>
      </c>
      <c r="BI143" s="174">
        <f>IF(N143="nulová",J143,0)</f>
        <v>0</v>
      </c>
      <c r="BJ143" s="16" t="s">
        <v>83</v>
      </c>
      <c r="BK143" s="174">
        <f>ROUND(I143*H143,2)</f>
        <v>0</v>
      </c>
      <c r="BL143" s="16" t="s">
        <v>480</v>
      </c>
      <c r="BM143" s="173" t="s">
        <v>532</v>
      </c>
    </row>
    <row r="144" spans="1:65" s="2" customFormat="1" ht="29.25">
      <c r="A144" s="33"/>
      <c r="B144" s="34"/>
      <c r="C144" s="35"/>
      <c r="D144" s="177" t="s">
        <v>184</v>
      </c>
      <c r="E144" s="35"/>
      <c r="F144" s="187" t="s">
        <v>655</v>
      </c>
      <c r="G144" s="35"/>
      <c r="H144" s="35"/>
      <c r="I144" s="188"/>
      <c r="J144" s="35"/>
      <c r="K144" s="35"/>
      <c r="L144" s="38"/>
      <c r="M144" s="189"/>
      <c r="N144" s="190"/>
      <c r="O144" s="63"/>
      <c r="P144" s="63"/>
      <c r="Q144" s="63"/>
      <c r="R144" s="63"/>
      <c r="S144" s="63"/>
      <c r="T144" s="64"/>
      <c r="U144" s="33"/>
      <c r="V144" s="33"/>
      <c r="W144" s="33"/>
      <c r="X144" s="33"/>
      <c r="Y144" s="33"/>
      <c r="Z144" s="33"/>
      <c r="AA144" s="33"/>
      <c r="AB144" s="33"/>
      <c r="AC144" s="33"/>
      <c r="AD144" s="33"/>
      <c r="AE144" s="33"/>
      <c r="AT144" s="16" t="s">
        <v>184</v>
      </c>
      <c r="AU144" s="16" t="s">
        <v>83</v>
      </c>
    </row>
    <row r="145" spans="1:65" s="12" customFormat="1" ht="11.25">
      <c r="B145" s="175"/>
      <c r="C145" s="176"/>
      <c r="D145" s="177" t="s">
        <v>179</v>
      </c>
      <c r="E145" s="178" t="s">
        <v>35</v>
      </c>
      <c r="F145" s="179" t="s">
        <v>654</v>
      </c>
      <c r="G145" s="176"/>
      <c r="H145" s="180">
        <v>3.7959999999999998</v>
      </c>
      <c r="I145" s="181"/>
      <c r="J145" s="176"/>
      <c r="K145" s="176"/>
      <c r="L145" s="182"/>
      <c r="M145" s="183"/>
      <c r="N145" s="184"/>
      <c r="O145" s="184"/>
      <c r="P145" s="184"/>
      <c r="Q145" s="184"/>
      <c r="R145" s="184"/>
      <c r="S145" s="184"/>
      <c r="T145" s="185"/>
      <c r="AT145" s="186" t="s">
        <v>179</v>
      </c>
      <c r="AU145" s="186" t="s">
        <v>83</v>
      </c>
      <c r="AV145" s="12" t="s">
        <v>85</v>
      </c>
      <c r="AW145" s="12" t="s">
        <v>37</v>
      </c>
      <c r="AX145" s="12" t="s">
        <v>83</v>
      </c>
      <c r="AY145" s="186" t="s">
        <v>176</v>
      </c>
    </row>
    <row r="146" spans="1:65" s="2" customFormat="1" ht="44.25" customHeight="1">
      <c r="A146" s="33"/>
      <c r="B146" s="34"/>
      <c r="C146" s="207" t="s">
        <v>7</v>
      </c>
      <c r="D146" s="207" t="s">
        <v>340</v>
      </c>
      <c r="E146" s="208" t="s">
        <v>508</v>
      </c>
      <c r="F146" s="209" t="s">
        <v>509</v>
      </c>
      <c r="G146" s="210" t="s">
        <v>244</v>
      </c>
      <c r="H146" s="211">
        <v>1.536</v>
      </c>
      <c r="I146" s="212"/>
      <c r="J146" s="213">
        <f>ROUND(I146*H146,2)</f>
        <v>0</v>
      </c>
      <c r="K146" s="209" t="s">
        <v>174</v>
      </c>
      <c r="L146" s="38"/>
      <c r="M146" s="214" t="s">
        <v>35</v>
      </c>
      <c r="N146" s="215" t="s">
        <v>47</v>
      </c>
      <c r="O146" s="63"/>
      <c r="P146" s="171">
        <f>O146*H146</f>
        <v>0</v>
      </c>
      <c r="Q146" s="171">
        <v>0</v>
      </c>
      <c r="R146" s="171">
        <f>Q146*H146</f>
        <v>0</v>
      </c>
      <c r="S146" s="171">
        <v>0</v>
      </c>
      <c r="T146" s="172">
        <f>S146*H146</f>
        <v>0</v>
      </c>
      <c r="U146" s="33"/>
      <c r="V146" s="33"/>
      <c r="W146" s="33"/>
      <c r="X146" s="33"/>
      <c r="Y146" s="33"/>
      <c r="Z146" s="33"/>
      <c r="AA146" s="33"/>
      <c r="AB146" s="33"/>
      <c r="AC146" s="33"/>
      <c r="AD146" s="33"/>
      <c r="AE146" s="33"/>
      <c r="AR146" s="173" t="s">
        <v>480</v>
      </c>
      <c r="AT146" s="173" t="s">
        <v>340</v>
      </c>
      <c r="AU146" s="173" t="s">
        <v>83</v>
      </c>
      <c r="AY146" s="16" t="s">
        <v>176</v>
      </c>
      <c r="BE146" s="174">
        <f>IF(N146="základní",J146,0)</f>
        <v>0</v>
      </c>
      <c r="BF146" s="174">
        <f>IF(N146="snížená",J146,0)</f>
        <v>0</v>
      </c>
      <c r="BG146" s="174">
        <f>IF(N146="zákl. přenesená",J146,0)</f>
        <v>0</v>
      </c>
      <c r="BH146" s="174">
        <f>IF(N146="sníž. přenesená",J146,0)</f>
        <v>0</v>
      </c>
      <c r="BI146" s="174">
        <f>IF(N146="nulová",J146,0)</f>
        <v>0</v>
      </c>
      <c r="BJ146" s="16" t="s">
        <v>83</v>
      </c>
      <c r="BK146" s="174">
        <f>ROUND(I146*H146,2)</f>
        <v>0</v>
      </c>
      <c r="BL146" s="16" t="s">
        <v>480</v>
      </c>
      <c r="BM146" s="173" t="s">
        <v>555</v>
      </c>
    </row>
    <row r="147" spans="1:65" s="2" customFormat="1" ht="19.5">
      <c r="A147" s="33"/>
      <c r="B147" s="34"/>
      <c r="C147" s="35"/>
      <c r="D147" s="177" t="s">
        <v>184</v>
      </c>
      <c r="E147" s="35"/>
      <c r="F147" s="187" t="s">
        <v>556</v>
      </c>
      <c r="G147" s="35"/>
      <c r="H147" s="35"/>
      <c r="I147" s="188"/>
      <c r="J147" s="35"/>
      <c r="K147" s="35"/>
      <c r="L147" s="38"/>
      <c r="M147" s="189"/>
      <c r="N147" s="190"/>
      <c r="O147" s="63"/>
      <c r="P147" s="63"/>
      <c r="Q147" s="63"/>
      <c r="R147" s="63"/>
      <c r="S147" s="63"/>
      <c r="T147" s="64"/>
      <c r="U147" s="33"/>
      <c r="V147" s="33"/>
      <c r="W147" s="33"/>
      <c r="X147" s="33"/>
      <c r="Y147" s="33"/>
      <c r="Z147" s="33"/>
      <c r="AA147" s="33"/>
      <c r="AB147" s="33"/>
      <c r="AC147" s="33"/>
      <c r="AD147" s="33"/>
      <c r="AE147" s="33"/>
      <c r="AT147" s="16" t="s">
        <v>184</v>
      </c>
      <c r="AU147" s="16" t="s">
        <v>83</v>
      </c>
    </row>
    <row r="148" spans="1:65" s="12" customFormat="1" ht="11.25">
      <c r="B148" s="175"/>
      <c r="C148" s="176"/>
      <c r="D148" s="177" t="s">
        <v>179</v>
      </c>
      <c r="E148" s="178" t="s">
        <v>35</v>
      </c>
      <c r="F148" s="179" t="s">
        <v>656</v>
      </c>
      <c r="G148" s="176"/>
      <c r="H148" s="180">
        <v>1.536</v>
      </c>
      <c r="I148" s="181"/>
      <c r="J148" s="176"/>
      <c r="K148" s="176"/>
      <c r="L148" s="182"/>
      <c r="M148" s="183"/>
      <c r="N148" s="184"/>
      <c r="O148" s="184"/>
      <c r="P148" s="184"/>
      <c r="Q148" s="184"/>
      <c r="R148" s="184"/>
      <c r="S148" s="184"/>
      <c r="T148" s="185"/>
      <c r="AT148" s="186" t="s">
        <v>179</v>
      </c>
      <c r="AU148" s="186" t="s">
        <v>83</v>
      </c>
      <c r="AV148" s="12" t="s">
        <v>85</v>
      </c>
      <c r="AW148" s="12" t="s">
        <v>37</v>
      </c>
      <c r="AX148" s="12" t="s">
        <v>83</v>
      </c>
      <c r="AY148" s="186" t="s">
        <v>176</v>
      </c>
    </row>
    <row r="149" spans="1:65" s="2" customFormat="1" ht="66.75" customHeight="1">
      <c r="A149" s="33"/>
      <c r="B149" s="34"/>
      <c r="C149" s="207" t="s">
        <v>288</v>
      </c>
      <c r="D149" s="207" t="s">
        <v>340</v>
      </c>
      <c r="E149" s="208" t="s">
        <v>540</v>
      </c>
      <c r="F149" s="209" t="s">
        <v>541</v>
      </c>
      <c r="G149" s="210" t="s">
        <v>244</v>
      </c>
      <c r="H149" s="211">
        <v>1.536</v>
      </c>
      <c r="I149" s="212"/>
      <c r="J149" s="213">
        <f>ROUND(I149*H149,2)</f>
        <v>0</v>
      </c>
      <c r="K149" s="209" t="s">
        <v>174</v>
      </c>
      <c r="L149" s="38"/>
      <c r="M149" s="214" t="s">
        <v>35</v>
      </c>
      <c r="N149" s="215" t="s">
        <v>47</v>
      </c>
      <c r="O149" s="63"/>
      <c r="P149" s="171">
        <f>O149*H149</f>
        <v>0</v>
      </c>
      <c r="Q149" s="171">
        <v>0</v>
      </c>
      <c r="R149" s="171">
        <f>Q149*H149</f>
        <v>0</v>
      </c>
      <c r="S149" s="171">
        <v>0</v>
      </c>
      <c r="T149" s="172">
        <f>S149*H149</f>
        <v>0</v>
      </c>
      <c r="U149" s="33"/>
      <c r="V149" s="33"/>
      <c r="W149" s="33"/>
      <c r="X149" s="33"/>
      <c r="Y149" s="33"/>
      <c r="Z149" s="33"/>
      <c r="AA149" s="33"/>
      <c r="AB149" s="33"/>
      <c r="AC149" s="33"/>
      <c r="AD149" s="33"/>
      <c r="AE149" s="33"/>
      <c r="AR149" s="173" t="s">
        <v>480</v>
      </c>
      <c r="AT149" s="173" t="s">
        <v>340</v>
      </c>
      <c r="AU149" s="173" t="s">
        <v>83</v>
      </c>
      <c r="AY149" s="16" t="s">
        <v>176</v>
      </c>
      <c r="BE149" s="174">
        <f>IF(N149="základní",J149,0)</f>
        <v>0</v>
      </c>
      <c r="BF149" s="174">
        <f>IF(N149="snížená",J149,0)</f>
        <v>0</v>
      </c>
      <c r="BG149" s="174">
        <f>IF(N149="zákl. přenesená",J149,0)</f>
        <v>0</v>
      </c>
      <c r="BH149" s="174">
        <f>IF(N149="sníž. přenesená",J149,0)</f>
        <v>0</v>
      </c>
      <c r="BI149" s="174">
        <f>IF(N149="nulová",J149,0)</f>
        <v>0</v>
      </c>
      <c r="BJ149" s="16" t="s">
        <v>83</v>
      </c>
      <c r="BK149" s="174">
        <f>ROUND(I149*H149,2)</f>
        <v>0</v>
      </c>
      <c r="BL149" s="16" t="s">
        <v>480</v>
      </c>
      <c r="BM149" s="173" t="s">
        <v>559</v>
      </c>
    </row>
    <row r="150" spans="1:65" s="2" customFormat="1" ht="19.5">
      <c r="A150" s="33"/>
      <c r="B150" s="34"/>
      <c r="C150" s="35"/>
      <c r="D150" s="177" t="s">
        <v>184</v>
      </c>
      <c r="E150" s="35"/>
      <c r="F150" s="187" t="s">
        <v>556</v>
      </c>
      <c r="G150" s="35"/>
      <c r="H150" s="35"/>
      <c r="I150" s="188"/>
      <c r="J150" s="35"/>
      <c r="K150" s="35"/>
      <c r="L150" s="38"/>
      <c r="M150" s="189"/>
      <c r="N150" s="190"/>
      <c r="O150" s="63"/>
      <c r="P150" s="63"/>
      <c r="Q150" s="63"/>
      <c r="R150" s="63"/>
      <c r="S150" s="63"/>
      <c r="T150" s="64"/>
      <c r="U150" s="33"/>
      <c r="V150" s="33"/>
      <c r="W150" s="33"/>
      <c r="X150" s="33"/>
      <c r="Y150" s="33"/>
      <c r="Z150" s="33"/>
      <c r="AA150" s="33"/>
      <c r="AB150" s="33"/>
      <c r="AC150" s="33"/>
      <c r="AD150" s="33"/>
      <c r="AE150" s="33"/>
      <c r="AT150" s="16" t="s">
        <v>184</v>
      </c>
      <c r="AU150" s="16" t="s">
        <v>83</v>
      </c>
    </row>
    <row r="151" spans="1:65" s="12" customFormat="1" ht="11.25">
      <c r="B151" s="175"/>
      <c r="C151" s="176"/>
      <c r="D151" s="177" t="s">
        <v>179</v>
      </c>
      <c r="E151" s="178" t="s">
        <v>35</v>
      </c>
      <c r="F151" s="179" t="s">
        <v>657</v>
      </c>
      <c r="G151" s="176"/>
      <c r="H151" s="180">
        <v>1.536</v>
      </c>
      <c r="I151" s="181"/>
      <c r="J151" s="176"/>
      <c r="K151" s="176"/>
      <c r="L151" s="182"/>
      <c r="M151" s="183"/>
      <c r="N151" s="184"/>
      <c r="O151" s="184"/>
      <c r="P151" s="184"/>
      <c r="Q151" s="184"/>
      <c r="R151" s="184"/>
      <c r="S151" s="184"/>
      <c r="T151" s="185"/>
      <c r="AT151" s="186" t="s">
        <v>179</v>
      </c>
      <c r="AU151" s="186" t="s">
        <v>83</v>
      </c>
      <c r="AV151" s="12" t="s">
        <v>85</v>
      </c>
      <c r="AW151" s="12" t="s">
        <v>37</v>
      </c>
      <c r="AX151" s="12" t="s">
        <v>83</v>
      </c>
      <c r="AY151" s="186" t="s">
        <v>176</v>
      </c>
    </row>
    <row r="152" spans="1:65" s="2" customFormat="1" ht="60">
      <c r="A152" s="33"/>
      <c r="B152" s="34"/>
      <c r="C152" s="207" t="s">
        <v>292</v>
      </c>
      <c r="D152" s="207" t="s">
        <v>340</v>
      </c>
      <c r="E152" s="208" t="s">
        <v>658</v>
      </c>
      <c r="F152" s="209" t="s">
        <v>659</v>
      </c>
      <c r="G152" s="210" t="s">
        <v>244</v>
      </c>
      <c r="H152" s="211">
        <v>36</v>
      </c>
      <c r="I152" s="212"/>
      <c r="J152" s="213">
        <f>ROUND(I152*H152,2)</f>
        <v>0</v>
      </c>
      <c r="K152" s="209" t="s">
        <v>174</v>
      </c>
      <c r="L152" s="38"/>
      <c r="M152" s="214" t="s">
        <v>35</v>
      </c>
      <c r="N152" s="215" t="s">
        <v>47</v>
      </c>
      <c r="O152" s="63"/>
      <c r="P152" s="171">
        <f>O152*H152</f>
        <v>0</v>
      </c>
      <c r="Q152" s="171">
        <v>0</v>
      </c>
      <c r="R152" s="171">
        <f>Q152*H152</f>
        <v>0</v>
      </c>
      <c r="S152" s="171">
        <v>0</v>
      </c>
      <c r="T152" s="172">
        <f>S152*H152</f>
        <v>0</v>
      </c>
      <c r="U152" s="33"/>
      <c r="V152" s="33"/>
      <c r="W152" s="33"/>
      <c r="X152" s="33"/>
      <c r="Y152" s="33"/>
      <c r="Z152" s="33"/>
      <c r="AA152" s="33"/>
      <c r="AB152" s="33"/>
      <c r="AC152" s="33"/>
      <c r="AD152" s="33"/>
      <c r="AE152" s="33"/>
      <c r="AR152" s="173" t="s">
        <v>480</v>
      </c>
      <c r="AT152" s="173" t="s">
        <v>340</v>
      </c>
      <c r="AU152" s="173" t="s">
        <v>83</v>
      </c>
      <c r="AY152" s="16" t="s">
        <v>176</v>
      </c>
      <c r="BE152" s="174">
        <f>IF(N152="základní",J152,0)</f>
        <v>0</v>
      </c>
      <c r="BF152" s="174">
        <f>IF(N152="snížená",J152,0)</f>
        <v>0</v>
      </c>
      <c r="BG152" s="174">
        <f>IF(N152="zákl. přenesená",J152,0)</f>
        <v>0</v>
      </c>
      <c r="BH152" s="174">
        <f>IF(N152="sníž. přenesená",J152,0)</f>
        <v>0</v>
      </c>
      <c r="BI152" s="174">
        <f>IF(N152="nulová",J152,0)</f>
        <v>0</v>
      </c>
      <c r="BJ152" s="16" t="s">
        <v>83</v>
      </c>
      <c r="BK152" s="174">
        <f>ROUND(I152*H152,2)</f>
        <v>0</v>
      </c>
      <c r="BL152" s="16" t="s">
        <v>480</v>
      </c>
      <c r="BM152" s="173" t="s">
        <v>660</v>
      </c>
    </row>
    <row r="153" spans="1:65" s="2" customFormat="1" ht="19.5">
      <c r="A153" s="33"/>
      <c r="B153" s="34"/>
      <c r="C153" s="35"/>
      <c r="D153" s="177" t="s">
        <v>184</v>
      </c>
      <c r="E153" s="35"/>
      <c r="F153" s="187" t="s">
        <v>661</v>
      </c>
      <c r="G153" s="35"/>
      <c r="H153" s="35"/>
      <c r="I153" s="188"/>
      <c r="J153" s="35"/>
      <c r="K153" s="35"/>
      <c r="L153" s="38"/>
      <c r="M153" s="189"/>
      <c r="N153" s="190"/>
      <c r="O153" s="63"/>
      <c r="P153" s="63"/>
      <c r="Q153" s="63"/>
      <c r="R153" s="63"/>
      <c r="S153" s="63"/>
      <c r="T153" s="64"/>
      <c r="U153" s="33"/>
      <c r="V153" s="33"/>
      <c r="W153" s="33"/>
      <c r="X153" s="33"/>
      <c r="Y153" s="33"/>
      <c r="Z153" s="33"/>
      <c r="AA153" s="33"/>
      <c r="AB153" s="33"/>
      <c r="AC153" s="33"/>
      <c r="AD153" s="33"/>
      <c r="AE153" s="33"/>
      <c r="AT153" s="16" t="s">
        <v>184</v>
      </c>
      <c r="AU153" s="16" t="s">
        <v>83</v>
      </c>
    </row>
    <row r="154" spans="1:65" s="12" customFormat="1" ht="11.25">
      <c r="B154" s="175"/>
      <c r="C154" s="176"/>
      <c r="D154" s="177" t="s">
        <v>179</v>
      </c>
      <c r="E154" s="178" t="s">
        <v>35</v>
      </c>
      <c r="F154" s="179" t="s">
        <v>662</v>
      </c>
      <c r="G154" s="176"/>
      <c r="H154" s="180">
        <v>36</v>
      </c>
      <c r="I154" s="181"/>
      <c r="J154" s="176"/>
      <c r="K154" s="176"/>
      <c r="L154" s="182"/>
      <c r="M154" s="183"/>
      <c r="N154" s="184"/>
      <c r="O154" s="184"/>
      <c r="P154" s="184"/>
      <c r="Q154" s="184"/>
      <c r="R154" s="184"/>
      <c r="S154" s="184"/>
      <c r="T154" s="185"/>
      <c r="AT154" s="186" t="s">
        <v>179</v>
      </c>
      <c r="AU154" s="186" t="s">
        <v>83</v>
      </c>
      <c r="AV154" s="12" t="s">
        <v>85</v>
      </c>
      <c r="AW154" s="12" t="s">
        <v>37</v>
      </c>
      <c r="AX154" s="12" t="s">
        <v>83</v>
      </c>
      <c r="AY154" s="186" t="s">
        <v>176</v>
      </c>
    </row>
    <row r="155" spans="1:65" s="2" customFormat="1" ht="48">
      <c r="A155" s="33"/>
      <c r="B155" s="34"/>
      <c r="C155" s="207" t="s">
        <v>296</v>
      </c>
      <c r="D155" s="207" t="s">
        <v>340</v>
      </c>
      <c r="E155" s="208" t="s">
        <v>663</v>
      </c>
      <c r="F155" s="209" t="s">
        <v>664</v>
      </c>
      <c r="G155" s="210" t="s">
        <v>244</v>
      </c>
      <c r="H155" s="211">
        <v>36</v>
      </c>
      <c r="I155" s="212"/>
      <c r="J155" s="213">
        <f>ROUND(I155*H155,2)</f>
        <v>0</v>
      </c>
      <c r="K155" s="209" t="s">
        <v>174</v>
      </c>
      <c r="L155" s="38"/>
      <c r="M155" s="214" t="s">
        <v>35</v>
      </c>
      <c r="N155" s="215" t="s">
        <v>47</v>
      </c>
      <c r="O155" s="63"/>
      <c r="P155" s="171">
        <f>O155*H155</f>
        <v>0</v>
      </c>
      <c r="Q155" s="171">
        <v>0</v>
      </c>
      <c r="R155" s="171">
        <f>Q155*H155</f>
        <v>0</v>
      </c>
      <c r="S155" s="171">
        <v>0</v>
      </c>
      <c r="T155" s="172">
        <f>S155*H155</f>
        <v>0</v>
      </c>
      <c r="U155" s="33"/>
      <c r="V155" s="33"/>
      <c r="W155" s="33"/>
      <c r="X155" s="33"/>
      <c r="Y155" s="33"/>
      <c r="Z155" s="33"/>
      <c r="AA155" s="33"/>
      <c r="AB155" s="33"/>
      <c r="AC155" s="33"/>
      <c r="AD155" s="33"/>
      <c r="AE155" s="33"/>
      <c r="AR155" s="173" t="s">
        <v>480</v>
      </c>
      <c r="AT155" s="173" t="s">
        <v>340</v>
      </c>
      <c r="AU155" s="173" t="s">
        <v>83</v>
      </c>
      <c r="AY155" s="16" t="s">
        <v>176</v>
      </c>
      <c r="BE155" s="174">
        <f>IF(N155="základní",J155,0)</f>
        <v>0</v>
      </c>
      <c r="BF155" s="174">
        <f>IF(N155="snížená",J155,0)</f>
        <v>0</v>
      </c>
      <c r="BG155" s="174">
        <f>IF(N155="zákl. přenesená",J155,0)</f>
        <v>0</v>
      </c>
      <c r="BH155" s="174">
        <f>IF(N155="sníž. přenesená",J155,0)</f>
        <v>0</v>
      </c>
      <c r="BI155" s="174">
        <f>IF(N155="nulová",J155,0)</f>
        <v>0</v>
      </c>
      <c r="BJ155" s="16" t="s">
        <v>83</v>
      </c>
      <c r="BK155" s="174">
        <f>ROUND(I155*H155,2)</f>
        <v>0</v>
      </c>
      <c r="BL155" s="16" t="s">
        <v>480</v>
      </c>
      <c r="BM155" s="173" t="s">
        <v>665</v>
      </c>
    </row>
    <row r="156" spans="1:65" s="2" customFormat="1" ht="19.5">
      <c r="A156" s="33"/>
      <c r="B156" s="34"/>
      <c r="C156" s="35"/>
      <c r="D156" s="177" t="s">
        <v>184</v>
      </c>
      <c r="E156" s="35"/>
      <c r="F156" s="187" t="s">
        <v>666</v>
      </c>
      <c r="G156" s="35"/>
      <c r="H156" s="35"/>
      <c r="I156" s="188"/>
      <c r="J156" s="35"/>
      <c r="K156" s="35"/>
      <c r="L156" s="38"/>
      <c r="M156" s="189"/>
      <c r="N156" s="190"/>
      <c r="O156" s="63"/>
      <c r="P156" s="63"/>
      <c r="Q156" s="63"/>
      <c r="R156" s="63"/>
      <c r="S156" s="63"/>
      <c r="T156" s="64"/>
      <c r="U156" s="33"/>
      <c r="V156" s="33"/>
      <c r="W156" s="33"/>
      <c r="X156" s="33"/>
      <c r="Y156" s="33"/>
      <c r="Z156" s="33"/>
      <c r="AA156" s="33"/>
      <c r="AB156" s="33"/>
      <c r="AC156" s="33"/>
      <c r="AD156" s="33"/>
      <c r="AE156" s="33"/>
      <c r="AT156" s="16" t="s">
        <v>184</v>
      </c>
      <c r="AU156" s="16" t="s">
        <v>83</v>
      </c>
    </row>
    <row r="157" spans="1:65" s="12" customFormat="1" ht="11.25">
      <c r="B157" s="175"/>
      <c r="C157" s="176"/>
      <c r="D157" s="177" t="s">
        <v>179</v>
      </c>
      <c r="E157" s="178" t="s">
        <v>35</v>
      </c>
      <c r="F157" s="179" t="s">
        <v>662</v>
      </c>
      <c r="G157" s="176"/>
      <c r="H157" s="180">
        <v>36</v>
      </c>
      <c r="I157" s="181"/>
      <c r="J157" s="176"/>
      <c r="K157" s="176"/>
      <c r="L157" s="182"/>
      <c r="M157" s="183"/>
      <c r="N157" s="184"/>
      <c r="O157" s="184"/>
      <c r="P157" s="184"/>
      <c r="Q157" s="184"/>
      <c r="R157" s="184"/>
      <c r="S157" s="184"/>
      <c r="T157" s="185"/>
      <c r="AT157" s="186" t="s">
        <v>179</v>
      </c>
      <c r="AU157" s="186" t="s">
        <v>83</v>
      </c>
      <c r="AV157" s="12" t="s">
        <v>85</v>
      </c>
      <c r="AW157" s="12" t="s">
        <v>37</v>
      </c>
      <c r="AX157" s="12" t="s">
        <v>83</v>
      </c>
      <c r="AY157" s="186" t="s">
        <v>176</v>
      </c>
    </row>
    <row r="158" spans="1:65" s="2" customFormat="1" ht="48">
      <c r="A158" s="33"/>
      <c r="B158" s="34"/>
      <c r="C158" s="207" t="s">
        <v>300</v>
      </c>
      <c r="D158" s="207" t="s">
        <v>340</v>
      </c>
      <c r="E158" s="208" t="s">
        <v>561</v>
      </c>
      <c r="F158" s="209" t="s">
        <v>562</v>
      </c>
      <c r="G158" s="210" t="s">
        <v>244</v>
      </c>
      <c r="H158" s="211">
        <v>1.53</v>
      </c>
      <c r="I158" s="212"/>
      <c r="J158" s="213">
        <f>ROUND(I158*H158,2)</f>
        <v>0</v>
      </c>
      <c r="K158" s="209" t="s">
        <v>174</v>
      </c>
      <c r="L158" s="38"/>
      <c r="M158" s="214" t="s">
        <v>35</v>
      </c>
      <c r="N158" s="215" t="s">
        <v>47</v>
      </c>
      <c r="O158" s="63"/>
      <c r="P158" s="171">
        <f>O158*H158</f>
        <v>0</v>
      </c>
      <c r="Q158" s="171">
        <v>0</v>
      </c>
      <c r="R158" s="171">
        <f>Q158*H158</f>
        <v>0</v>
      </c>
      <c r="S158" s="171">
        <v>0</v>
      </c>
      <c r="T158" s="172">
        <f>S158*H158</f>
        <v>0</v>
      </c>
      <c r="U158" s="33"/>
      <c r="V158" s="33"/>
      <c r="W158" s="33"/>
      <c r="X158" s="33"/>
      <c r="Y158" s="33"/>
      <c r="Z158" s="33"/>
      <c r="AA158" s="33"/>
      <c r="AB158" s="33"/>
      <c r="AC158" s="33"/>
      <c r="AD158" s="33"/>
      <c r="AE158" s="33"/>
      <c r="AR158" s="173" t="s">
        <v>480</v>
      </c>
      <c r="AT158" s="173" t="s">
        <v>340</v>
      </c>
      <c r="AU158" s="173" t="s">
        <v>83</v>
      </c>
      <c r="AY158" s="16" t="s">
        <v>176</v>
      </c>
      <c r="BE158" s="174">
        <f>IF(N158="základní",J158,0)</f>
        <v>0</v>
      </c>
      <c r="BF158" s="174">
        <f>IF(N158="snížená",J158,0)</f>
        <v>0</v>
      </c>
      <c r="BG158" s="174">
        <f>IF(N158="zákl. přenesená",J158,0)</f>
        <v>0</v>
      </c>
      <c r="BH158" s="174">
        <f>IF(N158="sníž. přenesená",J158,0)</f>
        <v>0</v>
      </c>
      <c r="BI158" s="174">
        <f>IF(N158="nulová",J158,0)</f>
        <v>0</v>
      </c>
      <c r="BJ158" s="16" t="s">
        <v>83</v>
      </c>
      <c r="BK158" s="174">
        <f>ROUND(I158*H158,2)</f>
        <v>0</v>
      </c>
      <c r="BL158" s="16" t="s">
        <v>480</v>
      </c>
      <c r="BM158" s="173" t="s">
        <v>563</v>
      </c>
    </row>
    <row r="159" spans="1:65" s="2" customFormat="1" ht="19.5">
      <c r="A159" s="33"/>
      <c r="B159" s="34"/>
      <c r="C159" s="35"/>
      <c r="D159" s="177" t="s">
        <v>184</v>
      </c>
      <c r="E159" s="35"/>
      <c r="F159" s="187" t="s">
        <v>667</v>
      </c>
      <c r="G159" s="35"/>
      <c r="H159" s="35"/>
      <c r="I159" s="188"/>
      <c r="J159" s="35"/>
      <c r="K159" s="35"/>
      <c r="L159" s="38"/>
      <c r="M159" s="189"/>
      <c r="N159" s="190"/>
      <c r="O159" s="63"/>
      <c r="P159" s="63"/>
      <c r="Q159" s="63"/>
      <c r="R159" s="63"/>
      <c r="S159" s="63"/>
      <c r="T159" s="64"/>
      <c r="U159" s="33"/>
      <c r="V159" s="33"/>
      <c r="W159" s="33"/>
      <c r="X159" s="33"/>
      <c r="Y159" s="33"/>
      <c r="Z159" s="33"/>
      <c r="AA159" s="33"/>
      <c r="AB159" s="33"/>
      <c r="AC159" s="33"/>
      <c r="AD159" s="33"/>
      <c r="AE159" s="33"/>
      <c r="AT159" s="16" t="s">
        <v>184</v>
      </c>
      <c r="AU159" s="16" t="s">
        <v>83</v>
      </c>
    </row>
    <row r="160" spans="1:65" s="12" customFormat="1" ht="11.25">
      <c r="B160" s="175"/>
      <c r="C160" s="176"/>
      <c r="D160" s="177" t="s">
        <v>179</v>
      </c>
      <c r="E160" s="178" t="s">
        <v>35</v>
      </c>
      <c r="F160" s="179" t="s">
        <v>668</v>
      </c>
      <c r="G160" s="176"/>
      <c r="H160" s="180">
        <v>1.53</v>
      </c>
      <c r="I160" s="181"/>
      <c r="J160" s="176"/>
      <c r="K160" s="176"/>
      <c r="L160" s="182"/>
      <c r="M160" s="183"/>
      <c r="N160" s="184"/>
      <c r="O160" s="184"/>
      <c r="P160" s="184"/>
      <c r="Q160" s="184"/>
      <c r="R160" s="184"/>
      <c r="S160" s="184"/>
      <c r="T160" s="185"/>
      <c r="AT160" s="186" t="s">
        <v>179</v>
      </c>
      <c r="AU160" s="186" t="s">
        <v>83</v>
      </c>
      <c r="AV160" s="12" t="s">
        <v>85</v>
      </c>
      <c r="AW160" s="12" t="s">
        <v>37</v>
      </c>
      <c r="AX160" s="12" t="s">
        <v>83</v>
      </c>
      <c r="AY160" s="186" t="s">
        <v>176</v>
      </c>
    </row>
    <row r="161" spans="1:65" s="2" customFormat="1" ht="44.25" customHeight="1">
      <c r="A161" s="33"/>
      <c r="B161" s="34"/>
      <c r="C161" s="207" t="s">
        <v>304</v>
      </c>
      <c r="D161" s="207" t="s">
        <v>340</v>
      </c>
      <c r="E161" s="208" t="s">
        <v>566</v>
      </c>
      <c r="F161" s="209" t="s">
        <v>567</v>
      </c>
      <c r="G161" s="210" t="s">
        <v>244</v>
      </c>
      <c r="H161" s="211">
        <v>6.0000000000000001E-3</v>
      </c>
      <c r="I161" s="212"/>
      <c r="J161" s="213">
        <f>ROUND(I161*H161,2)</f>
        <v>0</v>
      </c>
      <c r="K161" s="209" t="s">
        <v>174</v>
      </c>
      <c r="L161" s="38"/>
      <c r="M161" s="214" t="s">
        <v>35</v>
      </c>
      <c r="N161" s="215" t="s">
        <v>47</v>
      </c>
      <c r="O161" s="63"/>
      <c r="P161" s="171">
        <f>O161*H161</f>
        <v>0</v>
      </c>
      <c r="Q161" s="171">
        <v>0</v>
      </c>
      <c r="R161" s="171">
        <f>Q161*H161</f>
        <v>0</v>
      </c>
      <c r="S161" s="171">
        <v>0</v>
      </c>
      <c r="T161" s="172">
        <f>S161*H161</f>
        <v>0</v>
      </c>
      <c r="U161" s="33"/>
      <c r="V161" s="33"/>
      <c r="W161" s="33"/>
      <c r="X161" s="33"/>
      <c r="Y161" s="33"/>
      <c r="Z161" s="33"/>
      <c r="AA161" s="33"/>
      <c r="AB161" s="33"/>
      <c r="AC161" s="33"/>
      <c r="AD161" s="33"/>
      <c r="AE161" s="33"/>
      <c r="AR161" s="173" t="s">
        <v>480</v>
      </c>
      <c r="AT161" s="173" t="s">
        <v>340</v>
      </c>
      <c r="AU161" s="173" t="s">
        <v>83</v>
      </c>
      <c r="AY161" s="16" t="s">
        <v>176</v>
      </c>
      <c r="BE161" s="174">
        <f>IF(N161="základní",J161,0)</f>
        <v>0</v>
      </c>
      <c r="BF161" s="174">
        <f>IF(N161="snížená",J161,0)</f>
        <v>0</v>
      </c>
      <c r="BG161" s="174">
        <f>IF(N161="zákl. přenesená",J161,0)</f>
        <v>0</v>
      </c>
      <c r="BH161" s="174">
        <f>IF(N161="sníž. přenesená",J161,0)</f>
        <v>0</v>
      </c>
      <c r="BI161" s="174">
        <f>IF(N161="nulová",J161,0)</f>
        <v>0</v>
      </c>
      <c r="BJ161" s="16" t="s">
        <v>83</v>
      </c>
      <c r="BK161" s="174">
        <f>ROUND(I161*H161,2)</f>
        <v>0</v>
      </c>
      <c r="BL161" s="16" t="s">
        <v>480</v>
      </c>
      <c r="BM161" s="173" t="s">
        <v>568</v>
      </c>
    </row>
    <row r="162" spans="1:65" s="12" customFormat="1" ht="11.25">
      <c r="B162" s="175"/>
      <c r="C162" s="176"/>
      <c r="D162" s="177" t="s">
        <v>179</v>
      </c>
      <c r="E162" s="178" t="s">
        <v>35</v>
      </c>
      <c r="F162" s="179" t="s">
        <v>669</v>
      </c>
      <c r="G162" s="176"/>
      <c r="H162" s="180">
        <v>6.0000000000000001E-3</v>
      </c>
      <c r="I162" s="181"/>
      <c r="J162" s="176"/>
      <c r="K162" s="176"/>
      <c r="L162" s="182"/>
      <c r="M162" s="216"/>
      <c r="N162" s="217"/>
      <c r="O162" s="217"/>
      <c r="P162" s="217"/>
      <c r="Q162" s="217"/>
      <c r="R162" s="217"/>
      <c r="S162" s="217"/>
      <c r="T162" s="218"/>
      <c r="AT162" s="186" t="s">
        <v>179</v>
      </c>
      <c r="AU162" s="186" t="s">
        <v>83</v>
      </c>
      <c r="AV162" s="12" t="s">
        <v>85</v>
      </c>
      <c r="AW162" s="12" t="s">
        <v>37</v>
      </c>
      <c r="AX162" s="12" t="s">
        <v>83</v>
      </c>
      <c r="AY162" s="186" t="s">
        <v>176</v>
      </c>
    </row>
    <row r="163" spans="1:65" s="2" customFormat="1" ht="6.95" customHeight="1">
      <c r="A163" s="33"/>
      <c r="B163" s="46"/>
      <c r="C163" s="47"/>
      <c r="D163" s="47"/>
      <c r="E163" s="47"/>
      <c r="F163" s="47"/>
      <c r="G163" s="47"/>
      <c r="H163" s="47"/>
      <c r="I163" s="47"/>
      <c r="J163" s="47"/>
      <c r="K163" s="47"/>
      <c r="L163" s="38"/>
      <c r="M163" s="33"/>
      <c r="O163" s="33"/>
      <c r="P163" s="33"/>
      <c r="Q163" s="33"/>
      <c r="R163" s="33"/>
      <c r="S163" s="33"/>
      <c r="T163" s="33"/>
      <c r="U163" s="33"/>
      <c r="V163" s="33"/>
      <c r="W163" s="33"/>
      <c r="X163" s="33"/>
      <c r="Y163" s="33"/>
      <c r="Z163" s="33"/>
      <c r="AA163" s="33"/>
      <c r="AB163" s="33"/>
      <c r="AC163" s="33"/>
      <c r="AD163" s="33"/>
      <c r="AE163" s="33"/>
    </row>
  </sheetData>
  <sheetProtection algorithmName="SHA-512" hashValue="pyIMW5iKtGDZcG6e/sbAv1wMyNWy4fUxPPI/AmaHUJG+sk6d/Q6+dqiHxBWJDUNjiXSFCiRNhdT4HZRh6qj4yA==" saltValue="YHGjS1a4SZYHOsfZJVFL5x9WL8TsPNLwhqat+MnPpuw1sWQ9cDFFfw8twIu60NLVEluLGXY8Bs4r20jGv63pxA==" spinCount="100000" sheet="1" objects="1" scenarios="1" formatColumns="0" formatRows="0" autoFilter="0"/>
  <autoFilter ref="C87:K16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58" workbookViewId="0">
      <selection activeCell="W81" sqref="W81"/>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100</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584</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670</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ROUND((SUM(BE85:BE91)),  2)</f>
        <v>0</v>
      </c>
      <c r="G35" s="33"/>
      <c r="H35" s="33"/>
      <c r="I35" s="123">
        <v>0.21</v>
      </c>
      <c r="J35" s="122">
        <f>ROUND(((SUM(BE85:BE91))*I35),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ROUND((SUM(BF85:BF91)),  2)</f>
        <v>0</v>
      </c>
      <c r="G36" s="33"/>
      <c r="H36" s="33"/>
      <c r="I36" s="123">
        <v>0.15</v>
      </c>
      <c r="J36" s="122">
        <f>ROUND(((SUM(BF85:BF91))*I36),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ROUND((SUM(BG85:BG91)),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ROUND((SUM(BH85:BH91)),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ROUND((SUM(BI85:BI91)),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584</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02.2 - Materíál dodávaný zadavatelem - NEOCEŇOVAT!</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153</v>
      </c>
    </row>
    <row r="64" spans="1:47" s="2" customFormat="1" ht="21.75"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157</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357" t="str">
        <f>E7</f>
        <v>KR_Oprava trati v úseku Číčenice - Vodňany_bez_mat_zadavatele</v>
      </c>
      <c r="F73" s="358"/>
      <c r="G73" s="358"/>
      <c r="H73" s="358"/>
      <c r="I73" s="35"/>
      <c r="J73" s="35"/>
      <c r="K73" s="35"/>
      <c r="L73" s="112"/>
      <c r="S73" s="33"/>
      <c r="T73" s="33"/>
      <c r="U73" s="33"/>
      <c r="V73" s="33"/>
      <c r="W73" s="33"/>
      <c r="X73" s="33"/>
      <c r="Y73" s="33"/>
      <c r="Z73" s="33"/>
      <c r="AA73" s="33"/>
      <c r="AB73" s="33"/>
      <c r="AC73" s="33"/>
      <c r="AD73" s="33"/>
      <c r="AE73" s="33"/>
    </row>
    <row r="74" spans="1:31" s="1" customFormat="1" ht="12" customHeight="1">
      <c r="B74" s="20"/>
      <c r="C74" s="28" t="s">
        <v>144</v>
      </c>
      <c r="D74" s="21"/>
      <c r="E74" s="21"/>
      <c r="F74" s="21"/>
      <c r="G74" s="21"/>
      <c r="H74" s="21"/>
      <c r="I74" s="21"/>
      <c r="J74" s="21"/>
      <c r="K74" s="21"/>
      <c r="L74" s="19"/>
    </row>
    <row r="75" spans="1:31" s="2" customFormat="1" ht="16.5" customHeight="1">
      <c r="A75" s="33"/>
      <c r="B75" s="34"/>
      <c r="C75" s="35"/>
      <c r="D75" s="35"/>
      <c r="E75" s="357" t="s">
        <v>584</v>
      </c>
      <c r="F75" s="359"/>
      <c r="G75" s="359"/>
      <c r="H75" s="359"/>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146</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306" t="str">
        <f>E11</f>
        <v>SO 02.2 - Materíál dodávaný zadavatelem - NEOCEŇOVAT!</v>
      </c>
      <c r="F77" s="359"/>
      <c r="G77" s="359"/>
      <c r="H77" s="359"/>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197 dle JŘ, TÚ Číčenice - Vodňany</v>
      </c>
      <c r="G79" s="35"/>
      <c r="H79" s="35"/>
      <c r="I79" s="28" t="s">
        <v>24</v>
      </c>
      <c r="J79" s="58" t="str">
        <f>IF(J14="","",J14)</f>
        <v>1. 4. 2021</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158</v>
      </c>
      <c r="D84" s="153" t="s">
        <v>61</v>
      </c>
      <c r="E84" s="153" t="s">
        <v>57</v>
      </c>
      <c r="F84" s="153" t="s">
        <v>58</v>
      </c>
      <c r="G84" s="153" t="s">
        <v>159</v>
      </c>
      <c r="H84" s="153" t="s">
        <v>160</v>
      </c>
      <c r="I84" s="153" t="s">
        <v>161</v>
      </c>
      <c r="J84" s="153" t="s">
        <v>152</v>
      </c>
      <c r="K84" s="154" t="s">
        <v>162</v>
      </c>
      <c r="L84" s="155"/>
      <c r="M84" s="67" t="s">
        <v>35</v>
      </c>
      <c r="N84" s="68" t="s">
        <v>46</v>
      </c>
      <c r="O84" s="68" t="s">
        <v>163</v>
      </c>
      <c r="P84" s="68" t="s">
        <v>164</v>
      </c>
      <c r="Q84" s="68" t="s">
        <v>165</v>
      </c>
      <c r="R84" s="68" t="s">
        <v>166</v>
      </c>
      <c r="S84" s="68" t="s">
        <v>167</v>
      </c>
      <c r="T84" s="69" t="s">
        <v>168</v>
      </c>
      <c r="U84" s="150"/>
      <c r="V84" s="150"/>
      <c r="W84" s="150"/>
      <c r="X84" s="150"/>
      <c r="Y84" s="150"/>
      <c r="Z84" s="150"/>
      <c r="AA84" s="150"/>
      <c r="AB84" s="150"/>
      <c r="AC84" s="150"/>
      <c r="AD84" s="150"/>
      <c r="AE84" s="150"/>
    </row>
    <row r="85" spans="1:65" s="2" customFormat="1" ht="22.9" customHeight="1">
      <c r="A85" s="33"/>
      <c r="B85" s="34"/>
      <c r="C85" s="74" t="s">
        <v>169</v>
      </c>
      <c r="D85" s="35"/>
      <c r="E85" s="35"/>
      <c r="F85" s="35"/>
      <c r="G85" s="35"/>
      <c r="H85" s="35"/>
      <c r="I85" s="35"/>
      <c r="J85" s="156">
        <f>BK85</f>
        <v>0</v>
      </c>
      <c r="K85" s="35"/>
      <c r="L85" s="38"/>
      <c r="M85" s="70"/>
      <c r="N85" s="157"/>
      <c r="O85" s="71"/>
      <c r="P85" s="158">
        <f>SUM(P86:P91)</f>
        <v>0</v>
      </c>
      <c r="Q85" s="71"/>
      <c r="R85" s="158">
        <f>SUM(R86:R91)</f>
        <v>0</v>
      </c>
      <c r="S85" s="71"/>
      <c r="T85" s="159">
        <f>SUM(T86:T91)</f>
        <v>0</v>
      </c>
      <c r="U85" s="33"/>
      <c r="V85" s="33"/>
      <c r="W85" s="33"/>
      <c r="X85" s="33"/>
      <c r="Y85" s="33"/>
      <c r="Z85" s="33"/>
      <c r="AA85" s="33"/>
      <c r="AB85" s="33"/>
      <c r="AC85" s="33"/>
      <c r="AD85" s="33"/>
      <c r="AE85" s="33"/>
      <c r="AT85" s="16" t="s">
        <v>75</v>
      </c>
      <c r="AU85" s="16" t="s">
        <v>153</v>
      </c>
      <c r="BK85" s="160">
        <f>SUM(BK86:BK91)</f>
        <v>0</v>
      </c>
    </row>
    <row r="86" spans="1:65" s="2" customFormat="1" ht="16.5" customHeight="1">
      <c r="A86" s="33"/>
      <c r="B86" s="34"/>
      <c r="C86" s="161" t="s">
        <v>83</v>
      </c>
      <c r="D86" s="161" t="s">
        <v>170</v>
      </c>
      <c r="E86" s="162" t="s">
        <v>579</v>
      </c>
      <c r="F86" s="163" t="s">
        <v>580</v>
      </c>
      <c r="G86" s="164" t="s">
        <v>173</v>
      </c>
      <c r="H86" s="165">
        <v>13</v>
      </c>
      <c r="I86" s="368">
        <v>0</v>
      </c>
      <c r="J86" s="167">
        <f>ROUND(I86*H86,2)</f>
        <v>0</v>
      </c>
      <c r="K86" s="163" t="s">
        <v>174</v>
      </c>
      <c r="L86" s="168"/>
      <c r="M86" s="169" t="s">
        <v>35</v>
      </c>
      <c r="N86" s="170" t="s">
        <v>47</v>
      </c>
      <c r="O86" s="63"/>
      <c r="P86" s="171">
        <f>O86*H86</f>
        <v>0</v>
      </c>
      <c r="Q86" s="171">
        <v>0</v>
      </c>
      <c r="R86" s="171">
        <f>Q86*H86</f>
        <v>0</v>
      </c>
      <c r="S86" s="171">
        <v>0</v>
      </c>
      <c r="T86" s="172">
        <f>S86*H86</f>
        <v>0</v>
      </c>
      <c r="U86" s="33"/>
      <c r="V86" s="33"/>
      <c r="W86" s="33"/>
      <c r="X86" s="33"/>
      <c r="Y86" s="33"/>
      <c r="Z86" s="33"/>
      <c r="AA86" s="33"/>
      <c r="AB86" s="33"/>
      <c r="AC86" s="33"/>
      <c r="AD86" s="33"/>
      <c r="AE86" s="33"/>
      <c r="AR86" s="173" t="s">
        <v>175</v>
      </c>
      <c r="AT86" s="173" t="s">
        <v>170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581</v>
      </c>
    </row>
    <row r="87" spans="1:65" s="2" customFormat="1" ht="58.5">
      <c r="A87" s="33"/>
      <c r="B87" s="34"/>
      <c r="C87" s="35"/>
      <c r="D87" s="177" t="s">
        <v>184</v>
      </c>
      <c r="E87" s="35"/>
      <c r="F87" s="187" t="s">
        <v>671</v>
      </c>
      <c r="G87" s="35"/>
      <c r="H87" s="35"/>
      <c r="I87" s="188"/>
      <c r="J87" s="35"/>
      <c r="K87" s="35"/>
      <c r="L87" s="38"/>
      <c r="M87" s="189"/>
      <c r="N87" s="190"/>
      <c r="O87" s="63"/>
      <c r="P87" s="63"/>
      <c r="Q87" s="63"/>
      <c r="R87" s="63"/>
      <c r="S87" s="63"/>
      <c r="T87" s="64"/>
      <c r="U87" s="33"/>
      <c r="V87" s="33"/>
      <c r="W87" s="33"/>
      <c r="X87" s="33"/>
      <c r="Y87" s="33"/>
      <c r="Z87" s="33"/>
      <c r="AA87" s="33"/>
      <c r="AB87" s="33"/>
      <c r="AC87" s="33"/>
      <c r="AD87" s="33"/>
      <c r="AE87" s="33"/>
      <c r="AT87" s="16" t="s">
        <v>184</v>
      </c>
      <c r="AU87" s="16" t="s">
        <v>76</v>
      </c>
    </row>
    <row r="88" spans="1:65" s="12" customFormat="1" ht="11.25">
      <c r="B88" s="175"/>
      <c r="C88" s="176"/>
      <c r="D88" s="177" t="s">
        <v>179</v>
      </c>
      <c r="E88" s="178" t="s">
        <v>35</v>
      </c>
      <c r="F88" s="179" t="s">
        <v>626</v>
      </c>
      <c r="G88" s="176"/>
      <c r="H88" s="180">
        <v>13</v>
      </c>
      <c r="I88" s="181"/>
      <c r="J88" s="176"/>
      <c r="K88" s="176"/>
      <c r="L88" s="182"/>
      <c r="M88" s="183"/>
      <c r="N88" s="184"/>
      <c r="O88" s="184"/>
      <c r="P88" s="184"/>
      <c r="Q88" s="184"/>
      <c r="R88" s="184"/>
      <c r="S88" s="184"/>
      <c r="T88" s="185"/>
      <c r="AT88" s="186" t="s">
        <v>179</v>
      </c>
      <c r="AU88" s="186" t="s">
        <v>76</v>
      </c>
      <c r="AV88" s="12" t="s">
        <v>85</v>
      </c>
      <c r="AW88" s="12" t="s">
        <v>37</v>
      </c>
      <c r="AX88" s="12" t="s">
        <v>83</v>
      </c>
      <c r="AY88" s="186" t="s">
        <v>176</v>
      </c>
    </row>
    <row r="89" spans="1:65" s="2" customFormat="1" ht="16.5" customHeight="1">
      <c r="A89" s="33"/>
      <c r="B89" s="34"/>
      <c r="C89" s="161" t="s">
        <v>85</v>
      </c>
      <c r="D89" s="161" t="s">
        <v>170</v>
      </c>
      <c r="E89" s="162" t="s">
        <v>672</v>
      </c>
      <c r="F89" s="163" t="s">
        <v>673</v>
      </c>
      <c r="G89" s="164" t="s">
        <v>237</v>
      </c>
      <c r="H89" s="165">
        <v>7.2</v>
      </c>
      <c r="I89" s="368">
        <v>0</v>
      </c>
      <c r="J89" s="167">
        <f>ROUND(I89*H89,2)</f>
        <v>0</v>
      </c>
      <c r="K89" s="163" t="s">
        <v>35</v>
      </c>
      <c r="L89" s="168"/>
      <c r="M89" s="169" t="s">
        <v>35</v>
      </c>
      <c r="N89" s="170" t="s">
        <v>47</v>
      </c>
      <c r="O89" s="63"/>
      <c r="P89" s="171">
        <f>O89*H89</f>
        <v>0</v>
      </c>
      <c r="Q89" s="171">
        <v>0</v>
      </c>
      <c r="R89" s="171">
        <f>Q89*H89</f>
        <v>0</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674</v>
      </c>
    </row>
    <row r="90" spans="1:65" s="2" customFormat="1" ht="126.75">
      <c r="A90" s="33"/>
      <c r="B90" s="34"/>
      <c r="C90" s="35"/>
      <c r="D90" s="177" t="s">
        <v>184</v>
      </c>
      <c r="E90" s="35"/>
      <c r="F90" s="187" t="s">
        <v>675</v>
      </c>
      <c r="G90" s="35"/>
      <c r="H90" s="35"/>
      <c r="I90" s="188"/>
      <c r="J90" s="35"/>
      <c r="K90" s="35"/>
      <c r="L90" s="38"/>
      <c r="M90" s="189"/>
      <c r="N90" s="190"/>
      <c r="O90" s="63"/>
      <c r="P90" s="63"/>
      <c r="Q90" s="63"/>
      <c r="R90" s="63"/>
      <c r="S90" s="63"/>
      <c r="T90" s="64"/>
      <c r="U90" s="33"/>
      <c r="V90" s="33"/>
      <c r="W90" s="33"/>
      <c r="X90" s="33"/>
      <c r="Y90" s="33"/>
      <c r="Z90" s="33"/>
      <c r="AA90" s="33"/>
      <c r="AB90" s="33"/>
      <c r="AC90" s="33"/>
      <c r="AD90" s="33"/>
      <c r="AE90" s="33"/>
      <c r="AT90" s="16" t="s">
        <v>184</v>
      </c>
      <c r="AU90" s="16" t="s">
        <v>76</v>
      </c>
    </row>
    <row r="91" spans="1:65" s="12" customFormat="1" ht="11.25">
      <c r="B91" s="175"/>
      <c r="C91" s="176"/>
      <c r="D91" s="177" t="s">
        <v>179</v>
      </c>
      <c r="E91" s="178" t="s">
        <v>35</v>
      </c>
      <c r="F91" s="179" t="s">
        <v>631</v>
      </c>
      <c r="G91" s="176"/>
      <c r="H91" s="180">
        <v>7.2</v>
      </c>
      <c r="I91" s="181"/>
      <c r="J91" s="176"/>
      <c r="K91" s="176"/>
      <c r="L91" s="182"/>
      <c r="M91" s="216"/>
      <c r="N91" s="217"/>
      <c r="O91" s="217"/>
      <c r="P91" s="217"/>
      <c r="Q91" s="217"/>
      <c r="R91" s="217"/>
      <c r="S91" s="217"/>
      <c r="T91" s="218"/>
      <c r="AT91" s="186" t="s">
        <v>179</v>
      </c>
      <c r="AU91" s="186" t="s">
        <v>76</v>
      </c>
      <c r="AV91" s="12" t="s">
        <v>85</v>
      </c>
      <c r="AW91" s="12" t="s">
        <v>37</v>
      </c>
      <c r="AX91" s="12" t="s">
        <v>83</v>
      </c>
      <c r="AY91" s="186" t="s">
        <v>176</v>
      </c>
    </row>
    <row r="92" spans="1:65" s="2" customFormat="1" ht="6.95" customHeight="1">
      <c r="A92" s="33"/>
      <c r="B92" s="46"/>
      <c r="C92" s="47"/>
      <c r="D92" s="47"/>
      <c r="E92" s="47"/>
      <c r="F92" s="47"/>
      <c r="G92" s="47"/>
      <c r="H92" s="47"/>
      <c r="I92" s="47"/>
      <c r="J92" s="47"/>
      <c r="K92" s="47"/>
      <c r="L92" s="38"/>
      <c r="M92" s="33"/>
      <c r="O92" s="33"/>
      <c r="P92" s="33"/>
      <c r="Q92" s="33"/>
      <c r="R92" s="33"/>
      <c r="S92" s="33"/>
      <c r="T92" s="33"/>
      <c r="U92" s="33"/>
      <c r="V92" s="33"/>
      <c r="W92" s="33"/>
      <c r="X92" s="33"/>
      <c r="Y92" s="33"/>
      <c r="Z92" s="33"/>
      <c r="AA92" s="33"/>
      <c r="AB92" s="33"/>
      <c r="AC92" s="33"/>
      <c r="AD92" s="33"/>
      <c r="AE92" s="33"/>
    </row>
  </sheetData>
  <sheetProtection algorithmName="SHA-512" hashValue="RCtfZ5odMY5g81cArmLwGZx/qWQR6e1c2M9w4G/0ak0/JBtsynUXhQGiCCqTd0pvKIaWv9nVu8Q3QjlOwvWLog==" saltValue="aBGY8HFGqE1+FUMSGePuSZ1e8II8+RgUt63+1vBm9A9Cr0osY9vJdZY9zRcHXhLYiQoKI+p/EyuKH+Tr4rhNww=="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105</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676</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677</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ROUND((SUM(BE88:BE151)),  2)</f>
        <v>0</v>
      </c>
      <c r="G35" s="33"/>
      <c r="H35" s="33"/>
      <c r="I35" s="123">
        <v>0.21</v>
      </c>
      <c r="J35" s="122">
        <f>ROUND(((SUM(BE88:BE151))*I35),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ROUND((SUM(BF88:BF151)),  2)</f>
        <v>0</v>
      </c>
      <c r="G36" s="33"/>
      <c r="H36" s="33"/>
      <c r="I36" s="123">
        <v>0.15</v>
      </c>
      <c r="J36" s="122">
        <f>ROUND(((SUM(BF88:BF151))*I36),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ROUND((SUM(BG88:BG151)),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ROUND((SUM(BH88:BH151)),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ROUND((SUM(BI88:BI151)),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676</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03.1 - Železniční svršek</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153</v>
      </c>
    </row>
    <row r="64" spans="1:47" s="9" customFormat="1" ht="24.95" customHeight="1">
      <c r="B64" s="139"/>
      <c r="C64" s="140"/>
      <c r="D64" s="141" t="s">
        <v>154</v>
      </c>
      <c r="E64" s="142"/>
      <c r="F64" s="142"/>
      <c r="G64" s="142"/>
      <c r="H64" s="142"/>
      <c r="I64" s="142"/>
      <c r="J64" s="143">
        <f>J100</f>
        <v>0</v>
      </c>
      <c r="K64" s="140"/>
      <c r="L64" s="144"/>
    </row>
    <row r="65" spans="1:31" s="10" customFormat="1" ht="19.899999999999999" customHeight="1">
      <c r="B65" s="145"/>
      <c r="C65" s="96"/>
      <c r="D65" s="146" t="s">
        <v>155</v>
      </c>
      <c r="E65" s="147"/>
      <c r="F65" s="147"/>
      <c r="G65" s="147"/>
      <c r="H65" s="147"/>
      <c r="I65" s="147"/>
      <c r="J65" s="148">
        <f>J101</f>
        <v>0</v>
      </c>
      <c r="K65" s="96"/>
      <c r="L65" s="149"/>
    </row>
    <row r="66" spans="1:31" s="9" customFormat="1" ht="24.95" customHeight="1">
      <c r="B66" s="139"/>
      <c r="C66" s="140"/>
      <c r="D66" s="141" t="s">
        <v>156</v>
      </c>
      <c r="E66" s="142"/>
      <c r="F66" s="142"/>
      <c r="G66" s="142"/>
      <c r="H66" s="142"/>
      <c r="I66" s="142"/>
      <c r="J66" s="143">
        <f>J122</f>
        <v>0</v>
      </c>
      <c r="K66" s="140"/>
      <c r="L66" s="144"/>
    </row>
    <row r="67" spans="1:31" s="2" customFormat="1" ht="21.75"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157</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57" t="str">
        <f>E7</f>
        <v>KR_Oprava trati v úseku Číčenice - Vodňany_bez_mat_zadavatele</v>
      </c>
      <c r="F76" s="358"/>
      <c r="G76" s="358"/>
      <c r="H76" s="358"/>
      <c r="I76" s="35"/>
      <c r="J76" s="35"/>
      <c r="K76" s="35"/>
      <c r="L76" s="112"/>
      <c r="S76" s="33"/>
      <c r="T76" s="33"/>
      <c r="U76" s="33"/>
      <c r="V76" s="33"/>
      <c r="W76" s="33"/>
      <c r="X76" s="33"/>
      <c r="Y76" s="33"/>
      <c r="Z76" s="33"/>
      <c r="AA76" s="33"/>
      <c r="AB76" s="33"/>
      <c r="AC76" s="33"/>
      <c r="AD76" s="33"/>
      <c r="AE76" s="33"/>
    </row>
    <row r="77" spans="1:31" s="1" customFormat="1" ht="12" customHeight="1">
      <c r="B77" s="20"/>
      <c r="C77" s="28" t="s">
        <v>144</v>
      </c>
      <c r="D77" s="21"/>
      <c r="E77" s="21"/>
      <c r="F77" s="21"/>
      <c r="G77" s="21"/>
      <c r="H77" s="21"/>
      <c r="I77" s="21"/>
      <c r="J77" s="21"/>
      <c r="K77" s="21"/>
      <c r="L77" s="19"/>
    </row>
    <row r="78" spans="1:31" s="2" customFormat="1" ht="16.5" customHeight="1">
      <c r="A78" s="33"/>
      <c r="B78" s="34"/>
      <c r="C78" s="35"/>
      <c r="D78" s="35"/>
      <c r="E78" s="357" t="s">
        <v>676</v>
      </c>
      <c r="F78" s="359"/>
      <c r="G78" s="359"/>
      <c r="H78" s="359"/>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146</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306" t="str">
        <f>E11</f>
        <v>SO 03.1 - Železniční svršek</v>
      </c>
      <c r="F80" s="359"/>
      <c r="G80" s="359"/>
      <c r="H80" s="359"/>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197 dle JŘ, TÚ Číčenice - Vodňany</v>
      </c>
      <c r="G82" s="35"/>
      <c r="H82" s="35"/>
      <c r="I82" s="28" t="s">
        <v>24</v>
      </c>
      <c r="J82" s="58" t="str">
        <f>IF(J14="","",J14)</f>
        <v>1. 4. 2021</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158</v>
      </c>
      <c r="D87" s="153" t="s">
        <v>61</v>
      </c>
      <c r="E87" s="153" t="s">
        <v>57</v>
      </c>
      <c r="F87" s="153" t="s">
        <v>58</v>
      </c>
      <c r="G87" s="153" t="s">
        <v>159</v>
      </c>
      <c r="H87" s="153" t="s">
        <v>160</v>
      </c>
      <c r="I87" s="153" t="s">
        <v>161</v>
      </c>
      <c r="J87" s="153" t="s">
        <v>152</v>
      </c>
      <c r="K87" s="154" t="s">
        <v>162</v>
      </c>
      <c r="L87" s="155"/>
      <c r="M87" s="67" t="s">
        <v>35</v>
      </c>
      <c r="N87" s="68" t="s">
        <v>46</v>
      </c>
      <c r="O87" s="68" t="s">
        <v>163</v>
      </c>
      <c r="P87" s="68" t="s">
        <v>164</v>
      </c>
      <c r="Q87" s="68" t="s">
        <v>165</v>
      </c>
      <c r="R87" s="68" t="s">
        <v>166</v>
      </c>
      <c r="S87" s="68" t="s">
        <v>167</v>
      </c>
      <c r="T87" s="69" t="s">
        <v>168</v>
      </c>
      <c r="U87" s="150"/>
      <c r="V87" s="150"/>
      <c r="W87" s="150"/>
      <c r="X87" s="150"/>
      <c r="Y87" s="150"/>
      <c r="Z87" s="150"/>
      <c r="AA87" s="150"/>
      <c r="AB87" s="150"/>
      <c r="AC87" s="150"/>
      <c r="AD87" s="150"/>
      <c r="AE87" s="150"/>
    </row>
    <row r="88" spans="1:65" s="2" customFormat="1" ht="22.9" customHeight="1">
      <c r="A88" s="33"/>
      <c r="B88" s="34"/>
      <c r="C88" s="74" t="s">
        <v>169</v>
      </c>
      <c r="D88" s="35"/>
      <c r="E88" s="35"/>
      <c r="F88" s="35"/>
      <c r="G88" s="35"/>
      <c r="H88" s="35"/>
      <c r="I88" s="35"/>
      <c r="J88" s="156">
        <f>BK88</f>
        <v>0</v>
      </c>
      <c r="K88" s="35"/>
      <c r="L88" s="38"/>
      <c r="M88" s="70"/>
      <c r="N88" s="157"/>
      <c r="O88" s="71"/>
      <c r="P88" s="158">
        <f>P89+SUM(P90:P100)+P122</f>
        <v>0</v>
      </c>
      <c r="Q88" s="71"/>
      <c r="R88" s="158">
        <f>R89+SUM(R90:R100)+R122</f>
        <v>3.5486</v>
      </c>
      <c r="S88" s="71"/>
      <c r="T88" s="159">
        <f>T89+SUM(T90:T100)+T122</f>
        <v>0</v>
      </c>
      <c r="U88" s="33"/>
      <c r="V88" s="33"/>
      <c r="W88" s="33"/>
      <c r="X88" s="33"/>
      <c r="Y88" s="33"/>
      <c r="Z88" s="33"/>
      <c r="AA88" s="33"/>
      <c r="AB88" s="33"/>
      <c r="AC88" s="33"/>
      <c r="AD88" s="33"/>
      <c r="AE88" s="33"/>
      <c r="AT88" s="16" t="s">
        <v>75</v>
      </c>
      <c r="AU88" s="16" t="s">
        <v>153</v>
      </c>
      <c r="BK88" s="160">
        <f>BK89+SUM(BK90:BK100)+BK122</f>
        <v>0</v>
      </c>
    </row>
    <row r="89" spans="1:65" s="2" customFormat="1" ht="16.5" customHeight="1">
      <c r="A89" s="33"/>
      <c r="B89" s="34"/>
      <c r="C89" s="161" t="s">
        <v>83</v>
      </c>
      <c r="D89" s="161" t="s">
        <v>170</v>
      </c>
      <c r="E89" s="162" t="s">
        <v>586</v>
      </c>
      <c r="F89" s="163" t="s">
        <v>587</v>
      </c>
      <c r="G89" s="164" t="s">
        <v>173</v>
      </c>
      <c r="H89" s="165">
        <v>40</v>
      </c>
      <c r="I89" s="166"/>
      <c r="J89" s="167">
        <f>ROUND(I89*H89,2)</f>
        <v>0</v>
      </c>
      <c r="K89" s="163" t="s">
        <v>174</v>
      </c>
      <c r="L89" s="168"/>
      <c r="M89" s="169" t="s">
        <v>35</v>
      </c>
      <c r="N89" s="170" t="s">
        <v>47</v>
      </c>
      <c r="O89" s="63"/>
      <c r="P89" s="171">
        <f>O89*H89</f>
        <v>0</v>
      </c>
      <c r="Q89" s="171">
        <v>1.1100000000000001E-3</v>
      </c>
      <c r="R89" s="171">
        <f>Q89*H89</f>
        <v>4.4400000000000002E-2</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588</v>
      </c>
    </row>
    <row r="90" spans="1:65" s="12" customFormat="1" ht="11.25">
      <c r="B90" s="175"/>
      <c r="C90" s="176"/>
      <c r="D90" s="177" t="s">
        <v>179</v>
      </c>
      <c r="E90" s="178" t="s">
        <v>35</v>
      </c>
      <c r="F90" s="179" t="s">
        <v>678</v>
      </c>
      <c r="G90" s="176"/>
      <c r="H90" s="180">
        <v>40</v>
      </c>
      <c r="I90" s="181"/>
      <c r="J90" s="176"/>
      <c r="K90" s="176"/>
      <c r="L90" s="182"/>
      <c r="M90" s="183"/>
      <c r="N90" s="184"/>
      <c r="O90" s="184"/>
      <c r="P90" s="184"/>
      <c r="Q90" s="184"/>
      <c r="R90" s="184"/>
      <c r="S90" s="184"/>
      <c r="T90" s="185"/>
      <c r="AT90" s="186" t="s">
        <v>179</v>
      </c>
      <c r="AU90" s="186" t="s">
        <v>76</v>
      </c>
      <c r="AV90" s="12" t="s">
        <v>85</v>
      </c>
      <c r="AW90" s="12" t="s">
        <v>37</v>
      </c>
      <c r="AX90" s="12" t="s">
        <v>83</v>
      </c>
      <c r="AY90" s="186" t="s">
        <v>176</v>
      </c>
    </row>
    <row r="91" spans="1:65" s="2" customFormat="1" ht="16.5" customHeight="1">
      <c r="A91" s="33"/>
      <c r="B91" s="34"/>
      <c r="C91" s="161" t="s">
        <v>85</v>
      </c>
      <c r="D91" s="161" t="s">
        <v>170</v>
      </c>
      <c r="E91" s="162" t="s">
        <v>219</v>
      </c>
      <c r="F91" s="163" t="s">
        <v>220</v>
      </c>
      <c r="G91" s="164" t="s">
        <v>173</v>
      </c>
      <c r="H91" s="165">
        <v>20</v>
      </c>
      <c r="I91" s="166"/>
      <c r="J91" s="167">
        <f>ROUND(I91*H91,2)</f>
        <v>0</v>
      </c>
      <c r="K91" s="163" t="s">
        <v>174</v>
      </c>
      <c r="L91" s="168"/>
      <c r="M91" s="169" t="s">
        <v>35</v>
      </c>
      <c r="N91" s="170" t="s">
        <v>47</v>
      </c>
      <c r="O91" s="63"/>
      <c r="P91" s="171">
        <f>O91*H91</f>
        <v>0</v>
      </c>
      <c r="Q91" s="171">
        <v>2.1000000000000001E-4</v>
      </c>
      <c r="R91" s="171">
        <f>Q91*H91</f>
        <v>4.2000000000000006E-3</v>
      </c>
      <c r="S91" s="171">
        <v>0</v>
      </c>
      <c r="T91" s="172">
        <f>S91*H91</f>
        <v>0</v>
      </c>
      <c r="U91" s="33"/>
      <c r="V91" s="33"/>
      <c r="W91" s="33"/>
      <c r="X91" s="33"/>
      <c r="Y91" s="33"/>
      <c r="Z91" s="33"/>
      <c r="AA91" s="33"/>
      <c r="AB91" s="33"/>
      <c r="AC91" s="33"/>
      <c r="AD91" s="33"/>
      <c r="AE91" s="33"/>
      <c r="AR91" s="173" t="s">
        <v>175</v>
      </c>
      <c r="AT91" s="173" t="s">
        <v>170</v>
      </c>
      <c r="AU91" s="173" t="s">
        <v>76</v>
      </c>
      <c r="AY91" s="16" t="s">
        <v>176</v>
      </c>
      <c r="BE91" s="174">
        <f>IF(N91="základní",J91,0)</f>
        <v>0</v>
      </c>
      <c r="BF91" s="174">
        <f>IF(N91="snížená",J91,0)</f>
        <v>0</v>
      </c>
      <c r="BG91" s="174">
        <f>IF(N91="zákl. přenesená",J91,0)</f>
        <v>0</v>
      </c>
      <c r="BH91" s="174">
        <f>IF(N91="sníž. přenesená",J91,0)</f>
        <v>0</v>
      </c>
      <c r="BI91" s="174">
        <f>IF(N91="nulová",J91,0)</f>
        <v>0</v>
      </c>
      <c r="BJ91" s="16" t="s">
        <v>83</v>
      </c>
      <c r="BK91" s="174">
        <f>ROUND(I91*H91,2)</f>
        <v>0</v>
      </c>
      <c r="BL91" s="16" t="s">
        <v>177</v>
      </c>
      <c r="BM91" s="173" t="s">
        <v>221</v>
      </c>
    </row>
    <row r="92" spans="1:65" s="2" customFormat="1" ht="19.5">
      <c r="A92" s="33"/>
      <c r="B92" s="34"/>
      <c r="C92" s="35"/>
      <c r="D92" s="177" t="s">
        <v>184</v>
      </c>
      <c r="E92" s="35"/>
      <c r="F92" s="187" t="s">
        <v>222</v>
      </c>
      <c r="G92" s="35"/>
      <c r="H92" s="35"/>
      <c r="I92" s="188"/>
      <c r="J92" s="35"/>
      <c r="K92" s="35"/>
      <c r="L92" s="38"/>
      <c r="M92" s="189"/>
      <c r="N92" s="190"/>
      <c r="O92" s="63"/>
      <c r="P92" s="63"/>
      <c r="Q92" s="63"/>
      <c r="R92" s="63"/>
      <c r="S92" s="63"/>
      <c r="T92" s="64"/>
      <c r="U92" s="33"/>
      <c r="V92" s="33"/>
      <c r="W92" s="33"/>
      <c r="X92" s="33"/>
      <c r="Y92" s="33"/>
      <c r="Z92" s="33"/>
      <c r="AA92" s="33"/>
      <c r="AB92" s="33"/>
      <c r="AC92" s="33"/>
      <c r="AD92" s="33"/>
      <c r="AE92" s="33"/>
      <c r="AT92" s="16" t="s">
        <v>184</v>
      </c>
      <c r="AU92" s="16" t="s">
        <v>76</v>
      </c>
    </row>
    <row r="93" spans="1:65" s="12" customFormat="1" ht="11.25">
      <c r="B93" s="175"/>
      <c r="C93" s="176"/>
      <c r="D93" s="177" t="s">
        <v>179</v>
      </c>
      <c r="E93" s="178" t="s">
        <v>35</v>
      </c>
      <c r="F93" s="179" t="s">
        <v>679</v>
      </c>
      <c r="G93" s="176"/>
      <c r="H93" s="180">
        <v>20</v>
      </c>
      <c r="I93" s="181"/>
      <c r="J93" s="176"/>
      <c r="K93" s="176"/>
      <c r="L93" s="182"/>
      <c r="M93" s="183"/>
      <c r="N93" s="184"/>
      <c r="O93" s="184"/>
      <c r="P93" s="184"/>
      <c r="Q93" s="184"/>
      <c r="R93" s="184"/>
      <c r="S93" s="184"/>
      <c r="T93" s="185"/>
      <c r="AT93" s="186" t="s">
        <v>179</v>
      </c>
      <c r="AU93" s="186" t="s">
        <v>76</v>
      </c>
      <c r="AV93" s="12" t="s">
        <v>85</v>
      </c>
      <c r="AW93" s="12" t="s">
        <v>37</v>
      </c>
      <c r="AX93" s="12" t="s">
        <v>83</v>
      </c>
      <c r="AY93" s="186" t="s">
        <v>176</v>
      </c>
    </row>
    <row r="94" spans="1:65" s="2" customFormat="1" ht="16.5" customHeight="1">
      <c r="A94" s="33"/>
      <c r="B94" s="34"/>
      <c r="C94" s="161" t="s">
        <v>187</v>
      </c>
      <c r="D94" s="161" t="s">
        <v>170</v>
      </c>
      <c r="E94" s="162" t="s">
        <v>595</v>
      </c>
      <c r="F94" s="163" t="s">
        <v>596</v>
      </c>
      <c r="G94" s="164" t="s">
        <v>597</v>
      </c>
      <c r="H94" s="165">
        <v>48</v>
      </c>
      <c r="I94" s="166"/>
      <c r="J94" s="167">
        <f>ROUND(I94*H94,2)</f>
        <v>0</v>
      </c>
      <c r="K94" s="163" t="s">
        <v>174</v>
      </c>
      <c r="L94" s="168"/>
      <c r="M94" s="169" t="s">
        <v>35</v>
      </c>
      <c r="N94" s="170" t="s">
        <v>47</v>
      </c>
      <c r="O94" s="63"/>
      <c r="P94" s="171">
        <f>O94*H94</f>
        <v>0</v>
      </c>
      <c r="Q94" s="171">
        <v>0</v>
      </c>
      <c r="R94" s="171">
        <f>Q94*H94</f>
        <v>0</v>
      </c>
      <c r="S94" s="171">
        <v>0</v>
      </c>
      <c r="T94" s="172">
        <f>S94*H94</f>
        <v>0</v>
      </c>
      <c r="U94" s="33"/>
      <c r="V94" s="33"/>
      <c r="W94" s="33"/>
      <c r="X94" s="33"/>
      <c r="Y94" s="33"/>
      <c r="Z94" s="33"/>
      <c r="AA94" s="33"/>
      <c r="AB94" s="33"/>
      <c r="AC94" s="33"/>
      <c r="AD94" s="33"/>
      <c r="AE94" s="33"/>
      <c r="AR94" s="173" t="s">
        <v>175</v>
      </c>
      <c r="AT94" s="173" t="s">
        <v>170</v>
      </c>
      <c r="AU94" s="173" t="s">
        <v>76</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177</v>
      </c>
      <c r="BM94" s="173" t="s">
        <v>680</v>
      </c>
    </row>
    <row r="95" spans="1:65" s="2" customFormat="1" ht="19.5">
      <c r="A95" s="33"/>
      <c r="B95" s="34"/>
      <c r="C95" s="35"/>
      <c r="D95" s="177" t="s">
        <v>184</v>
      </c>
      <c r="E95" s="35"/>
      <c r="F95" s="187" t="s">
        <v>599</v>
      </c>
      <c r="G95" s="35"/>
      <c r="H95" s="35"/>
      <c r="I95" s="188"/>
      <c r="J95" s="35"/>
      <c r="K95" s="35"/>
      <c r="L95" s="38"/>
      <c r="M95" s="189"/>
      <c r="N95" s="190"/>
      <c r="O95" s="63"/>
      <c r="P95" s="63"/>
      <c r="Q95" s="63"/>
      <c r="R95" s="63"/>
      <c r="S95" s="63"/>
      <c r="T95" s="64"/>
      <c r="U95" s="33"/>
      <c r="V95" s="33"/>
      <c r="W95" s="33"/>
      <c r="X95" s="33"/>
      <c r="Y95" s="33"/>
      <c r="Z95" s="33"/>
      <c r="AA95" s="33"/>
      <c r="AB95" s="33"/>
      <c r="AC95" s="33"/>
      <c r="AD95" s="33"/>
      <c r="AE95" s="33"/>
      <c r="AT95" s="16" t="s">
        <v>184</v>
      </c>
      <c r="AU95" s="16" t="s">
        <v>76</v>
      </c>
    </row>
    <row r="96" spans="1:65" s="12" customFormat="1" ht="11.25">
      <c r="B96" s="175"/>
      <c r="C96" s="176"/>
      <c r="D96" s="177" t="s">
        <v>179</v>
      </c>
      <c r="E96" s="178" t="s">
        <v>35</v>
      </c>
      <c r="F96" s="179" t="s">
        <v>681</v>
      </c>
      <c r="G96" s="176"/>
      <c r="H96" s="180">
        <v>48</v>
      </c>
      <c r="I96" s="181"/>
      <c r="J96" s="176"/>
      <c r="K96" s="176"/>
      <c r="L96" s="182"/>
      <c r="M96" s="183"/>
      <c r="N96" s="184"/>
      <c r="O96" s="184"/>
      <c r="P96" s="184"/>
      <c r="Q96" s="184"/>
      <c r="R96" s="184"/>
      <c r="S96" s="184"/>
      <c r="T96" s="185"/>
      <c r="AT96" s="186" t="s">
        <v>179</v>
      </c>
      <c r="AU96" s="186" t="s">
        <v>76</v>
      </c>
      <c r="AV96" s="12" t="s">
        <v>85</v>
      </c>
      <c r="AW96" s="12" t="s">
        <v>37</v>
      </c>
      <c r="AX96" s="12" t="s">
        <v>83</v>
      </c>
      <c r="AY96" s="186" t="s">
        <v>176</v>
      </c>
    </row>
    <row r="97" spans="1:65" s="2" customFormat="1" ht="16.5" customHeight="1">
      <c r="A97" s="33"/>
      <c r="B97" s="34"/>
      <c r="C97" s="161" t="s">
        <v>177</v>
      </c>
      <c r="D97" s="161" t="s">
        <v>170</v>
      </c>
      <c r="E97" s="162" t="s">
        <v>601</v>
      </c>
      <c r="F97" s="163" t="s">
        <v>602</v>
      </c>
      <c r="G97" s="164" t="s">
        <v>244</v>
      </c>
      <c r="H97" s="165">
        <v>3.5</v>
      </c>
      <c r="I97" s="166"/>
      <c r="J97" s="167">
        <f>ROUND(I97*H97,2)</f>
        <v>0</v>
      </c>
      <c r="K97" s="163" t="s">
        <v>174</v>
      </c>
      <c r="L97" s="168"/>
      <c r="M97" s="169" t="s">
        <v>35</v>
      </c>
      <c r="N97" s="170" t="s">
        <v>47</v>
      </c>
      <c r="O97" s="63"/>
      <c r="P97" s="171">
        <f>O97*H97</f>
        <v>0</v>
      </c>
      <c r="Q97" s="171">
        <v>1</v>
      </c>
      <c r="R97" s="171">
        <f>Q97*H97</f>
        <v>3.5</v>
      </c>
      <c r="S97" s="171">
        <v>0</v>
      </c>
      <c r="T97" s="172">
        <f>S97*H97</f>
        <v>0</v>
      </c>
      <c r="U97" s="33"/>
      <c r="V97" s="33"/>
      <c r="W97" s="33"/>
      <c r="X97" s="33"/>
      <c r="Y97" s="33"/>
      <c r="Z97" s="33"/>
      <c r="AA97" s="33"/>
      <c r="AB97" s="33"/>
      <c r="AC97" s="33"/>
      <c r="AD97" s="33"/>
      <c r="AE97" s="33"/>
      <c r="AR97" s="173" t="s">
        <v>175</v>
      </c>
      <c r="AT97" s="173" t="s">
        <v>170</v>
      </c>
      <c r="AU97" s="173" t="s">
        <v>76</v>
      </c>
      <c r="AY97" s="16" t="s">
        <v>176</v>
      </c>
      <c r="BE97" s="174">
        <f>IF(N97="základní",J97,0)</f>
        <v>0</v>
      </c>
      <c r="BF97" s="174">
        <f>IF(N97="snížená",J97,0)</f>
        <v>0</v>
      </c>
      <c r="BG97" s="174">
        <f>IF(N97="zákl. přenesená",J97,0)</f>
        <v>0</v>
      </c>
      <c r="BH97" s="174">
        <f>IF(N97="sníž. přenesená",J97,0)</f>
        <v>0</v>
      </c>
      <c r="BI97" s="174">
        <f>IF(N97="nulová",J97,0)</f>
        <v>0</v>
      </c>
      <c r="BJ97" s="16" t="s">
        <v>83</v>
      </c>
      <c r="BK97" s="174">
        <f>ROUND(I97*H97,2)</f>
        <v>0</v>
      </c>
      <c r="BL97" s="16" t="s">
        <v>177</v>
      </c>
      <c r="BM97" s="173" t="s">
        <v>603</v>
      </c>
    </row>
    <row r="98" spans="1:65" s="2" customFormat="1" ht="19.5">
      <c r="A98" s="33"/>
      <c r="B98" s="34"/>
      <c r="C98" s="35"/>
      <c r="D98" s="177" t="s">
        <v>184</v>
      </c>
      <c r="E98" s="35"/>
      <c r="F98" s="187" t="s">
        <v>682</v>
      </c>
      <c r="G98" s="35"/>
      <c r="H98" s="35"/>
      <c r="I98" s="188"/>
      <c r="J98" s="35"/>
      <c r="K98" s="35"/>
      <c r="L98" s="38"/>
      <c r="M98" s="189"/>
      <c r="N98" s="190"/>
      <c r="O98" s="63"/>
      <c r="P98" s="63"/>
      <c r="Q98" s="63"/>
      <c r="R98" s="63"/>
      <c r="S98" s="63"/>
      <c r="T98" s="64"/>
      <c r="U98" s="33"/>
      <c r="V98" s="33"/>
      <c r="W98" s="33"/>
      <c r="X98" s="33"/>
      <c r="Y98" s="33"/>
      <c r="Z98" s="33"/>
      <c r="AA98" s="33"/>
      <c r="AB98" s="33"/>
      <c r="AC98" s="33"/>
      <c r="AD98" s="33"/>
      <c r="AE98" s="33"/>
      <c r="AT98" s="16" t="s">
        <v>184</v>
      </c>
      <c r="AU98" s="16" t="s">
        <v>76</v>
      </c>
    </row>
    <row r="99" spans="1:65" s="12" customFormat="1" ht="11.25">
      <c r="B99" s="175"/>
      <c r="C99" s="176"/>
      <c r="D99" s="177" t="s">
        <v>179</v>
      </c>
      <c r="E99" s="178" t="s">
        <v>35</v>
      </c>
      <c r="F99" s="179" t="s">
        <v>683</v>
      </c>
      <c r="G99" s="176"/>
      <c r="H99" s="180">
        <v>3.5</v>
      </c>
      <c r="I99" s="181"/>
      <c r="J99" s="176"/>
      <c r="K99" s="176"/>
      <c r="L99" s="182"/>
      <c r="M99" s="183"/>
      <c r="N99" s="184"/>
      <c r="O99" s="184"/>
      <c r="P99" s="184"/>
      <c r="Q99" s="184"/>
      <c r="R99" s="184"/>
      <c r="S99" s="184"/>
      <c r="T99" s="185"/>
      <c r="AT99" s="186" t="s">
        <v>179</v>
      </c>
      <c r="AU99" s="186" t="s">
        <v>76</v>
      </c>
      <c r="AV99" s="12" t="s">
        <v>85</v>
      </c>
      <c r="AW99" s="12" t="s">
        <v>37</v>
      </c>
      <c r="AX99" s="12" t="s">
        <v>83</v>
      </c>
      <c r="AY99" s="186" t="s">
        <v>176</v>
      </c>
    </row>
    <row r="100" spans="1:65" s="13" customFormat="1" ht="25.9" customHeight="1">
      <c r="B100" s="191"/>
      <c r="C100" s="192"/>
      <c r="D100" s="193" t="s">
        <v>75</v>
      </c>
      <c r="E100" s="194" t="s">
        <v>336</v>
      </c>
      <c r="F100" s="194" t="s">
        <v>337</v>
      </c>
      <c r="G100" s="192"/>
      <c r="H100" s="192"/>
      <c r="I100" s="195"/>
      <c r="J100" s="196">
        <f>BK100</f>
        <v>0</v>
      </c>
      <c r="K100" s="192"/>
      <c r="L100" s="197"/>
      <c r="M100" s="198"/>
      <c r="N100" s="199"/>
      <c r="O100" s="199"/>
      <c r="P100" s="200">
        <f>P101</f>
        <v>0</v>
      </c>
      <c r="Q100" s="199"/>
      <c r="R100" s="200">
        <f>R101</f>
        <v>0</v>
      </c>
      <c r="S100" s="199"/>
      <c r="T100" s="201">
        <f>T101</f>
        <v>0</v>
      </c>
      <c r="AR100" s="202" t="s">
        <v>83</v>
      </c>
      <c r="AT100" s="203" t="s">
        <v>75</v>
      </c>
      <c r="AU100" s="203" t="s">
        <v>76</v>
      </c>
      <c r="AY100" s="202" t="s">
        <v>176</v>
      </c>
      <c r="BK100" s="204">
        <f>BK101</f>
        <v>0</v>
      </c>
    </row>
    <row r="101" spans="1:65" s="13" customFormat="1" ht="22.9" customHeight="1">
      <c r="B101" s="191"/>
      <c r="C101" s="192"/>
      <c r="D101" s="193" t="s">
        <v>75</v>
      </c>
      <c r="E101" s="205" t="s">
        <v>197</v>
      </c>
      <c r="F101" s="205" t="s">
        <v>338</v>
      </c>
      <c r="G101" s="192"/>
      <c r="H101" s="192"/>
      <c r="I101" s="195"/>
      <c r="J101" s="206">
        <f>BK101</f>
        <v>0</v>
      </c>
      <c r="K101" s="192"/>
      <c r="L101" s="197"/>
      <c r="M101" s="198"/>
      <c r="N101" s="199"/>
      <c r="O101" s="199"/>
      <c r="P101" s="200">
        <f>SUM(P102:P121)</f>
        <v>0</v>
      </c>
      <c r="Q101" s="199"/>
      <c r="R101" s="200">
        <f>SUM(R102:R121)</f>
        <v>0</v>
      </c>
      <c r="S101" s="199"/>
      <c r="T101" s="201">
        <f>SUM(T102:T121)</f>
        <v>0</v>
      </c>
      <c r="AR101" s="202" t="s">
        <v>83</v>
      </c>
      <c r="AT101" s="203" t="s">
        <v>75</v>
      </c>
      <c r="AU101" s="203" t="s">
        <v>83</v>
      </c>
      <c r="AY101" s="202" t="s">
        <v>176</v>
      </c>
      <c r="BK101" s="204">
        <f>SUM(BK102:BK121)</f>
        <v>0</v>
      </c>
    </row>
    <row r="102" spans="1:65" s="2" customFormat="1" ht="24">
      <c r="A102" s="33"/>
      <c r="B102" s="34"/>
      <c r="C102" s="207" t="s">
        <v>197</v>
      </c>
      <c r="D102" s="207" t="s">
        <v>340</v>
      </c>
      <c r="E102" s="208" t="s">
        <v>606</v>
      </c>
      <c r="F102" s="209" t="s">
        <v>607</v>
      </c>
      <c r="G102" s="210" t="s">
        <v>173</v>
      </c>
      <c r="H102" s="211">
        <v>2</v>
      </c>
      <c r="I102" s="212"/>
      <c r="J102" s="213">
        <f>ROUND(I102*H102,2)</f>
        <v>0</v>
      </c>
      <c r="K102" s="209" t="s">
        <v>174</v>
      </c>
      <c r="L102" s="38"/>
      <c r="M102" s="214" t="s">
        <v>35</v>
      </c>
      <c r="N102" s="215"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177</v>
      </c>
      <c r="AT102" s="173" t="s">
        <v>340</v>
      </c>
      <c r="AU102" s="173" t="s">
        <v>85</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608</v>
      </c>
    </row>
    <row r="103" spans="1:65" s="2" customFormat="1" ht="19.5">
      <c r="A103" s="33"/>
      <c r="B103" s="34"/>
      <c r="C103" s="35"/>
      <c r="D103" s="177" t="s">
        <v>184</v>
      </c>
      <c r="E103" s="35"/>
      <c r="F103" s="187" t="s">
        <v>609</v>
      </c>
      <c r="G103" s="35"/>
      <c r="H103" s="35"/>
      <c r="I103" s="188"/>
      <c r="J103" s="35"/>
      <c r="K103" s="35"/>
      <c r="L103" s="38"/>
      <c r="M103" s="189"/>
      <c r="N103" s="190"/>
      <c r="O103" s="63"/>
      <c r="P103" s="63"/>
      <c r="Q103" s="63"/>
      <c r="R103" s="63"/>
      <c r="S103" s="63"/>
      <c r="T103" s="64"/>
      <c r="U103" s="33"/>
      <c r="V103" s="33"/>
      <c r="W103" s="33"/>
      <c r="X103" s="33"/>
      <c r="Y103" s="33"/>
      <c r="Z103" s="33"/>
      <c r="AA103" s="33"/>
      <c r="AB103" s="33"/>
      <c r="AC103" s="33"/>
      <c r="AD103" s="33"/>
      <c r="AE103" s="33"/>
      <c r="AT103" s="16" t="s">
        <v>184</v>
      </c>
      <c r="AU103" s="16" t="s">
        <v>85</v>
      </c>
    </row>
    <row r="104" spans="1:65" s="12" customFormat="1" ht="11.25">
      <c r="B104" s="175"/>
      <c r="C104" s="176"/>
      <c r="D104" s="177" t="s">
        <v>179</v>
      </c>
      <c r="E104" s="178" t="s">
        <v>35</v>
      </c>
      <c r="F104" s="179" t="s">
        <v>324</v>
      </c>
      <c r="G104" s="176"/>
      <c r="H104" s="180">
        <v>2</v>
      </c>
      <c r="I104" s="181"/>
      <c r="J104" s="176"/>
      <c r="K104" s="176"/>
      <c r="L104" s="182"/>
      <c r="M104" s="183"/>
      <c r="N104" s="184"/>
      <c r="O104" s="184"/>
      <c r="P104" s="184"/>
      <c r="Q104" s="184"/>
      <c r="R104" s="184"/>
      <c r="S104" s="184"/>
      <c r="T104" s="185"/>
      <c r="AT104" s="186" t="s">
        <v>179</v>
      </c>
      <c r="AU104" s="186" t="s">
        <v>85</v>
      </c>
      <c r="AV104" s="12" t="s">
        <v>85</v>
      </c>
      <c r="AW104" s="12" t="s">
        <v>37</v>
      </c>
      <c r="AX104" s="12" t="s">
        <v>83</v>
      </c>
      <c r="AY104" s="186" t="s">
        <v>176</v>
      </c>
    </row>
    <row r="105" spans="1:65" s="2" customFormat="1" ht="24">
      <c r="A105" s="33"/>
      <c r="B105" s="34"/>
      <c r="C105" s="207" t="s">
        <v>203</v>
      </c>
      <c r="D105" s="207" t="s">
        <v>340</v>
      </c>
      <c r="E105" s="208" t="s">
        <v>615</v>
      </c>
      <c r="F105" s="209" t="s">
        <v>616</v>
      </c>
      <c r="G105" s="210" t="s">
        <v>173</v>
      </c>
      <c r="H105" s="211">
        <v>2</v>
      </c>
      <c r="I105" s="212"/>
      <c r="J105" s="213">
        <f>ROUND(I105*H105,2)</f>
        <v>0</v>
      </c>
      <c r="K105" s="209" t="s">
        <v>174</v>
      </c>
      <c r="L105" s="38"/>
      <c r="M105" s="214" t="s">
        <v>35</v>
      </c>
      <c r="N105" s="215" t="s">
        <v>47</v>
      </c>
      <c r="O105" s="63"/>
      <c r="P105" s="171">
        <f>O105*H105</f>
        <v>0</v>
      </c>
      <c r="Q105" s="171">
        <v>0</v>
      </c>
      <c r="R105" s="171">
        <f>Q105*H105</f>
        <v>0</v>
      </c>
      <c r="S105" s="171">
        <v>0</v>
      </c>
      <c r="T105" s="172">
        <f>S105*H105</f>
        <v>0</v>
      </c>
      <c r="U105" s="33"/>
      <c r="V105" s="33"/>
      <c r="W105" s="33"/>
      <c r="X105" s="33"/>
      <c r="Y105" s="33"/>
      <c r="Z105" s="33"/>
      <c r="AA105" s="33"/>
      <c r="AB105" s="33"/>
      <c r="AC105" s="33"/>
      <c r="AD105" s="33"/>
      <c r="AE105" s="33"/>
      <c r="AR105" s="173" t="s">
        <v>177</v>
      </c>
      <c r="AT105" s="173" t="s">
        <v>340</v>
      </c>
      <c r="AU105" s="173" t="s">
        <v>85</v>
      </c>
      <c r="AY105" s="16" t="s">
        <v>176</v>
      </c>
      <c r="BE105" s="174">
        <f>IF(N105="základní",J105,0)</f>
        <v>0</v>
      </c>
      <c r="BF105" s="174">
        <f>IF(N105="snížená",J105,0)</f>
        <v>0</v>
      </c>
      <c r="BG105" s="174">
        <f>IF(N105="zákl. přenesená",J105,0)</f>
        <v>0</v>
      </c>
      <c r="BH105" s="174">
        <f>IF(N105="sníž. přenesená",J105,0)</f>
        <v>0</v>
      </c>
      <c r="BI105" s="174">
        <f>IF(N105="nulová",J105,0)</f>
        <v>0</v>
      </c>
      <c r="BJ105" s="16" t="s">
        <v>83</v>
      </c>
      <c r="BK105" s="174">
        <f>ROUND(I105*H105,2)</f>
        <v>0</v>
      </c>
      <c r="BL105" s="16" t="s">
        <v>177</v>
      </c>
      <c r="BM105" s="173" t="s">
        <v>617</v>
      </c>
    </row>
    <row r="106" spans="1:65" s="12" customFormat="1" ht="11.25">
      <c r="B106" s="175"/>
      <c r="C106" s="176"/>
      <c r="D106" s="177" t="s">
        <v>179</v>
      </c>
      <c r="E106" s="178" t="s">
        <v>35</v>
      </c>
      <c r="F106" s="179" t="s">
        <v>324</v>
      </c>
      <c r="G106" s="176"/>
      <c r="H106" s="180">
        <v>2</v>
      </c>
      <c r="I106" s="181"/>
      <c r="J106" s="176"/>
      <c r="K106" s="176"/>
      <c r="L106" s="182"/>
      <c r="M106" s="183"/>
      <c r="N106" s="184"/>
      <c r="O106" s="184"/>
      <c r="P106" s="184"/>
      <c r="Q106" s="184"/>
      <c r="R106" s="184"/>
      <c r="S106" s="184"/>
      <c r="T106" s="185"/>
      <c r="AT106" s="186" t="s">
        <v>179</v>
      </c>
      <c r="AU106" s="186" t="s">
        <v>85</v>
      </c>
      <c r="AV106" s="12" t="s">
        <v>85</v>
      </c>
      <c r="AW106" s="12" t="s">
        <v>37</v>
      </c>
      <c r="AX106" s="12" t="s">
        <v>83</v>
      </c>
      <c r="AY106" s="186" t="s">
        <v>176</v>
      </c>
    </row>
    <row r="107" spans="1:65" s="2" customFormat="1" ht="66.75" customHeight="1">
      <c r="A107" s="33"/>
      <c r="B107" s="34"/>
      <c r="C107" s="207" t="s">
        <v>208</v>
      </c>
      <c r="D107" s="207" t="s">
        <v>340</v>
      </c>
      <c r="E107" s="208" t="s">
        <v>618</v>
      </c>
      <c r="F107" s="209" t="s">
        <v>619</v>
      </c>
      <c r="G107" s="210" t="s">
        <v>257</v>
      </c>
      <c r="H107" s="211">
        <v>16</v>
      </c>
      <c r="I107" s="212"/>
      <c r="J107" s="213">
        <f>ROUND(I107*H107,2)</f>
        <v>0</v>
      </c>
      <c r="K107" s="209" t="s">
        <v>174</v>
      </c>
      <c r="L107" s="38"/>
      <c r="M107" s="214" t="s">
        <v>35</v>
      </c>
      <c r="N107" s="215" t="s">
        <v>47</v>
      </c>
      <c r="O107" s="63"/>
      <c r="P107" s="171">
        <f>O107*H107</f>
        <v>0</v>
      </c>
      <c r="Q107" s="171">
        <v>0</v>
      </c>
      <c r="R107" s="171">
        <f>Q107*H107</f>
        <v>0</v>
      </c>
      <c r="S107" s="171">
        <v>0</v>
      </c>
      <c r="T107" s="172">
        <f>S107*H107</f>
        <v>0</v>
      </c>
      <c r="U107" s="33"/>
      <c r="V107" s="33"/>
      <c r="W107" s="33"/>
      <c r="X107" s="33"/>
      <c r="Y107" s="33"/>
      <c r="Z107" s="33"/>
      <c r="AA107" s="33"/>
      <c r="AB107" s="33"/>
      <c r="AC107" s="33"/>
      <c r="AD107" s="33"/>
      <c r="AE107" s="33"/>
      <c r="AR107" s="173" t="s">
        <v>177</v>
      </c>
      <c r="AT107" s="173" t="s">
        <v>340</v>
      </c>
      <c r="AU107" s="173" t="s">
        <v>85</v>
      </c>
      <c r="AY107" s="16" t="s">
        <v>176</v>
      </c>
      <c r="BE107" s="174">
        <f>IF(N107="základní",J107,0)</f>
        <v>0</v>
      </c>
      <c r="BF107" s="174">
        <f>IF(N107="snížená",J107,0)</f>
        <v>0</v>
      </c>
      <c r="BG107" s="174">
        <f>IF(N107="zákl. přenesená",J107,0)</f>
        <v>0</v>
      </c>
      <c r="BH107" s="174">
        <f>IF(N107="sníž. přenesená",J107,0)</f>
        <v>0</v>
      </c>
      <c r="BI107" s="174">
        <f>IF(N107="nulová",J107,0)</f>
        <v>0</v>
      </c>
      <c r="BJ107" s="16" t="s">
        <v>83</v>
      </c>
      <c r="BK107" s="174">
        <f>ROUND(I107*H107,2)</f>
        <v>0</v>
      </c>
      <c r="BL107" s="16" t="s">
        <v>177</v>
      </c>
      <c r="BM107" s="173" t="s">
        <v>620</v>
      </c>
    </row>
    <row r="108" spans="1:65" s="2" customFormat="1" ht="19.5">
      <c r="A108" s="33"/>
      <c r="B108" s="34"/>
      <c r="C108" s="35"/>
      <c r="D108" s="177" t="s">
        <v>184</v>
      </c>
      <c r="E108" s="35"/>
      <c r="F108" s="187" t="s">
        <v>621</v>
      </c>
      <c r="G108" s="35"/>
      <c r="H108" s="35"/>
      <c r="I108" s="188"/>
      <c r="J108" s="35"/>
      <c r="K108" s="35"/>
      <c r="L108" s="38"/>
      <c r="M108" s="189"/>
      <c r="N108" s="190"/>
      <c r="O108" s="63"/>
      <c r="P108" s="63"/>
      <c r="Q108" s="63"/>
      <c r="R108" s="63"/>
      <c r="S108" s="63"/>
      <c r="T108" s="64"/>
      <c r="U108" s="33"/>
      <c r="V108" s="33"/>
      <c r="W108" s="33"/>
      <c r="X108" s="33"/>
      <c r="Y108" s="33"/>
      <c r="Z108" s="33"/>
      <c r="AA108" s="33"/>
      <c r="AB108" s="33"/>
      <c r="AC108" s="33"/>
      <c r="AD108" s="33"/>
      <c r="AE108" s="33"/>
      <c r="AT108" s="16" t="s">
        <v>184</v>
      </c>
      <c r="AU108" s="16" t="s">
        <v>85</v>
      </c>
    </row>
    <row r="109" spans="1:65" s="12" customFormat="1" ht="11.25">
      <c r="B109" s="175"/>
      <c r="C109" s="176"/>
      <c r="D109" s="177" t="s">
        <v>179</v>
      </c>
      <c r="E109" s="178" t="s">
        <v>35</v>
      </c>
      <c r="F109" s="179" t="s">
        <v>684</v>
      </c>
      <c r="G109" s="176"/>
      <c r="H109" s="180">
        <v>16</v>
      </c>
      <c r="I109" s="181"/>
      <c r="J109" s="176"/>
      <c r="K109" s="176"/>
      <c r="L109" s="182"/>
      <c r="M109" s="183"/>
      <c r="N109" s="184"/>
      <c r="O109" s="184"/>
      <c r="P109" s="184"/>
      <c r="Q109" s="184"/>
      <c r="R109" s="184"/>
      <c r="S109" s="184"/>
      <c r="T109" s="185"/>
      <c r="AT109" s="186" t="s">
        <v>179</v>
      </c>
      <c r="AU109" s="186" t="s">
        <v>85</v>
      </c>
      <c r="AV109" s="12" t="s">
        <v>85</v>
      </c>
      <c r="AW109" s="12" t="s">
        <v>37</v>
      </c>
      <c r="AX109" s="12" t="s">
        <v>83</v>
      </c>
      <c r="AY109" s="186" t="s">
        <v>176</v>
      </c>
    </row>
    <row r="110" spans="1:65" s="2" customFormat="1" ht="66.75" customHeight="1">
      <c r="A110" s="33"/>
      <c r="B110" s="34"/>
      <c r="C110" s="207" t="s">
        <v>175</v>
      </c>
      <c r="D110" s="207" t="s">
        <v>340</v>
      </c>
      <c r="E110" s="208" t="s">
        <v>623</v>
      </c>
      <c r="F110" s="209" t="s">
        <v>624</v>
      </c>
      <c r="G110" s="210" t="s">
        <v>173</v>
      </c>
      <c r="H110" s="211">
        <v>10</v>
      </c>
      <c r="I110" s="212"/>
      <c r="J110" s="213">
        <f>ROUND(I110*H110,2)</f>
        <v>0</v>
      </c>
      <c r="K110" s="209" t="s">
        <v>174</v>
      </c>
      <c r="L110" s="38"/>
      <c r="M110" s="214" t="s">
        <v>35</v>
      </c>
      <c r="N110" s="215" t="s">
        <v>47</v>
      </c>
      <c r="O110" s="63"/>
      <c r="P110" s="171">
        <f>O110*H110</f>
        <v>0</v>
      </c>
      <c r="Q110" s="171">
        <v>0</v>
      </c>
      <c r="R110" s="171">
        <f>Q110*H110</f>
        <v>0</v>
      </c>
      <c r="S110" s="171">
        <v>0</v>
      </c>
      <c r="T110" s="172">
        <f>S110*H110</f>
        <v>0</v>
      </c>
      <c r="U110" s="33"/>
      <c r="V110" s="33"/>
      <c r="W110" s="33"/>
      <c r="X110" s="33"/>
      <c r="Y110" s="33"/>
      <c r="Z110" s="33"/>
      <c r="AA110" s="33"/>
      <c r="AB110" s="33"/>
      <c r="AC110" s="33"/>
      <c r="AD110" s="33"/>
      <c r="AE110" s="33"/>
      <c r="AR110" s="173" t="s">
        <v>177</v>
      </c>
      <c r="AT110" s="173" t="s">
        <v>340</v>
      </c>
      <c r="AU110" s="173" t="s">
        <v>85</v>
      </c>
      <c r="AY110" s="16" t="s">
        <v>176</v>
      </c>
      <c r="BE110" s="174">
        <f>IF(N110="základní",J110,0)</f>
        <v>0</v>
      </c>
      <c r="BF110" s="174">
        <f>IF(N110="snížená",J110,0)</f>
        <v>0</v>
      </c>
      <c r="BG110" s="174">
        <f>IF(N110="zákl. přenesená",J110,0)</f>
        <v>0</v>
      </c>
      <c r="BH110" s="174">
        <f>IF(N110="sníž. přenesená",J110,0)</f>
        <v>0</v>
      </c>
      <c r="BI110" s="174">
        <f>IF(N110="nulová",J110,0)</f>
        <v>0</v>
      </c>
      <c r="BJ110" s="16" t="s">
        <v>83</v>
      </c>
      <c r="BK110" s="174">
        <f>ROUND(I110*H110,2)</f>
        <v>0</v>
      </c>
      <c r="BL110" s="16" t="s">
        <v>177</v>
      </c>
      <c r="BM110" s="173" t="s">
        <v>625</v>
      </c>
    </row>
    <row r="111" spans="1:65" s="12" customFormat="1" ht="11.25">
      <c r="B111" s="175"/>
      <c r="C111" s="176"/>
      <c r="D111" s="177" t="s">
        <v>179</v>
      </c>
      <c r="E111" s="178" t="s">
        <v>35</v>
      </c>
      <c r="F111" s="179" t="s">
        <v>685</v>
      </c>
      <c r="G111" s="176"/>
      <c r="H111" s="180">
        <v>10</v>
      </c>
      <c r="I111" s="181"/>
      <c r="J111" s="176"/>
      <c r="K111" s="176"/>
      <c r="L111" s="182"/>
      <c r="M111" s="183"/>
      <c r="N111" s="184"/>
      <c r="O111" s="184"/>
      <c r="P111" s="184"/>
      <c r="Q111" s="184"/>
      <c r="R111" s="184"/>
      <c r="S111" s="184"/>
      <c r="T111" s="185"/>
      <c r="AT111" s="186" t="s">
        <v>179</v>
      </c>
      <c r="AU111" s="186" t="s">
        <v>85</v>
      </c>
      <c r="AV111" s="12" t="s">
        <v>85</v>
      </c>
      <c r="AW111" s="12" t="s">
        <v>37</v>
      </c>
      <c r="AX111" s="12" t="s">
        <v>83</v>
      </c>
      <c r="AY111" s="186" t="s">
        <v>176</v>
      </c>
    </row>
    <row r="112" spans="1:65" s="2" customFormat="1" ht="33" customHeight="1">
      <c r="A112" s="33"/>
      <c r="B112" s="34"/>
      <c r="C112" s="207" t="s">
        <v>218</v>
      </c>
      <c r="D112" s="207" t="s">
        <v>340</v>
      </c>
      <c r="E112" s="208" t="s">
        <v>627</v>
      </c>
      <c r="F112" s="209" t="s">
        <v>628</v>
      </c>
      <c r="G112" s="210" t="s">
        <v>237</v>
      </c>
      <c r="H112" s="211">
        <v>5.4</v>
      </c>
      <c r="I112" s="212"/>
      <c r="J112" s="213">
        <f>ROUND(I112*H112,2)</f>
        <v>0</v>
      </c>
      <c r="K112" s="209" t="s">
        <v>174</v>
      </c>
      <c r="L112" s="38"/>
      <c r="M112" s="214" t="s">
        <v>35</v>
      </c>
      <c r="N112" s="215" t="s">
        <v>47</v>
      </c>
      <c r="O112" s="63"/>
      <c r="P112" s="171">
        <f>O112*H112</f>
        <v>0</v>
      </c>
      <c r="Q112" s="171">
        <v>0</v>
      </c>
      <c r="R112" s="171">
        <f>Q112*H112</f>
        <v>0</v>
      </c>
      <c r="S112" s="171">
        <v>0</v>
      </c>
      <c r="T112" s="172">
        <f>S112*H112</f>
        <v>0</v>
      </c>
      <c r="U112" s="33"/>
      <c r="V112" s="33"/>
      <c r="W112" s="33"/>
      <c r="X112" s="33"/>
      <c r="Y112" s="33"/>
      <c r="Z112" s="33"/>
      <c r="AA112" s="33"/>
      <c r="AB112" s="33"/>
      <c r="AC112" s="33"/>
      <c r="AD112" s="33"/>
      <c r="AE112" s="33"/>
      <c r="AR112" s="173" t="s">
        <v>177</v>
      </c>
      <c r="AT112" s="173" t="s">
        <v>340</v>
      </c>
      <c r="AU112" s="173" t="s">
        <v>85</v>
      </c>
      <c r="AY112" s="16" t="s">
        <v>176</v>
      </c>
      <c r="BE112" s="174">
        <f>IF(N112="základní",J112,0)</f>
        <v>0</v>
      </c>
      <c r="BF112" s="174">
        <f>IF(N112="snížená",J112,0)</f>
        <v>0</v>
      </c>
      <c r="BG112" s="174">
        <f>IF(N112="zákl. přenesená",J112,0)</f>
        <v>0</v>
      </c>
      <c r="BH112" s="174">
        <f>IF(N112="sníž. přenesená",J112,0)</f>
        <v>0</v>
      </c>
      <c r="BI112" s="174">
        <f>IF(N112="nulová",J112,0)</f>
        <v>0</v>
      </c>
      <c r="BJ112" s="16" t="s">
        <v>83</v>
      </c>
      <c r="BK112" s="174">
        <f>ROUND(I112*H112,2)</f>
        <v>0</v>
      </c>
      <c r="BL112" s="16" t="s">
        <v>177</v>
      </c>
      <c r="BM112" s="173" t="s">
        <v>629</v>
      </c>
    </row>
    <row r="113" spans="1:65" s="2" customFormat="1" ht="19.5">
      <c r="A113" s="33"/>
      <c r="B113" s="34"/>
      <c r="C113" s="35"/>
      <c r="D113" s="177" t="s">
        <v>184</v>
      </c>
      <c r="E113" s="35"/>
      <c r="F113" s="187" t="s">
        <v>630</v>
      </c>
      <c r="G113" s="35"/>
      <c r="H113" s="35"/>
      <c r="I113" s="188"/>
      <c r="J113" s="35"/>
      <c r="K113" s="35"/>
      <c r="L113" s="38"/>
      <c r="M113" s="189"/>
      <c r="N113" s="190"/>
      <c r="O113" s="63"/>
      <c r="P113" s="63"/>
      <c r="Q113" s="63"/>
      <c r="R113" s="63"/>
      <c r="S113" s="63"/>
      <c r="T113" s="64"/>
      <c r="U113" s="33"/>
      <c r="V113" s="33"/>
      <c r="W113" s="33"/>
      <c r="X113" s="33"/>
      <c r="Y113" s="33"/>
      <c r="Z113" s="33"/>
      <c r="AA113" s="33"/>
      <c r="AB113" s="33"/>
      <c r="AC113" s="33"/>
      <c r="AD113" s="33"/>
      <c r="AE113" s="33"/>
      <c r="AT113" s="16" t="s">
        <v>184</v>
      </c>
      <c r="AU113" s="16" t="s">
        <v>85</v>
      </c>
    </row>
    <row r="114" spans="1:65" s="12" customFormat="1" ht="11.25">
      <c r="B114" s="175"/>
      <c r="C114" s="176"/>
      <c r="D114" s="177" t="s">
        <v>179</v>
      </c>
      <c r="E114" s="178" t="s">
        <v>35</v>
      </c>
      <c r="F114" s="179" t="s">
        <v>686</v>
      </c>
      <c r="G114" s="176"/>
      <c r="H114" s="180">
        <v>5.4</v>
      </c>
      <c r="I114" s="181"/>
      <c r="J114" s="176"/>
      <c r="K114" s="176"/>
      <c r="L114" s="182"/>
      <c r="M114" s="183"/>
      <c r="N114" s="184"/>
      <c r="O114" s="184"/>
      <c r="P114" s="184"/>
      <c r="Q114" s="184"/>
      <c r="R114" s="184"/>
      <c r="S114" s="184"/>
      <c r="T114" s="185"/>
      <c r="AT114" s="186" t="s">
        <v>179</v>
      </c>
      <c r="AU114" s="186" t="s">
        <v>85</v>
      </c>
      <c r="AV114" s="12" t="s">
        <v>85</v>
      </c>
      <c r="AW114" s="12" t="s">
        <v>37</v>
      </c>
      <c r="AX114" s="12" t="s">
        <v>83</v>
      </c>
      <c r="AY114" s="186" t="s">
        <v>176</v>
      </c>
    </row>
    <row r="115" spans="1:65" s="2" customFormat="1" ht="24">
      <c r="A115" s="33"/>
      <c r="B115" s="34"/>
      <c r="C115" s="207" t="s">
        <v>224</v>
      </c>
      <c r="D115" s="207" t="s">
        <v>340</v>
      </c>
      <c r="E115" s="208" t="s">
        <v>632</v>
      </c>
      <c r="F115" s="209" t="s">
        <v>633</v>
      </c>
      <c r="G115" s="210" t="s">
        <v>173</v>
      </c>
      <c r="H115" s="211">
        <v>2</v>
      </c>
      <c r="I115" s="212"/>
      <c r="J115" s="213">
        <f>ROUND(I115*H115,2)</f>
        <v>0</v>
      </c>
      <c r="K115" s="209" t="s">
        <v>174</v>
      </c>
      <c r="L115" s="38"/>
      <c r="M115" s="214" t="s">
        <v>35</v>
      </c>
      <c r="N115" s="215" t="s">
        <v>47</v>
      </c>
      <c r="O115" s="63"/>
      <c r="P115" s="171">
        <f>O115*H115</f>
        <v>0</v>
      </c>
      <c r="Q115" s="171">
        <v>0</v>
      </c>
      <c r="R115" s="171">
        <f>Q115*H115</f>
        <v>0</v>
      </c>
      <c r="S115" s="171">
        <v>0</v>
      </c>
      <c r="T115" s="172">
        <f>S115*H115</f>
        <v>0</v>
      </c>
      <c r="U115" s="33"/>
      <c r="V115" s="33"/>
      <c r="W115" s="33"/>
      <c r="X115" s="33"/>
      <c r="Y115" s="33"/>
      <c r="Z115" s="33"/>
      <c r="AA115" s="33"/>
      <c r="AB115" s="33"/>
      <c r="AC115" s="33"/>
      <c r="AD115" s="33"/>
      <c r="AE115" s="33"/>
      <c r="AR115" s="173" t="s">
        <v>177</v>
      </c>
      <c r="AT115" s="173" t="s">
        <v>340</v>
      </c>
      <c r="AU115" s="173" t="s">
        <v>85</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634</v>
      </c>
    </row>
    <row r="116" spans="1:65" s="12" customFormat="1" ht="11.25">
      <c r="B116" s="175"/>
      <c r="C116" s="176"/>
      <c r="D116" s="177" t="s">
        <v>179</v>
      </c>
      <c r="E116" s="178" t="s">
        <v>35</v>
      </c>
      <c r="F116" s="179" t="s">
        <v>324</v>
      </c>
      <c r="G116" s="176"/>
      <c r="H116" s="180">
        <v>2</v>
      </c>
      <c r="I116" s="181"/>
      <c r="J116" s="176"/>
      <c r="K116" s="176"/>
      <c r="L116" s="182"/>
      <c r="M116" s="183"/>
      <c r="N116" s="184"/>
      <c r="O116" s="184"/>
      <c r="P116" s="184"/>
      <c r="Q116" s="184"/>
      <c r="R116" s="184"/>
      <c r="S116" s="184"/>
      <c r="T116" s="185"/>
      <c r="AT116" s="186" t="s">
        <v>179</v>
      </c>
      <c r="AU116" s="186" t="s">
        <v>85</v>
      </c>
      <c r="AV116" s="12" t="s">
        <v>85</v>
      </c>
      <c r="AW116" s="12" t="s">
        <v>37</v>
      </c>
      <c r="AX116" s="12" t="s">
        <v>83</v>
      </c>
      <c r="AY116" s="186" t="s">
        <v>176</v>
      </c>
    </row>
    <row r="117" spans="1:65" s="2" customFormat="1" ht="24">
      <c r="A117" s="33"/>
      <c r="B117" s="34"/>
      <c r="C117" s="207" t="s">
        <v>229</v>
      </c>
      <c r="D117" s="207" t="s">
        <v>340</v>
      </c>
      <c r="E117" s="208" t="s">
        <v>635</v>
      </c>
      <c r="F117" s="209" t="s">
        <v>636</v>
      </c>
      <c r="G117" s="210" t="s">
        <v>257</v>
      </c>
      <c r="H117" s="211">
        <v>1.75</v>
      </c>
      <c r="I117" s="212"/>
      <c r="J117" s="213">
        <f>ROUND(I117*H117,2)</f>
        <v>0</v>
      </c>
      <c r="K117" s="209" t="s">
        <v>174</v>
      </c>
      <c r="L117" s="38"/>
      <c r="M117" s="214" t="s">
        <v>35</v>
      </c>
      <c r="N117" s="215" t="s">
        <v>47</v>
      </c>
      <c r="O117" s="63"/>
      <c r="P117" s="171">
        <f>O117*H117</f>
        <v>0</v>
      </c>
      <c r="Q117" s="171">
        <v>0</v>
      </c>
      <c r="R117" s="171">
        <f>Q117*H117</f>
        <v>0</v>
      </c>
      <c r="S117" s="171">
        <v>0</v>
      </c>
      <c r="T117" s="172">
        <f>S117*H117</f>
        <v>0</v>
      </c>
      <c r="U117" s="33"/>
      <c r="V117" s="33"/>
      <c r="W117" s="33"/>
      <c r="X117" s="33"/>
      <c r="Y117" s="33"/>
      <c r="Z117" s="33"/>
      <c r="AA117" s="33"/>
      <c r="AB117" s="33"/>
      <c r="AC117" s="33"/>
      <c r="AD117" s="33"/>
      <c r="AE117" s="33"/>
      <c r="AR117" s="173" t="s">
        <v>177</v>
      </c>
      <c r="AT117" s="173" t="s">
        <v>340</v>
      </c>
      <c r="AU117" s="173" t="s">
        <v>85</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687</v>
      </c>
    </row>
    <row r="118" spans="1:65" s="2" customFormat="1" ht="19.5">
      <c r="A118" s="33"/>
      <c r="B118" s="34"/>
      <c r="C118" s="35"/>
      <c r="D118" s="177" t="s">
        <v>184</v>
      </c>
      <c r="E118" s="35"/>
      <c r="F118" s="187" t="s">
        <v>682</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85</v>
      </c>
    </row>
    <row r="119" spans="1:65" s="12" customFormat="1" ht="11.25">
      <c r="B119" s="175"/>
      <c r="C119" s="176"/>
      <c r="D119" s="177" t="s">
        <v>179</v>
      </c>
      <c r="E119" s="178" t="s">
        <v>35</v>
      </c>
      <c r="F119" s="179" t="s">
        <v>688</v>
      </c>
      <c r="G119" s="176"/>
      <c r="H119" s="180">
        <v>1.75</v>
      </c>
      <c r="I119" s="181"/>
      <c r="J119" s="176"/>
      <c r="K119" s="176"/>
      <c r="L119" s="182"/>
      <c r="M119" s="183"/>
      <c r="N119" s="184"/>
      <c r="O119" s="184"/>
      <c r="P119" s="184"/>
      <c r="Q119" s="184"/>
      <c r="R119" s="184"/>
      <c r="S119" s="184"/>
      <c r="T119" s="185"/>
      <c r="AT119" s="186" t="s">
        <v>179</v>
      </c>
      <c r="AU119" s="186" t="s">
        <v>85</v>
      </c>
      <c r="AV119" s="12" t="s">
        <v>85</v>
      </c>
      <c r="AW119" s="12" t="s">
        <v>37</v>
      </c>
      <c r="AX119" s="12" t="s">
        <v>83</v>
      </c>
      <c r="AY119" s="186" t="s">
        <v>176</v>
      </c>
    </row>
    <row r="120" spans="1:65" s="2" customFormat="1" ht="24">
      <c r="A120" s="33"/>
      <c r="B120" s="34"/>
      <c r="C120" s="207" t="s">
        <v>234</v>
      </c>
      <c r="D120" s="207" t="s">
        <v>340</v>
      </c>
      <c r="E120" s="208" t="s">
        <v>442</v>
      </c>
      <c r="F120" s="209" t="s">
        <v>443</v>
      </c>
      <c r="G120" s="210" t="s">
        <v>173</v>
      </c>
      <c r="H120" s="211">
        <v>9</v>
      </c>
      <c r="I120" s="212"/>
      <c r="J120" s="213">
        <f>ROUND(I120*H120,2)</f>
        <v>0</v>
      </c>
      <c r="K120" s="209" t="s">
        <v>174</v>
      </c>
      <c r="L120" s="38"/>
      <c r="M120" s="214" t="s">
        <v>35</v>
      </c>
      <c r="N120" s="215" t="s">
        <v>47</v>
      </c>
      <c r="O120" s="63"/>
      <c r="P120" s="171">
        <f>O120*H120</f>
        <v>0</v>
      </c>
      <c r="Q120" s="171">
        <v>0</v>
      </c>
      <c r="R120" s="171">
        <f>Q120*H120</f>
        <v>0</v>
      </c>
      <c r="S120" s="171">
        <v>0</v>
      </c>
      <c r="T120" s="172">
        <f>S120*H120</f>
        <v>0</v>
      </c>
      <c r="U120" s="33"/>
      <c r="V120" s="33"/>
      <c r="W120" s="33"/>
      <c r="X120" s="33"/>
      <c r="Y120" s="33"/>
      <c r="Z120" s="33"/>
      <c r="AA120" s="33"/>
      <c r="AB120" s="33"/>
      <c r="AC120" s="33"/>
      <c r="AD120" s="33"/>
      <c r="AE120" s="33"/>
      <c r="AR120" s="173" t="s">
        <v>177</v>
      </c>
      <c r="AT120" s="173" t="s">
        <v>340</v>
      </c>
      <c r="AU120" s="173" t="s">
        <v>85</v>
      </c>
      <c r="AY120" s="16" t="s">
        <v>176</v>
      </c>
      <c r="BE120" s="174">
        <f>IF(N120="základní",J120,0)</f>
        <v>0</v>
      </c>
      <c r="BF120" s="174">
        <f>IF(N120="snížená",J120,0)</f>
        <v>0</v>
      </c>
      <c r="BG120" s="174">
        <f>IF(N120="zákl. přenesená",J120,0)</f>
        <v>0</v>
      </c>
      <c r="BH120" s="174">
        <f>IF(N120="sníž. přenesená",J120,0)</f>
        <v>0</v>
      </c>
      <c r="BI120" s="174">
        <f>IF(N120="nulová",J120,0)</f>
        <v>0</v>
      </c>
      <c r="BJ120" s="16" t="s">
        <v>83</v>
      </c>
      <c r="BK120" s="174">
        <f>ROUND(I120*H120,2)</f>
        <v>0</v>
      </c>
      <c r="BL120" s="16" t="s">
        <v>177</v>
      </c>
      <c r="BM120" s="173" t="s">
        <v>444</v>
      </c>
    </row>
    <row r="121" spans="1:65" s="12" customFormat="1" ht="11.25">
      <c r="B121" s="175"/>
      <c r="C121" s="176"/>
      <c r="D121" s="177" t="s">
        <v>179</v>
      </c>
      <c r="E121" s="178" t="s">
        <v>35</v>
      </c>
      <c r="F121" s="179" t="s">
        <v>689</v>
      </c>
      <c r="G121" s="176"/>
      <c r="H121" s="180">
        <v>9</v>
      </c>
      <c r="I121" s="181"/>
      <c r="J121" s="176"/>
      <c r="K121" s="176"/>
      <c r="L121" s="182"/>
      <c r="M121" s="183"/>
      <c r="N121" s="184"/>
      <c r="O121" s="184"/>
      <c r="P121" s="184"/>
      <c r="Q121" s="184"/>
      <c r="R121" s="184"/>
      <c r="S121" s="184"/>
      <c r="T121" s="185"/>
      <c r="AT121" s="186" t="s">
        <v>179</v>
      </c>
      <c r="AU121" s="186" t="s">
        <v>85</v>
      </c>
      <c r="AV121" s="12" t="s">
        <v>85</v>
      </c>
      <c r="AW121" s="12" t="s">
        <v>37</v>
      </c>
      <c r="AX121" s="12" t="s">
        <v>83</v>
      </c>
      <c r="AY121" s="186" t="s">
        <v>176</v>
      </c>
    </row>
    <row r="122" spans="1:65" s="13" customFormat="1" ht="25.9" customHeight="1">
      <c r="B122" s="191"/>
      <c r="C122" s="192"/>
      <c r="D122" s="193" t="s">
        <v>75</v>
      </c>
      <c r="E122" s="194" t="s">
        <v>475</v>
      </c>
      <c r="F122" s="194" t="s">
        <v>476</v>
      </c>
      <c r="G122" s="192"/>
      <c r="H122" s="192"/>
      <c r="I122" s="195"/>
      <c r="J122" s="196">
        <f>BK122</f>
        <v>0</v>
      </c>
      <c r="K122" s="192"/>
      <c r="L122" s="197"/>
      <c r="M122" s="198"/>
      <c r="N122" s="199"/>
      <c r="O122" s="199"/>
      <c r="P122" s="200">
        <f>SUM(P123:P151)</f>
        <v>0</v>
      </c>
      <c r="Q122" s="199"/>
      <c r="R122" s="200">
        <f>SUM(R123:R151)</f>
        <v>0</v>
      </c>
      <c r="S122" s="199"/>
      <c r="T122" s="201">
        <f>SUM(T123:T151)</f>
        <v>0</v>
      </c>
      <c r="AR122" s="202" t="s">
        <v>177</v>
      </c>
      <c r="AT122" s="203" t="s">
        <v>75</v>
      </c>
      <c r="AU122" s="203" t="s">
        <v>76</v>
      </c>
      <c r="AY122" s="202" t="s">
        <v>176</v>
      </c>
      <c r="BK122" s="204">
        <f>SUM(BK123:BK151)</f>
        <v>0</v>
      </c>
    </row>
    <row r="123" spans="1:65" s="2" customFormat="1" ht="60">
      <c r="A123" s="33"/>
      <c r="B123" s="34"/>
      <c r="C123" s="207" t="s">
        <v>241</v>
      </c>
      <c r="D123" s="207" t="s">
        <v>340</v>
      </c>
      <c r="E123" s="208" t="s">
        <v>497</v>
      </c>
      <c r="F123" s="209" t="s">
        <v>498</v>
      </c>
      <c r="G123" s="210" t="s">
        <v>244</v>
      </c>
      <c r="H123" s="211">
        <v>3.5</v>
      </c>
      <c r="I123" s="212"/>
      <c r="J123" s="213">
        <f>ROUND(I123*H123,2)</f>
        <v>0</v>
      </c>
      <c r="K123" s="209" t="s">
        <v>174</v>
      </c>
      <c r="L123" s="38"/>
      <c r="M123" s="214" t="s">
        <v>35</v>
      </c>
      <c r="N123" s="215" t="s">
        <v>47</v>
      </c>
      <c r="O123" s="63"/>
      <c r="P123" s="171">
        <f>O123*H123</f>
        <v>0</v>
      </c>
      <c r="Q123" s="171">
        <v>0</v>
      </c>
      <c r="R123" s="171">
        <f>Q123*H123</f>
        <v>0</v>
      </c>
      <c r="S123" s="171">
        <v>0</v>
      </c>
      <c r="T123" s="172">
        <f>S123*H123</f>
        <v>0</v>
      </c>
      <c r="U123" s="33"/>
      <c r="V123" s="33"/>
      <c r="W123" s="33"/>
      <c r="X123" s="33"/>
      <c r="Y123" s="33"/>
      <c r="Z123" s="33"/>
      <c r="AA123" s="33"/>
      <c r="AB123" s="33"/>
      <c r="AC123" s="33"/>
      <c r="AD123" s="33"/>
      <c r="AE123" s="33"/>
      <c r="AR123" s="173" t="s">
        <v>480</v>
      </c>
      <c r="AT123" s="173" t="s">
        <v>340</v>
      </c>
      <c r="AU123" s="173" t="s">
        <v>83</v>
      </c>
      <c r="AY123" s="16" t="s">
        <v>176</v>
      </c>
      <c r="BE123" s="174">
        <f>IF(N123="základní",J123,0)</f>
        <v>0</v>
      </c>
      <c r="BF123" s="174">
        <f>IF(N123="snížená",J123,0)</f>
        <v>0</v>
      </c>
      <c r="BG123" s="174">
        <f>IF(N123="zákl. přenesená",J123,0)</f>
        <v>0</v>
      </c>
      <c r="BH123" s="174">
        <f>IF(N123="sníž. přenesená",J123,0)</f>
        <v>0</v>
      </c>
      <c r="BI123" s="174">
        <f>IF(N123="nulová",J123,0)</f>
        <v>0</v>
      </c>
      <c r="BJ123" s="16" t="s">
        <v>83</v>
      </c>
      <c r="BK123" s="174">
        <f>ROUND(I123*H123,2)</f>
        <v>0</v>
      </c>
      <c r="BL123" s="16" t="s">
        <v>480</v>
      </c>
      <c r="BM123" s="173" t="s">
        <v>499</v>
      </c>
    </row>
    <row r="124" spans="1:65" s="2" customFormat="1" ht="19.5">
      <c r="A124" s="33"/>
      <c r="B124" s="34"/>
      <c r="C124" s="35"/>
      <c r="D124" s="177" t="s">
        <v>184</v>
      </c>
      <c r="E124" s="35"/>
      <c r="F124" s="187" t="s">
        <v>650</v>
      </c>
      <c r="G124" s="35"/>
      <c r="H124" s="35"/>
      <c r="I124" s="188"/>
      <c r="J124" s="35"/>
      <c r="K124" s="35"/>
      <c r="L124" s="38"/>
      <c r="M124" s="189"/>
      <c r="N124" s="190"/>
      <c r="O124" s="63"/>
      <c r="P124" s="63"/>
      <c r="Q124" s="63"/>
      <c r="R124" s="63"/>
      <c r="S124" s="63"/>
      <c r="T124" s="64"/>
      <c r="U124" s="33"/>
      <c r="V124" s="33"/>
      <c r="W124" s="33"/>
      <c r="X124" s="33"/>
      <c r="Y124" s="33"/>
      <c r="Z124" s="33"/>
      <c r="AA124" s="33"/>
      <c r="AB124" s="33"/>
      <c r="AC124" s="33"/>
      <c r="AD124" s="33"/>
      <c r="AE124" s="33"/>
      <c r="AT124" s="16" t="s">
        <v>184</v>
      </c>
      <c r="AU124" s="16" t="s">
        <v>83</v>
      </c>
    </row>
    <row r="125" spans="1:65" s="12" customFormat="1" ht="11.25">
      <c r="B125" s="175"/>
      <c r="C125" s="176"/>
      <c r="D125" s="177" t="s">
        <v>179</v>
      </c>
      <c r="E125" s="178" t="s">
        <v>35</v>
      </c>
      <c r="F125" s="179" t="s">
        <v>683</v>
      </c>
      <c r="G125" s="176"/>
      <c r="H125" s="180">
        <v>3.5</v>
      </c>
      <c r="I125" s="181"/>
      <c r="J125" s="176"/>
      <c r="K125" s="176"/>
      <c r="L125" s="182"/>
      <c r="M125" s="183"/>
      <c r="N125" s="184"/>
      <c r="O125" s="184"/>
      <c r="P125" s="184"/>
      <c r="Q125" s="184"/>
      <c r="R125" s="184"/>
      <c r="S125" s="184"/>
      <c r="T125" s="185"/>
      <c r="AT125" s="186" t="s">
        <v>179</v>
      </c>
      <c r="AU125" s="186" t="s">
        <v>83</v>
      </c>
      <c r="AV125" s="12" t="s">
        <v>85</v>
      </c>
      <c r="AW125" s="12" t="s">
        <v>37</v>
      </c>
      <c r="AX125" s="12" t="s">
        <v>83</v>
      </c>
      <c r="AY125" s="186" t="s">
        <v>176</v>
      </c>
    </row>
    <row r="126" spans="1:65" s="2" customFormat="1" ht="60">
      <c r="A126" s="33"/>
      <c r="B126" s="34"/>
      <c r="C126" s="207" t="s">
        <v>249</v>
      </c>
      <c r="D126" s="207" t="s">
        <v>340</v>
      </c>
      <c r="E126" s="208" t="s">
        <v>514</v>
      </c>
      <c r="F126" s="209" t="s">
        <v>515</v>
      </c>
      <c r="G126" s="210" t="s">
        <v>244</v>
      </c>
      <c r="H126" s="211">
        <v>4.9000000000000002E-2</v>
      </c>
      <c r="I126" s="212"/>
      <c r="J126" s="213">
        <f>ROUND(I126*H126,2)</f>
        <v>0</v>
      </c>
      <c r="K126" s="209" t="s">
        <v>174</v>
      </c>
      <c r="L126" s="38"/>
      <c r="M126" s="214" t="s">
        <v>35</v>
      </c>
      <c r="N126" s="215" t="s">
        <v>47</v>
      </c>
      <c r="O126" s="63"/>
      <c r="P126" s="171">
        <f>O126*H126</f>
        <v>0</v>
      </c>
      <c r="Q126" s="171">
        <v>0</v>
      </c>
      <c r="R126" s="171">
        <f>Q126*H126</f>
        <v>0</v>
      </c>
      <c r="S126" s="171">
        <v>0</v>
      </c>
      <c r="T126" s="172">
        <f>S126*H126</f>
        <v>0</v>
      </c>
      <c r="U126" s="33"/>
      <c r="V126" s="33"/>
      <c r="W126" s="33"/>
      <c r="X126" s="33"/>
      <c r="Y126" s="33"/>
      <c r="Z126" s="33"/>
      <c r="AA126" s="33"/>
      <c r="AB126" s="33"/>
      <c r="AC126" s="33"/>
      <c r="AD126" s="33"/>
      <c r="AE126" s="33"/>
      <c r="AR126" s="173" t="s">
        <v>480</v>
      </c>
      <c r="AT126" s="173" t="s">
        <v>340</v>
      </c>
      <c r="AU126" s="173" t="s">
        <v>83</v>
      </c>
      <c r="AY126" s="16" t="s">
        <v>176</v>
      </c>
      <c r="BE126" s="174">
        <f>IF(N126="základní",J126,0)</f>
        <v>0</v>
      </c>
      <c r="BF126" s="174">
        <f>IF(N126="snížená",J126,0)</f>
        <v>0</v>
      </c>
      <c r="BG126" s="174">
        <f>IF(N126="zákl. přenesená",J126,0)</f>
        <v>0</v>
      </c>
      <c r="BH126" s="174">
        <f>IF(N126="sníž. přenesená",J126,0)</f>
        <v>0</v>
      </c>
      <c r="BI126" s="174">
        <f>IF(N126="nulová",J126,0)</f>
        <v>0</v>
      </c>
      <c r="BJ126" s="16" t="s">
        <v>83</v>
      </c>
      <c r="BK126" s="174">
        <f>ROUND(I126*H126,2)</f>
        <v>0</v>
      </c>
      <c r="BL126" s="16" t="s">
        <v>480</v>
      </c>
      <c r="BM126" s="173" t="s">
        <v>516</v>
      </c>
    </row>
    <row r="127" spans="1:65" s="2" customFormat="1" ht="19.5">
      <c r="A127" s="33"/>
      <c r="B127" s="34"/>
      <c r="C127" s="35"/>
      <c r="D127" s="177" t="s">
        <v>184</v>
      </c>
      <c r="E127" s="35"/>
      <c r="F127" s="187" t="s">
        <v>690</v>
      </c>
      <c r="G127" s="35"/>
      <c r="H127" s="35"/>
      <c r="I127" s="188"/>
      <c r="J127" s="35"/>
      <c r="K127" s="35"/>
      <c r="L127" s="38"/>
      <c r="M127" s="189"/>
      <c r="N127" s="190"/>
      <c r="O127" s="63"/>
      <c r="P127" s="63"/>
      <c r="Q127" s="63"/>
      <c r="R127" s="63"/>
      <c r="S127" s="63"/>
      <c r="T127" s="64"/>
      <c r="U127" s="33"/>
      <c r="V127" s="33"/>
      <c r="W127" s="33"/>
      <c r="X127" s="33"/>
      <c r="Y127" s="33"/>
      <c r="Z127" s="33"/>
      <c r="AA127" s="33"/>
      <c r="AB127" s="33"/>
      <c r="AC127" s="33"/>
      <c r="AD127" s="33"/>
      <c r="AE127" s="33"/>
      <c r="AT127" s="16" t="s">
        <v>184</v>
      </c>
      <c r="AU127" s="16" t="s">
        <v>83</v>
      </c>
    </row>
    <row r="128" spans="1:65" s="12" customFormat="1" ht="11.25">
      <c r="B128" s="175"/>
      <c r="C128" s="176"/>
      <c r="D128" s="177" t="s">
        <v>179</v>
      </c>
      <c r="E128" s="178" t="s">
        <v>35</v>
      </c>
      <c r="F128" s="179" t="s">
        <v>691</v>
      </c>
      <c r="G128" s="176"/>
      <c r="H128" s="180">
        <v>4.9000000000000002E-2</v>
      </c>
      <c r="I128" s="181"/>
      <c r="J128" s="176"/>
      <c r="K128" s="176"/>
      <c r="L128" s="182"/>
      <c r="M128" s="183"/>
      <c r="N128" s="184"/>
      <c r="O128" s="184"/>
      <c r="P128" s="184"/>
      <c r="Q128" s="184"/>
      <c r="R128" s="184"/>
      <c r="S128" s="184"/>
      <c r="T128" s="185"/>
      <c r="AT128" s="186" t="s">
        <v>179</v>
      </c>
      <c r="AU128" s="186" t="s">
        <v>83</v>
      </c>
      <c r="AV128" s="12" t="s">
        <v>85</v>
      </c>
      <c r="AW128" s="12" t="s">
        <v>37</v>
      </c>
      <c r="AX128" s="12" t="s">
        <v>83</v>
      </c>
      <c r="AY128" s="186" t="s">
        <v>176</v>
      </c>
    </row>
    <row r="129" spans="1:65" s="2" customFormat="1" ht="44.25" customHeight="1">
      <c r="A129" s="33"/>
      <c r="B129" s="34"/>
      <c r="C129" s="207" t="s">
        <v>8</v>
      </c>
      <c r="D129" s="207" t="s">
        <v>340</v>
      </c>
      <c r="E129" s="208" t="s">
        <v>508</v>
      </c>
      <c r="F129" s="209" t="s">
        <v>509</v>
      </c>
      <c r="G129" s="210" t="s">
        <v>244</v>
      </c>
      <c r="H129" s="211">
        <v>2.92</v>
      </c>
      <c r="I129" s="212"/>
      <c r="J129" s="213">
        <f>ROUND(I129*H129,2)</f>
        <v>0</v>
      </c>
      <c r="K129" s="209" t="s">
        <v>174</v>
      </c>
      <c r="L129" s="38"/>
      <c r="M129" s="214" t="s">
        <v>35</v>
      </c>
      <c r="N129" s="215" t="s">
        <v>47</v>
      </c>
      <c r="O129" s="63"/>
      <c r="P129" s="171">
        <f>O129*H129</f>
        <v>0</v>
      </c>
      <c r="Q129" s="171">
        <v>0</v>
      </c>
      <c r="R129" s="171">
        <f>Q129*H129</f>
        <v>0</v>
      </c>
      <c r="S129" s="171">
        <v>0</v>
      </c>
      <c r="T129" s="172">
        <f>S129*H129</f>
        <v>0</v>
      </c>
      <c r="U129" s="33"/>
      <c r="V129" s="33"/>
      <c r="W129" s="33"/>
      <c r="X129" s="33"/>
      <c r="Y129" s="33"/>
      <c r="Z129" s="33"/>
      <c r="AA129" s="33"/>
      <c r="AB129" s="33"/>
      <c r="AC129" s="33"/>
      <c r="AD129" s="33"/>
      <c r="AE129" s="33"/>
      <c r="AR129" s="173" t="s">
        <v>480</v>
      </c>
      <c r="AT129" s="173" t="s">
        <v>340</v>
      </c>
      <c r="AU129" s="173" t="s">
        <v>83</v>
      </c>
      <c r="AY129" s="16" t="s">
        <v>176</v>
      </c>
      <c r="BE129" s="174">
        <f>IF(N129="základní",J129,0)</f>
        <v>0</v>
      </c>
      <c r="BF129" s="174">
        <f>IF(N129="snížená",J129,0)</f>
        <v>0</v>
      </c>
      <c r="BG129" s="174">
        <f>IF(N129="zákl. přenesená",J129,0)</f>
        <v>0</v>
      </c>
      <c r="BH129" s="174">
        <f>IF(N129="sníž. přenesená",J129,0)</f>
        <v>0</v>
      </c>
      <c r="BI129" s="174">
        <f>IF(N129="nulová",J129,0)</f>
        <v>0</v>
      </c>
      <c r="BJ129" s="16" t="s">
        <v>83</v>
      </c>
      <c r="BK129" s="174">
        <f>ROUND(I129*H129,2)</f>
        <v>0</v>
      </c>
      <c r="BL129" s="16" t="s">
        <v>480</v>
      </c>
      <c r="BM129" s="173" t="s">
        <v>526</v>
      </c>
    </row>
    <row r="130" spans="1:65" s="2" customFormat="1" ht="19.5">
      <c r="A130" s="33"/>
      <c r="B130" s="34"/>
      <c r="C130" s="35"/>
      <c r="D130" s="177" t="s">
        <v>184</v>
      </c>
      <c r="E130" s="35"/>
      <c r="F130" s="187" t="s">
        <v>692</v>
      </c>
      <c r="G130" s="35"/>
      <c r="H130" s="35"/>
      <c r="I130" s="188"/>
      <c r="J130" s="35"/>
      <c r="K130" s="35"/>
      <c r="L130" s="38"/>
      <c r="M130" s="189"/>
      <c r="N130" s="190"/>
      <c r="O130" s="63"/>
      <c r="P130" s="63"/>
      <c r="Q130" s="63"/>
      <c r="R130" s="63"/>
      <c r="S130" s="63"/>
      <c r="T130" s="64"/>
      <c r="U130" s="33"/>
      <c r="V130" s="33"/>
      <c r="W130" s="33"/>
      <c r="X130" s="33"/>
      <c r="Y130" s="33"/>
      <c r="Z130" s="33"/>
      <c r="AA130" s="33"/>
      <c r="AB130" s="33"/>
      <c r="AC130" s="33"/>
      <c r="AD130" s="33"/>
      <c r="AE130" s="33"/>
      <c r="AT130" s="16" t="s">
        <v>184</v>
      </c>
      <c r="AU130" s="16" t="s">
        <v>83</v>
      </c>
    </row>
    <row r="131" spans="1:65" s="12" customFormat="1" ht="11.25">
      <c r="B131" s="175"/>
      <c r="C131" s="176"/>
      <c r="D131" s="177" t="s">
        <v>179</v>
      </c>
      <c r="E131" s="178" t="s">
        <v>35</v>
      </c>
      <c r="F131" s="179" t="s">
        <v>693</v>
      </c>
      <c r="G131" s="176"/>
      <c r="H131" s="180">
        <v>2.92</v>
      </c>
      <c r="I131" s="181"/>
      <c r="J131" s="176"/>
      <c r="K131" s="176"/>
      <c r="L131" s="182"/>
      <c r="M131" s="183"/>
      <c r="N131" s="184"/>
      <c r="O131" s="184"/>
      <c r="P131" s="184"/>
      <c r="Q131" s="184"/>
      <c r="R131" s="184"/>
      <c r="S131" s="184"/>
      <c r="T131" s="185"/>
      <c r="AT131" s="186" t="s">
        <v>179</v>
      </c>
      <c r="AU131" s="186" t="s">
        <v>83</v>
      </c>
      <c r="AV131" s="12" t="s">
        <v>85</v>
      </c>
      <c r="AW131" s="12" t="s">
        <v>37</v>
      </c>
      <c r="AX131" s="12" t="s">
        <v>83</v>
      </c>
      <c r="AY131" s="186" t="s">
        <v>176</v>
      </c>
    </row>
    <row r="132" spans="1:65" s="2" customFormat="1" ht="66.75" customHeight="1">
      <c r="A132" s="33"/>
      <c r="B132" s="34"/>
      <c r="C132" s="207" t="s">
        <v>261</v>
      </c>
      <c r="D132" s="207" t="s">
        <v>340</v>
      </c>
      <c r="E132" s="208" t="s">
        <v>530</v>
      </c>
      <c r="F132" s="209" t="s">
        <v>531</v>
      </c>
      <c r="G132" s="210" t="s">
        <v>244</v>
      </c>
      <c r="H132" s="211">
        <v>2.92</v>
      </c>
      <c r="I132" s="212"/>
      <c r="J132" s="213">
        <f>ROUND(I132*H132,2)</f>
        <v>0</v>
      </c>
      <c r="K132" s="209" t="s">
        <v>174</v>
      </c>
      <c r="L132" s="38"/>
      <c r="M132" s="214" t="s">
        <v>35</v>
      </c>
      <c r="N132" s="215" t="s">
        <v>47</v>
      </c>
      <c r="O132" s="63"/>
      <c r="P132" s="171">
        <f>O132*H132</f>
        <v>0</v>
      </c>
      <c r="Q132" s="171">
        <v>0</v>
      </c>
      <c r="R132" s="171">
        <f>Q132*H132</f>
        <v>0</v>
      </c>
      <c r="S132" s="171">
        <v>0</v>
      </c>
      <c r="T132" s="172">
        <f>S132*H132</f>
        <v>0</v>
      </c>
      <c r="U132" s="33"/>
      <c r="V132" s="33"/>
      <c r="W132" s="33"/>
      <c r="X132" s="33"/>
      <c r="Y132" s="33"/>
      <c r="Z132" s="33"/>
      <c r="AA132" s="33"/>
      <c r="AB132" s="33"/>
      <c r="AC132" s="33"/>
      <c r="AD132" s="33"/>
      <c r="AE132" s="33"/>
      <c r="AR132" s="173" t="s">
        <v>480</v>
      </c>
      <c r="AT132" s="173" t="s">
        <v>340</v>
      </c>
      <c r="AU132" s="173" t="s">
        <v>83</v>
      </c>
      <c r="AY132" s="16" t="s">
        <v>176</v>
      </c>
      <c r="BE132" s="174">
        <f>IF(N132="základní",J132,0)</f>
        <v>0</v>
      </c>
      <c r="BF132" s="174">
        <f>IF(N132="snížená",J132,0)</f>
        <v>0</v>
      </c>
      <c r="BG132" s="174">
        <f>IF(N132="zákl. přenesená",J132,0)</f>
        <v>0</v>
      </c>
      <c r="BH132" s="174">
        <f>IF(N132="sníž. přenesená",J132,0)</f>
        <v>0</v>
      </c>
      <c r="BI132" s="174">
        <f>IF(N132="nulová",J132,0)</f>
        <v>0</v>
      </c>
      <c r="BJ132" s="16" t="s">
        <v>83</v>
      </c>
      <c r="BK132" s="174">
        <f>ROUND(I132*H132,2)</f>
        <v>0</v>
      </c>
      <c r="BL132" s="16" t="s">
        <v>480</v>
      </c>
      <c r="BM132" s="173" t="s">
        <v>532</v>
      </c>
    </row>
    <row r="133" spans="1:65" s="2" customFormat="1" ht="29.25">
      <c r="A133" s="33"/>
      <c r="B133" s="34"/>
      <c r="C133" s="35"/>
      <c r="D133" s="177" t="s">
        <v>184</v>
      </c>
      <c r="E133" s="35"/>
      <c r="F133" s="187" t="s">
        <v>694</v>
      </c>
      <c r="G133" s="35"/>
      <c r="H133" s="35"/>
      <c r="I133" s="188"/>
      <c r="J133" s="35"/>
      <c r="K133" s="35"/>
      <c r="L133" s="38"/>
      <c r="M133" s="189"/>
      <c r="N133" s="190"/>
      <c r="O133" s="63"/>
      <c r="P133" s="63"/>
      <c r="Q133" s="63"/>
      <c r="R133" s="63"/>
      <c r="S133" s="63"/>
      <c r="T133" s="64"/>
      <c r="U133" s="33"/>
      <c r="V133" s="33"/>
      <c r="W133" s="33"/>
      <c r="X133" s="33"/>
      <c r="Y133" s="33"/>
      <c r="Z133" s="33"/>
      <c r="AA133" s="33"/>
      <c r="AB133" s="33"/>
      <c r="AC133" s="33"/>
      <c r="AD133" s="33"/>
      <c r="AE133" s="33"/>
      <c r="AT133" s="16" t="s">
        <v>184</v>
      </c>
      <c r="AU133" s="16" t="s">
        <v>83</v>
      </c>
    </row>
    <row r="134" spans="1:65" s="12" customFormat="1" ht="11.25">
      <c r="B134" s="175"/>
      <c r="C134" s="176"/>
      <c r="D134" s="177" t="s">
        <v>179</v>
      </c>
      <c r="E134" s="178" t="s">
        <v>35</v>
      </c>
      <c r="F134" s="179" t="s">
        <v>693</v>
      </c>
      <c r="G134" s="176"/>
      <c r="H134" s="180">
        <v>2.92</v>
      </c>
      <c r="I134" s="181"/>
      <c r="J134" s="176"/>
      <c r="K134" s="176"/>
      <c r="L134" s="182"/>
      <c r="M134" s="183"/>
      <c r="N134" s="184"/>
      <c r="O134" s="184"/>
      <c r="P134" s="184"/>
      <c r="Q134" s="184"/>
      <c r="R134" s="184"/>
      <c r="S134" s="184"/>
      <c r="T134" s="185"/>
      <c r="AT134" s="186" t="s">
        <v>179</v>
      </c>
      <c r="AU134" s="186" t="s">
        <v>83</v>
      </c>
      <c r="AV134" s="12" t="s">
        <v>85</v>
      </c>
      <c r="AW134" s="12" t="s">
        <v>37</v>
      </c>
      <c r="AX134" s="12" t="s">
        <v>83</v>
      </c>
      <c r="AY134" s="186" t="s">
        <v>176</v>
      </c>
    </row>
    <row r="135" spans="1:65" s="2" customFormat="1" ht="44.25" customHeight="1">
      <c r="A135" s="33"/>
      <c r="B135" s="34"/>
      <c r="C135" s="207" t="s">
        <v>266</v>
      </c>
      <c r="D135" s="207" t="s">
        <v>340</v>
      </c>
      <c r="E135" s="208" t="s">
        <v>508</v>
      </c>
      <c r="F135" s="209" t="s">
        <v>509</v>
      </c>
      <c r="G135" s="210" t="s">
        <v>244</v>
      </c>
      <c r="H135" s="211">
        <v>0.77</v>
      </c>
      <c r="I135" s="212"/>
      <c r="J135" s="213">
        <f>ROUND(I135*H135,2)</f>
        <v>0</v>
      </c>
      <c r="K135" s="209" t="s">
        <v>174</v>
      </c>
      <c r="L135" s="38"/>
      <c r="M135" s="214" t="s">
        <v>35</v>
      </c>
      <c r="N135" s="215" t="s">
        <v>47</v>
      </c>
      <c r="O135" s="63"/>
      <c r="P135" s="171">
        <f>O135*H135</f>
        <v>0</v>
      </c>
      <c r="Q135" s="171">
        <v>0</v>
      </c>
      <c r="R135" s="171">
        <f>Q135*H135</f>
        <v>0</v>
      </c>
      <c r="S135" s="171">
        <v>0</v>
      </c>
      <c r="T135" s="172">
        <f>S135*H135</f>
        <v>0</v>
      </c>
      <c r="U135" s="33"/>
      <c r="V135" s="33"/>
      <c r="W135" s="33"/>
      <c r="X135" s="33"/>
      <c r="Y135" s="33"/>
      <c r="Z135" s="33"/>
      <c r="AA135" s="33"/>
      <c r="AB135" s="33"/>
      <c r="AC135" s="33"/>
      <c r="AD135" s="33"/>
      <c r="AE135" s="33"/>
      <c r="AR135" s="173" t="s">
        <v>480</v>
      </c>
      <c r="AT135" s="173" t="s">
        <v>340</v>
      </c>
      <c r="AU135" s="173" t="s">
        <v>83</v>
      </c>
      <c r="AY135" s="16" t="s">
        <v>176</v>
      </c>
      <c r="BE135" s="174">
        <f>IF(N135="základní",J135,0)</f>
        <v>0</v>
      </c>
      <c r="BF135" s="174">
        <f>IF(N135="snížená",J135,0)</f>
        <v>0</v>
      </c>
      <c r="BG135" s="174">
        <f>IF(N135="zákl. přenesená",J135,0)</f>
        <v>0</v>
      </c>
      <c r="BH135" s="174">
        <f>IF(N135="sníž. přenesená",J135,0)</f>
        <v>0</v>
      </c>
      <c r="BI135" s="174">
        <f>IF(N135="nulová",J135,0)</f>
        <v>0</v>
      </c>
      <c r="BJ135" s="16" t="s">
        <v>83</v>
      </c>
      <c r="BK135" s="174">
        <f>ROUND(I135*H135,2)</f>
        <v>0</v>
      </c>
      <c r="BL135" s="16" t="s">
        <v>480</v>
      </c>
      <c r="BM135" s="173" t="s">
        <v>555</v>
      </c>
    </row>
    <row r="136" spans="1:65" s="2" customFormat="1" ht="19.5">
      <c r="A136" s="33"/>
      <c r="B136" s="34"/>
      <c r="C136" s="35"/>
      <c r="D136" s="177" t="s">
        <v>184</v>
      </c>
      <c r="E136" s="35"/>
      <c r="F136" s="187" t="s">
        <v>556</v>
      </c>
      <c r="G136" s="35"/>
      <c r="H136" s="35"/>
      <c r="I136" s="188"/>
      <c r="J136" s="35"/>
      <c r="K136" s="35"/>
      <c r="L136" s="38"/>
      <c r="M136" s="189"/>
      <c r="N136" s="190"/>
      <c r="O136" s="63"/>
      <c r="P136" s="63"/>
      <c r="Q136" s="63"/>
      <c r="R136" s="63"/>
      <c r="S136" s="63"/>
      <c r="T136" s="64"/>
      <c r="U136" s="33"/>
      <c r="V136" s="33"/>
      <c r="W136" s="33"/>
      <c r="X136" s="33"/>
      <c r="Y136" s="33"/>
      <c r="Z136" s="33"/>
      <c r="AA136" s="33"/>
      <c r="AB136" s="33"/>
      <c r="AC136" s="33"/>
      <c r="AD136" s="33"/>
      <c r="AE136" s="33"/>
      <c r="AT136" s="16" t="s">
        <v>184</v>
      </c>
      <c r="AU136" s="16" t="s">
        <v>83</v>
      </c>
    </row>
    <row r="137" spans="1:65" s="12" customFormat="1" ht="11.25">
      <c r="B137" s="175"/>
      <c r="C137" s="176"/>
      <c r="D137" s="177" t="s">
        <v>179</v>
      </c>
      <c r="E137" s="178" t="s">
        <v>35</v>
      </c>
      <c r="F137" s="179" t="s">
        <v>695</v>
      </c>
      <c r="G137" s="176"/>
      <c r="H137" s="180">
        <v>0.77</v>
      </c>
      <c r="I137" s="181"/>
      <c r="J137" s="176"/>
      <c r="K137" s="176"/>
      <c r="L137" s="182"/>
      <c r="M137" s="183"/>
      <c r="N137" s="184"/>
      <c r="O137" s="184"/>
      <c r="P137" s="184"/>
      <c r="Q137" s="184"/>
      <c r="R137" s="184"/>
      <c r="S137" s="184"/>
      <c r="T137" s="185"/>
      <c r="AT137" s="186" t="s">
        <v>179</v>
      </c>
      <c r="AU137" s="186" t="s">
        <v>83</v>
      </c>
      <c r="AV137" s="12" t="s">
        <v>85</v>
      </c>
      <c r="AW137" s="12" t="s">
        <v>37</v>
      </c>
      <c r="AX137" s="12" t="s">
        <v>83</v>
      </c>
      <c r="AY137" s="186" t="s">
        <v>176</v>
      </c>
    </row>
    <row r="138" spans="1:65" s="2" customFormat="1" ht="66.75" customHeight="1">
      <c r="A138" s="33"/>
      <c r="B138" s="34"/>
      <c r="C138" s="207" t="s">
        <v>271</v>
      </c>
      <c r="D138" s="207" t="s">
        <v>340</v>
      </c>
      <c r="E138" s="208" t="s">
        <v>540</v>
      </c>
      <c r="F138" s="209" t="s">
        <v>541</v>
      </c>
      <c r="G138" s="210" t="s">
        <v>244</v>
      </c>
      <c r="H138" s="211">
        <v>0.77</v>
      </c>
      <c r="I138" s="212"/>
      <c r="J138" s="213">
        <f>ROUND(I138*H138,2)</f>
        <v>0</v>
      </c>
      <c r="K138" s="209" t="s">
        <v>174</v>
      </c>
      <c r="L138" s="38"/>
      <c r="M138" s="214" t="s">
        <v>35</v>
      </c>
      <c r="N138" s="215" t="s">
        <v>47</v>
      </c>
      <c r="O138" s="63"/>
      <c r="P138" s="171">
        <f>O138*H138</f>
        <v>0</v>
      </c>
      <c r="Q138" s="171">
        <v>0</v>
      </c>
      <c r="R138" s="171">
        <f>Q138*H138</f>
        <v>0</v>
      </c>
      <c r="S138" s="171">
        <v>0</v>
      </c>
      <c r="T138" s="172">
        <f>S138*H138</f>
        <v>0</v>
      </c>
      <c r="U138" s="33"/>
      <c r="V138" s="33"/>
      <c r="W138" s="33"/>
      <c r="X138" s="33"/>
      <c r="Y138" s="33"/>
      <c r="Z138" s="33"/>
      <c r="AA138" s="33"/>
      <c r="AB138" s="33"/>
      <c r="AC138" s="33"/>
      <c r="AD138" s="33"/>
      <c r="AE138" s="33"/>
      <c r="AR138" s="173" t="s">
        <v>480</v>
      </c>
      <c r="AT138" s="173" t="s">
        <v>340</v>
      </c>
      <c r="AU138" s="173" t="s">
        <v>83</v>
      </c>
      <c r="AY138" s="16" t="s">
        <v>176</v>
      </c>
      <c r="BE138" s="174">
        <f>IF(N138="základní",J138,0)</f>
        <v>0</v>
      </c>
      <c r="BF138" s="174">
        <f>IF(N138="snížená",J138,0)</f>
        <v>0</v>
      </c>
      <c r="BG138" s="174">
        <f>IF(N138="zákl. přenesená",J138,0)</f>
        <v>0</v>
      </c>
      <c r="BH138" s="174">
        <f>IF(N138="sníž. přenesená",J138,0)</f>
        <v>0</v>
      </c>
      <c r="BI138" s="174">
        <f>IF(N138="nulová",J138,0)</f>
        <v>0</v>
      </c>
      <c r="BJ138" s="16" t="s">
        <v>83</v>
      </c>
      <c r="BK138" s="174">
        <f>ROUND(I138*H138,2)</f>
        <v>0</v>
      </c>
      <c r="BL138" s="16" t="s">
        <v>480</v>
      </c>
      <c r="BM138" s="173" t="s">
        <v>559</v>
      </c>
    </row>
    <row r="139" spans="1:65" s="2" customFormat="1" ht="19.5">
      <c r="A139" s="33"/>
      <c r="B139" s="34"/>
      <c r="C139" s="35"/>
      <c r="D139" s="177" t="s">
        <v>184</v>
      </c>
      <c r="E139" s="35"/>
      <c r="F139" s="187" t="s">
        <v>556</v>
      </c>
      <c r="G139" s="35"/>
      <c r="H139" s="35"/>
      <c r="I139" s="188"/>
      <c r="J139" s="35"/>
      <c r="K139" s="35"/>
      <c r="L139" s="38"/>
      <c r="M139" s="189"/>
      <c r="N139" s="190"/>
      <c r="O139" s="63"/>
      <c r="P139" s="63"/>
      <c r="Q139" s="63"/>
      <c r="R139" s="63"/>
      <c r="S139" s="63"/>
      <c r="T139" s="64"/>
      <c r="U139" s="33"/>
      <c r="V139" s="33"/>
      <c r="W139" s="33"/>
      <c r="X139" s="33"/>
      <c r="Y139" s="33"/>
      <c r="Z139" s="33"/>
      <c r="AA139" s="33"/>
      <c r="AB139" s="33"/>
      <c r="AC139" s="33"/>
      <c r="AD139" s="33"/>
      <c r="AE139" s="33"/>
      <c r="AT139" s="16" t="s">
        <v>184</v>
      </c>
      <c r="AU139" s="16" t="s">
        <v>83</v>
      </c>
    </row>
    <row r="140" spans="1:65" s="12" customFormat="1" ht="11.25">
      <c r="B140" s="175"/>
      <c r="C140" s="176"/>
      <c r="D140" s="177" t="s">
        <v>179</v>
      </c>
      <c r="E140" s="178" t="s">
        <v>35</v>
      </c>
      <c r="F140" s="179" t="s">
        <v>695</v>
      </c>
      <c r="G140" s="176"/>
      <c r="H140" s="180">
        <v>0.77</v>
      </c>
      <c r="I140" s="181"/>
      <c r="J140" s="176"/>
      <c r="K140" s="176"/>
      <c r="L140" s="182"/>
      <c r="M140" s="183"/>
      <c r="N140" s="184"/>
      <c r="O140" s="184"/>
      <c r="P140" s="184"/>
      <c r="Q140" s="184"/>
      <c r="R140" s="184"/>
      <c r="S140" s="184"/>
      <c r="T140" s="185"/>
      <c r="AT140" s="186" t="s">
        <v>179</v>
      </c>
      <c r="AU140" s="186" t="s">
        <v>83</v>
      </c>
      <c r="AV140" s="12" t="s">
        <v>85</v>
      </c>
      <c r="AW140" s="12" t="s">
        <v>37</v>
      </c>
      <c r="AX140" s="12" t="s">
        <v>83</v>
      </c>
      <c r="AY140" s="186" t="s">
        <v>176</v>
      </c>
    </row>
    <row r="141" spans="1:65" s="2" customFormat="1" ht="60">
      <c r="A141" s="33"/>
      <c r="B141" s="34"/>
      <c r="C141" s="207" t="s">
        <v>275</v>
      </c>
      <c r="D141" s="207" t="s">
        <v>340</v>
      </c>
      <c r="E141" s="208" t="s">
        <v>658</v>
      </c>
      <c r="F141" s="209" t="s">
        <v>659</v>
      </c>
      <c r="G141" s="210" t="s">
        <v>244</v>
      </c>
      <c r="H141" s="211">
        <v>28.8</v>
      </c>
      <c r="I141" s="212"/>
      <c r="J141" s="213">
        <f>ROUND(I141*H141,2)</f>
        <v>0</v>
      </c>
      <c r="K141" s="209" t="s">
        <v>174</v>
      </c>
      <c r="L141" s="38"/>
      <c r="M141" s="214" t="s">
        <v>35</v>
      </c>
      <c r="N141" s="215" t="s">
        <v>47</v>
      </c>
      <c r="O141" s="63"/>
      <c r="P141" s="171">
        <f>O141*H141</f>
        <v>0</v>
      </c>
      <c r="Q141" s="171">
        <v>0</v>
      </c>
      <c r="R141" s="171">
        <f>Q141*H141</f>
        <v>0</v>
      </c>
      <c r="S141" s="171">
        <v>0</v>
      </c>
      <c r="T141" s="172">
        <f>S141*H141</f>
        <v>0</v>
      </c>
      <c r="U141" s="33"/>
      <c r="V141" s="33"/>
      <c r="W141" s="33"/>
      <c r="X141" s="33"/>
      <c r="Y141" s="33"/>
      <c r="Z141" s="33"/>
      <c r="AA141" s="33"/>
      <c r="AB141" s="33"/>
      <c r="AC141" s="33"/>
      <c r="AD141" s="33"/>
      <c r="AE141" s="33"/>
      <c r="AR141" s="173" t="s">
        <v>480</v>
      </c>
      <c r="AT141" s="173" t="s">
        <v>340</v>
      </c>
      <c r="AU141" s="173" t="s">
        <v>83</v>
      </c>
      <c r="AY141" s="16" t="s">
        <v>176</v>
      </c>
      <c r="BE141" s="174">
        <f>IF(N141="základní",J141,0)</f>
        <v>0</v>
      </c>
      <c r="BF141" s="174">
        <f>IF(N141="snížená",J141,0)</f>
        <v>0</v>
      </c>
      <c r="BG141" s="174">
        <f>IF(N141="zákl. přenesená",J141,0)</f>
        <v>0</v>
      </c>
      <c r="BH141" s="174">
        <f>IF(N141="sníž. přenesená",J141,0)</f>
        <v>0</v>
      </c>
      <c r="BI141" s="174">
        <f>IF(N141="nulová",J141,0)</f>
        <v>0</v>
      </c>
      <c r="BJ141" s="16" t="s">
        <v>83</v>
      </c>
      <c r="BK141" s="174">
        <f>ROUND(I141*H141,2)</f>
        <v>0</v>
      </c>
      <c r="BL141" s="16" t="s">
        <v>480</v>
      </c>
      <c r="BM141" s="173" t="s">
        <v>660</v>
      </c>
    </row>
    <row r="142" spans="1:65" s="2" customFormat="1" ht="19.5">
      <c r="A142" s="33"/>
      <c r="B142" s="34"/>
      <c r="C142" s="35"/>
      <c r="D142" s="177" t="s">
        <v>184</v>
      </c>
      <c r="E142" s="35"/>
      <c r="F142" s="187" t="s">
        <v>661</v>
      </c>
      <c r="G142" s="35"/>
      <c r="H142" s="35"/>
      <c r="I142" s="188"/>
      <c r="J142" s="35"/>
      <c r="K142" s="35"/>
      <c r="L142" s="38"/>
      <c r="M142" s="189"/>
      <c r="N142" s="190"/>
      <c r="O142" s="63"/>
      <c r="P142" s="63"/>
      <c r="Q142" s="63"/>
      <c r="R142" s="63"/>
      <c r="S142" s="63"/>
      <c r="T142" s="64"/>
      <c r="U142" s="33"/>
      <c r="V142" s="33"/>
      <c r="W142" s="33"/>
      <c r="X142" s="33"/>
      <c r="Y142" s="33"/>
      <c r="Z142" s="33"/>
      <c r="AA142" s="33"/>
      <c r="AB142" s="33"/>
      <c r="AC142" s="33"/>
      <c r="AD142" s="33"/>
      <c r="AE142" s="33"/>
      <c r="AT142" s="16" t="s">
        <v>184</v>
      </c>
      <c r="AU142" s="16" t="s">
        <v>83</v>
      </c>
    </row>
    <row r="143" spans="1:65" s="12" customFormat="1" ht="11.25">
      <c r="B143" s="175"/>
      <c r="C143" s="176"/>
      <c r="D143" s="177" t="s">
        <v>179</v>
      </c>
      <c r="E143" s="178" t="s">
        <v>35</v>
      </c>
      <c r="F143" s="179" t="s">
        <v>696</v>
      </c>
      <c r="G143" s="176"/>
      <c r="H143" s="180">
        <v>28.8</v>
      </c>
      <c r="I143" s="181"/>
      <c r="J143" s="176"/>
      <c r="K143" s="176"/>
      <c r="L143" s="182"/>
      <c r="M143" s="183"/>
      <c r="N143" s="184"/>
      <c r="O143" s="184"/>
      <c r="P143" s="184"/>
      <c r="Q143" s="184"/>
      <c r="R143" s="184"/>
      <c r="S143" s="184"/>
      <c r="T143" s="185"/>
      <c r="AT143" s="186" t="s">
        <v>179</v>
      </c>
      <c r="AU143" s="186" t="s">
        <v>83</v>
      </c>
      <c r="AV143" s="12" t="s">
        <v>85</v>
      </c>
      <c r="AW143" s="12" t="s">
        <v>37</v>
      </c>
      <c r="AX143" s="12" t="s">
        <v>83</v>
      </c>
      <c r="AY143" s="186" t="s">
        <v>176</v>
      </c>
    </row>
    <row r="144" spans="1:65" s="2" customFormat="1" ht="48">
      <c r="A144" s="33"/>
      <c r="B144" s="34"/>
      <c r="C144" s="207" t="s">
        <v>279</v>
      </c>
      <c r="D144" s="207" t="s">
        <v>340</v>
      </c>
      <c r="E144" s="208" t="s">
        <v>663</v>
      </c>
      <c r="F144" s="209" t="s">
        <v>664</v>
      </c>
      <c r="G144" s="210" t="s">
        <v>244</v>
      </c>
      <c r="H144" s="211">
        <v>28.8</v>
      </c>
      <c r="I144" s="212"/>
      <c r="J144" s="213">
        <f>ROUND(I144*H144,2)</f>
        <v>0</v>
      </c>
      <c r="K144" s="209" t="s">
        <v>174</v>
      </c>
      <c r="L144" s="38"/>
      <c r="M144" s="214" t="s">
        <v>35</v>
      </c>
      <c r="N144" s="215" t="s">
        <v>47</v>
      </c>
      <c r="O144" s="63"/>
      <c r="P144" s="171">
        <f>O144*H144</f>
        <v>0</v>
      </c>
      <c r="Q144" s="171">
        <v>0</v>
      </c>
      <c r="R144" s="171">
        <f>Q144*H144</f>
        <v>0</v>
      </c>
      <c r="S144" s="171">
        <v>0</v>
      </c>
      <c r="T144" s="172">
        <f>S144*H144</f>
        <v>0</v>
      </c>
      <c r="U144" s="33"/>
      <c r="V144" s="33"/>
      <c r="W144" s="33"/>
      <c r="X144" s="33"/>
      <c r="Y144" s="33"/>
      <c r="Z144" s="33"/>
      <c r="AA144" s="33"/>
      <c r="AB144" s="33"/>
      <c r="AC144" s="33"/>
      <c r="AD144" s="33"/>
      <c r="AE144" s="33"/>
      <c r="AR144" s="173" t="s">
        <v>480</v>
      </c>
      <c r="AT144" s="173" t="s">
        <v>340</v>
      </c>
      <c r="AU144" s="173" t="s">
        <v>83</v>
      </c>
      <c r="AY144" s="16" t="s">
        <v>176</v>
      </c>
      <c r="BE144" s="174">
        <f>IF(N144="základní",J144,0)</f>
        <v>0</v>
      </c>
      <c r="BF144" s="174">
        <f>IF(N144="snížená",J144,0)</f>
        <v>0</v>
      </c>
      <c r="BG144" s="174">
        <f>IF(N144="zákl. přenesená",J144,0)</f>
        <v>0</v>
      </c>
      <c r="BH144" s="174">
        <f>IF(N144="sníž. přenesená",J144,0)</f>
        <v>0</v>
      </c>
      <c r="BI144" s="174">
        <f>IF(N144="nulová",J144,0)</f>
        <v>0</v>
      </c>
      <c r="BJ144" s="16" t="s">
        <v>83</v>
      </c>
      <c r="BK144" s="174">
        <f>ROUND(I144*H144,2)</f>
        <v>0</v>
      </c>
      <c r="BL144" s="16" t="s">
        <v>480</v>
      </c>
      <c r="BM144" s="173" t="s">
        <v>665</v>
      </c>
    </row>
    <row r="145" spans="1:65" s="2" customFormat="1" ht="19.5">
      <c r="A145" s="33"/>
      <c r="B145" s="34"/>
      <c r="C145" s="35"/>
      <c r="D145" s="177" t="s">
        <v>184</v>
      </c>
      <c r="E145" s="35"/>
      <c r="F145" s="187" t="s">
        <v>697</v>
      </c>
      <c r="G145" s="35"/>
      <c r="H145" s="35"/>
      <c r="I145" s="188"/>
      <c r="J145" s="35"/>
      <c r="K145" s="35"/>
      <c r="L145" s="38"/>
      <c r="M145" s="189"/>
      <c r="N145" s="190"/>
      <c r="O145" s="63"/>
      <c r="P145" s="63"/>
      <c r="Q145" s="63"/>
      <c r="R145" s="63"/>
      <c r="S145" s="63"/>
      <c r="T145" s="64"/>
      <c r="U145" s="33"/>
      <c r="V145" s="33"/>
      <c r="W145" s="33"/>
      <c r="X145" s="33"/>
      <c r="Y145" s="33"/>
      <c r="Z145" s="33"/>
      <c r="AA145" s="33"/>
      <c r="AB145" s="33"/>
      <c r="AC145" s="33"/>
      <c r="AD145" s="33"/>
      <c r="AE145" s="33"/>
      <c r="AT145" s="16" t="s">
        <v>184</v>
      </c>
      <c r="AU145" s="16" t="s">
        <v>83</v>
      </c>
    </row>
    <row r="146" spans="1:65" s="12" customFormat="1" ht="11.25">
      <c r="B146" s="175"/>
      <c r="C146" s="176"/>
      <c r="D146" s="177" t="s">
        <v>179</v>
      </c>
      <c r="E146" s="178" t="s">
        <v>35</v>
      </c>
      <c r="F146" s="179" t="s">
        <v>696</v>
      </c>
      <c r="G146" s="176"/>
      <c r="H146" s="180">
        <v>28.8</v>
      </c>
      <c r="I146" s="181"/>
      <c r="J146" s="176"/>
      <c r="K146" s="176"/>
      <c r="L146" s="182"/>
      <c r="M146" s="183"/>
      <c r="N146" s="184"/>
      <c r="O146" s="184"/>
      <c r="P146" s="184"/>
      <c r="Q146" s="184"/>
      <c r="R146" s="184"/>
      <c r="S146" s="184"/>
      <c r="T146" s="185"/>
      <c r="AT146" s="186" t="s">
        <v>179</v>
      </c>
      <c r="AU146" s="186" t="s">
        <v>83</v>
      </c>
      <c r="AV146" s="12" t="s">
        <v>85</v>
      </c>
      <c r="AW146" s="12" t="s">
        <v>37</v>
      </c>
      <c r="AX146" s="12" t="s">
        <v>83</v>
      </c>
      <c r="AY146" s="186" t="s">
        <v>176</v>
      </c>
    </row>
    <row r="147" spans="1:65" s="2" customFormat="1" ht="48">
      <c r="A147" s="33"/>
      <c r="B147" s="34"/>
      <c r="C147" s="207" t="s">
        <v>7</v>
      </c>
      <c r="D147" s="207" t="s">
        <v>340</v>
      </c>
      <c r="E147" s="208" t="s">
        <v>561</v>
      </c>
      <c r="F147" s="209" t="s">
        <v>562</v>
      </c>
      <c r="G147" s="210" t="s">
        <v>244</v>
      </c>
      <c r="H147" s="211">
        <v>0.76500000000000001</v>
      </c>
      <c r="I147" s="212"/>
      <c r="J147" s="213">
        <f>ROUND(I147*H147,2)</f>
        <v>0</v>
      </c>
      <c r="K147" s="209" t="s">
        <v>174</v>
      </c>
      <c r="L147" s="38"/>
      <c r="M147" s="214" t="s">
        <v>35</v>
      </c>
      <c r="N147" s="215" t="s">
        <v>47</v>
      </c>
      <c r="O147" s="63"/>
      <c r="P147" s="171">
        <f>O147*H147</f>
        <v>0</v>
      </c>
      <c r="Q147" s="171">
        <v>0</v>
      </c>
      <c r="R147" s="171">
        <f>Q147*H147</f>
        <v>0</v>
      </c>
      <c r="S147" s="171">
        <v>0</v>
      </c>
      <c r="T147" s="172">
        <f>S147*H147</f>
        <v>0</v>
      </c>
      <c r="U147" s="33"/>
      <c r="V147" s="33"/>
      <c r="W147" s="33"/>
      <c r="X147" s="33"/>
      <c r="Y147" s="33"/>
      <c r="Z147" s="33"/>
      <c r="AA147" s="33"/>
      <c r="AB147" s="33"/>
      <c r="AC147" s="33"/>
      <c r="AD147" s="33"/>
      <c r="AE147" s="33"/>
      <c r="AR147" s="173" t="s">
        <v>480</v>
      </c>
      <c r="AT147" s="173" t="s">
        <v>340</v>
      </c>
      <c r="AU147" s="173" t="s">
        <v>83</v>
      </c>
      <c r="AY147" s="16" t="s">
        <v>176</v>
      </c>
      <c r="BE147" s="174">
        <f>IF(N147="základní",J147,0)</f>
        <v>0</v>
      </c>
      <c r="BF147" s="174">
        <f>IF(N147="snížená",J147,0)</f>
        <v>0</v>
      </c>
      <c r="BG147" s="174">
        <f>IF(N147="zákl. přenesená",J147,0)</f>
        <v>0</v>
      </c>
      <c r="BH147" s="174">
        <f>IF(N147="sníž. přenesená",J147,0)</f>
        <v>0</v>
      </c>
      <c r="BI147" s="174">
        <f>IF(N147="nulová",J147,0)</f>
        <v>0</v>
      </c>
      <c r="BJ147" s="16" t="s">
        <v>83</v>
      </c>
      <c r="BK147" s="174">
        <f>ROUND(I147*H147,2)</f>
        <v>0</v>
      </c>
      <c r="BL147" s="16" t="s">
        <v>480</v>
      </c>
      <c r="BM147" s="173" t="s">
        <v>563</v>
      </c>
    </row>
    <row r="148" spans="1:65" s="2" customFormat="1" ht="19.5">
      <c r="A148" s="33"/>
      <c r="B148" s="34"/>
      <c r="C148" s="35"/>
      <c r="D148" s="177" t="s">
        <v>184</v>
      </c>
      <c r="E148" s="35"/>
      <c r="F148" s="187" t="s">
        <v>667</v>
      </c>
      <c r="G148" s="35"/>
      <c r="H148" s="35"/>
      <c r="I148" s="188"/>
      <c r="J148" s="35"/>
      <c r="K148" s="35"/>
      <c r="L148" s="38"/>
      <c r="M148" s="189"/>
      <c r="N148" s="190"/>
      <c r="O148" s="63"/>
      <c r="P148" s="63"/>
      <c r="Q148" s="63"/>
      <c r="R148" s="63"/>
      <c r="S148" s="63"/>
      <c r="T148" s="64"/>
      <c r="U148" s="33"/>
      <c r="V148" s="33"/>
      <c r="W148" s="33"/>
      <c r="X148" s="33"/>
      <c r="Y148" s="33"/>
      <c r="Z148" s="33"/>
      <c r="AA148" s="33"/>
      <c r="AB148" s="33"/>
      <c r="AC148" s="33"/>
      <c r="AD148" s="33"/>
      <c r="AE148" s="33"/>
      <c r="AT148" s="16" t="s">
        <v>184</v>
      </c>
      <c r="AU148" s="16" t="s">
        <v>83</v>
      </c>
    </row>
    <row r="149" spans="1:65" s="12" customFormat="1" ht="11.25">
      <c r="B149" s="175"/>
      <c r="C149" s="176"/>
      <c r="D149" s="177" t="s">
        <v>179</v>
      </c>
      <c r="E149" s="178" t="s">
        <v>35</v>
      </c>
      <c r="F149" s="179" t="s">
        <v>698</v>
      </c>
      <c r="G149" s="176"/>
      <c r="H149" s="180">
        <v>0.76500000000000001</v>
      </c>
      <c r="I149" s="181"/>
      <c r="J149" s="176"/>
      <c r="K149" s="176"/>
      <c r="L149" s="182"/>
      <c r="M149" s="183"/>
      <c r="N149" s="184"/>
      <c r="O149" s="184"/>
      <c r="P149" s="184"/>
      <c r="Q149" s="184"/>
      <c r="R149" s="184"/>
      <c r="S149" s="184"/>
      <c r="T149" s="185"/>
      <c r="AT149" s="186" t="s">
        <v>179</v>
      </c>
      <c r="AU149" s="186" t="s">
        <v>83</v>
      </c>
      <c r="AV149" s="12" t="s">
        <v>85</v>
      </c>
      <c r="AW149" s="12" t="s">
        <v>37</v>
      </c>
      <c r="AX149" s="12" t="s">
        <v>83</v>
      </c>
      <c r="AY149" s="186" t="s">
        <v>176</v>
      </c>
    </row>
    <row r="150" spans="1:65" s="2" customFormat="1" ht="44.25" customHeight="1">
      <c r="A150" s="33"/>
      <c r="B150" s="34"/>
      <c r="C150" s="207" t="s">
        <v>288</v>
      </c>
      <c r="D150" s="207" t="s">
        <v>340</v>
      </c>
      <c r="E150" s="208" t="s">
        <v>566</v>
      </c>
      <c r="F150" s="209" t="s">
        <v>567</v>
      </c>
      <c r="G150" s="210" t="s">
        <v>244</v>
      </c>
      <c r="H150" s="211">
        <v>5.0000000000000001E-3</v>
      </c>
      <c r="I150" s="212"/>
      <c r="J150" s="213">
        <f>ROUND(I150*H150,2)</f>
        <v>0</v>
      </c>
      <c r="K150" s="209" t="s">
        <v>174</v>
      </c>
      <c r="L150" s="38"/>
      <c r="M150" s="214" t="s">
        <v>35</v>
      </c>
      <c r="N150" s="215" t="s">
        <v>47</v>
      </c>
      <c r="O150" s="63"/>
      <c r="P150" s="171">
        <f>O150*H150</f>
        <v>0</v>
      </c>
      <c r="Q150" s="171">
        <v>0</v>
      </c>
      <c r="R150" s="171">
        <f>Q150*H150</f>
        <v>0</v>
      </c>
      <c r="S150" s="171">
        <v>0</v>
      </c>
      <c r="T150" s="172">
        <f>S150*H150</f>
        <v>0</v>
      </c>
      <c r="U150" s="33"/>
      <c r="V150" s="33"/>
      <c r="W150" s="33"/>
      <c r="X150" s="33"/>
      <c r="Y150" s="33"/>
      <c r="Z150" s="33"/>
      <c r="AA150" s="33"/>
      <c r="AB150" s="33"/>
      <c r="AC150" s="33"/>
      <c r="AD150" s="33"/>
      <c r="AE150" s="33"/>
      <c r="AR150" s="173" t="s">
        <v>480</v>
      </c>
      <c r="AT150" s="173" t="s">
        <v>340</v>
      </c>
      <c r="AU150" s="173" t="s">
        <v>83</v>
      </c>
      <c r="AY150" s="16" t="s">
        <v>176</v>
      </c>
      <c r="BE150" s="174">
        <f>IF(N150="základní",J150,0)</f>
        <v>0</v>
      </c>
      <c r="BF150" s="174">
        <f>IF(N150="snížená",J150,0)</f>
        <v>0</v>
      </c>
      <c r="BG150" s="174">
        <f>IF(N150="zákl. přenesená",J150,0)</f>
        <v>0</v>
      </c>
      <c r="BH150" s="174">
        <f>IF(N150="sníž. přenesená",J150,0)</f>
        <v>0</v>
      </c>
      <c r="BI150" s="174">
        <f>IF(N150="nulová",J150,0)</f>
        <v>0</v>
      </c>
      <c r="BJ150" s="16" t="s">
        <v>83</v>
      </c>
      <c r="BK150" s="174">
        <f>ROUND(I150*H150,2)</f>
        <v>0</v>
      </c>
      <c r="BL150" s="16" t="s">
        <v>480</v>
      </c>
      <c r="BM150" s="173" t="s">
        <v>568</v>
      </c>
    </row>
    <row r="151" spans="1:65" s="12" customFormat="1" ht="11.25">
      <c r="B151" s="175"/>
      <c r="C151" s="176"/>
      <c r="D151" s="177" t="s">
        <v>179</v>
      </c>
      <c r="E151" s="178" t="s">
        <v>35</v>
      </c>
      <c r="F151" s="179" t="s">
        <v>699</v>
      </c>
      <c r="G151" s="176"/>
      <c r="H151" s="180">
        <v>5.0000000000000001E-3</v>
      </c>
      <c r="I151" s="181"/>
      <c r="J151" s="176"/>
      <c r="K151" s="176"/>
      <c r="L151" s="182"/>
      <c r="M151" s="216"/>
      <c r="N151" s="217"/>
      <c r="O151" s="217"/>
      <c r="P151" s="217"/>
      <c r="Q151" s="217"/>
      <c r="R151" s="217"/>
      <c r="S151" s="217"/>
      <c r="T151" s="218"/>
      <c r="AT151" s="186" t="s">
        <v>179</v>
      </c>
      <c r="AU151" s="186" t="s">
        <v>83</v>
      </c>
      <c r="AV151" s="12" t="s">
        <v>85</v>
      </c>
      <c r="AW151" s="12" t="s">
        <v>37</v>
      </c>
      <c r="AX151" s="12" t="s">
        <v>83</v>
      </c>
      <c r="AY151" s="186" t="s">
        <v>176</v>
      </c>
    </row>
    <row r="152" spans="1:65" s="2" customFormat="1" ht="6.95" customHeight="1">
      <c r="A152" s="33"/>
      <c r="B152" s="46"/>
      <c r="C152" s="47"/>
      <c r="D152" s="47"/>
      <c r="E152" s="47"/>
      <c r="F152" s="47"/>
      <c r="G152" s="47"/>
      <c r="H152" s="47"/>
      <c r="I152" s="47"/>
      <c r="J152" s="47"/>
      <c r="K152" s="47"/>
      <c r="L152" s="38"/>
      <c r="M152" s="33"/>
      <c r="O152" s="33"/>
      <c r="P152" s="33"/>
      <c r="Q152" s="33"/>
      <c r="R152" s="33"/>
      <c r="S152" s="33"/>
      <c r="T152" s="33"/>
      <c r="U152" s="33"/>
      <c r="V152" s="33"/>
      <c r="W152" s="33"/>
      <c r="X152" s="33"/>
      <c r="Y152" s="33"/>
      <c r="Z152" s="33"/>
      <c r="AA152" s="33"/>
      <c r="AB152" s="33"/>
      <c r="AC152" s="33"/>
      <c r="AD152" s="33"/>
      <c r="AE152" s="33"/>
    </row>
  </sheetData>
  <sheetProtection algorithmName="SHA-512" hashValue="A9EQFdrbibzuSW2kBxOsIjmX4HUNdA1fxKHrNPRkoTYuZHcqhVeB7KnMJ6q6148upHNnkBkpbkw6obn/lG4Rnw==" saltValue="RaH076Sl8SjXX8J14BBBTOxONLgkOLRcsVd7lh8teBZJ3XaoclnP24EMPCNksVcKklIkrb+H3NgFPYkEYOxRaQ==" spinCount="100000" sheet="1" objects="1" scenarios="1" formatColumns="0" formatRows="0" autoFilter="0"/>
  <autoFilter ref="C87:K15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73" workbookViewId="0">
      <selection activeCell="J99" sqref="J9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107</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676</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700</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ROUND((SUM(BE85:BE91)),  2)</f>
        <v>0</v>
      </c>
      <c r="G35" s="33"/>
      <c r="H35" s="33"/>
      <c r="I35" s="123">
        <v>0.21</v>
      </c>
      <c r="J35" s="122">
        <f>ROUND(((SUM(BE85:BE91))*I35),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ROUND((SUM(BF85:BF91)),  2)</f>
        <v>0</v>
      </c>
      <c r="G36" s="33"/>
      <c r="H36" s="33"/>
      <c r="I36" s="123">
        <v>0.15</v>
      </c>
      <c r="J36" s="122">
        <f>ROUND(((SUM(BF85:BF91))*I36),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ROUND((SUM(BG85:BG91)),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ROUND((SUM(BH85:BH91)),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ROUND((SUM(BI85:BI91)),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676</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03.2 - Materíál dodávaný zadavatelem - NEOCEŇOVAT!</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153</v>
      </c>
    </row>
    <row r="64" spans="1:47" s="2" customFormat="1" ht="21.75"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157</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357" t="str">
        <f>E7</f>
        <v>KR_Oprava trati v úseku Číčenice - Vodňany_bez_mat_zadavatele</v>
      </c>
      <c r="F73" s="358"/>
      <c r="G73" s="358"/>
      <c r="H73" s="358"/>
      <c r="I73" s="35"/>
      <c r="J73" s="35"/>
      <c r="K73" s="35"/>
      <c r="L73" s="112"/>
      <c r="S73" s="33"/>
      <c r="T73" s="33"/>
      <c r="U73" s="33"/>
      <c r="V73" s="33"/>
      <c r="W73" s="33"/>
      <c r="X73" s="33"/>
      <c r="Y73" s="33"/>
      <c r="Z73" s="33"/>
      <c r="AA73" s="33"/>
      <c r="AB73" s="33"/>
      <c r="AC73" s="33"/>
      <c r="AD73" s="33"/>
      <c r="AE73" s="33"/>
    </row>
    <row r="74" spans="1:31" s="1" customFormat="1" ht="12" customHeight="1">
      <c r="B74" s="20"/>
      <c r="C74" s="28" t="s">
        <v>144</v>
      </c>
      <c r="D74" s="21"/>
      <c r="E74" s="21"/>
      <c r="F74" s="21"/>
      <c r="G74" s="21"/>
      <c r="H74" s="21"/>
      <c r="I74" s="21"/>
      <c r="J74" s="21"/>
      <c r="K74" s="21"/>
      <c r="L74" s="19"/>
    </row>
    <row r="75" spans="1:31" s="2" customFormat="1" ht="16.5" customHeight="1">
      <c r="A75" s="33"/>
      <c r="B75" s="34"/>
      <c r="C75" s="35"/>
      <c r="D75" s="35"/>
      <c r="E75" s="357" t="s">
        <v>676</v>
      </c>
      <c r="F75" s="359"/>
      <c r="G75" s="359"/>
      <c r="H75" s="359"/>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146</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306" t="str">
        <f>E11</f>
        <v>SO 03.2 - Materíál dodávaný zadavatelem - NEOCEŇOVAT!</v>
      </c>
      <c r="F77" s="359"/>
      <c r="G77" s="359"/>
      <c r="H77" s="359"/>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197 dle JŘ, TÚ Číčenice - Vodňany</v>
      </c>
      <c r="G79" s="35"/>
      <c r="H79" s="35"/>
      <c r="I79" s="28" t="s">
        <v>24</v>
      </c>
      <c r="J79" s="58" t="str">
        <f>IF(J14="","",J14)</f>
        <v>1. 4. 2021</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158</v>
      </c>
      <c r="D84" s="153" t="s">
        <v>61</v>
      </c>
      <c r="E84" s="153" t="s">
        <v>57</v>
      </c>
      <c r="F84" s="153" t="s">
        <v>58</v>
      </c>
      <c r="G84" s="153" t="s">
        <v>159</v>
      </c>
      <c r="H84" s="153" t="s">
        <v>160</v>
      </c>
      <c r="I84" s="153" t="s">
        <v>161</v>
      </c>
      <c r="J84" s="153" t="s">
        <v>152</v>
      </c>
      <c r="K84" s="154" t="s">
        <v>162</v>
      </c>
      <c r="L84" s="155"/>
      <c r="M84" s="67" t="s">
        <v>35</v>
      </c>
      <c r="N84" s="68" t="s">
        <v>46</v>
      </c>
      <c r="O84" s="68" t="s">
        <v>163</v>
      </c>
      <c r="P84" s="68" t="s">
        <v>164</v>
      </c>
      <c r="Q84" s="68" t="s">
        <v>165</v>
      </c>
      <c r="R84" s="68" t="s">
        <v>166</v>
      </c>
      <c r="S84" s="68" t="s">
        <v>167</v>
      </c>
      <c r="T84" s="69" t="s">
        <v>168</v>
      </c>
      <c r="U84" s="150"/>
      <c r="V84" s="150"/>
      <c r="W84" s="150"/>
      <c r="X84" s="150"/>
      <c r="Y84" s="150"/>
      <c r="Z84" s="150"/>
      <c r="AA84" s="150"/>
      <c r="AB84" s="150"/>
      <c r="AC84" s="150"/>
      <c r="AD84" s="150"/>
      <c r="AE84" s="150"/>
    </row>
    <row r="85" spans="1:65" s="2" customFormat="1" ht="22.9" customHeight="1">
      <c r="A85" s="33"/>
      <c r="B85" s="34"/>
      <c r="C85" s="74" t="s">
        <v>169</v>
      </c>
      <c r="D85" s="35"/>
      <c r="E85" s="35"/>
      <c r="F85" s="35"/>
      <c r="G85" s="35"/>
      <c r="H85" s="35"/>
      <c r="I85" s="35"/>
      <c r="J85" s="156">
        <f>BK85</f>
        <v>0</v>
      </c>
      <c r="K85" s="35"/>
      <c r="L85" s="38"/>
      <c r="M85" s="70"/>
      <c r="N85" s="157"/>
      <c r="O85" s="71"/>
      <c r="P85" s="158">
        <f>SUM(P86:P91)</f>
        <v>0</v>
      </c>
      <c r="Q85" s="71"/>
      <c r="R85" s="158">
        <f>SUM(R86:R91)</f>
        <v>0</v>
      </c>
      <c r="S85" s="71"/>
      <c r="T85" s="159">
        <f>SUM(T86:T91)</f>
        <v>0</v>
      </c>
      <c r="U85" s="33"/>
      <c r="V85" s="33"/>
      <c r="W85" s="33"/>
      <c r="X85" s="33"/>
      <c r="Y85" s="33"/>
      <c r="Z85" s="33"/>
      <c r="AA85" s="33"/>
      <c r="AB85" s="33"/>
      <c r="AC85" s="33"/>
      <c r="AD85" s="33"/>
      <c r="AE85" s="33"/>
      <c r="AT85" s="16" t="s">
        <v>75</v>
      </c>
      <c r="AU85" s="16" t="s">
        <v>153</v>
      </c>
      <c r="BK85" s="160">
        <f>SUM(BK86:BK91)</f>
        <v>0</v>
      </c>
    </row>
    <row r="86" spans="1:65" s="2" customFormat="1" ht="16.5" customHeight="1">
      <c r="A86" s="33"/>
      <c r="B86" s="34"/>
      <c r="C86" s="161" t="s">
        <v>83</v>
      </c>
      <c r="D86" s="161" t="s">
        <v>170</v>
      </c>
      <c r="E86" s="162" t="s">
        <v>579</v>
      </c>
      <c r="F86" s="163" t="s">
        <v>580</v>
      </c>
      <c r="G86" s="164" t="s">
        <v>173</v>
      </c>
      <c r="H86" s="165">
        <v>10</v>
      </c>
      <c r="I86" s="368">
        <v>0</v>
      </c>
      <c r="J86" s="167">
        <f>ROUND(I86*H86,2)</f>
        <v>0</v>
      </c>
      <c r="K86" s="163" t="s">
        <v>174</v>
      </c>
      <c r="L86" s="168"/>
      <c r="M86" s="169" t="s">
        <v>35</v>
      </c>
      <c r="N86" s="170" t="s">
        <v>47</v>
      </c>
      <c r="O86" s="63"/>
      <c r="P86" s="171">
        <f>O86*H86</f>
        <v>0</v>
      </c>
      <c r="Q86" s="171">
        <v>0</v>
      </c>
      <c r="R86" s="171">
        <f>Q86*H86</f>
        <v>0</v>
      </c>
      <c r="S86" s="171">
        <v>0</v>
      </c>
      <c r="T86" s="172">
        <f>S86*H86</f>
        <v>0</v>
      </c>
      <c r="U86" s="33"/>
      <c r="V86" s="33"/>
      <c r="W86" s="33"/>
      <c r="X86" s="33"/>
      <c r="Y86" s="33"/>
      <c r="Z86" s="33"/>
      <c r="AA86" s="33"/>
      <c r="AB86" s="33"/>
      <c r="AC86" s="33"/>
      <c r="AD86" s="33"/>
      <c r="AE86" s="33"/>
      <c r="AR86" s="173" t="s">
        <v>175</v>
      </c>
      <c r="AT86" s="173" t="s">
        <v>170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581</v>
      </c>
    </row>
    <row r="87" spans="1:65" s="2" customFormat="1" ht="58.5">
      <c r="A87" s="33"/>
      <c r="B87" s="34"/>
      <c r="C87" s="35"/>
      <c r="D87" s="177" t="s">
        <v>184</v>
      </c>
      <c r="E87" s="35"/>
      <c r="F87" s="187" t="s">
        <v>701</v>
      </c>
      <c r="G87" s="35"/>
      <c r="H87" s="35"/>
      <c r="I87" s="188"/>
      <c r="J87" s="35"/>
      <c r="K87" s="35"/>
      <c r="L87" s="38"/>
      <c r="M87" s="189"/>
      <c r="N87" s="190"/>
      <c r="O87" s="63"/>
      <c r="P87" s="63"/>
      <c r="Q87" s="63"/>
      <c r="R87" s="63"/>
      <c r="S87" s="63"/>
      <c r="T87" s="64"/>
      <c r="U87" s="33"/>
      <c r="V87" s="33"/>
      <c r="W87" s="33"/>
      <c r="X87" s="33"/>
      <c r="Y87" s="33"/>
      <c r="Z87" s="33"/>
      <c r="AA87" s="33"/>
      <c r="AB87" s="33"/>
      <c r="AC87" s="33"/>
      <c r="AD87" s="33"/>
      <c r="AE87" s="33"/>
      <c r="AT87" s="16" t="s">
        <v>184</v>
      </c>
      <c r="AU87" s="16" t="s">
        <v>76</v>
      </c>
    </row>
    <row r="88" spans="1:65" s="12" customFormat="1" ht="11.25">
      <c r="B88" s="175"/>
      <c r="C88" s="176"/>
      <c r="D88" s="177" t="s">
        <v>179</v>
      </c>
      <c r="E88" s="178" t="s">
        <v>35</v>
      </c>
      <c r="F88" s="179" t="s">
        <v>685</v>
      </c>
      <c r="G88" s="176"/>
      <c r="H88" s="180">
        <v>10</v>
      </c>
      <c r="I88" s="181"/>
      <c r="J88" s="176"/>
      <c r="K88" s="176"/>
      <c r="L88" s="182"/>
      <c r="M88" s="183"/>
      <c r="N88" s="184"/>
      <c r="O88" s="184"/>
      <c r="P88" s="184"/>
      <c r="Q88" s="184"/>
      <c r="R88" s="184"/>
      <c r="S88" s="184"/>
      <c r="T88" s="185"/>
      <c r="AT88" s="186" t="s">
        <v>179</v>
      </c>
      <c r="AU88" s="186" t="s">
        <v>76</v>
      </c>
      <c r="AV88" s="12" t="s">
        <v>85</v>
      </c>
      <c r="AW88" s="12" t="s">
        <v>37</v>
      </c>
      <c r="AX88" s="12" t="s">
        <v>83</v>
      </c>
      <c r="AY88" s="186" t="s">
        <v>176</v>
      </c>
    </row>
    <row r="89" spans="1:65" s="2" customFormat="1" ht="16.5" customHeight="1">
      <c r="A89" s="33"/>
      <c r="B89" s="34"/>
      <c r="C89" s="161" t="s">
        <v>85</v>
      </c>
      <c r="D89" s="161" t="s">
        <v>170</v>
      </c>
      <c r="E89" s="162" t="s">
        <v>672</v>
      </c>
      <c r="F89" s="163" t="s">
        <v>673</v>
      </c>
      <c r="G89" s="164" t="s">
        <v>237</v>
      </c>
      <c r="H89" s="165">
        <v>5.4</v>
      </c>
      <c r="I89" s="368">
        <v>0</v>
      </c>
      <c r="J89" s="167">
        <f>ROUND(I89*H89,2)</f>
        <v>0</v>
      </c>
      <c r="K89" s="163" t="s">
        <v>35</v>
      </c>
      <c r="L89" s="168"/>
      <c r="M89" s="169" t="s">
        <v>35</v>
      </c>
      <c r="N89" s="170" t="s">
        <v>47</v>
      </c>
      <c r="O89" s="63"/>
      <c r="P89" s="171">
        <f>O89*H89</f>
        <v>0</v>
      </c>
      <c r="Q89" s="171">
        <v>0</v>
      </c>
      <c r="R89" s="171">
        <f>Q89*H89</f>
        <v>0</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674</v>
      </c>
    </row>
    <row r="90" spans="1:65" s="2" customFormat="1" ht="126.75">
      <c r="A90" s="33"/>
      <c r="B90" s="34"/>
      <c r="C90" s="35"/>
      <c r="D90" s="177" t="s">
        <v>184</v>
      </c>
      <c r="E90" s="35"/>
      <c r="F90" s="187" t="s">
        <v>702</v>
      </c>
      <c r="G90" s="35"/>
      <c r="H90" s="35"/>
      <c r="I90" s="188"/>
      <c r="J90" s="35"/>
      <c r="K90" s="35"/>
      <c r="L90" s="38"/>
      <c r="M90" s="189"/>
      <c r="N90" s="190"/>
      <c r="O90" s="63"/>
      <c r="P90" s="63"/>
      <c r="Q90" s="63"/>
      <c r="R90" s="63"/>
      <c r="S90" s="63"/>
      <c r="T90" s="64"/>
      <c r="U90" s="33"/>
      <c r="V90" s="33"/>
      <c r="W90" s="33"/>
      <c r="X90" s="33"/>
      <c r="Y90" s="33"/>
      <c r="Z90" s="33"/>
      <c r="AA90" s="33"/>
      <c r="AB90" s="33"/>
      <c r="AC90" s="33"/>
      <c r="AD90" s="33"/>
      <c r="AE90" s="33"/>
      <c r="AT90" s="16" t="s">
        <v>184</v>
      </c>
      <c r="AU90" s="16" t="s">
        <v>76</v>
      </c>
    </row>
    <row r="91" spans="1:65" s="12" customFormat="1" ht="11.25">
      <c r="B91" s="175"/>
      <c r="C91" s="176"/>
      <c r="D91" s="177" t="s">
        <v>179</v>
      </c>
      <c r="E91" s="178" t="s">
        <v>35</v>
      </c>
      <c r="F91" s="179" t="s">
        <v>686</v>
      </c>
      <c r="G91" s="176"/>
      <c r="H91" s="180">
        <v>5.4</v>
      </c>
      <c r="I91" s="181"/>
      <c r="J91" s="176"/>
      <c r="K91" s="176"/>
      <c r="L91" s="182"/>
      <c r="M91" s="216"/>
      <c r="N91" s="217"/>
      <c r="O91" s="217"/>
      <c r="P91" s="217"/>
      <c r="Q91" s="217"/>
      <c r="R91" s="217"/>
      <c r="S91" s="217"/>
      <c r="T91" s="218"/>
      <c r="AT91" s="186" t="s">
        <v>179</v>
      </c>
      <c r="AU91" s="186" t="s">
        <v>76</v>
      </c>
      <c r="AV91" s="12" t="s">
        <v>85</v>
      </c>
      <c r="AW91" s="12" t="s">
        <v>37</v>
      </c>
      <c r="AX91" s="12" t="s">
        <v>83</v>
      </c>
      <c r="AY91" s="186" t="s">
        <v>176</v>
      </c>
    </row>
    <row r="92" spans="1:65" s="2" customFormat="1" ht="6.95" customHeight="1">
      <c r="A92" s="33"/>
      <c r="B92" s="46"/>
      <c r="C92" s="47"/>
      <c r="D92" s="47"/>
      <c r="E92" s="47"/>
      <c r="F92" s="47"/>
      <c r="G92" s="47"/>
      <c r="H92" s="47"/>
      <c r="I92" s="47"/>
      <c r="J92" s="47"/>
      <c r="K92" s="47"/>
      <c r="L92" s="38"/>
      <c r="M92" s="33"/>
      <c r="O92" s="33"/>
      <c r="P92" s="33"/>
      <c r="Q92" s="33"/>
      <c r="R92" s="33"/>
      <c r="S92" s="33"/>
      <c r="T92" s="33"/>
      <c r="U92" s="33"/>
      <c r="V92" s="33"/>
      <c r="W92" s="33"/>
      <c r="X92" s="33"/>
      <c r="Y92" s="33"/>
      <c r="Z92" s="33"/>
      <c r="AA92" s="33"/>
      <c r="AB92" s="33"/>
      <c r="AC92" s="33"/>
      <c r="AD92" s="33"/>
      <c r="AE92" s="33"/>
    </row>
  </sheetData>
  <sheetProtection algorithmName="SHA-512" hashValue="5nZ4qqXWz//2WumfpR7/HHWxS/4a33xem+ZbHQ0lqCnOENQPQw9vcL9eXuau5HTdfjO8E9hop+3ZtPi+4VNX/g==" saltValue="0DNs/YUbLN6MRu6DzRnB+Or8LmgFXYqyZvUmEoFM+HOoLceBmPdZCVbSNUgSo0Mb/cFpH6wO5dKNJIZAOXFMiQ=="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112</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703</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704</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ROUND((SUM(BE88:BE168)),  2)</f>
        <v>0</v>
      </c>
      <c r="G35" s="33"/>
      <c r="H35" s="33"/>
      <c r="I35" s="123">
        <v>0.21</v>
      </c>
      <c r="J35" s="122">
        <f>ROUND(((SUM(BE88:BE168))*I35),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ROUND((SUM(BF88:BF168)),  2)</f>
        <v>0</v>
      </c>
      <c r="G36" s="33"/>
      <c r="H36" s="33"/>
      <c r="I36" s="123">
        <v>0.15</v>
      </c>
      <c r="J36" s="122">
        <f>ROUND(((SUM(BF88:BF168))*I36),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ROUND((SUM(BG88:BG168)),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ROUND((SUM(BH88:BH168)),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ROUND((SUM(BI88:BI168)),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703</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04.1 - Železniční svršek</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153</v>
      </c>
    </row>
    <row r="64" spans="1:47" s="9" customFormat="1" ht="24.95" customHeight="1">
      <c r="B64" s="139"/>
      <c r="C64" s="140"/>
      <c r="D64" s="141" t="s">
        <v>154</v>
      </c>
      <c r="E64" s="142"/>
      <c r="F64" s="142"/>
      <c r="G64" s="142"/>
      <c r="H64" s="142"/>
      <c r="I64" s="142"/>
      <c r="J64" s="143">
        <f>J107</f>
        <v>0</v>
      </c>
      <c r="K64" s="140"/>
      <c r="L64" s="144"/>
    </row>
    <row r="65" spans="1:31" s="10" customFormat="1" ht="19.899999999999999" customHeight="1">
      <c r="B65" s="145"/>
      <c r="C65" s="96"/>
      <c r="D65" s="146" t="s">
        <v>155</v>
      </c>
      <c r="E65" s="147"/>
      <c r="F65" s="147"/>
      <c r="G65" s="147"/>
      <c r="H65" s="147"/>
      <c r="I65" s="147"/>
      <c r="J65" s="148">
        <f>J108</f>
        <v>0</v>
      </c>
      <c r="K65" s="96"/>
      <c r="L65" s="149"/>
    </row>
    <row r="66" spans="1:31" s="9" customFormat="1" ht="24.95" customHeight="1">
      <c r="B66" s="139"/>
      <c r="C66" s="140"/>
      <c r="D66" s="141" t="s">
        <v>156</v>
      </c>
      <c r="E66" s="142"/>
      <c r="F66" s="142"/>
      <c r="G66" s="142"/>
      <c r="H66" s="142"/>
      <c r="I66" s="142"/>
      <c r="J66" s="143">
        <f>J136</f>
        <v>0</v>
      </c>
      <c r="K66" s="140"/>
      <c r="L66" s="144"/>
    </row>
    <row r="67" spans="1:31" s="2" customFormat="1" ht="21.75"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157</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357" t="str">
        <f>E7</f>
        <v>KR_Oprava trati v úseku Číčenice - Vodňany_bez_mat_zadavatele</v>
      </c>
      <c r="F76" s="358"/>
      <c r="G76" s="358"/>
      <c r="H76" s="358"/>
      <c r="I76" s="35"/>
      <c r="J76" s="35"/>
      <c r="K76" s="35"/>
      <c r="L76" s="112"/>
      <c r="S76" s="33"/>
      <c r="T76" s="33"/>
      <c r="U76" s="33"/>
      <c r="V76" s="33"/>
      <c r="W76" s="33"/>
      <c r="X76" s="33"/>
      <c r="Y76" s="33"/>
      <c r="Z76" s="33"/>
      <c r="AA76" s="33"/>
      <c r="AB76" s="33"/>
      <c r="AC76" s="33"/>
      <c r="AD76" s="33"/>
      <c r="AE76" s="33"/>
    </row>
    <row r="77" spans="1:31" s="1" customFormat="1" ht="12" customHeight="1">
      <c r="B77" s="20"/>
      <c r="C77" s="28" t="s">
        <v>144</v>
      </c>
      <c r="D77" s="21"/>
      <c r="E77" s="21"/>
      <c r="F77" s="21"/>
      <c r="G77" s="21"/>
      <c r="H77" s="21"/>
      <c r="I77" s="21"/>
      <c r="J77" s="21"/>
      <c r="K77" s="21"/>
      <c r="L77" s="19"/>
    </row>
    <row r="78" spans="1:31" s="2" customFormat="1" ht="16.5" customHeight="1">
      <c r="A78" s="33"/>
      <c r="B78" s="34"/>
      <c r="C78" s="35"/>
      <c r="D78" s="35"/>
      <c r="E78" s="357" t="s">
        <v>703</v>
      </c>
      <c r="F78" s="359"/>
      <c r="G78" s="359"/>
      <c r="H78" s="359"/>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146</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306" t="str">
        <f>E11</f>
        <v>SO 04.1 - Železniční svršek</v>
      </c>
      <c r="F80" s="359"/>
      <c r="G80" s="359"/>
      <c r="H80" s="359"/>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197 dle JŘ, TÚ Číčenice - Vodňany</v>
      </c>
      <c r="G82" s="35"/>
      <c r="H82" s="35"/>
      <c r="I82" s="28" t="s">
        <v>24</v>
      </c>
      <c r="J82" s="58" t="str">
        <f>IF(J14="","",J14)</f>
        <v>1. 4. 2021</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158</v>
      </c>
      <c r="D87" s="153" t="s">
        <v>61</v>
      </c>
      <c r="E87" s="153" t="s">
        <v>57</v>
      </c>
      <c r="F87" s="153" t="s">
        <v>58</v>
      </c>
      <c r="G87" s="153" t="s">
        <v>159</v>
      </c>
      <c r="H87" s="153" t="s">
        <v>160</v>
      </c>
      <c r="I87" s="153" t="s">
        <v>161</v>
      </c>
      <c r="J87" s="153" t="s">
        <v>152</v>
      </c>
      <c r="K87" s="154" t="s">
        <v>162</v>
      </c>
      <c r="L87" s="155"/>
      <c r="M87" s="67" t="s">
        <v>35</v>
      </c>
      <c r="N87" s="68" t="s">
        <v>46</v>
      </c>
      <c r="O87" s="68" t="s">
        <v>163</v>
      </c>
      <c r="P87" s="68" t="s">
        <v>164</v>
      </c>
      <c r="Q87" s="68" t="s">
        <v>165</v>
      </c>
      <c r="R87" s="68" t="s">
        <v>166</v>
      </c>
      <c r="S87" s="68" t="s">
        <v>167</v>
      </c>
      <c r="T87" s="69" t="s">
        <v>168</v>
      </c>
      <c r="U87" s="150"/>
      <c r="V87" s="150"/>
      <c r="W87" s="150"/>
      <c r="X87" s="150"/>
      <c r="Y87" s="150"/>
      <c r="Z87" s="150"/>
      <c r="AA87" s="150"/>
      <c r="AB87" s="150"/>
      <c r="AC87" s="150"/>
      <c r="AD87" s="150"/>
      <c r="AE87" s="150"/>
    </row>
    <row r="88" spans="1:65" s="2" customFormat="1" ht="22.9" customHeight="1">
      <c r="A88" s="33"/>
      <c r="B88" s="34"/>
      <c r="C88" s="74" t="s">
        <v>169</v>
      </c>
      <c r="D88" s="35"/>
      <c r="E88" s="35"/>
      <c r="F88" s="35"/>
      <c r="G88" s="35"/>
      <c r="H88" s="35"/>
      <c r="I88" s="35"/>
      <c r="J88" s="156">
        <f>BK88</f>
        <v>0</v>
      </c>
      <c r="K88" s="35"/>
      <c r="L88" s="38"/>
      <c r="M88" s="70"/>
      <c r="N88" s="157"/>
      <c r="O88" s="71"/>
      <c r="P88" s="158">
        <f>P89+SUM(P90:P107)+P136</f>
        <v>0</v>
      </c>
      <c r="Q88" s="71"/>
      <c r="R88" s="158">
        <f>R89+SUM(R90:R107)+R136</f>
        <v>7.9513999999999996</v>
      </c>
      <c r="S88" s="71"/>
      <c r="T88" s="159">
        <f>T89+SUM(T90:T107)+T136</f>
        <v>0</v>
      </c>
      <c r="U88" s="33"/>
      <c r="V88" s="33"/>
      <c r="W88" s="33"/>
      <c r="X88" s="33"/>
      <c r="Y88" s="33"/>
      <c r="Z88" s="33"/>
      <c r="AA88" s="33"/>
      <c r="AB88" s="33"/>
      <c r="AC88" s="33"/>
      <c r="AD88" s="33"/>
      <c r="AE88" s="33"/>
      <c r="AT88" s="16" t="s">
        <v>75</v>
      </c>
      <c r="AU88" s="16" t="s">
        <v>153</v>
      </c>
      <c r="BK88" s="160">
        <f>BK89+SUM(BK90:BK107)+BK136</f>
        <v>0</v>
      </c>
    </row>
    <row r="89" spans="1:65" s="2" customFormat="1" ht="16.5" customHeight="1">
      <c r="A89" s="33"/>
      <c r="B89" s="34"/>
      <c r="C89" s="161" t="s">
        <v>83</v>
      </c>
      <c r="D89" s="161" t="s">
        <v>170</v>
      </c>
      <c r="E89" s="162" t="s">
        <v>586</v>
      </c>
      <c r="F89" s="163" t="s">
        <v>587</v>
      </c>
      <c r="G89" s="164" t="s">
        <v>173</v>
      </c>
      <c r="H89" s="165">
        <v>60</v>
      </c>
      <c r="I89" s="166"/>
      <c r="J89" s="167">
        <f>ROUND(I89*H89,2)</f>
        <v>0</v>
      </c>
      <c r="K89" s="163" t="s">
        <v>174</v>
      </c>
      <c r="L89" s="168"/>
      <c r="M89" s="169" t="s">
        <v>35</v>
      </c>
      <c r="N89" s="170" t="s">
        <v>47</v>
      </c>
      <c r="O89" s="63"/>
      <c r="P89" s="171">
        <f>O89*H89</f>
        <v>0</v>
      </c>
      <c r="Q89" s="171">
        <v>1.1100000000000001E-3</v>
      </c>
      <c r="R89" s="171">
        <f>Q89*H89</f>
        <v>6.6600000000000006E-2</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588</v>
      </c>
    </row>
    <row r="90" spans="1:65" s="12" customFormat="1" ht="11.25">
      <c r="B90" s="175"/>
      <c r="C90" s="176"/>
      <c r="D90" s="177" t="s">
        <v>179</v>
      </c>
      <c r="E90" s="178" t="s">
        <v>35</v>
      </c>
      <c r="F90" s="179" t="s">
        <v>705</v>
      </c>
      <c r="G90" s="176"/>
      <c r="H90" s="180">
        <v>60</v>
      </c>
      <c r="I90" s="181"/>
      <c r="J90" s="176"/>
      <c r="K90" s="176"/>
      <c r="L90" s="182"/>
      <c r="M90" s="183"/>
      <c r="N90" s="184"/>
      <c r="O90" s="184"/>
      <c r="P90" s="184"/>
      <c r="Q90" s="184"/>
      <c r="R90" s="184"/>
      <c r="S90" s="184"/>
      <c r="T90" s="185"/>
      <c r="AT90" s="186" t="s">
        <v>179</v>
      </c>
      <c r="AU90" s="186" t="s">
        <v>76</v>
      </c>
      <c r="AV90" s="12" t="s">
        <v>85</v>
      </c>
      <c r="AW90" s="12" t="s">
        <v>37</v>
      </c>
      <c r="AX90" s="12" t="s">
        <v>83</v>
      </c>
      <c r="AY90" s="186" t="s">
        <v>176</v>
      </c>
    </row>
    <row r="91" spans="1:65" s="2" customFormat="1" ht="16.5" customHeight="1">
      <c r="A91" s="33"/>
      <c r="B91" s="34"/>
      <c r="C91" s="161" t="s">
        <v>85</v>
      </c>
      <c r="D91" s="161" t="s">
        <v>170</v>
      </c>
      <c r="E91" s="162" t="s">
        <v>219</v>
      </c>
      <c r="F91" s="163" t="s">
        <v>220</v>
      </c>
      <c r="G91" s="164" t="s">
        <v>173</v>
      </c>
      <c r="H91" s="165">
        <v>30</v>
      </c>
      <c r="I91" s="166"/>
      <c r="J91" s="167">
        <f>ROUND(I91*H91,2)</f>
        <v>0</v>
      </c>
      <c r="K91" s="163" t="s">
        <v>174</v>
      </c>
      <c r="L91" s="168"/>
      <c r="M91" s="169" t="s">
        <v>35</v>
      </c>
      <c r="N91" s="170" t="s">
        <v>47</v>
      </c>
      <c r="O91" s="63"/>
      <c r="P91" s="171">
        <f>O91*H91</f>
        <v>0</v>
      </c>
      <c r="Q91" s="171">
        <v>2.1000000000000001E-4</v>
      </c>
      <c r="R91" s="171">
        <f>Q91*H91</f>
        <v>6.3E-3</v>
      </c>
      <c r="S91" s="171">
        <v>0</v>
      </c>
      <c r="T91" s="172">
        <f>S91*H91</f>
        <v>0</v>
      </c>
      <c r="U91" s="33"/>
      <c r="V91" s="33"/>
      <c r="W91" s="33"/>
      <c r="X91" s="33"/>
      <c r="Y91" s="33"/>
      <c r="Z91" s="33"/>
      <c r="AA91" s="33"/>
      <c r="AB91" s="33"/>
      <c r="AC91" s="33"/>
      <c r="AD91" s="33"/>
      <c r="AE91" s="33"/>
      <c r="AR91" s="173" t="s">
        <v>175</v>
      </c>
      <c r="AT91" s="173" t="s">
        <v>170</v>
      </c>
      <c r="AU91" s="173" t="s">
        <v>76</v>
      </c>
      <c r="AY91" s="16" t="s">
        <v>176</v>
      </c>
      <c r="BE91" s="174">
        <f>IF(N91="základní",J91,0)</f>
        <v>0</v>
      </c>
      <c r="BF91" s="174">
        <f>IF(N91="snížená",J91,0)</f>
        <v>0</v>
      </c>
      <c r="BG91" s="174">
        <f>IF(N91="zákl. přenesená",J91,0)</f>
        <v>0</v>
      </c>
      <c r="BH91" s="174">
        <f>IF(N91="sníž. přenesená",J91,0)</f>
        <v>0</v>
      </c>
      <c r="BI91" s="174">
        <f>IF(N91="nulová",J91,0)</f>
        <v>0</v>
      </c>
      <c r="BJ91" s="16" t="s">
        <v>83</v>
      </c>
      <c r="BK91" s="174">
        <f>ROUND(I91*H91,2)</f>
        <v>0</v>
      </c>
      <c r="BL91" s="16" t="s">
        <v>177</v>
      </c>
      <c r="BM91" s="173" t="s">
        <v>221</v>
      </c>
    </row>
    <row r="92" spans="1:65" s="2" customFormat="1" ht="19.5">
      <c r="A92" s="33"/>
      <c r="B92" s="34"/>
      <c r="C92" s="35"/>
      <c r="D92" s="177" t="s">
        <v>184</v>
      </c>
      <c r="E92" s="35"/>
      <c r="F92" s="187" t="s">
        <v>222</v>
      </c>
      <c r="G92" s="35"/>
      <c r="H92" s="35"/>
      <c r="I92" s="188"/>
      <c r="J92" s="35"/>
      <c r="K92" s="35"/>
      <c r="L92" s="38"/>
      <c r="M92" s="189"/>
      <c r="N92" s="190"/>
      <c r="O92" s="63"/>
      <c r="P92" s="63"/>
      <c r="Q92" s="63"/>
      <c r="R92" s="63"/>
      <c r="S92" s="63"/>
      <c r="T92" s="64"/>
      <c r="U92" s="33"/>
      <c r="V92" s="33"/>
      <c r="W92" s="33"/>
      <c r="X92" s="33"/>
      <c r="Y92" s="33"/>
      <c r="Z92" s="33"/>
      <c r="AA92" s="33"/>
      <c r="AB92" s="33"/>
      <c r="AC92" s="33"/>
      <c r="AD92" s="33"/>
      <c r="AE92" s="33"/>
      <c r="AT92" s="16" t="s">
        <v>184</v>
      </c>
      <c r="AU92" s="16" t="s">
        <v>76</v>
      </c>
    </row>
    <row r="93" spans="1:65" s="12" customFormat="1" ht="11.25">
      <c r="B93" s="175"/>
      <c r="C93" s="176"/>
      <c r="D93" s="177" t="s">
        <v>179</v>
      </c>
      <c r="E93" s="178" t="s">
        <v>35</v>
      </c>
      <c r="F93" s="179" t="s">
        <v>391</v>
      </c>
      <c r="G93" s="176"/>
      <c r="H93" s="180">
        <v>30</v>
      </c>
      <c r="I93" s="181"/>
      <c r="J93" s="176"/>
      <c r="K93" s="176"/>
      <c r="L93" s="182"/>
      <c r="M93" s="183"/>
      <c r="N93" s="184"/>
      <c r="O93" s="184"/>
      <c r="P93" s="184"/>
      <c r="Q93" s="184"/>
      <c r="R93" s="184"/>
      <c r="S93" s="184"/>
      <c r="T93" s="185"/>
      <c r="AT93" s="186" t="s">
        <v>179</v>
      </c>
      <c r="AU93" s="186" t="s">
        <v>76</v>
      </c>
      <c r="AV93" s="12" t="s">
        <v>85</v>
      </c>
      <c r="AW93" s="12" t="s">
        <v>37</v>
      </c>
      <c r="AX93" s="12" t="s">
        <v>83</v>
      </c>
      <c r="AY93" s="186" t="s">
        <v>176</v>
      </c>
    </row>
    <row r="94" spans="1:65" s="2" customFormat="1" ht="16.5" customHeight="1">
      <c r="A94" s="33"/>
      <c r="B94" s="34"/>
      <c r="C94" s="161" t="s">
        <v>187</v>
      </c>
      <c r="D94" s="161" t="s">
        <v>170</v>
      </c>
      <c r="E94" s="162" t="s">
        <v>255</v>
      </c>
      <c r="F94" s="163" t="s">
        <v>256</v>
      </c>
      <c r="G94" s="164" t="s">
        <v>257</v>
      </c>
      <c r="H94" s="165">
        <v>1.5</v>
      </c>
      <c r="I94" s="166"/>
      <c r="J94" s="167">
        <f>ROUND(I94*H94,2)</f>
        <v>0</v>
      </c>
      <c r="K94" s="163" t="s">
        <v>174</v>
      </c>
      <c r="L94" s="168"/>
      <c r="M94" s="169" t="s">
        <v>35</v>
      </c>
      <c r="N94" s="170" t="s">
        <v>47</v>
      </c>
      <c r="O94" s="63"/>
      <c r="P94" s="171">
        <f>O94*H94</f>
        <v>0</v>
      </c>
      <c r="Q94" s="171">
        <v>2.4289999999999998</v>
      </c>
      <c r="R94" s="171">
        <f>Q94*H94</f>
        <v>3.6434999999999995</v>
      </c>
      <c r="S94" s="171">
        <v>0</v>
      </c>
      <c r="T94" s="172">
        <f>S94*H94</f>
        <v>0</v>
      </c>
      <c r="U94" s="33"/>
      <c r="V94" s="33"/>
      <c r="W94" s="33"/>
      <c r="X94" s="33"/>
      <c r="Y94" s="33"/>
      <c r="Z94" s="33"/>
      <c r="AA94" s="33"/>
      <c r="AB94" s="33"/>
      <c r="AC94" s="33"/>
      <c r="AD94" s="33"/>
      <c r="AE94" s="33"/>
      <c r="AR94" s="173" t="s">
        <v>175</v>
      </c>
      <c r="AT94" s="173" t="s">
        <v>170</v>
      </c>
      <c r="AU94" s="173" t="s">
        <v>76</v>
      </c>
      <c r="AY94" s="16" t="s">
        <v>176</v>
      </c>
      <c r="BE94" s="174">
        <f>IF(N94="základní",J94,0)</f>
        <v>0</v>
      </c>
      <c r="BF94" s="174">
        <f>IF(N94="snížená",J94,0)</f>
        <v>0</v>
      </c>
      <c r="BG94" s="174">
        <f>IF(N94="zákl. přenesená",J94,0)</f>
        <v>0</v>
      </c>
      <c r="BH94" s="174">
        <f>IF(N94="sníž. přenesená",J94,0)</f>
        <v>0</v>
      </c>
      <c r="BI94" s="174">
        <f>IF(N94="nulová",J94,0)</f>
        <v>0</v>
      </c>
      <c r="BJ94" s="16" t="s">
        <v>83</v>
      </c>
      <c r="BK94" s="174">
        <f>ROUND(I94*H94,2)</f>
        <v>0</v>
      </c>
      <c r="BL94" s="16" t="s">
        <v>177</v>
      </c>
      <c r="BM94" s="173" t="s">
        <v>706</v>
      </c>
    </row>
    <row r="95" spans="1:65" s="12" customFormat="1" ht="11.25">
      <c r="B95" s="175"/>
      <c r="C95" s="176"/>
      <c r="D95" s="177" t="s">
        <v>179</v>
      </c>
      <c r="E95" s="178" t="s">
        <v>35</v>
      </c>
      <c r="F95" s="179" t="s">
        <v>707</v>
      </c>
      <c r="G95" s="176"/>
      <c r="H95" s="180">
        <v>1.5</v>
      </c>
      <c r="I95" s="181"/>
      <c r="J95" s="176"/>
      <c r="K95" s="176"/>
      <c r="L95" s="182"/>
      <c r="M95" s="183"/>
      <c r="N95" s="184"/>
      <c r="O95" s="184"/>
      <c r="P95" s="184"/>
      <c r="Q95" s="184"/>
      <c r="R95" s="184"/>
      <c r="S95" s="184"/>
      <c r="T95" s="185"/>
      <c r="AT95" s="186" t="s">
        <v>179</v>
      </c>
      <c r="AU95" s="186" t="s">
        <v>76</v>
      </c>
      <c r="AV95" s="12" t="s">
        <v>85</v>
      </c>
      <c r="AW95" s="12" t="s">
        <v>37</v>
      </c>
      <c r="AX95" s="12" t="s">
        <v>83</v>
      </c>
      <c r="AY95" s="186" t="s">
        <v>176</v>
      </c>
    </row>
    <row r="96" spans="1:65" s="2" customFormat="1" ht="16.5" customHeight="1">
      <c r="A96" s="33"/>
      <c r="B96" s="34"/>
      <c r="C96" s="161" t="s">
        <v>177</v>
      </c>
      <c r="D96" s="161" t="s">
        <v>170</v>
      </c>
      <c r="E96" s="162" t="s">
        <v>708</v>
      </c>
      <c r="F96" s="163" t="s">
        <v>709</v>
      </c>
      <c r="G96" s="164" t="s">
        <v>244</v>
      </c>
      <c r="H96" s="165">
        <v>2.31</v>
      </c>
      <c r="I96" s="166"/>
      <c r="J96" s="167">
        <f>ROUND(I96*H96,2)</f>
        <v>0</v>
      </c>
      <c r="K96" s="163" t="s">
        <v>174</v>
      </c>
      <c r="L96" s="168"/>
      <c r="M96" s="169" t="s">
        <v>35</v>
      </c>
      <c r="N96" s="170" t="s">
        <v>47</v>
      </c>
      <c r="O96" s="63"/>
      <c r="P96" s="171">
        <f>O96*H96</f>
        <v>0</v>
      </c>
      <c r="Q96" s="171">
        <v>1</v>
      </c>
      <c r="R96" s="171">
        <f>Q96*H96</f>
        <v>2.31</v>
      </c>
      <c r="S96" s="171">
        <v>0</v>
      </c>
      <c r="T96" s="172">
        <f>S96*H96</f>
        <v>0</v>
      </c>
      <c r="U96" s="33"/>
      <c r="V96" s="33"/>
      <c r="W96" s="33"/>
      <c r="X96" s="33"/>
      <c r="Y96" s="33"/>
      <c r="Z96" s="33"/>
      <c r="AA96" s="33"/>
      <c r="AB96" s="33"/>
      <c r="AC96" s="33"/>
      <c r="AD96" s="33"/>
      <c r="AE96" s="33"/>
      <c r="AR96" s="173" t="s">
        <v>175</v>
      </c>
      <c r="AT96" s="173" t="s">
        <v>170</v>
      </c>
      <c r="AU96" s="173" t="s">
        <v>76</v>
      </c>
      <c r="AY96" s="16" t="s">
        <v>176</v>
      </c>
      <c r="BE96" s="174">
        <f>IF(N96="základní",J96,0)</f>
        <v>0</v>
      </c>
      <c r="BF96" s="174">
        <f>IF(N96="snížená",J96,0)</f>
        <v>0</v>
      </c>
      <c r="BG96" s="174">
        <f>IF(N96="zákl. přenesená",J96,0)</f>
        <v>0</v>
      </c>
      <c r="BH96" s="174">
        <f>IF(N96="sníž. přenesená",J96,0)</f>
        <v>0</v>
      </c>
      <c r="BI96" s="174">
        <f>IF(N96="nulová",J96,0)</f>
        <v>0</v>
      </c>
      <c r="BJ96" s="16" t="s">
        <v>83</v>
      </c>
      <c r="BK96" s="174">
        <f>ROUND(I96*H96,2)</f>
        <v>0</v>
      </c>
      <c r="BL96" s="16" t="s">
        <v>177</v>
      </c>
      <c r="BM96" s="173" t="s">
        <v>710</v>
      </c>
    </row>
    <row r="97" spans="1:65" s="2" customFormat="1" ht="19.5">
      <c r="A97" s="33"/>
      <c r="B97" s="34"/>
      <c r="C97" s="35"/>
      <c r="D97" s="177" t="s">
        <v>184</v>
      </c>
      <c r="E97" s="35"/>
      <c r="F97" s="187" t="s">
        <v>711</v>
      </c>
      <c r="G97" s="35"/>
      <c r="H97" s="35"/>
      <c r="I97" s="188"/>
      <c r="J97" s="35"/>
      <c r="K97" s="35"/>
      <c r="L97" s="38"/>
      <c r="M97" s="189"/>
      <c r="N97" s="190"/>
      <c r="O97" s="63"/>
      <c r="P97" s="63"/>
      <c r="Q97" s="63"/>
      <c r="R97" s="63"/>
      <c r="S97" s="63"/>
      <c r="T97" s="64"/>
      <c r="U97" s="33"/>
      <c r="V97" s="33"/>
      <c r="W97" s="33"/>
      <c r="X97" s="33"/>
      <c r="Y97" s="33"/>
      <c r="Z97" s="33"/>
      <c r="AA97" s="33"/>
      <c r="AB97" s="33"/>
      <c r="AC97" s="33"/>
      <c r="AD97" s="33"/>
      <c r="AE97" s="33"/>
      <c r="AT97" s="16" t="s">
        <v>184</v>
      </c>
      <c r="AU97" s="16" t="s">
        <v>76</v>
      </c>
    </row>
    <row r="98" spans="1:65" s="12" customFormat="1" ht="11.25">
      <c r="B98" s="175"/>
      <c r="C98" s="176"/>
      <c r="D98" s="177" t="s">
        <v>179</v>
      </c>
      <c r="E98" s="178" t="s">
        <v>35</v>
      </c>
      <c r="F98" s="179" t="s">
        <v>712</v>
      </c>
      <c r="G98" s="176"/>
      <c r="H98" s="180">
        <v>2.31</v>
      </c>
      <c r="I98" s="181"/>
      <c r="J98" s="176"/>
      <c r="K98" s="176"/>
      <c r="L98" s="182"/>
      <c r="M98" s="183"/>
      <c r="N98" s="184"/>
      <c r="O98" s="184"/>
      <c r="P98" s="184"/>
      <c r="Q98" s="184"/>
      <c r="R98" s="184"/>
      <c r="S98" s="184"/>
      <c r="T98" s="185"/>
      <c r="AT98" s="186" t="s">
        <v>179</v>
      </c>
      <c r="AU98" s="186" t="s">
        <v>76</v>
      </c>
      <c r="AV98" s="12" t="s">
        <v>85</v>
      </c>
      <c r="AW98" s="12" t="s">
        <v>37</v>
      </c>
      <c r="AX98" s="12" t="s">
        <v>83</v>
      </c>
      <c r="AY98" s="186" t="s">
        <v>176</v>
      </c>
    </row>
    <row r="99" spans="1:65" s="2" customFormat="1" ht="16.5" customHeight="1">
      <c r="A99" s="33"/>
      <c r="B99" s="34"/>
      <c r="C99" s="161" t="s">
        <v>197</v>
      </c>
      <c r="D99" s="161" t="s">
        <v>170</v>
      </c>
      <c r="E99" s="162" t="s">
        <v>713</v>
      </c>
      <c r="F99" s="163" t="s">
        <v>714</v>
      </c>
      <c r="G99" s="164" t="s">
        <v>244</v>
      </c>
      <c r="H99" s="165">
        <v>1.925</v>
      </c>
      <c r="I99" s="166"/>
      <c r="J99" s="167">
        <f>ROUND(I99*H99,2)</f>
        <v>0</v>
      </c>
      <c r="K99" s="163" t="s">
        <v>174</v>
      </c>
      <c r="L99" s="168"/>
      <c r="M99" s="169" t="s">
        <v>35</v>
      </c>
      <c r="N99" s="170" t="s">
        <v>47</v>
      </c>
      <c r="O99" s="63"/>
      <c r="P99" s="171">
        <f>O99*H99</f>
        <v>0</v>
      </c>
      <c r="Q99" s="171">
        <v>1</v>
      </c>
      <c r="R99" s="171">
        <f>Q99*H99</f>
        <v>1.925</v>
      </c>
      <c r="S99" s="171">
        <v>0</v>
      </c>
      <c r="T99" s="172">
        <f>S99*H99</f>
        <v>0</v>
      </c>
      <c r="U99" s="33"/>
      <c r="V99" s="33"/>
      <c r="W99" s="33"/>
      <c r="X99" s="33"/>
      <c r="Y99" s="33"/>
      <c r="Z99" s="33"/>
      <c r="AA99" s="33"/>
      <c r="AB99" s="33"/>
      <c r="AC99" s="33"/>
      <c r="AD99" s="33"/>
      <c r="AE99" s="33"/>
      <c r="AR99" s="173" t="s">
        <v>175</v>
      </c>
      <c r="AT99" s="173" t="s">
        <v>170</v>
      </c>
      <c r="AU99" s="173" t="s">
        <v>76</v>
      </c>
      <c r="AY99" s="16" t="s">
        <v>176</v>
      </c>
      <c r="BE99" s="174">
        <f>IF(N99="základní",J99,0)</f>
        <v>0</v>
      </c>
      <c r="BF99" s="174">
        <f>IF(N99="snížená",J99,0)</f>
        <v>0</v>
      </c>
      <c r="BG99" s="174">
        <f>IF(N99="zákl. přenesená",J99,0)</f>
        <v>0</v>
      </c>
      <c r="BH99" s="174">
        <f>IF(N99="sníž. přenesená",J99,0)</f>
        <v>0</v>
      </c>
      <c r="BI99" s="174">
        <f>IF(N99="nulová",J99,0)</f>
        <v>0</v>
      </c>
      <c r="BJ99" s="16" t="s">
        <v>83</v>
      </c>
      <c r="BK99" s="174">
        <f>ROUND(I99*H99,2)</f>
        <v>0</v>
      </c>
      <c r="BL99" s="16" t="s">
        <v>177</v>
      </c>
      <c r="BM99" s="173" t="s">
        <v>715</v>
      </c>
    </row>
    <row r="100" spans="1:65" s="2" customFormat="1" ht="19.5">
      <c r="A100" s="33"/>
      <c r="B100" s="34"/>
      <c r="C100" s="35"/>
      <c r="D100" s="177" t="s">
        <v>184</v>
      </c>
      <c r="E100" s="35"/>
      <c r="F100" s="187" t="s">
        <v>716</v>
      </c>
      <c r="G100" s="35"/>
      <c r="H100" s="35"/>
      <c r="I100" s="188"/>
      <c r="J100" s="35"/>
      <c r="K100" s="35"/>
      <c r="L100" s="38"/>
      <c r="M100" s="189"/>
      <c r="N100" s="190"/>
      <c r="O100" s="63"/>
      <c r="P100" s="63"/>
      <c r="Q100" s="63"/>
      <c r="R100" s="63"/>
      <c r="S100" s="63"/>
      <c r="T100" s="64"/>
      <c r="U100" s="33"/>
      <c r="V100" s="33"/>
      <c r="W100" s="33"/>
      <c r="X100" s="33"/>
      <c r="Y100" s="33"/>
      <c r="Z100" s="33"/>
      <c r="AA100" s="33"/>
      <c r="AB100" s="33"/>
      <c r="AC100" s="33"/>
      <c r="AD100" s="33"/>
      <c r="AE100" s="33"/>
      <c r="AT100" s="16" t="s">
        <v>184</v>
      </c>
      <c r="AU100" s="16" t="s">
        <v>76</v>
      </c>
    </row>
    <row r="101" spans="1:65" s="12" customFormat="1" ht="11.25">
      <c r="B101" s="175"/>
      <c r="C101" s="176"/>
      <c r="D101" s="177" t="s">
        <v>179</v>
      </c>
      <c r="E101" s="178" t="s">
        <v>35</v>
      </c>
      <c r="F101" s="179" t="s">
        <v>717</v>
      </c>
      <c r="G101" s="176"/>
      <c r="H101" s="180">
        <v>1.925</v>
      </c>
      <c r="I101" s="181"/>
      <c r="J101" s="176"/>
      <c r="K101" s="176"/>
      <c r="L101" s="182"/>
      <c r="M101" s="183"/>
      <c r="N101" s="184"/>
      <c r="O101" s="184"/>
      <c r="P101" s="184"/>
      <c r="Q101" s="184"/>
      <c r="R101" s="184"/>
      <c r="S101" s="184"/>
      <c r="T101" s="185"/>
      <c r="AT101" s="186" t="s">
        <v>179</v>
      </c>
      <c r="AU101" s="186" t="s">
        <v>76</v>
      </c>
      <c r="AV101" s="12" t="s">
        <v>85</v>
      </c>
      <c r="AW101" s="12" t="s">
        <v>37</v>
      </c>
      <c r="AX101" s="12" t="s">
        <v>83</v>
      </c>
      <c r="AY101" s="186" t="s">
        <v>176</v>
      </c>
    </row>
    <row r="102" spans="1:65" s="2" customFormat="1" ht="16.5" customHeight="1">
      <c r="A102" s="33"/>
      <c r="B102" s="34"/>
      <c r="C102" s="161" t="s">
        <v>203</v>
      </c>
      <c r="D102" s="161" t="s">
        <v>170</v>
      </c>
      <c r="E102" s="162" t="s">
        <v>718</v>
      </c>
      <c r="F102" s="163" t="s">
        <v>719</v>
      </c>
      <c r="G102" s="164" t="s">
        <v>720</v>
      </c>
      <c r="H102" s="165">
        <v>4</v>
      </c>
      <c r="I102" s="166"/>
      <c r="J102" s="167">
        <f>ROUND(I102*H102,2)</f>
        <v>0</v>
      </c>
      <c r="K102" s="163" t="s">
        <v>174</v>
      </c>
      <c r="L102" s="168"/>
      <c r="M102" s="169" t="s">
        <v>35</v>
      </c>
      <c r="N102" s="170" t="s">
        <v>47</v>
      </c>
      <c r="O102" s="63"/>
      <c r="P102" s="171">
        <f>O102*H102</f>
        <v>0</v>
      </c>
      <c r="Q102" s="171">
        <v>0</v>
      </c>
      <c r="R102" s="171">
        <f>Q102*H102</f>
        <v>0</v>
      </c>
      <c r="S102" s="171">
        <v>0</v>
      </c>
      <c r="T102" s="172">
        <f>S102*H102</f>
        <v>0</v>
      </c>
      <c r="U102" s="33"/>
      <c r="V102" s="33"/>
      <c r="W102" s="33"/>
      <c r="X102" s="33"/>
      <c r="Y102" s="33"/>
      <c r="Z102" s="33"/>
      <c r="AA102" s="33"/>
      <c r="AB102" s="33"/>
      <c r="AC102" s="33"/>
      <c r="AD102" s="33"/>
      <c r="AE102" s="33"/>
      <c r="AR102" s="173" t="s">
        <v>175</v>
      </c>
      <c r="AT102" s="173" t="s">
        <v>170</v>
      </c>
      <c r="AU102" s="173" t="s">
        <v>76</v>
      </c>
      <c r="AY102" s="16" t="s">
        <v>176</v>
      </c>
      <c r="BE102" s="174">
        <f>IF(N102="základní",J102,0)</f>
        <v>0</v>
      </c>
      <c r="BF102" s="174">
        <f>IF(N102="snížená",J102,0)</f>
        <v>0</v>
      </c>
      <c r="BG102" s="174">
        <f>IF(N102="zákl. přenesená",J102,0)</f>
        <v>0</v>
      </c>
      <c r="BH102" s="174">
        <f>IF(N102="sníž. přenesená",J102,0)</f>
        <v>0</v>
      </c>
      <c r="BI102" s="174">
        <f>IF(N102="nulová",J102,0)</f>
        <v>0</v>
      </c>
      <c r="BJ102" s="16" t="s">
        <v>83</v>
      </c>
      <c r="BK102" s="174">
        <f>ROUND(I102*H102,2)</f>
        <v>0</v>
      </c>
      <c r="BL102" s="16" t="s">
        <v>177</v>
      </c>
      <c r="BM102" s="173" t="s">
        <v>721</v>
      </c>
    </row>
    <row r="103" spans="1:65" s="12" customFormat="1" ht="11.25">
      <c r="B103" s="175"/>
      <c r="C103" s="176"/>
      <c r="D103" s="177" t="s">
        <v>179</v>
      </c>
      <c r="E103" s="178" t="s">
        <v>35</v>
      </c>
      <c r="F103" s="179" t="s">
        <v>454</v>
      </c>
      <c r="G103" s="176"/>
      <c r="H103" s="180">
        <v>4</v>
      </c>
      <c r="I103" s="181"/>
      <c r="J103" s="176"/>
      <c r="K103" s="176"/>
      <c r="L103" s="182"/>
      <c r="M103" s="183"/>
      <c r="N103" s="184"/>
      <c r="O103" s="184"/>
      <c r="P103" s="184"/>
      <c r="Q103" s="184"/>
      <c r="R103" s="184"/>
      <c r="S103" s="184"/>
      <c r="T103" s="185"/>
      <c r="AT103" s="186" t="s">
        <v>179</v>
      </c>
      <c r="AU103" s="186" t="s">
        <v>76</v>
      </c>
      <c r="AV103" s="12" t="s">
        <v>85</v>
      </c>
      <c r="AW103" s="12" t="s">
        <v>37</v>
      </c>
      <c r="AX103" s="12" t="s">
        <v>83</v>
      </c>
      <c r="AY103" s="186" t="s">
        <v>176</v>
      </c>
    </row>
    <row r="104" spans="1:65" s="2" customFormat="1" ht="21.75" customHeight="1">
      <c r="A104" s="33"/>
      <c r="B104" s="34"/>
      <c r="C104" s="161" t="s">
        <v>208</v>
      </c>
      <c r="D104" s="161" t="s">
        <v>170</v>
      </c>
      <c r="E104" s="162" t="s">
        <v>722</v>
      </c>
      <c r="F104" s="163" t="s">
        <v>723</v>
      </c>
      <c r="G104" s="164" t="s">
        <v>237</v>
      </c>
      <c r="H104" s="165">
        <v>10</v>
      </c>
      <c r="I104" s="166"/>
      <c r="J104" s="167">
        <f>ROUND(I104*H104,2)</f>
        <v>0</v>
      </c>
      <c r="K104" s="163" t="s">
        <v>174</v>
      </c>
      <c r="L104" s="168"/>
      <c r="M104" s="169" t="s">
        <v>35</v>
      </c>
      <c r="N104" s="170" t="s">
        <v>47</v>
      </c>
      <c r="O104" s="63"/>
      <c r="P104" s="171">
        <f>O104*H104</f>
        <v>0</v>
      </c>
      <c r="Q104" s="171">
        <v>0</v>
      </c>
      <c r="R104" s="171">
        <f>Q104*H104</f>
        <v>0</v>
      </c>
      <c r="S104" s="171">
        <v>0</v>
      </c>
      <c r="T104" s="172">
        <f>S104*H104</f>
        <v>0</v>
      </c>
      <c r="U104" s="33"/>
      <c r="V104" s="33"/>
      <c r="W104" s="33"/>
      <c r="X104" s="33"/>
      <c r="Y104" s="33"/>
      <c r="Z104" s="33"/>
      <c r="AA104" s="33"/>
      <c r="AB104" s="33"/>
      <c r="AC104" s="33"/>
      <c r="AD104" s="33"/>
      <c r="AE104" s="33"/>
      <c r="AR104" s="173" t="s">
        <v>175</v>
      </c>
      <c r="AT104" s="173" t="s">
        <v>170</v>
      </c>
      <c r="AU104" s="173" t="s">
        <v>76</v>
      </c>
      <c r="AY104" s="16" t="s">
        <v>176</v>
      </c>
      <c r="BE104" s="174">
        <f>IF(N104="základní",J104,0)</f>
        <v>0</v>
      </c>
      <c r="BF104" s="174">
        <f>IF(N104="snížená",J104,0)</f>
        <v>0</v>
      </c>
      <c r="BG104" s="174">
        <f>IF(N104="zákl. přenesená",J104,0)</f>
        <v>0</v>
      </c>
      <c r="BH104" s="174">
        <f>IF(N104="sníž. přenesená",J104,0)</f>
        <v>0</v>
      </c>
      <c r="BI104" s="174">
        <f>IF(N104="nulová",J104,0)</f>
        <v>0</v>
      </c>
      <c r="BJ104" s="16" t="s">
        <v>83</v>
      </c>
      <c r="BK104" s="174">
        <f>ROUND(I104*H104,2)</f>
        <v>0</v>
      </c>
      <c r="BL104" s="16" t="s">
        <v>177</v>
      </c>
      <c r="BM104" s="173" t="s">
        <v>724</v>
      </c>
    </row>
    <row r="105" spans="1:65" s="2" customFormat="1" ht="19.5">
      <c r="A105" s="33"/>
      <c r="B105" s="34"/>
      <c r="C105" s="35"/>
      <c r="D105" s="177" t="s">
        <v>184</v>
      </c>
      <c r="E105" s="35"/>
      <c r="F105" s="187" t="s">
        <v>725</v>
      </c>
      <c r="G105" s="35"/>
      <c r="H105" s="35"/>
      <c r="I105" s="188"/>
      <c r="J105" s="35"/>
      <c r="K105" s="35"/>
      <c r="L105" s="38"/>
      <c r="M105" s="189"/>
      <c r="N105" s="190"/>
      <c r="O105" s="63"/>
      <c r="P105" s="63"/>
      <c r="Q105" s="63"/>
      <c r="R105" s="63"/>
      <c r="S105" s="63"/>
      <c r="T105" s="64"/>
      <c r="U105" s="33"/>
      <c r="V105" s="33"/>
      <c r="W105" s="33"/>
      <c r="X105" s="33"/>
      <c r="Y105" s="33"/>
      <c r="Z105" s="33"/>
      <c r="AA105" s="33"/>
      <c r="AB105" s="33"/>
      <c r="AC105" s="33"/>
      <c r="AD105" s="33"/>
      <c r="AE105" s="33"/>
      <c r="AT105" s="16" t="s">
        <v>184</v>
      </c>
      <c r="AU105" s="16" t="s">
        <v>76</v>
      </c>
    </row>
    <row r="106" spans="1:65" s="12" customFormat="1" ht="11.25">
      <c r="B106" s="175"/>
      <c r="C106" s="176"/>
      <c r="D106" s="177" t="s">
        <v>179</v>
      </c>
      <c r="E106" s="178" t="s">
        <v>35</v>
      </c>
      <c r="F106" s="179" t="s">
        <v>685</v>
      </c>
      <c r="G106" s="176"/>
      <c r="H106" s="180">
        <v>10</v>
      </c>
      <c r="I106" s="181"/>
      <c r="J106" s="176"/>
      <c r="K106" s="176"/>
      <c r="L106" s="182"/>
      <c r="M106" s="183"/>
      <c r="N106" s="184"/>
      <c r="O106" s="184"/>
      <c r="P106" s="184"/>
      <c r="Q106" s="184"/>
      <c r="R106" s="184"/>
      <c r="S106" s="184"/>
      <c r="T106" s="185"/>
      <c r="AT106" s="186" t="s">
        <v>179</v>
      </c>
      <c r="AU106" s="186" t="s">
        <v>76</v>
      </c>
      <c r="AV106" s="12" t="s">
        <v>85</v>
      </c>
      <c r="AW106" s="12" t="s">
        <v>37</v>
      </c>
      <c r="AX106" s="12" t="s">
        <v>83</v>
      </c>
      <c r="AY106" s="186" t="s">
        <v>176</v>
      </c>
    </row>
    <row r="107" spans="1:65" s="13" customFormat="1" ht="25.9" customHeight="1">
      <c r="B107" s="191"/>
      <c r="C107" s="192"/>
      <c r="D107" s="193" t="s">
        <v>75</v>
      </c>
      <c r="E107" s="194" t="s">
        <v>336</v>
      </c>
      <c r="F107" s="194" t="s">
        <v>337</v>
      </c>
      <c r="G107" s="192"/>
      <c r="H107" s="192"/>
      <c r="I107" s="195"/>
      <c r="J107" s="196">
        <f>BK107</f>
        <v>0</v>
      </c>
      <c r="K107" s="192"/>
      <c r="L107" s="197"/>
      <c r="M107" s="198"/>
      <c r="N107" s="199"/>
      <c r="O107" s="199"/>
      <c r="P107" s="200">
        <f>P108</f>
        <v>0</v>
      </c>
      <c r="Q107" s="199"/>
      <c r="R107" s="200">
        <f>R108</f>
        <v>0</v>
      </c>
      <c r="S107" s="199"/>
      <c r="T107" s="201">
        <f>T108</f>
        <v>0</v>
      </c>
      <c r="AR107" s="202" t="s">
        <v>83</v>
      </c>
      <c r="AT107" s="203" t="s">
        <v>75</v>
      </c>
      <c r="AU107" s="203" t="s">
        <v>76</v>
      </c>
      <c r="AY107" s="202" t="s">
        <v>176</v>
      </c>
      <c r="BK107" s="204">
        <f>BK108</f>
        <v>0</v>
      </c>
    </row>
    <row r="108" spans="1:65" s="13" customFormat="1" ht="22.9" customHeight="1">
      <c r="B108" s="191"/>
      <c r="C108" s="192"/>
      <c r="D108" s="193" t="s">
        <v>75</v>
      </c>
      <c r="E108" s="205" t="s">
        <v>197</v>
      </c>
      <c r="F108" s="205" t="s">
        <v>338</v>
      </c>
      <c r="G108" s="192"/>
      <c r="H108" s="192"/>
      <c r="I108" s="195"/>
      <c r="J108" s="206">
        <f>BK108</f>
        <v>0</v>
      </c>
      <c r="K108" s="192"/>
      <c r="L108" s="197"/>
      <c r="M108" s="198"/>
      <c r="N108" s="199"/>
      <c r="O108" s="199"/>
      <c r="P108" s="200">
        <f>SUM(P109:P135)</f>
        <v>0</v>
      </c>
      <c r="Q108" s="199"/>
      <c r="R108" s="200">
        <f>SUM(R109:R135)</f>
        <v>0</v>
      </c>
      <c r="S108" s="199"/>
      <c r="T108" s="201">
        <f>SUM(T109:T135)</f>
        <v>0</v>
      </c>
      <c r="AR108" s="202" t="s">
        <v>83</v>
      </c>
      <c r="AT108" s="203" t="s">
        <v>75</v>
      </c>
      <c r="AU108" s="203" t="s">
        <v>83</v>
      </c>
      <c r="AY108" s="202" t="s">
        <v>176</v>
      </c>
      <c r="BK108" s="204">
        <f>SUM(BK109:BK135)</f>
        <v>0</v>
      </c>
    </row>
    <row r="109" spans="1:65" s="2" customFormat="1" ht="24">
      <c r="A109" s="33"/>
      <c r="B109" s="34"/>
      <c r="C109" s="207" t="s">
        <v>175</v>
      </c>
      <c r="D109" s="207" t="s">
        <v>340</v>
      </c>
      <c r="E109" s="208" t="s">
        <v>726</v>
      </c>
      <c r="F109" s="209" t="s">
        <v>727</v>
      </c>
      <c r="G109" s="210" t="s">
        <v>237</v>
      </c>
      <c r="H109" s="211">
        <v>9.4</v>
      </c>
      <c r="I109" s="212"/>
      <c r="J109" s="213">
        <f>ROUND(I109*H109,2)</f>
        <v>0</v>
      </c>
      <c r="K109" s="209" t="s">
        <v>174</v>
      </c>
      <c r="L109" s="38"/>
      <c r="M109" s="214" t="s">
        <v>35</v>
      </c>
      <c r="N109" s="215" t="s">
        <v>47</v>
      </c>
      <c r="O109" s="63"/>
      <c r="P109" s="171">
        <f>O109*H109</f>
        <v>0</v>
      </c>
      <c r="Q109" s="171">
        <v>0</v>
      </c>
      <c r="R109" s="171">
        <f>Q109*H109</f>
        <v>0</v>
      </c>
      <c r="S109" s="171">
        <v>0</v>
      </c>
      <c r="T109" s="172">
        <f>S109*H109</f>
        <v>0</v>
      </c>
      <c r="U109" s="33"/>
      <c r="V109" s="33"/>
      <c r="W109" s="33"/>
      <c r="X109" s="33"/>
      <c r="Y109" s="33"/>
      <c r="Z109" s="33"/>
      <c r="AA109" s="33"/>
      <c r="AB109" s="33"/>
      <c r="AC109" s="33"/>
      <c r="AD109" s="33"/>
      <c r="AE109" s="33"/>
      <c r="AR109" s="173" t="s">
        <v>177</v>
      </c>
      <c r="AT109" s="173" t="s">
        <v>340</v>
      </c>
      <c r="AU109" s="173" t="s">
        <v>85</v>
      </c>
      <c r="AY109" s="16" t="s">
        <v>176</v>
      </c>
      <c r="BE109" s="174">
        <f>IF(N109="základní",J109,0)</f>
        <v>0</v>
      </c>
      <c r="BF109" s="174">
        <f>IF(N109="snížená",J109,0)</f>
        <v>0</v>
      </c>
      <c r="BG109" s="174">
        <f>IF(N109="zákl. přenesená",J109,0)</f>
        <v>0</v>
      </c>
      <c r="BH109" s="174">
        <f>IF(N109="sníž. přenesená",J109,0)</f>
        <v>0</v>
      </c>
      <c r="BI109" s="174">
        <f>IF(N109="nulová",J109,0)</f>
        <v>0</v>
      </c>
      <c r="BJ109" s="16" t="s">
        <v>83</v>
      </c>
      <c r="BK109" s="174">
        <f>ROUND(I109*H109,2)</f>
        <v>0</v>
      </c>
      <c r="BL109" s="16" t="s">
        <v>177</v>
      </c>
      <c r="BM109" s="173" t="s">
        <v>728</v>
      </c>
    </row>
    <row r="110" spans="1:65" s="12" customFormat="1" ht="11.25">
      <c r="B110" s="175"/>
      <c r="C110" s="176"/>
      <c r="D110" s="177" t="s">
        <v>179</v>
      </c>
      <c r="E110" s="178" t="s">
        <v>35</v>
      </c>
      <c r="F110" s="179" t="s">
        <v>729</v>
      </c>
      <c r="G110" s="176"/>
      <c r="H110" s="180">
        <v>9.4</v>
      </c>
      <c r="I110" s="181"/>
      <c r="J110" s="176"/>
      <c r="K110" s="176"/>
      <c r="L110" s="182"/>
      <c r="M110" s="183"/>
      <c r="N110" s="184"/>
      <c r="O110" s="184"/>
      <c r="P110" s="184"/>
      <c r="Q110" s="184"/>
      <c r="R110" s="184"/>
      <c r="S110" s="184"/>
      <c r="T110" s="185"/>
      <c r="AT110" s="186" t="s">
        <v>179</v>
      </c>
      <c r="AU110" s="186" t="s">
        <v>85</v>
      </c>
      <c r="AV110" s="12" t="s">
        <v>85</v>
      </c>
      <c r="AW110" s="12" t="s">
        <v>37</v>
      </c>
      <c r="AX110" s="12" t="s">
        <v>83</v>
      </c>
      <c r="AY110" s="186" t="s">
        <v>176</v>
      </c>
    </row>
    <row r="111" spans="1:65" s="2" customFormat="1" ht="33" customHeight="1">
      <c r="A111" s="33"/>
      <c r="B111" s="34"/>
      <c r="C111" s="207" t="s">
        <v>218</v>
      </c>
      <c r="D111" s="207" t="s">
        <v>340</v>
      </c>
      <c r="E111" s="208" t="s">
        <v>730</v>
      </c>
      <c r="F111" s="209" t="s">
        <v>731</v>
      </c>
      <c r="G111" s="210" t="s">
        <v>597</v>
      </c>
      <c r="H111" s="211">
        <v>32.5</v>
      </c>
      <c r="I111" s="212"/>
      <c r="J111" s="213">
        <f>ROUND(I111*H111,2)</f>
        <v>0</v>
      </c>
      <c r="K111" s="209" t="s">
        <v>174</v>
      </c>
      <c r="L111" s="38"/>
      <c r="M111" s="214" t="s">
        <v>35</v>
      </c>
      <c r="N111" s="215" t="s">
        <v>47</v>
      </c>
      <c r="O111" s="63"/>
      <c r="P111" s="171">
        <f>O111*H111</f>
        <v>0</v>
      </c>
      <c r="Q111" s="171">
        <v>0</v>
      </c>
      <c r="R111" s="171">
        <f>Q111*H111</f>
        <v>0</v>
      </c>
      <c r="S111" s="171">
        <v>0</v>
      </c>
      <c r="T111" s="172">
        <f>S111*H111</f>
        <v>0</v>
      </c>
      <c r="U111" s="33"/>
      <c r="V111" s="33"/>
      <c r="W111" s="33"/>
      <c r="X111" s="33"/>
      <c r="Y111" s="33"/>
      <c r="Z111" s="33"/>
      <c r="AA111" s="33"/>
      <c r="AB111" s="33"/>
      <c r="AC111" s="33"/>
      <c r="AD111" s="33"/>
      <c r="AE111" s="33"/>
      <c r="AR111" s="173" t="s">
        <v>177</v>
      </c>
      <c r="AT111" s="173" t="s">
        <v>340</v>
      </c>
      <c r="AU111" s="173" t="s">
        <v>85</v>
      </c>
      <c r="AY111" s="16" t="s">
        <v>176</v>
      </c>
      <c r="BE111" s="174">
        <f>IF(N111="základní",J111,0)</f>
        <v>0</v>
      </c>
      <c r="BF111" s="174">
        <f>IF(N111="snížená",J111,0)</f>
        <v>0</v>
      </c>
      <c r="BG111" s="174">
        <f>IF(N111="zákl. přenesená",J111,0)</f>
        <v>0</v>
      </c>
      <c r="BH111" s="174">
        <f>IF(N111="sníž. přenesená",J111,0)</f>
        <v>0</v>
      </c>
      <c r="BI111" s="174">
        <f>IF(N111="nulová",J111,0)</f>
        <v>0</v>
      </c>
      <c r="BJ111" s="16" t="s">
        <v>83</v>
      </c>
      <c r="BK111" s="174">
        <f>ROUND(I111*H111,2)</f>
        <v>0</v>
      </c>
      <c r="BL111" s="16" t="s">
        <v>177</v>
      </c>
      <c r="BM111" s="173" t="s">
        <v>732</v>
      </c>
    </row>
    <row r="112" spans="1:65" s="12" customFormat="1" ht="11.25">
      <c r="B112" s="175"/>
      <c r="C112" s="176"/>
      <c r="D112" s="177" t="s">
        <v>179</v>
      </c>
      <c r="E112" s="178" t="s">
        <v>35</v>
      </c>
      <c r="F112" s="179" t="s">
        <v>733</v>
      </c>
      <c r="G112" s="176"/>
      <c r="H112" s="180">
        <v>32.5</v>
      </c>
      <c r="I112" s="181"/>
      <c r="J112" s="176"/>
      <c r="K112" s="176"/>
      <c r="L112" s="182"/>
      <c r="M112" s="183"/>
      <c r="N112" s="184"/>
      <c r="O112" s="184"/>
      <c r="P112" s="184"/>
      <c r="Q112" s="184"/>
      <c r="R112" s="184"/>
      <c r="S112" s="184"/>
      <c r="T112" s="185"/>
      <c r="AT112" s="186" t="s">
        <v>179</v>
      </c>
      <c r="AU112" s="186" t="s">
        <v>85</v>
      </c>
      <c r="AV112" s="12" t="s">
        <v>85</v>
      </c>
      <c r="AW112" s="12" t="s">
        <v>37</v>
      </c>
      <c r="AX112" s="12" t="s">
        <v>83</v>
      </c>
      <c r="AY112" s="186" t="s">
        <v>176</v>
      </c>
    </row>
    <row r="113" spans="1:65" s="2" customFormat="1" ht="24">
      <c r="A113" s="33"/>
      <c r="B113" s="34"/>
      <c r="C113" s="207" t="s">
        <v>224</v>
      </c>
      <c r="D113" s="207" t="s">
        <v>340</v>
      </c>
      <c r="E113" s="208" t="s">
        <v>734</v>
      </c>
      <c r="F113" s="209" t="s">
        <v>735</v>
      </c>
      <c r="G113" s="210" t="s">
        <v>237</v>
      </c>
      <c r="H113" s="211">
        <v>14</v>
      </c>
      <c r="I113" s="212"/>
      <c r="J113" s="213">
        <f>ROUND(I113*H113,2)</f>
        <v>0</v>
      </c>
      <c r="K113" s="209" t="s">
        <v>174</v>
      </c>
      <c r="L113" s="38"/>
      <c r="M113" s="214" t="s">
        <v>35</v>
      </c>
      <c r="N113" s="215" t="s">
        <v>47</v>
      </c>
      <c r="O113" s="63"/>
      <c r="P113" s="171">
        <f>O113*H113</f>
        <v>0</v>
      </c>
      <c r="Q113" s="171">
        <v>0</v>
      </c>
      <c r="R113" s="171">
        <f>Q113*H113</f>
        <v>0</v>
      </c>
      <c r="S113" s="171">
        <v>0</v>
      </c>
      <c r="T113" s="172">
        <f>S113*H113</f>
        <v>0</v>
      </c>
      <c r="U113" s="33"/>
      <c r="V113" s="33"/>
      <c r="W113" s="33"/>
      <c r="X113" s="33"/>
      <c r="Y113" s="33"/>
      <c r="Z113" s="33"/>
      <c r="AA113" s="33"/>
      <c r="AB113" s="33"/>
      <c r="AC113" s="33"/>
      <c r="AD113" s="33"/>
      <c r="AE113" s="33"/>
      <c r="AR113" s="173" t="s">
        <v>177</v>
      </c>
      <c r="AT113" s="173" t="s">
        <v>340</v>
      </c>
      <c r="AU113" s="173" t="s">
        <v>85</v>
      </c>
      <c r="AY113" s="16" t="s">
        <v>176</v>
      </c>
      <c r="BE113" s="174">
        <f>IF(N113="základní",J113,0)</f>
        <v>0</v>
      </c>
      <c r="BF113" s="174">
        <f>IF(N113="snížená",J113,0)</f>
        <v>0</v>
      </c>
      <c r="BG113" s="174">
        <f>IF(N113="zákl. přenesená",J113,0)</f>
        <v>0</v>
      </c>
      <c r="BH113" s="174">
        <f>IF(N113="sníž. přenesená",J113,0)</f>
        <v>0</v>
      </c>
      <c r="BI113" s="174">
        <f>IF(N113="nulová",J113,0)</f>
        <v>0</v>
      </c>
      <c r="BJ113" s="16" t="s">
        <v>83</v>
      </c>
      <c r="BK113" s="174">
        <f>ROUND(I113*H113,2)</f>
        <v>0</v>
      </c>
      <c r="BL113" s="16" t="s">
        <v>177</v>
      </c>
      <c r="BM113" s="173" t="s">
        <v>736</v>
      </c>
    </row>
    <row r="114" spans="1:65" s="12" customFormat="1" ht="11.25">
      <c r="B114" s="175"/>
      <c r="C114" s="176"/>
      <c r="D114" s="177" t="s">
        <v>179</v>
      </c>
      <c r="E114" s="178" t="s">
        <v>35</v>
      </c>
      <c r="F114" s="179" t="s">
        <v>737</v>
      </c>
      <c r="G114" s="176"/>
      <c r="H114" s="180">
        <v>14</v>
      </c>
      <c r="I114" s="181"/>
      <c r="J114" s="176"/>
      <c r="K114" s="176"/>
      <c r="L114" s="182"/>
      <c r="M114" s="183"/>
      <c r="N114" s="184"/>
      <c r="O114" s="184"/>
      <c r="P114" s="184"/>
      <c r="Q114" s="184"/>
      <c r="R114" s="184"/>
      <c r="S114" s="184"/>
      <c r="T114" s="185"/>
      <c r="AT114" s="186" t="s">
        <v>179</v>
      </c>
      <c r="AU114" s="186" t="s">
        <v>85</v>
      </c>
      <c r="AV114" s="12" t="s">
        <v>85</v>
      </c>
      <c r="AW114" s="12" t="s">
        <v>37</v>
      </c>
      <c r="AX114" s="12" t="s">
        <v>83</v>
      </c>
      <c r="AY114" s="186" t="s">
        <v>176</v>
      </c>
    </row>
    <row r="115" spans="1:65" s="2" customFormat="1" ht="24">
      <c r="A115" s="33"/>
      <c r="B115" s="34"/>
      <c r="C115" s="207" t="s">
        <v>229</v>
      </c>
      <c r="D115" s="207" t="s">
        <v>340</v>
      </c>
      <c r="E115" s="208" t="s">
        <v>738</v>
      </c>
      <c r="F115" s="209" t="s">
        <v>739</v>
      </c>
      <c r="G115" s="210" t="s">
        <v>173</v>
      </c>
      <c r="H115" s="211">
        <v>2</v>
      </c>
      <c r="I115" s="212"/>
      <c r="J115" s="213">
        <f>ROUND(I115*H115,2)</f>
        <v>0</v>
      </c>
      <c r="K115" s="209" t="s">
        <v>174</v>
      </c>
      <c r="L115" s="38"/>
      <c r="M115" s="214" t="s">
        <v>35</v>
      </c>
      <c r="N115" s="215" t="s">
        <v>47</v>
      </c>
      <c r="O115" s="63"/>
      <c r="P115" s="171">
        <f>O115*H115</f>
        <v>0</v>
      </c>
      <c r="Q115" s="171">
        <v>0</v>
      </c>
      <c r="R115" s="171">
        <f>Q115*H115</f>
        <v>0</v>
      </c>
      <c r="S115" s="171">
        <v>0</v>
      </c>
      <c r="T115" s="172">
        <f>S115*H115</f>
        <v>0</v>
      </c>
      <c r="U115" s="33"/>
      <c r="V115" s="33"/>
      <c r="W115" s="33"/>
      <c r="X115" s="33"/>
      <c r="Y115" s="33"/>
      <c r="Z115" s="33"/>
      <c r="AA115" s="33"/>
      <c r="AB115" s="33"/>
      <c r="AC115" s="33"/>
      <c r="AD115" s="33"/>
      <c r="AE115" s="33"/>
      <c r="AR115" s="173" t="s">
        <v>177</v>
      </c>
      <c r="AT115" s="173" t="s">
        <v>340</v>
      </c>
      <c r="AU115" s="173" t="s">
        <v>85</v>
      </c>
      <c r="AY115" s="16" t="s">
        <v>176</v>
      </c>
      <c r="BE115" s="174">
        <f>IF(N115="základní",J115,0)</f>
        <v>0</v>
      </c>
      <c r="BF115" s="174">
        <f>IF(N115="snížená",J115,0)</f>
        <v>0</v>
      </c>
      <c r="BG115" s="174">
        <f>IF(N115="zákl. přenesená",J115,0)</f>
        <v>0</v>
      </c>
      <c r="BH115" s="174">
        <f>IF(N115="sníž. přenesená",J115,0)</f>
        <v>0</v>
      </c>
      <c r="BI115" s="174">
        <f>IF(N115="nulová",J115,0)</f>
        <v>0</v>
      </c>
      <c r="BJ115" s="16" t="s">
        <v>83</v>
      </c>
      <c r="BK115" s="174">
        <f>ROUND(I115*H115,2)</f>
        <v>0</v>
      </c>
      <c r="BL115" s="16" t="s">
        <v>177</v>
      </c>
      <c r="BM115" s="173" t="s">
        <v>740</v>
      </c>
    </row>
    <row r="116" spans="1:65" s="12" customFormat="1" ht="11.25">
      <c r="B116" s="175"/>
      <c r="C116" s="176"/>
      <c r="D116" s="177" t="s">
        <v>179</v>
      </c>
      <c r="E116" s="178" t="s">
        <v>35</v>
      </c>
      <c r="F116" s="179" t="s">
        <v>324</v>
      </c>
      <c r="G116" s="176"/>
      <c r="H116" s="180">
        <v>2</v>
      </c>
      <c r="I116" s="181"/>
      <c r="J116" s="176"/>
      <c r="K116" s="176"/>
      <c r="L116" s="182"/>
      <c r="M116" s="183"/>
      <c r="N116" s="184"/>
      <c r="O116" s="184"/>
      <c r="P116" s="184"/>
      <c r="Q116" s="184"/>
      <c r="R116" s="184"/>
      <c r="S116" s="184"/>
      <c r="T116" s="185"/>
      <c r="AT116" s="186" t="s">
        <v>179</v>
      </c>
      <c r="AU116" s="186" t="s">
        <v>85</v>
      </c>
      <c r="AV116" s="12" t="s">
        <v>85</v>
      </c>
      <c r="AW116" s="12" t="s">
        <v>37</v>
      </c>
      <c r="AX116" s="12" t="s">
        <v>83</v>
      </c>
      <c r="AY116" s="186" t="s">
        <v>176</v>
      </c>
    </row>
    <row r="117" spans="1:65" s="2" customFormat="1" ht="66.75" customHeight="1">
      <c r="A117" s="33"/>
      <c r="B117" s="34"/>
      <c r="C117" s="207" t="s">
        <v>234</v>
      </c>
      <c r="D117" s="207" t="s">
        <v>340</v>
      </c>
      <c r="E117" s="208" t="s">
        <v>618</v>
      </c>
      <c r="F117" s="209" t="s">
        <v>619</v>
      </c>
      <c r="G117" s="210" t="s">
        <v>257</v>
      </c>
      <c r="H117" s="211">
        <v>20</v>
      </c>
      <c r="I117" s="212"/>
      <c r="J117" s="213">
        <f>ROUND(I117*H117,2)</f>
        <v>0</v>
      </c>
      <c r="K117" s="209" t="s">
        <v>174</v>
      </c>
      <c r="L117" s="38"/>
      <c r="M117" s="214" t="s">
        <v>35</v>
      </c>
      <c r="N117" s="215" t="s">
        <v>47</v>
      </c>
      <c r="O117" s="63"/>
      <c r="P117" s="171">
        <f>O117*H117</f>
        <v>0</v>
      </c>
      <c r="Q117" s="171">
        <v>0</v>
      </c>
      <c r="R117" s="171">
        <f>Q117*H117</f>
        <v>0</v>
      </c>
      <c r="S117" s="171">
        <v>0</v>
      </c>
      <c r="T117" s="172">
        <f>S117*H117</f>
        <v>0</v>
      </c>
      <c r="U117" s="33"/>
      <c r="V117" s="33"/>
      <c r="W117" s="33"/>
      <c r="X117" s="33"/>
      <c r="Y117" s="33"/>
      <c r="Z117" s="33"/>
      <c r="AA117" s="33"/>
      <c r="AB117" s="33"/>
      <c r="AC117" s="33"/>
      <c r="AD117" s="33"/>
      <c r="AE117" s="33"/>
      <c r="AR117" s="173" t="s">
        <v>177</v>
      </c>
      <c r="AT117" s="173" t="s">
        <v>340</v>
      </c>
      <c r="AU117" s="173" t="s">
        <v>85</v>
      </c>
      <c r="AY117" s="16" t="s">
        <v>176</v>
      </c>
      <c r="BE117" s="174">
        <f>IF(N117="základní",J117,0)</f>
        <v>0</v>
      </c>
      <c r="BF117" s="174">
        <f>IF(N117="snížená",J117,0)</f>
        <v>0</v>
      </c>
      <c r="BG117" s="174">
        <f>IF(N117="zákl. přenesená",J117,0)</f>
        <v>0</v>
      </c>
      <c r="BH117" s="174">
        <f>IF(N117="sníž. přenesená",J117,0)</f>
        <v>0</v>
      </c>
      <c r="BI117" s="174">
        <f>IF(N117="nulová",J117,0)</f>
        <v>0</v>
      </c>
      <c r="BJ117" s="16" t="s">
        <v>83</v>
      </c>
      <c r="BK117" s="174">
        <f>ROUND(I117*H117,2)</f>
        <v>0</v>
      </c>
      <c r="BL117" s="16" t="s">
        <v>177</v>
      </c>
      <c r="BM117" s="173" t="s">
        <v>620</v>
      </c>
    </row>
    <row r="118" spans="1:65" s="2" customFormat="1" ht="19.5">
      <c r="A118" s="33"/>
      <c r="B118" s="34"/>
      <c r="C118" s="35"/>
      <c r="D118" s="177" t="s">
        <v>184</v>
      </c>
      <c r="E118" s="35"/>
      <c r="F118" s="187" t="s">
        <v>621</v>
      </c>
      <c r="G118" s="35"/>
      <c r="H118" s="35"/>
      <c r="I118" s="188"/>
      <c r="J118" s="35"/>
      <c r="K118" s="35"/>
      <c r="L118" s="38"/>
      <c r="M118" s="189"/>
      <c r="N118" s="190"/>
      <c r="O118" s="63"/>
      <c r="P118" s="63"/>
      <c r="Q118" s="63"/>
      <c r="R118" s="63"/>
      <c r="S118" s="63"/>
      <c r="T118" s="64"/>
      <c r="U118" s="33"/>
      <c r="V118" s="33"/>
      <c r="W118" s="33"/>
      <c r="X118" s="33"/>
      <c r="Y118" s="33"/>
      <c r="Z118" s="33"/>
      <c r="AA118" s="33"/>
      <c r="AB118" s="33"/>
      <c r="AC118" s="33"/>
      <c r="AD118" s="33"/>
      <c r="AE118" s="33"/>
      <c r="AT118" s="16" t="s">
        <v>184</v>
      </c>
      <c r="AU118" s="16" t="s">
        <v>85</v>
      </c>
    </row>
    <row r="119" spans="1:65" s="12" customFormat="1" ht="11.25">
      <c r="B119" s="175"/>
      <c r="C119" s="176"/>
      <c r="D119" s="177" t="s">
        <v>179</v>
      </c>
      <c r="E119" s="178" t="s">
        <v>35</v>
      </c>
      <c r="F119" s="179" t="s">
        <v>622</v>
      </c>
      <c r="G119" s="176"/>
      <c r="H119" s="180">
        <v>20</v>
      </c>
      <c r="I119" s="181"/>
      <c r="J119" s="176"/>
      <c r="K119" s="176"/>
      <c r="L119" s="182"/>
      <c r="M119" s="183"/>
      <c r="N119" s="184"/>
      <c r="O119" s="184"/>
      <c r="P119" s="184"/>
      <c r="Q119" s="184"/>
      <c r="R119" s="184"/>
      <c r="S119" s="184"/>
      <c r="T119" s="185"/>
      <c r="AT119" s="186" t="s">
        <v>179</v>
      </c>
      <c r="AU119" s="186" t="s">
        <v>85</v>
      </c>
      <c r="AV119" s="12" t="s">
        <v>85</v>
      </c>
      <c r="AW119" s="12" t="s">
        <v>37</v>
      </c>
      <c r="AX119" s="12" t="s">
        <v>83</v>
      </c>
      <c r="AY119" s="186" t="s">
        <v>176</v>
      </c>
    </row>
    <row r="120" spans="1:65" s="2" customFormat="1" ht="66.75" customHeight="1">
      <c r="A120" s="33"/>
      <c r="B120" s="34"/>
      <c r="C120" s="207" t="s">
        <v>241</v>
      </c>
      <c r="D120" s="207" t="s">
        <v>340</v>
      </c>
      <c r="E120" s="208" t="s">
        <v>623</v>
      </c>
      <c r="F120" s="209" t="s">
        <v>624</v>
      </c>
      <c r="G120" s="210" t="s">
        <v>173</v>
      </c>
      <c r="H120" s="211">
        <v>15</v>
      </c>
      <c r="I120" s="212"/>
      <c r="J120" s="213">
        <f>ROUND(I120*H120,2)</f>
        <v>0</v>
      </c>
      <c r="K120" s="209" t="s">
        <v>174</v>
      </c>
      <c r="L120" s="38"/>
      <c r="M120" s="214" t="s">
        <v>35</v>
      </c>
      <c r="N120" s="215" t="s">
        <v>47</v>
      </c>
      <c r="O120" s="63"/>
      <c r="P120" s="171">
        <f>O120*H120</f>
        <v>0</v>
      </c>
      <c r="Q120" s="171">
        <v>0</v>
      </c>
      <c r="R120" s="171">
        <f>Q120*H120</f>
        <v>0</v>
      </c>
      <c r="S120" s="171">
        <v>0</v>
      </c>
      <c r="T120" s="172">
        <f>S120*H120</f>
        <v>0</v>
      </c>
      <c r="U120" s="33"/>
      <c r="V120" s="33"/>
      <c r="W120" s="33"/>
      <c r="X120" s="33"/>
      <c r="Y120" s="33"/>
      <c r="Z120" s="33"/>
      <c r="AA120" s="33"/>
      <c r="AB120" s="33"/>
      <c r="AC120" s="33"/>
      <c r="AD120" s="33"/>
      <c r="AE120" s="33"/>
      <c r="AR120" s="173" t="s">
        <v>177</v>
      </c>
      <c r="AT120" s="173" t="s">
        <v>340</v>
      </c>
      <c r="AU120" s="173" t="s">
        <v>85</v>
      </c>
      <c r="AY120" s="16" t="s">
        <v>176</v>
      </c>
      <c r="BE120" s="174">
        <f>IF(N120="základní",J120,0)</f>
        <v>0</v>
      </c>
      <c r="BF120" s="174">
        <f>IF(N120="snížená",J120,0)</f>
        <v>0</v>
      </c>
      <c r="BG120" s="174">
        <f>IF(N120="zákl. přenesená",J120,0)</f>
        <v>0</v>
      </c>
      <c r="BH120" s="174">
        <f>IF(N120="sníž. přenesená",J120,0)</f>
        <v>0</v>
      </c>
      <c r="BI120" s="174">
        <f>IF(N120="nulová",J120,0)</f>
        <v>0</v>
      </c>
      <c r="BJ120" s="16" t="s">
        <v>83</v>
      </c>
      <c r="BK120" s="174">
        <f>ROUND(I120*H120,2)</f>
        <v>0</v>
      </c>
      <c r="BL120" s="16" t="s">
        <v>177</v>
      </c>
      <c r="BM120" s="173" t="s">
        <v>625</v>
      </c>
    </row>
    <row r="121" spans="1:65" s="12" customFormat="1" ht="11.25">
      <c r="B121" s="175"/>
      <c r="C121" s="176"/>
      <c r="D121" s="177" t="s">
        <v>179</v>
      </c>
      <c r="E121" s="178" t="s">
        <v>35</v>
      </c>
      <c r="F121" s="179" t="s">
        <v>741</v>
      </c>
      <c r="G121" s="176"/>
      <c r="H121" s="180">
        <v>15</v>
      </c>
      <c r="I121" s="181"/>
      <c r="J121" s="176"/>
      <c r="K121" s="176"/>
      <c r="L121" s="182"/>
      <c r="M121" s="183"/>
      <c r="N121" s="184"/>
      <c r="O121" s="184"/>
      <c r="P121" s="184"/>
      <c r="Q121" s="184"/>
      <c r="R121" s="184"/>
      <c r="S121" s="184"/>
      <c r="T121" s="185"/>
      <c r="AT121" s="186" t="s">
        <v>179</v>
      </c>
      <c r="AU121" s="186" t="s">
        <v>85</v>
      </c>
      <c r="AV121" s="12" t="s">
        <v>85</v>
      </c>
      <c r="AW121" s="12" t="s">
        <v>37</v>
      </c>
      <c r="AX121" s="12" t="s">
        <v>83</v>
      </c>
      <c r="AY121" s="186" t="s">
        <v>176</v>
      </c>
    </row>
    <row r="122" spans="1:65" s="2" customFormat="1" ht="36">
      <c r="A122" s="33"/>
      <c r="B122" s="34"/>
      <c r="C122" s="207" t="s">
        <v>249</v>
      </c>
      <c r="D122" s="207" t="s">
        <v>340</v>
      </c>
      <c r="E122" s="208" t="s">
        <v>742</v>
      </c>
      <c r="F122" s="209" t="s">
        <v>743</v>
      </c>
      <c r="G122" s="210" t="s">
        <v>237</v>
      </c>
      <c r="H122" s="211">
        <v>7.2</v>
      </c>
      <c r="I122" s="212"/>
      <c r="J122" s="213">
        <f>ROUND(I122*H122,2)</f>
        <v>0</v>
      </c>
      <c r="K122" s="209" t="s">
        <v>174</v>
      </c>
      <c r="L122" s="38"/>
      <c r="M122" s="214" t="s">
        <v>35</v>
      </c>
      <c r="N122" s="215" t="s">
        <v>47</v>
      </c>
      <c r="O122" s="63"/>
      <c r="P122" s="171">
        <f>O122*H122</f>
        <v>0</v>
      </c>
      <c r="Q122" s="171">
        <v>0</v>
      </c>
      <c r="R122" s="171">
        <f>Q122*H122</f>
        <v>0</v>
      </c>
      <c r="S122" s="171">
        <v>0</v>
      </c>
      <c r="T122" s="172">
        <f>S122*H122</f>
        <v>0</v>
      </c>
      <c r="U122" s="33"/>
      <c r="V122" s="33"/>
      <c r="W122" s="33"/>
      <c r="X122" s="33"/>
      <c r="Y122" s="33"/>
      <c r="Z122" s="33"/>
      <c r="AA122" s="33"/>
      <c r="AB122" s="33"/>
      <c r="AC122" s="33"/>
      <c r="AD122" s="33"/>
      <c r="AE122" s="33"/>
      <c r="AR122" s="173" t="s">
        <v>177</v>
      </c>
      <c r="AT122" s="173" t="s">
        <v>340</v>
      </c>
      <c r="AU122" s="173" t="s">
        <v>85</v>
      </c>
      <c r="AY122" s="16" t="s">
        <v>176</v>
      </c>
      <c r="BE122" s="174">
        <f>IF(N122="základní",J122,0)</f>
        <v>0</v>
      </c>
      <c r="BF122" s="174">
        <f>IF(N122="snížená",J122,0)</f>
        <v>0</v>
      </c>
      <c r="BG122" s="174">
        <f>IF(N122="zákl. přenesená",J122,0)</f>
        <v>0</v>
      </c>
      <c r="BH122" s="174">
        <f>IF(N122="sníž. přenesená",J122,0)</f>
        <v>0</v>
      </c>
      <c r="BI122" s="174">
        <f>IF(N122="nulová",J122,0)</f>
        <v>0</v>
      </c>
      <c r="BJ122" s="16" t="s">
        <v>83</v>
      </c>
      <c r="BK122" s="174">
        <f>ROUND(I122*H122,2)</f>
        <v>0</v>
      </c>
      <c r="BL122" s="16" t="s">
        <v>177</v>
      </c>
      <c r="BM122" s="173" t="s">
        <v>744</v>
      </c>
    </row>
    <row r="123" spans="1:65" s="12" customFormat="1" ht="11.25">
      <c r="B123" s="175"/>
      <c r="C123" s="176"/>
      <c r="D123" s="177" t="s">
        <v>179</v>
      </c>
      <c r="E123" s="178" t="s">
        <v>35</v>
      </c>
      <c r="F123" s="179" t="s">
        <v>631</v>
      </c>
      <c r="G123" s="176"/>
      <c r="H123" s="180">
        <v>7.2</v>
      </c>
      <c r="I123" s="181"/>
      <c r="J123" s="176"/>
      <c r="K123" s="176"/>
      <c r="L123" s="182"/>
      <c r="M123" s="183"/>
      <c r="N123" s="184"/>
      <c r="O123" s="184"/>
      <c r="P123" s="184"/>
      <c r="Q123" s="184"/>
      <c r="R123" s="184"/>
      <c r="S123" s="184"/>
      <c r="T123" s="185"/>
      <c r="AT123" s="186" t="s">
        <v>179</v>
      </c>
      <c r="AU123" s="186" t="s">
        <v>85</v>
      </c>
      <c r="AV123" s="12" t="s">
        <v>85</v>
      </c>
      <c r="AW123" s="12" t="s">
        <v>37</v>
      </c>
      <c r="AX123" s="12" t="s">
        <v>83</v>
      </c>
      <c r="AY123" s="186" t="s">
        <v>176</v>
      </c>
    </row>
    <row r="124" spans="1:65" s="2" customFormat="1" ht="24">
      <c r="A124" s="33"/>
      <c r="B124" s="34"/>
      <c r="C124" s="207" t="s">
        <v>8</v>
      </c>
      <c r="D124" s="207" t="s">
        <v>340</v>
      </c>
      <c r="E124" s="208" t="s">
        <v>632</v>
      </c>
      <c r="F124" s="209" t="s">
        <v>633</v>
      </c>
      <c r="G124" s="210" t="s">
        <v>173</v>
      </c>
      <c r="H124" s="211">
        <v>2</v>
      </c>
      <c r="I124" s="212"/>
      <c r="J124" s="213">
        <f>ROUND(I124*H124,2)</f>
        <v>0</v>
      </c>
      <c r="K124" s="209" t="s">
        <v>174</v>
      </c>
      <c r="L124" s="38"/>
      <c r="M124" s="214" t="s">
        <v>35</v>
      </c>
      <c r="N124" s="215" t="s">
        <v>47</v>
      </c>
      <c r="O124" s="63"/>
      <c r="P124" s="171">
        <f>O124*H124</f>
        <v>0</v>
      </c>
      <c r="Q124" s="171">
        <v>0</v>
      </c>
      <c r="R124" s="171">
        <f>Q124*H124</f>
        <v>0</v>
      </c>
      <c r="S124" s="171">
        <v>0</v>
      </c>
      <c r="T124" s="172">
        <f>S124*H124</f>
        <v>0</v>
      </c>
      <c r="U124" s="33"/>
      <c r="V124" s="33"/>
      <c r="W124" s="33"/>
      <c r="X124" s="33"/>
      <c r="Y124" s="33"/>
      <c r="Z124" s="33"/>
      <c r="AA124" s="33"/>
      <c r="AB124" s="33"/>
      <c r="AC124" s="33"/>
      <c r="AD124" s="33"/>
      <c r="AE124" s="33"/>
      <c r="AR124" s="173" t="s">
        <v>177</v>
      </c>
      <c r="AT124" s="173" t="s">
        <v>340</v>
      </c>
      <c r="AU124" s="173" t="s">
        <v>85</v>
      </c>
      <c r="AY124" s="16" t="s">
        <v>176</v>
      </c>
      <c r="BE124" s="174">
        <f>IF(N124="základní",J124,0)</f>
        <v>0</v>
      </c>
      <c r="BF124" s="174">
        <f>IF(N124="snížená",J124,0)</f>
        <v>0</v>
      </c>
      <c r="BG124" s="174">
        <f>IF(N124="zákl. přenesená",J124,0)</f>
        <v>0</v>
      </c>
      <c r="BH124" s="174">
        <f>IF(N124="sníž. přenesená",J124,0)</f>
        <v>0</v>
      </c>
      <c r="BI124" s="174">
        <f>IF(N124="nulová",J124,0)</f>
        <v>0</v>
      </c>
      <c r="BJ124" s="16" t="s">
        <v>83</v>
      </c>
      <c r="BK124" s="174">
        <f>ROUND(I124*H124,2)</f>
        <v>0</v>
      </c>
      <c r="BL124" s="16" t="s">
        <v>177</v>
      </c>
      <c r="BM124" s="173" t="s">
        <v>634</v>
      </c>
    </row>
    <row r="125" spans="1:65" s="12" customFormat="1" ht="11.25">
      <c r="B125" s="175"/>
      <c r="C125" s="176"/>
      <c r="D125" s="177" t="s">
        <v>179</v>
      </c>
      <c r="E125" s="178" t="s">
        <v>35</v>
      </c>
      <c r="F125" s="179" t="s">
        <v>324</v>
      </c>
      <c r="G125" s="176"/>
      <c r="H125" s="180">
        <v>2</v>
      </c>
      <c r="I125" s="181"/>
      <c r="J125" s="176"/>
      <c r="K125" s="176"/>
      <c r="L125" s="182"/>
      <c r="M125" s="183"/>
      <c r="N125" s="184"/>
      <c r="O125" s="184"/>
      <c r="P125" s="184"/>
      <c r="Q125" s="184"/>
      <c r="R125" s="184"/>
      <c r="S125" s="184"/>
      <c r="T125" s="185"/>
      <c r="AT125" s="186" t="s">
        <v>179</v>
      </c>
      <c r="AU125" s="186" t="s">
        <v>85</v>
      </c>
      <c r="AV125" s="12" t="s">
        <v>85</v>
      </c>
      <c r="AW125" s="12" t="s">
        <v>37</v>
      </c>
      <c r="AX125" s="12" t="s">
        <v>83</v>
      </c>
      <c r="AY125" s="186" t="s">
        <v>176</v>
      </c>
    </row>
    <row r="126" spans="1:65" s="2" customFormat="1" ht="44.25" customHeight="1">
      <c r="A126" s="33"/>
      <c r="B126" s="34"/>
      <c r="C126" s="207" t="s">
        <v>261</v>
      </c>
      <c r="D126" s="207" t="s">
        <v>340</v>
      </c>
      <c r="E126" s="208" t="s">
        <v>745</v>
      </c>
      <c r="F126" s="209" t="s">
        <v>746</v>
      </c>
      <c r="G126" s="210" t="s">
        <v>597</v>
      </c>
      <c r="H126" s="211">
        <v>17.5</v>
      </c>
      <c r="I126" s="212"/>
      <c r="J126" s="213">
        <f>ROUND(I126*H126,2)</f>
        <v>0</v>
      </c>
      <c r="K126" s="209" t="s">
        <v>174</v>
      </c>
      <c r="L126" s="38"/>
      <c r="M126" s="214" t="s">
        <v>35</v>
      </c>
      <c r="N126" s="215" t="s">
        <v>47</v>
      </c>
      <c r="O126" s="63"/>
      <c r="P126" s="171">
        <f>O126*H126</f>
        <v>0</v>
      </c>
      <c r="Q126" s="171">
        <v>0</v>
      </c>
      <c r="R126" s="171">
        <f>Q126*H126</f>
        <v>0</v>
      </c>
      <c r="S126" s="171">
        <v>0</v>
      </c>
      <c r="T126" s="172">
        <f>S126*H126</f>
        <v>0</v>
      </c>
      <c r="U126" s="33"/>
      <c r="V126" s="33"/>
      <c r="W126" s="33"/>
      <c r="X126" s="33"/>
      <c r="Y126" s="33"/>
      <c r="Z126" s="33"/>
      <c r="AA126" s="33"/>
      <c r="AB126" s="33"/>
      <c r="AC126" s="33"/>
      <c r="AD126" s="33"/>
      <c r="AE126" s="33"/>
      <c r="AR126" s="173" t="s">
        <v>177</v>
      </c>
      <c r="AT126" s="173" t="s">
        <v>340</v>
      </c>
      <c r="AU126" s="173" t="s">
        <v>85</v>
      </c>
      <c r="AY126" s="16" t="s">
        <v>176</v>
      </c>
      <c r="BE126" s="174">
        <f>IF(N126="základní",J126,0)</f>
        <v>0</v>
      </c>
      <c r="BF126" s="174">
        <f>IF(N126="snížená",J126,0)</f>
        <v>0</v>
      </c>
      <c r="BG126" s="174">
        <f>IF(N126="zákl. přenesená",J126,0)</f>
        <v>0</v>
      </c>
      <c r="BH126" s="174">
        <f>IF(N126="sníž. přenesená",J126,0)</f>
        <v>0</v>
      </c>
      <c r="BI126" s="174">
        <f>IF(N126="nulová",J126,0)</f>
        <v>0</v>
      </c>
      <c r="BJ126" s="16" t="s">
        <v>83</v>
      </c>
      <c r="BK126" s="174">
        <f>ROUND(I126*H126,2)</f>
        <v>0</v>
      </c>
      <c r="BL126" s="16" t="s">
        <v>177</v>
      </c>
      <c r="BM126" s="173" t="s">
        <v>747</v>
      </c>
    </row>
    <row r="127" spans="1:65" s="12" customFormat="1" ht="11.25">
      <c r="B127" s="175"/>
      <c r="C127" s="176"/>
      <c r="D127" s="177" t="s">
        <v>179</v>
      </c>
      <c r="E127" s="178" t="s">
        <v>35</v>
      </c>
      <c r="F127" s="179" t="s">
        <v>748</v>
      </c>
      <c r="G127" s="176"/>
      <c r="H127" s="180">
        <v>17.5</v>
      </c>
      <c r="I127" s="181"/>
      <c r="J127" s="176"/>
      <c r="K127" s="176"/>
      <c r="L127" s="182"/>
      <c r="M127" s="183"/>
      <c r="N127" s="184"/>
      <c r="O127" s="184"/>
      <c r="P127" s="184"/>
      <c r="Q127" s="184"/>
      <c r="R127" s="184"/>
      <c r="S127" s="184"/>
      <c r="T127" s="185"/>
      <c r="AT127" s="186" t="s">
        <v>179</v>
      </c>
      <c r="AU127" s="186" t="s">
        <v>85</v>
      </c>
      <c r="AV127" s="12" t="s">
        <v>85</v>
      </c>
      <c r="AW127" s="12" t="s">
        <v>37</v>
      </c>
      <c r="AX127" s="12" t="s">
        <v>83</v>
      </c>
      <c r="AY127" s="186" t="s">
        <v>176</v>
      </c>
    </row>
    <row r="128" spans="1:65" s="2" customFormat="1" ht="24">
      <c r="A128" s="33"/>
      <c r="B128" s="34"/>
      <c r="C128" s="207" t="s">
        <v>266</v>
      </c>
      <c r="D128" s="207" t="s">
        <v>340</v>
      </c>
      <c r="E128" s="208" t="s">
        <v>442</v>
      </c>
      <c r="F128" s="209" t="s">
        <v>443</v>
      </c>
      <c r="G128" s="210" t="s">
        <v>173</v>
      </c>
      <c r="H128" s="211">
        <v>13</v>
      </c>
      <c r="I128" s="212"/>
      <c r="J128" s="213">
        <f>ROUND(I128*H128,2)</f>
        <v>0</v>
      </c>
      <c r="K128" s="209" t="s">
        <v>174</v>
      </c>
      <c r="L128" s="38"/>
      <c r="M128" s="214" t="s">
        <v>35</v>
      </c>
      <c r="N128" s="215" t="s">
        <v>47</v>
      </c>
      <c r="O128" s="63"/>
      <c r="P128" s="171">
        <f>O128*H128</f>
        <v>0</v>
      </c>
      <c r="Q128" s="171">
        <v>0</v>
      </c>
      <c r="R128" s="171">
        <f>Q128*H128</f>
        <v>0</v>
      </c>
      <c r="S128" s="171">
        <v>0</v>
      </c>
      <c r="T128" s="172">
        <f>S128*H128</f>
        <v>0</v>
      </c>
      <c r="U128" s="33"/>
      <c r="V128" s="33"/>
      <c r="W128" s="33"/>
      <c r="X128" s="33"/>
      <c r="Y128" s="33"/>
      <c r="Z128" s="33"/>
      <c r="AA128" s="33"/>
      <c r="AB128" s="33"/>
      <c r="AC128" s="33"/>
      <c r="AD128" s="33"/>
      <c r="AE128" s="33"/>
      <c r="AR128" s="173" t="s">
        <v>177</v>
      </c>
      <c r="AT128" s="173" t="s">
        <v>340</v>
      </c>
      <c r="AU128" s="173" t="s">
        <v>85</v>
      </c>
      <c r="AY128" s="16" t="s">
        <v>176</v>
      </c>
      <c r="BE128" s="174">
        <f>IF(N128="základní",J128,0)</f>
        <v>0</v>
      </c>
      <c r="BF128" s="174">
        <f>IF(N128="snížená",J128,0)</f>
        <v>0</v>
      </c>
      <c r="BG128" s="174">
        <f>IF(N128="zákl. přenesená",J128,0)</f>
        <v>0</v>
      </c>
      <c r="BH128" s="174">
        <f>IF(N128="sníž. přenesená",J128,0)</f>
        <v>0</v>
      </c>
      <c r="BI128" s="174">
        <f>IF(N128="nulová",J128,0)</f>
        <v>0</v>
      </c>
      <c r="BJ128" s="16" t="s">
        <v>83</v>
      </c>
      <c r="BK128" s="174">
        <f>ROUND(I128*H128,2)</f>
        <v>0</v>
      </c>
      <c r="BL128" s="16" t="s">
        <v>177</v>
      </c>
      <c r="BM128" s="173" t="s">
        <v>444</v>
      </c>
    </row>
    <row r="129" spans="1:65" s="12" customFormat="1" ht="11.25">
      <c r="B129" s="175"/>
      <c r="C129" s="176"/>
      <c r="D129" s="177" t="s">
        <v>179</v>
      </c>
      <c r="E129" s="178" t="s">
        <v>35</v>
      </c>
      <c r="F129" s="179" t="s">
        <v>626</v>
      </c>
      <c r="G129" s="176"/>
      <c r="H129" s="180">
        <v>13</v>
      </c>
      <c r="I129" s="181"/>
      <c r="J129" s="176"/>
      <c r="K129" s="176"/>
      <c r="L129" s="182"/>
      <c r="M129" s="183"/>
      <c r="N129" s="184"/>
      <c r="O129" s="184"/>
      <c r="P129" s="184"/>
      <c r="Q129" s="184"/>
      <c r="R129" s="184"/>
      <c r="S129" s="184"/>
      <c r="T129" s="185"/>
      <c r="AT129" s="186" t="s">
        <v>179</v>
      </c>
      <c r="AU129" s="186" t="s">
        <v>85</v>
      </c>
      <c r="AV129" s="12" t="s">
        <v>85</v>
      </c>
      <c r="AW129" s="12" t="s">
        <v>37</v>
      </c>
      <c r="AX129" s="12" t="s">
        <v>83</v>
      </c>
      <c r="AY129" s="186" t="s">
        <v>176</v>
      </c>
    </row>
    <row r="130" spans="1:65" s="2" customFormat="1" ht="48">
      <c r="A130" s="33"/>
      <c r="B130" s="34"/>
      <c r="C130" s="207" t="s">
        <v>271</v>
      </c>
      <c r="D130" s="207" t="s">
        <v>340</v>
      </c>
      <c r="E130" s="208" t="s">
        <v>749</v>
      </c>
      <c r="F130" s="209" t="s">
        <v>750</v>
      </c>
      <c r="G130" s="210" t="s">
        <v>237</v>
      </c>
      <c r="H130" s="211">
        <v>10</v>
      </c>
      <c r="I130" s="212"/>
      <c r="J130" s="213">
        <f>ROUND(I130*H130,2)</f>
        <v>0</v>
      </c>
      <c r="K130" s="209" t="s">
        <v>174</v>
      </c>
      <c r="L130" s="38"/>
      <c r="M130" s="214" t="s">
        <v>35</v>
      </c>
      <c r="N130" s="215" t="s">
        <v>47</v>
      </c>
      <c r="O130" s="63"/>
      <c r="P130" s="171">
        <f>O130*H130</f>
        <v>0</v>
      </c>
      <c r="Q130" s="171">
        <v>0</v>
      </c>
      <c r="R130" s="171">
        <f>Q130*H130</f>
        <v>0</v>
      </c>
      <c r="S130" s="171">
        <v>0</v>
      </c>
      <c r="T130" s="172">
        <f>S130*H130</f>
        <v>0</v>
      </c>
      <c r="U130" s="33"/>
      <c r="V130" s="33"/>
      <c r="W130" s="33"/>
      <c r="X130" s="33"/>
      <c r="Y130" s="33"/>
      <c r="Z130" s="33"/>
      <c r="AA130" s="33"/>
      <c r="AB130" s="33"/>
      <c r="AC130" s="33"/>
      <c r="AD130" s="33"/>
      <c r="AE130" s="33"/>
      <c r="AR130" s="173" t="s">
        <v>177</v>
      </c>
      <c r="AT130" s="173" t="s">
        <v>340</v>
      </c>
      <c r="AU130" s="173" t="s">
        <v>85</v>
      </c>
      <c r="AY130" s="16" t="s">
        <v>176</v>
      </c>
      <c r="BE130" s="174">
        <f>IF(N130="základní",J130,0)</f>
        <v>0</v>
      </c>
      <c r="BF130" s="174">
        <f>IF(N130="snížená",J130,0)</f>
        <v>0</v>
      </c>
      <c r="BG130" s="174">
        <f>IF(N130="zákl. přenesená",J130,0)</f>
        <v>0</v>
      </c>
      <c r="BH130" s="174">
        <f>IF(N130="sníž. přenesená",J130,0)</f>
        <v>0</v>
      </c>
      <c r="BI130" s="174">
        <f>IF(N130="nulová",J130,0)</f>
        <v>0</v>
      </c>
      <c r="BJ130" s="16" t="s">
        <v>83</v>
      </c>
      <c r="BK130" s="174">
        <f>ROUND(I130*H130,2)</f>
        <v>0</v>
      </c>
      <c r="BL130" s="16" t="s">
        <v>177</v>
      </c>
      <c r="BM130" s="173" t="s">
        <v>751</v>
      </c>
    </row>
    <row r="131" spans="1:65" s="2" customFormat="1" ht="19.5">
      <c r="A131" s="33"/>
      <c r="B131" s="34"/>
      <c r="C131" s="35"/>
      <c r="D131" s="177" t="s">
        <v>184</v>
      </c>
      <c r="E131" s="35"/>
      <c r="F131" s="187" t="s">
        <v>752</v>
      </c>
      <c r="G131" s="35"/>
      <c r="H131" s="35"/>
      <c r="I131" s="188"/>
      <c r="J131" s="35"/>
      <c r="K131" s="35"/>
      <c r="L131" s="38"/>
      <c r="M131" s="189"/>
      <c r="N131" s="190"/>
      <c r="O131" s="63"/>
      <c r="P131" s="63"/>
      <c r="Q131" s="63"/>
      <c r="R131" s="63"/>
      <c r="S131" s="63"/>
      <c r="T131" s="64"/>
      <c r="U131" s="33"/>
      <c r="V131" s="33"/>
      <c r="W131" s="33"/>
      <c r="X131" s="33"/>
      <c r="Y131" s="33"/>
      <c r="Z131" s="33"/>
      <c r="AA131" s="33"/>
      <c r="AB131" s="33"/>
      <c r="AC131" s="33"/>
      <c r="AD131" s="33"/>
      <c r="AE131" s="33"/>
      <c r="AT131" s="16" t="s">
        <v>184</v>
      </c>
      <c r="AU131" s="16" t="s">
        <v>85</v>
      </c>
    </row>
    <row r="132" spans="1:65" s="12" customFormat="1" ht="11.25">
      <c r="B132" s="175"/>
      <c r="C132" s="176"/>
      <c r="D132" s="177" t="s">
        <v>179</v>
      </c>
      <c r="E132" s="178" t="s">
        <v>35</v>
      </c>
      <c r="F132" s="179" t="s">
        <v>685</v>
      </c>
      <c r="G132" s="176"/>
      <c r="H132" s="180">
        <v>10</v>
      </c>
      <c r="I132" s="181"/>
      <c r="J132" s="176"/>
      <c r="K132" s="176"/>
      <c r="L132" s="182"/>
      <c r="M132" s="183"/>
      <c r="N132" s="184"/>
      <c r="O132" s="184"/>
      <c r="P132" s="184"/>
      <c r="Q132" s="184"/>
      <c r="R132" s="184"/>
      <c r="S132" s="184"/>
      <c r="T132" s="185"/>
      <c r="AT132" s="186" t="s">
        <v>179</v>
      </c>
      <c r="AU132" s="186" t="s">
        <v>85</v>
      </c>
      <c r="AV132" s="12" t="s">
        <v>85</v>
      </c>
      <c r="AW132" s="12" t="s">
        <v>37</v>
      </c>
      <c r="AX132" s="12" t="s">
        <v>83</v>
      </c>
      <c r="AY132" s="186" t="s">
        <v>176</v>
      </c>
    </row>
    <row r="133" spans="1:65" s="2" customFormat="1" ht="36">
      <c r="A133" s="33"/>
      <c r="B133" s="34"/>
      <c r="C133" s="207" t="s">
        <v>275</v>
      </c>
      <c r="D133" s="207" t="s">
        <v>340</v>
      </c>
      <c r="E133" s="208" t="s">
        <v>640</v>
      </c>
      <c r="F133" s="209" t="s">
        <v>641</v>
      </c>
      <c r="G133" s="210" t="s">
        <v>257</v>
      </c>
      <c r="H133" s="211">
        <v>2.75</v>
      </c>
      <c r="I133" s="212"/>
      <c r="J133" s="213">
        <f>ROUND(I133*H133,2)</f>
        <v>0</v>
      </c>
      <c r="K133" s="209" t="s">
        <v>174</v>
      </c>
      <c r="L133" s="38"/>
      <c r="M133" s="214" t="s">
        <v>35</v>
      </c>
      <c r="N133" s="215" t="s">
        <v>47</v>
      </c>
      <c r="O133" s="63"/>
      <c r="P133" s="171">
        <f>O133*H133</f>
        <v>0</v>
      </c>
      <c r="Q133" s="171">
        <v>0</v>
      </c>
      <c r="R133" s="171">
        <f>Q133*H133</f>
        <v>0</v>
      </c>
      <c r="S133" s="171">
        <v>0</v>
      </c>
      <c r="T133" s="172">
        <f>S133*H133</f>
        <v>0</v>
      </c>
      <c r="U133" s="33"/>
      <c r="V133" s="33"/>
      <c r="W133" s="33"/>
      <c r="X133" s="33"/>
      <c r="Y133" s="33"/>
      <c r="Z133" s="33"/>
      <c r="AA133" s="33"/>
      <c r="AB133" s="33"/>
      <c r="AC133" s="33"/>
      <c r="AD133" s="33"/>
      <c r="AE133" s="33"/>
      <c r="AR133" s="173" t="s">
        <v>177</v>
      </c>
      <c r="AT133" s="173" t="s">
        <v>340</v>
      </c>
      <c r="AU133" s="173" t="s">
        <v>85</v>
      </c>
      <c r="AY133" s="16" t="s">
        <v>176</v>
      </c>
      <c r="BE133" s="174">
        <f>IF(N133="základní",J133,0)</f>
        <v>0</v>
      </c>
      <c r="BF133" s="174">
        <f>IF(N133="snížená",J133,0)</f>
        <v>0</v>
      </c>
      <c r="BG133" s="174">
        <f>IF(N133="zákl. přenesená",J133,0)</f>
        <v>0</v>
      </c>
      <c r="BH133" s="174">
        <f>IF(N133="sníž. přenesená",J133,0)</f>
        <v>0</v>
      </c>
      <c r="BI133" s="174">
        <f>IF(N133="nulová",J133,0)</f>
        <v>0</v>
      </c>
      <c r="BJ133" s="16" t="s">
        <v>83</v>
      </c>
      <c r="BK133" s="174">
        <f>ROUND(I133*H133,2)</f>
        <v>0</v>
      </c>
      <c r="BL133" s="16" t="s">
        <v>177</v>
      </c>
      <c r="BM133" s="173" t="s">
        <v>642</v>
      </c>
    </row>
    <row r="134" spans="1:65" s="2" customFormat="1" ht="19.5">
      <c r="A134" s="33"/>
      <c r="B134" s="34"/>
      <c r="C134" s="35"/>
      <c r="D134" s="177" t="s">
        <v>184</v>
      </c>
      <c r="E134" s="35"/>
      <c r="F134" s="187" t="s">
        <v>752</v>
      </c>
      <c r="G134" s="35"/>
      <c r="H134" s="35"/>
      <c r="I134" s="188"/>
      <c r="J134" s="35"/>
      <c r="K134" s="35"/>
      <c r="L134" s="38"/>
      <c r="M134" s="189"/>
      <c r="N134" s="190"/>
      <c r="O134" s="63"/>
      <c r="P134" s="63"/>
      <c r="Q134" s="63"/>
      <c r="R134" s="63"/>
      <c r="S134" s="63"/>
      <c r="T134" s="64"/>
      <c r="U134" s="33"/>
      <c r="V134" s="33"/>
      <c r="W134" s="33"/>
      <c r="X134" s="33"/>
      <c r="Y134" s="33"/>
      <c r="Z134" s="33"/>
      <c r="AA134" s="33"/>
      <c r="AB134" s="33"/>
      <c r="AC134" s="33"/>
      <c r="AD134" s="33"/>
      <c r="AE134" s="33"/>
      <c r="AT134" s="16" t="s">
        <v>184</v>
      </c>
      <c r="AU134" s="16" t="s">
        <v>85</v>
      </c>
    </row>
    <row r="135" spans="1:65" s="12" customFormat="1" ht="11.25">
      <c r="B135" s="175"/>
      <c r="C135" s="176"/>
      <c r="D135" s="177" t="s">
        <v>179</v>
      </c>
      <c r="E135" s="178" t="s">
        <v>35</v>
      </c>
      <c r="F135" s="179" t="s">
        <v>753</v>
      </c>
      <c r="G135" s="176"/>
      <c r="H135" s="180">
        <v>2.75</v>
      </c>
      <c r="I135" s="181"/>
      <c r="J135" s="176"/>
      <c r="K135" s="176"/>
      <c r="L135" s="182"/>
      <c r="M135" s="183"/>
      <c r="N135" s="184"/>
      <c r="O135" s="184"/>
      <c r="P135" s="184"/>
      <c r="Q135" s="184"/>
      <c r="R135" s="184"/>
      <c r="S135" s="184"/>
      <c r="T135" s="185"/>
      <c r="AT135" s="186" t="s">
        <v>179</v>
      </c>
      <c r="AU135" s="186" t="s">
        <v>85</v>
      </c>
      <c r="AV135" s="12" t="s">
        <v>85</v>
      </c>
      <c r="AW135" s="12" t="s">
        <v>37</v>
      </c>
      <c r="AX135" s="12" t="s">
        <v>83</v>
      </c>
      <c r="AY135" s="186" t="s">
        <v>176</v>
      </c>
    </row>
    <row r="136" spans="1:65" s="13" customFormat="1" ht="25.9" customHeight="1">
      <c r="B136" s="191"/>
      <c r="C136" s="192"/>
      <c r="D136" s="193" t="s">
        <v>75</v>
      </c>
      <c r="E136" s="194" t="s">
        <v>475</v>
      </c>
      <c r="F136" s="194" t="s">
        <v>476</v>
      </c>
      <c r="G136" s="192"/>
      <c r="H136" s="192"/>
      <c r="I136" s="195"/>
      <c r="J136" s="196">
        <f>BK136</f>
        <v>0</v>
      </c>
      <c r="K136" s="192"/>
      <c r="L136" s="197"/>
      <c r="M136" s="198"/>
      <c r="N136" s="199"/>
      <c r="O136" s="199"/>
      <c r="P136" s="200">
        <f>SUM(P137:P168)</f>
        <v>0</v>
      </c>
      <c r="Q136" s="199"/>
      <c r="R136" s="200">
        <f>SUM(R137:R168)</f>
        <v>0</v>
      </c>
      <c r="S136" s="199"/>
      <c r="T136" s="201">
        <f>SUM(T137:T168)</f>
        <v>0</v>
      </c>
      <c r="AR136" s="202" t="s">
        <v>177</v>
      </c>
      <c r="AT136" s="203" t="s">
        <v>75</v>
      </c>
      <c r="AU136" s="203" t="s">
        <v>76</v>
      </c>
      <c r="AY136" s="202" t="s">
        <v>176</v>
      </c>
      <c r="BK136" s="204">
        <f>SUM(BK137:BK168)</f>
        <v>0</v>
      </c>
    </row>
    <row r="137" spans="1:65" s="2" customFormat="1" ht="66.75" customHeight="1">
      <c r="A137" s="33"/>
      <c r="B137" s="34"/>
      <c r="C137" s="207" t="s">
        <v>279</v>
      </c>
      <c r="D137" s="207" t="s">
        <v>340</v>
      </c>
      <c r="E137" s="208" t="s">
        <v>754</v>
      </c>
      <c r="F137" s="209" t="s">
        <v>755</v>
      </c>
      <c r="G137" s="210" t="s">
        <v>244</v>
      </c>
      <c r="H137" s="211">
        <v>7.8789999999999996</v>
      </c>
      <c r="I137" s="212"/>
      <c r="J137" s="213">
        <f>ROUND(I137*H137,2)</f>
        <v>0</v>
      </c>
      <c r="K137" s="209" t="s">
        <v>174</v>
      </c>
      <c r="L137" s="38"/>
      <c r="M137" s="214" t="s">
        <v>35</v>
      </c>
      <c r="N137" s="215" t="s">
        <v>47</v>
      </c>
      <c r="O137" s="63"/>
      <c r="P137" s="171">
        <f>O137*H137</f>
        <v>0</v>
      </c>
      <c r="Q137" s="171">
        <v>0</v>
      </c>
      <c r="R137" s="171">
        <f>Q137*H137</f>
        <v>0</v>
      </c>
      <c r="S137" s="171">
        <v>0</v>
      </c>
      <c r="T137" s="172">
        <f>S137*H137</f>
        <v>0</v>
      </c>
      <c r="U137" s="33"/>
      <c r="V137" s="33"/>
      <c r="W137" s="33"/>
      <c r="X137" s="33"/>
      <c r="Y137" s="33"/>
      <c r="Z137" s="33"/>
      <c r="AA137" s="33"/>
      <c r="AB137" s="33"/>
      <c r="AC137" s="33"/>
      <c r="AD137" s="33"/>
      <c r="AE137" s="33"/>
      <c r="AR137" s="173" t="s">
        <v>480</v>
      </c>
      <c r="AT137" s="173" t="s">
        <v>340</v>
      </c>
      <c r="AU137" s="173" t="s">
        <v>83</v>
      </c>
      <c r="AY137" s="16" t="s">
        <v>176</v>
      </c>
      <c r="BE137" s="174">
        <f>IF(N137="základní",J137,0)</f>
        <v>0</v>
      </c>
      <c r="BF137" s="174">
        <f>IF(N137="snížená",J137,0)</f>
        <v>0</v>
      </c>
      <c r="BG137" s="174">
        <f>IF(N137="zákl. přenesená",J137,0)</f>
        <v>0</v>
      </c>
      <c r="BH137" s="174">
        <f>IF(N137="sníž. přenesená",J137,0)</f>
        <v>0</v>
      </c>
      <c r="BI137" s="174">
        <f>IF(N137="nulová",J137,0)</f>
        <v>0</v>
      </c>
      <c r="BJ137" s="16" t="s">
        <v>83</v>
      </c>
      <c r="BK137" s="174">
        <f>ROUND(I137*H137,2)</f>
        <v>0</v>
      </c>
      <c r="BL137" s="16" t="s">
        <v>480</v>
      </c>
      <c r="BM137" s="173" t="s">
        <v>756</v>
      </c>
    </row>
    <row r="138" spans="1:65" s="2" customFormat="1" ht="19.5">
      <c r="A138" s="33"/>
      <c r="B138" s="34"/>
      <c r="C138" s="35"/>
      <c r="D138" s="177" t="s">
        <v>184</v>
      </c>
      <c r="E138" s="35"/>
      <c r="F138" s="187" t="s">
        <v>757</v>
      </c>
      <c r="G138" s="35"/>
      <c r="H138" s="35"/>
      <c r="I138" s="188"/>
      <c r="J138" s="35"/>
      <c r="K138" s="35"/>
      <c r="L138" s="38"/>
      <c r="M138" s="189"/>
      <c r="N138" s="190"/>
      <c r="O138" s="63"/>
      <c r="P138" s="63"/>
      <c r="Q138" s="63"/>
      <c r="R138" s="63"/>
      <c r="S138" s="63"/>
      <c r="T138" s="64"/>
      <c r="U138" s="33"/>
      <c r="V138" s="33"/>
      <c r="W138" s="33"/>
      <c r="X138" s="33"/>
      <c r="Y138" s="33"/>
      <c r="Z138" s="33"/>
      <c r="AA138" s="33"/>
      <c r="AB138" s="33"/>
      <c r="AC138" s="33"/>
      <c r="AD138" s="33"/>
      <c r="AE138" s="33"/>
      <c r="AT138" s="16" t="s">
        <v>184</v>
      </c>
      <c r="AU138" s="16" t="s">
        <v>83</v>
      </c>
    </row>
    <row r="139" spans="1:65" s="12" customFormat="1" ht="11.25">
      <c r="B139" s="175"/>
      <c r="C139" s="176"/>
      <c r="D139" s="177" t="s">
        <v>179</v>
      </c>
      <c r="E139" s="178" t="s">
        <v>35</v>
      </c>
      <c r="F139" s="179" t="s">
        <v>758</v>
      </c>
      <c r="G139" s="176"/>
      <c r="H139" s="180">
        <v>7.8789999999999996</v>
      </c>
      <c r="I139" s="181"/>
      <c r="J139" s="176"/>
      <c r="K139" s="176"/>
      <c r="L139" s="182"/>
      <c r="M139" s="183"/>
      <c r="N139" s="184"/>
      <c r="O139" s="184"/>
      <c r="P139" s="184"/>
      <c r="Q139" s="184"/>
      <c r="R139" s="184"/>
      <c r="S139" s="184"/>
      <c r="T139" s="185"/>
      <c r="AT139" s="186" t="s">
        <v>179</v>
      </c>
      <c r="AU139" s="186" t="s">
        <v>83</v>
      </c>
      <c r="AV139" s="12" t="s">
        <v>85</v>
      </c>
      <c r="AW139" s="12" t="s">
        <v>37</v>
      </c>
      <c r="AX139" s="12" t="s">
        <v>83</v>
      </c>
      <c r="AY139" s="186" t="s">
        <v>176</v>
      </c>
    </row>
    <row r="140" spans="1:65" s="2" customFormat="1" ht="60">
      <c r="A140" s="33"/>
      <c r="B140" s="34"/>
      <c r="C140" s="207" t="s">
        <v>7</v>
      </c>
      <c r="D140" s="207" t="s">
        <v>340</v>
      </c>
      <c r="E140" s="208" t="s">
        <v>514</v>
      </c>
      <c r="F140" s="209" t="s">
        <v>515</v>
      </c>
      <c r="G140" s="210" t="s">
        <v>244</v>
      </c>
      <c r="H140" s="211">
        <v>8.7999999999999995E-2</v>
      </c>
      <c r="I140" s="212"/>
      <c r="J140" s="213">
        <f>ROUND(I140*H140,2)</f>
        <v>0</v>
      </c>
      <c r="K140" s="209" t="s">
        <v>174</v>
      </c>
      <c r="L140" s="38"/>
      <c r="M140" s="214" t="s">
        <v>35</v>
      </c>
      <c r="N140" s="215" t="s">
        <v>47</v>
      </c>
      <c r="O140" s="63"/>
      <c r="P140" s="171">
        <f>O140*H140</f>
        <v>0</v>
      </c>
      <c r="Q140" s="171">
        <v>0</v>
      </c>
      <c r="R140" s="171">
        <f>Q140*H140</f>
        <v>0</v>
      </c>
      <c r="S140" s="171">
        <v>0</v>
      </c>
      <c r="T140" s="172">
        <f>S140*H140</f>
        <v>0</v>
      </c>
      <c r="U140" s="33"/>
      <c r="V140" s="33"/>
      <c r="W140" s="33"/>
      <c r="X140" s="33"/>
      <c r="Y140" s="33"/>
      <c r="Z140" s="33"/>
      <c r="AA140" s="33"/>
      <c r="AB140" s="33"/>
      <c r="AC140" s="33"/>
      <c r="AD140" s="33"/>
      <c r="AE140" s="33"/>
      <c r="AR140" s="173" t="s">
        <v>480</v>
      </c>
      <c r="AT140" s="173" t="s">
        <v>340</v>
      </c>
      <c r="AU140" s="173" t="s">
        <v>83</v>
      </c>
      <c r="AY140" s="16" t="s">
        <v>176</v>
      </c>
      <c r="BE140" s="174">
        <f>IF(N140="základní",J140,0)</f>
        <v>0</v>
      </c>
      <c r="BF140" s="174">
        <f>IF(N140="snížená",J140,0)</f>
        <v>0</v>
      </c>
      <c r="BG140" s="174">
        <f>IF(N140="zákl. přenesená",J140,0)</f>
        <v>0</v>
      </c>
      <c r="BH140" s="174">
        <f>IF(N140="sníž. přenesená",J140,0)</f>
        <v>0</v>
      </c>
      <c r="BI140" s="174">
        <f>IF(N140="nulová",J140,0)</f>
        <v>0</v>
      </c>
      <c r="BJ140" s="16" t="s">
        <v>83</v>
      </c>
      <c r="BK140" s="174">
        <f>ROUND(I140*H140,2)</f>
        <v>0</v>
      </c>
      <c r="BL140" s="16" t="s">
        <v>480</v>
      </c>
      <c r="BM140" s="173" t="s">
        <v>516</v>
      </c>
    </row>
    <row r="141" spans="1:65" s="2" customFormat="1" ht="19.5">
      <c r="A141" s="33"/>
      <c r="B141" s="34"/>
      <c r="C141" s="35"/>
      <c r="D141" s="177" t="s">
        <v>184</v>
      </c>
      <c r="E141" s="35"/>
      <c r="F141" s="187" t="s">
        <v>759</v>
      </c>
      <c r="G141" s="35"/>
      <c r="H141" s="35"/>
      <c r="I141" s="188"/>
      <c r="J141" s="35"/>
      <c r="K141" s="35"/>
      <c r="L141" s="38"/>
      <c r="M141" s="189"/>
      <c r="N141" s="190"/>
      <c r="O141" s="63"/>
      <c r="P141" s="63"/>
      <c r="Q141" s="63"/>
      <c r="R141" s="63"/>
      <c r="S141" s="63"/>
      <c r="T141" s="64"/>
      <c r="U141" s="33"/>
      <c r="V141" s="33"/>
      <c r="W141" s="33"/>
      <c r="X141" s="33"/>
      <c r="Y141" s="33"/>
      <c r="Z141" s="33"/>
      <c r="AA141" s="33"/>
      <c r="AB141" s="33"/>
      <c r="AC141" s="33"/>
      <c r="AD141" s="33"/>
      <c r="AE141" s="33"/>
      <c r="AT141" s="16" t="s">
        <v>184</v>
      </c>
      <c r="AU141" s="16" t="s">
        <v>83</v>
      </c>
    </row>
    <row r="142" spans="1:65" s="12" customFormat="1" ht="11.25">
      <c r="B142" s="175"/>
      <c r="C142" s="176"/>
      <c r="D142" s="177" t="s">
        <v>179</v>
      </c>
      <c r="E142" s="178" t="s">
        <v>35</v>
      </c>
      <c r="F142" s="179" t="s">
        <v>760</v>
      </c>
      <c r="G142" s="176"/>
      <c r="H142" s="180">
        <v>8.7999999999999995E-2</v>
      </c>
      <c r="I142" s="181"/>
      <c r="J142" s="176"/>
      <c r="K142" s="176"/>
      <c r="L142" s="182"/>
      <c r="M142" s="183"/>
      <c r="N142" s="184"/>
      <c r="O142" s="184"/>
      <c r="P142" s="184"/>
      <c r="Q142" s="184"/>
      <c r="R142" s="184"/>
      <c r="S142" s="184"/>
      <c r="T142" s="185"/>
      <c r="AT142" s="186" t="s">
        <v>179</v>
      </c>
      <c r="AU142" s="186" t="s">
        <v>83</v>
      </c>
      <c r="AV142" s="12" t="s">
        <v>85</v>
      </c>
      <c r="AW142" s="12" t="s">
        <v>37</v>
      </c>
      <c r="AX142" s="12" t="s">
        <v>83</v>
      </c>
      <c r="AY142" s="186" t="s">
        <v>176</v>
      </c>
    </row>
    <row r="143" spans="1:65" s="2" customFormat="1" ht="44.25" customHeight="1">
      <c r="A143" s="33"/>
      <c r="B143" s="34"/>
      <c r="C143" s="207" t="s">
        <v>288</v>
      </c>
      <c r="D143" s="207" t="s">
        <v>340</v>
      </c>
      <c r="E143" s="208" t="s">
        <v>508</v>
      </c>
      <c r="F143" s="209" t="s">
        <v>509</v>
      </c>
      <c r="G143" s="210" t="s">
        <v>244</v>
      </c>
      <c r="H143" s="211">
        <v>4.38</v>
      </c>
      <c r="I143" s="212"/>
      <c r="J143" s="213">
        <f>ROUND(I143*H143,2)</f>
        <v>0</v>
      </c>
      <c r="K143" s="209" t="s">
        <v>174</v>
      </c>
      <c r="L143" s="38"/>
      <c r="M143" s="214" t="s">
        <v>35</v>
      </c>
      <c r="N143" s="215" t="s">
        <v>47</v>
      </c>
      <c r="O143" s="63"/>
      <c r="P143" s="171">
        <f>O143*H143</f>
        <v>0</v>
      </c>
      <c r="Q143" s="171">
        <v>0</v>
      </c>
      <c r="R143" s="171">
        <f>Q143*H143</f>
        <v>0</v>
      </c>
      <c r="S143" s="171">
        <v>0</v>
      </c>
      <c r="T143" s="172">
        <f>S143*H143</f>
        <v>0</v>
      </c>
      <c r="U143" s="33"/>
      <c r="V143" s="33"/>
      <c r="W143" s="33"/>
      <c r="X143" s="33"/>
      <c r="Y143" s="33"/>
      <c r="Z143" s="33"/>
      <c r="AA143" s="33"/>
      <c r="AB143" s="33"/>
      <c r="AC143" s="33"/>
      <c r="AD143" s="33"/>
      <c r="AE143" s="33"/>
      <c r="AR143" s="173" t="s">
        <v>480</v>
      </c>
      <c r="AT143" s="173" t="s">
        <v>340</v>
      </c>
      <c r="AU143" s="173" t="s">
        <v>83</v>
      </c>
      <c r="AY143" s="16" t="s">
        <v>176</v>
      </c>
      <c r="BE143" s="174">
        <f>IF(N143="základní",J143,0)</f>
        <v>0</v>
      </c>
      <c r="BF143" s="174">
        <f>IF(N143="snížená",J143,0)</f>
        <v>0</v>
      </c>
      <c r="BG143" s="174">
        <f>IF(N143="zákl. přenesená",J143,0)</f>
        <v>0</v>
      </c>
      <c r="BH143" s="174">
        <f>IF(N143="sníž. přenesená",J143,0)</f>
        <v>0</v>
      </c>
      <c r="BI143" s="174">
        <f>IF(N143="nulová",J143,0)</f>
        <v>0</v>
      </c>
      <c r="BJ143" s="16" t="s">
        <v>83</v>
      </c>
      <c r="BK143" s="174">
        <f>ROUND(I143*H143,2)</f>
        <v>0</v>
      </c>
      <c r="BL143" s="16" t="s">
        <v>480</v>
      </c>
      <c r="BM143" s="173" t="s">
        <v>526</v>
      </c>
    </row>
    <row r="144" spans="1:65" s="2" customFormat="1" ht="19.5">
      <c r="A144" s="33"/>
      <c r="B144" s="34"/>
      <c r="C144" s="35"/>
      <c r="D144" s="177" t="s">
        <v>184</v>
      </c>
      <c r="E144" s="35"/>
      <c r="F144" s="187" t="s">
        <v>761</v>
      </c>
      <c r="G144" s="35"/>
      <c r="H144" s="35"/>
      <c r="I144" s="188"/>
      <c r="J144" s="35"/>
      <c r="K144" s="35"/>
      <c r="L144" s="38"/>
      <c r="M144" s="189"/>
      <c r="N144" s="190"/>
      <c r="O144" s="63"/>
      <c r="P144" s="63"/>
      <c r="Q144" s="63"/>
      <c r="R144" s="63"/>
      <c r="S144" s="63"/>
      <c r="T144" s="64"/>
      <c r="U144" s="33"/>
      <c r="V144" s="33"/>
      <c r="W144" s="33"/>
      <c r="X144" s="33"/>
      <c r="Y144" s="33"/>
      <c r="Z144" s="33"/>
      <c r="AA144" s="33"/>
      <c r="AB144" s="33"/>
      <c r="AC144" s="33"/>
      <c r="AD144" s="33"/>
      <c r="AE144" s="33"/>
      <c r="AT144" s="16" t="s">
        <v>184</v>
      </c>
      <c r="AU144" s="16" t="s">
        <v>83</v>
      </c>
    </row>
    <row r="145" spans="1:65" s="12" customFormat="1" ht="11.25">
      <c r="B145" s="175"/>
      <c r="C145" s="176"/>
      <c r="D145" s="177" t="s">
        <v>179</v>
      </c>
      <c r="E145" s="178" t="s">
        <v>35</v>
      </c>
      <c r="F145" s="179" t="s">
        <v>762</v>
      </c>
      <c r="G145" s="176"/>
      <c r="H145" s="180">
        <v>4.38</v>
      </c>
      <c r="I145" s="181"/>
      <c r="J145" s="176"/>
      <c r="K145" s="176"/>
      <c r="L145" s="182"/>
      <c r="M145" s="183"/>
      <c r="N145" s="184"/>
      <c r="O145" s="184"/>
      <c r="P145" s="184"/>
      <c r="Q145" s="184"/>
      <c r="R145" s="184"/>
      <c r="S145" s="184"/>
      <c r="T145" s="185"/>
      <c r="AT145" s="186" t="s">
        <v>179</v>
      </c>
      <c r="AU145" s="186" t="s">
        <v>83</v>
      </c>
      <c r="AV145" s="12" t="s">
        <v>85</v>
      </c>
      <c r="AW145" s="12" t="s">
        <v>37</v>
      </c>
      <c r="AX145" s="12" t="s">
        <v>83</v>
      </c>
      <c r="AY145" s="186" t="s">
        <v>176</v>
      </c>
    </row>
    <row r="146" spans="1:65" s="2" customFormat="1" ht="66.75" customHeight="1">
      <c r="A146" s="33"/>
      <c r="B146" s="34"/>
      <c r="C146" s="207" t="s">
        <v>292</v>
      </c>
      <c r="D146" s="207" t="s">
        <v>340</v>
      </c>
      <c r="E146" s="208" t="s">
        <v>530</v>
      </c>
      <c r="F146" s="209" t="s">
        <v>531</v>
      </c>
      <c r="G146" s="210" t="s">
        <v>244</v>
      </c>
      <c r="H146" s="211">
        <v>4.38</v>
      </c>
      <c r="I146" s="212"/>
      <c r="J146" s="213">
        <f>ROUND(I146*H146,2)</f>
        <v>0</v>
      </c>
      <c r="K146" s="209" t="s">
        <v>174</v>
      </c>
      <c r="L146" s="38"/>
      <c r="M146" s="214" t="s">
        <v>35</v>
      </c>
      <c r="N146" s="215" t="s">
        <v>47</v>
      </c>
      <c r="O146" s="63"/>
      <c r="P146" s="171">
        <f>O146*H146</f>
        <v>0</v>
      </c>
      <c r="Q146" s="171">
        <v>0</v>
      </c>
      <c r="R146" s="171">
        <f>Q146*H146</f>
        <v>0</v>
      </c>
      <c r="S146" s="171">
        <v>0</v>
      </c>
      <c r="T146" s="172">
        <f>S146*H146</f>
        <v>0</v>
      </c>
      <c r="U146" s="33"/>
      <c r="V146" s="33"/>
      <c r="W146" s="33"/>
      <c r="X146" s="33"/>
      <c r="Y146" s="33"/>
      <c r="Z146" s="33"/>
      <c r="AA146" s="33"/>
      <c r="AB146" s="33"/>
      <c r="AC146" s="33"/>
      <c r="AD146" s="33"/>
      <c r="AE146" s="33"/>
      <c r="AR146" s="173" t="s">
        <v>480</v>
      </c>
      <c r="AT146" s="173" t="s">
        <v>340</v>
      </c>
      <c r="AU146" s="173" t="s">
        <v>83</v>
      </c>
      <c r="AY146" s="16" t="s">
        <v>176</v>
      </c>
      <c r="BE146" s="174">
        <f>IF(N146="základní",J146,0)</f>
        <v>0</v>
      </c>
      <c r="BF146" s="174">
        <f>IF(N146="snížená",J146,0)</f>
        <v>0</v>
      </c>
      <c r="BG146" s="174">
        <f>IF(N146="zákl. přenesená",J146,0)</f>
        <v>0</v>
      </c>
      <c r="BH146" s="174">
        <f>IF(N146="sníž. přenesená",J146,0)</f>
        <v>0</v>
      </c>
      <c r="BI146" s="174">
        <f>IF(N146="nulová",J146,0)</f>
        <v>0</v>
      </c>
      <c r="BJ146" s="16" t="s">
        <v>83</v>
      </c>
      <c r="BK146" s="174">
        <f>ROUND(I146*H146,2)</f>
        <v>0</v>
      </c>
      <c r="BL146" s="16" t="s">
        <v>480</v>
      </c>
      <c r="BM146" s="173" t="s">
        <v>532</v>
      </c>
    </row>
    <row r="147" spans="1:65" s="2" customFormat="1" ht="29.25">
      <c r="A147" s="33"/>
      <c r="B147" s="34"/>
      <c r="C147" s="35"/>
      <c r="D147" s="177" t="s">
        <v>184</v>
      </c>
      <c r="E147" s="35"/>
      <c r="F147" s="187" t="s">
        <v>763</v>
      </c>
      <c r="G147" s="35"/>
      <c r="H147" s="35"/>
      <c r="I147" s="188"/>
      <c r="J147" s="35"/>
      <c r="K147" s="35"/>
      <c r="L147" s="38"/>
      <c r="M147" s="189"/>
      <c r="N147" s="190"/>
      <c r="O147" s="63"/>
      <c r="P147" s="63"/>
      <c r="Q147" s="63"/>
      <c r="R147" s="63"/>
      <c r="S147" s="63"/>
      <c r="T147" s="64"/>
      <c r="U147" s="33"/>
      <c r="V147" s="33"/>
      <c r="W147" s="33"/>
      <c r="X147" s="33"/>
      <c r="Y147" s="33"/>
      <c r="Z147" s="33"/>
      <c r="AA147" s="33"/>
      <c r="AB147" s="33"/>
      <c r="AC147" s="33"/>
      <c r="AD147" s="33"/>
      <c r="AE147" s="33"/>
      <c r="AT147" s="16" t="s">
        <v>184</v>
      </c>
      <c r="AU147" s="16" t="s">
        <v>83</v>
      </c>
    </row>
    <row r="148" spans="1:65" s="12" customFormat="1" ht="11.25">
      <c r="B148" s="175"/>
      <c r="C148" s="176"/>
      <c r="D148" s="177" t="s">
        <v>179</v>
      </c>
      <c r="E148" s="178" t="s">
        <v>35</v>
      </c>
      <c r="F148" s="179" t="s">
        <v>762</v>
      </c>
      <c r="G148" s="176"/>
      <c r="H148" s="180">
        <v>4.38</v>
      </c>
      <c r="I148" s="181"/>
      <c r="J148" s="176"/>
      <c r="K148" s="176"/>
      <c r="L148" s="182"/>
      <c r="M148" s="183"/>
      <c r="N148" s="184"/>
      <c r="O148" s="184"/>
      <c r="P148" s="184"/>
      <c r="Q148" s="184"/>
      <c r="R148" s="184"/>
      <c r="S148" s="184"/>
      <c r="T148" s="185"/>
      <c r="AT148" s="186" t="s">
        <v>179</v>
      </c>
      <c r="AU148" s="186" t="s">
        <v>83</v>
      </c>
      <c r="AV148" s="12" t="s">
        <v>85</v>
      </c>
      <c r="AW148" s="12" t="s">
        <v>37</v>
      </c>
      <c r="AX148" s="12" t="s">
        <v>83</v>
      </c>
      <c r="AY148" s="186" t="s">
        <v>176</v>
      </c>
    </row>
    <row r="149" spans="1:65" s="2" customFormat="1" ht="44.25" customHeight="1">
      <c r="A149" s="33"/>
      <c r="B149" s="34"/>
      <c r="C149" s="207" t="s">
        <v>296</v>
      </c>
      <c r="D149" s="207" t="s">
        <v>340</v>
      </c>
      <c r="E149" s="208" t="s">
        <v>508</v>
      </c>
      <c r="F149" s="209" t="s">
        <v>509</v>
      </c>
      <c r="G149" s="210" t="s">
        <v>244</v>
      </c>
      <c r="H149" s="211">
        <v>1.105</v>
      </c>
      <c r="I149" s="212"/>
      <c r="J149" s="213">
        <f>ROUND(I149*H149,2)</f>
        <v>0</v>
      </c>
      <c r="K149" s="209" t="s">
        <v>174</v>
      </c>
      <c r="L149" s="38"/>
      <c r="M149" s="214" t="s">
        <v>35</v>
      </c>
      <c r="N149" s="215" t="s">
        <v>47</v>
      </c>
      <c r="O149" s="63"/>
      <c r="P149" s="171">
        <f>O149*H149</f>
        <v>0</v>
      </c>
      <c r="Q149" s="171">
        <v>0</v>
      </c>
      <c r="R149" s="171">
        <f>Q149*H149</f>
        <v>0</v>
      </c>
      <c r="S149" s="171">
        <v>0</v>
      </c>
      <c r="T149" s="172">
        <f>S149*H149</f>
        <v>0</v>
      </c>
      <c r="U149" s="33"/>
      <c r="V149" s="33"/>
      <c r="W149" s="33"/>
      <c r="X149" s="33"/>
      <c r="Y149" s="33"/>
      <c r="Z149" s="33"/>
      <c r="AA149" s="33"/>
      <c r="AB149" s="33"/>
      <c r="AC149" s="33"/>
      <c r="AD149" s="33"/>
      <c r="AE149" s="33"/>
      <c r="AR149" s="173" t="s">
        <v>480</v>
      </c>
      <c r="AT149" s="173" t="s">
        <v>340</v>
      </c>
      <c r="AU149" s="173" t="s">
        <v>83</v>
      </c>
      <c r="AY149" s="16" t="s">
        <v>176</v>
      </c>
      <c r="BE149" s="174">
        <f>IF(N149="základní",J149,0)</f>
        <v>0</v>
      </c>
      <c r="BF149" s="174">
        <f>IF(N149="snížená",J149,0)</f>
        <v>0</v>
      </c>
      <c r="BG149" s="174">
        <f>IF(N149="zákl. přenesená",J149,0)</f>
        <v>0</v>
      </c>
      <c r="BH149" s="174">
        <f>IF(N149="sníž. přenesená",J149,0)</f>
        <v>0</v>
      </c>
      <c r="BI149" s="174">
        <f>IF(N149="nulová",J149,0)</f>
        <v>0</v>
      </c>
      <c r="BJ149" s="16" t="s">
        <v>83</v>
      </c>
      <c r="BK149" s="174">
        <f>ROUND(I149*H149,2)</f>
        <v>0</v>
      </c>
      <c r="BL149" s="16" t="s">
        <v>480</v>
      </c>
      <c r="BM149" s="173" t="s">
        <v>555</v>
      </c>
    </row>
    <row r="150" spans="1:65" s="2" customFormat="1" ht="19.5">
      <c r="A150" s="33"/>
      <c r="B150" s="34"/>
      <c r="C150" s="35"/>
      <c r="D150" s="177" t="s">
        <v>184</v>
      </c>
      <c r="E150" s="35"/>
      <c r="F150" s="187" t="s">
        <v>764</v>
      </c>
      <c r="G150" s="35"/>
      <c r="H150" s="35"/>
      <c r="I150" s="188"/>
      <c r="J150" s="35"/>
      <c r="K150" s="35"/>
      <c r="L150" s="38"/>
      <c r="M150" s="189"/>
      <c r="N150" s="190"/>
      <c r="O150" s="63"/>
      <c r="P150" s="63"/>
      <c r="Q150" s="63"/>
      <c r="R150" s="63"/>
      <c r="S150" s="63"/>
      <c r="T150" s="64"/>
      <c r="U150" s="33"/>
      <c r="V150" s="33"/>
      <c r="W150" s="33"/>
      <c r="X150" s="33"/>
      <c r="Y150" s="33"/>
      <c r="Z150" s="33"/>
      <c r="AA150" s="33"/>
      <c r="AB150" s="33"/>
      <c r="AC150" s="33"/>
      <c r="AD150" s="33"/>
      <c r="AE150" s="33"/>
      <c r="AT150" s="16" t="s">
        <v>184</v>
      </c>
      <c r="AU150" s="16" t="s">
        <v>83</v>
      </c>
    </row>
    <row r="151" spans="1:65" s="12" customFormat="1" ht="11.25">
      <c r="B151" s="175"/>
      <c r="C151" s="176"/>
      <c r="D151" s="177" t="s">
        <v>179</v>
      </c>
      <c r="E151" s="178" t="s">
        <v>35</v>
      </c>
      <c r="F151" s="179" t="s">
        <v>765</v>
      </c>
      <c r="G151" s="176"/>
      <c r="H151" s="180">
        <v>1.105</v>
      </c>
      <c r="I151" s="181"/>
      <c r="J151" s="176"/>
      <c r="K151" s="176"/>
      <c r="L151" s="182"/>
      <c r="M151" s="183"/>
      <c r="N151" s="184"/>
      <c r="O151" s="184"/>
      <c r="P151" s="184"/>
      <c r="Q151" s="184"/>
      <c r="R151" s="184"/>
      <c r="S151" s="184"/>
      <c r="T151" s="185"/>
      <c r="AT151" s="186" t="s">
        <v>179</v>
      </c>
      <c r="AU151" s="186" t="s">
        <v>83</v>
      </c>
      <c r="AV151" s="12" t="s">
        <v>85</v>
      </c>
      <c r="AW151" s="12" t="s">
        <v>37</v>
      </c>
      <c r="AX151" s="12" t="s">
        <v>83</v>
      </c>
      <c r="AY151" s="186" t="s">
        <v>176</v>
      </c>
    </row>
    <row r="152" spans="1:65" s="2" customFormat="1" ht="66.75" customHeight="1">
      <c r="A152" s="33"/>
      <c r="B152" s="34"/>
      <c r="C152" s="207" t="s">
        <v>300</v>
      </c>
      <c r="D152" s="207" t="s">
        <v>340</v>
      </c>
      <c r="E152" s="208" t="s">
        <v>540</v>
      </c>
      <c r="F152" s="209" t="s">
        <v>541</v>
      </c>
      <c r="G152" s="210" t="s">
        <v>244</v>
      </c>
      <c r="H152" s="211">
        <v>1.105</v>
      </c>
      <c r="I152" s="212"/>
      <c r="J152" s="213">
        <f>ROUND(I152*H152,2)</f>
        <v>0</v>
      </c>
      <c r="K152" s="209" t="s">
        <v>174</v>
      </c>
      <c r="L152" s="38"/>
      <c r="M152" s="214" t="s">
        <v>35</v>
      </c>
      <c r="N152" s="215" t="s">
        <v>47</v>
      </c>
      <c r="O152" s="63"/>
      <c r="P152" s="171">
        <f>O152*H152</f>
        <v>0</v>
      </c>
      <c r="Q152" s="171">
        <v>0</v>
      </c>
      <c r="R152" s="171">
        <f>Q152*H152</f>
        <v>0</v>
      </c>
      <c r="S152" s="171">
        <v>0</v>
      </c>
      <c r="T152" s="172">
        <f>S152*H152</f>
        <v>0</v>
      </c>
      <c r="U152" s="33"/>
      <c r="V152" s="33"/>
      <c r="W152" s="33"/>
      <c r="X152" s="33"/>
      <c r="Y152" s="33"/>
      <c r="Z152" s="33"/>
      <c r="AA152" s="33"/>
      <c r="AB152" s="33"/>
      <c r="AC152" s="33"/>
      <c r="AD152" s="33"/>
      <c r="AE152" s="33"/>
      <c r="AR152" s="173" t="s">
        <v>480</v>
      </c>
      <c r="AT152" s="173" t="s">
        <v>340</v>
      </c>
      <c r="AU152" s="173" t="s">
        <v>83</v>
      </c>
      <c r="AY152" s="16" t="s">
        <v>176</v>
      </c>
      <c r="BE152" s="174">
        <f>IF(N152="základní",J152,0)</f>
        <v>0</v>
      </c>
      <c r="BF152" s="174">
        <f>IF(N152="snížená",J152,0)</f>
        <v>0</v>
      </c>
      <c r="BG152" s="174">
        <f>IF(N152="zákl. přenesená",J152,0)</f>
        <v>0</v>
      </c>
      <c r="BH152" s="174">
        <f>IF(N152="sníž. přenesená",J152,0)</f>
        <v>0</v>
      </c>
      <c r="BI152" s="174">
        <f>IF(N152="nulová",J152,0)</f>
        <v>0</v>
      </c>
      <c r="BJ152" s="16" t="s">
        <v>83</v>
      </c>
      <c r="BK152" s="174">
        <f>ROUND(I152*H152,2)</f>
        <v>0</v>
      </c>
      <c r="BL152" s="16" t="s">
        <v>480</v>
      </c>
      <c r="BM152" s="173" t="s">
        <v>559</v>
      </c>
    </row>
    <row r="153" spans="1:65" s="2" customFormat="1" ht="19.5">
      <c r="A153" s="33"/>
      <c r="B153" s="34"/>
      <c r="C153" s="35"/>
      <c r="D153" s="177" t="s">
        <v>184</v>
      </c>
      <c r="E153" s="35"/>
      <c r="F153" s="187" t="s">
        <v>764</v>
      </c>
      <c r="G153" s="35"/>
      <c r="H153" s="35"/>
      <c r="I153" s="188"/>
      <c r="J153" s="35"/>
      <c r="K153" s="35"/>
      <c r="L153" s="38"/>
      <c r="M153" s="189"/>
      <c r="N153" s="190"/>
      <c r="O153" s="63"/>
      <c r="P153" s="63"/>
      <c r="Q153" s="63"/>
      <c r="R153" s="63"/>
      <c r="S153" s="63"/>
      <c r="T153" s="64"/>
      <c r="U153" s="33"/>
      <c r="V153" s="33"/>
      <c r="W153" s="33"/>
      <c r="X153" s="33"/>
      <c r="Y153" s="33"/>
      <c r="Z153" s="33"/>
      <c r="AA153" s="33"/>
      <c r="AB153" s="33"/>
      <c r="AC153" s="33"/>
      <c r="AD153" s="33"/>
      <c r="AE153" s="33"/>
      <c r="AT153" s="16" t="s">
        <v>184</v>
      </c>
      <c r="AU153" s="16" t="s">
        <v>83</v>
      </c>
    </row>
    <row r="154" spans="1:65" s="12" customFormat="1" ht="11.25">
      <c r="B154" s="175"/>
      <c r="C154" s="176"/>
      <c r="D154" s="177" t="s">
        <v>179</v>
      </c>
      <c r="E154" s="178" t="s">
        <v>35</v>
      </c>
      <c r="F154" s="179" t="s">
        <v>766</v>
      </c>
      <c r="G154" s="176"/>
      <c r="H154" s="180">
        <v>1.105</v>
      </c>
      <c r="I154" s="181"/>
      <c r="J154" s="176"/>
      <c r="K154" s="176"/>
      <c r="L154" s="182"/>
      <c r="M154" s="183"/>
      <c r="N154" s="184"/>
      <c r="O154" s="184"/>
      <c r="P154" s="184"/>
      <c r="Q154" s="184"/>
      <c r="R154" s="184"/>
      <c r="S154" s="184"/>
      <c r="T154" s="185"/>
      <c r="AT154" s="186" t="s">
        <v>179</v>
      </c>
      <c r="AU154" s="186" t="s">
        <v>83</v>
      </c>
      <c r="AV154" s="12" t="s">
        <v>85</v>
      </c>
      <c r="AW154" s="12" t="s">
        <v>37</v>
      </c>
      <c r="AX154" s="12" t="s">
        <v>83</v>
      </c>
      <c r="AY154" s="186" t="s">
        <v>176</v>
      </c>
    </row>
    <row r="155" spans="1:65" s="2" customFormat="1" ht="60">
      <c r="A155" s="33"/>
      <c r="B155" s="34"/>
      <c r="C155" s="207" t="s">
        <v>304</v>
      </c>
      <c r="D155" s="207" t="s">
        <v>340</v>
      </c>
      <c r="E155" s="208" t="s">
        <v>658</v>
      </c>
      <c r="F155" s="209" t="s">
        <v>659</v>
      </c>
      <c r="G155" s="210" t="s">
        <v>244</v>
      </c>
      <c r="H155" s="211">
        <v>43.872</v>
      </c>
      <c r="I155" s="212"/>
      <c r="J155" s="213">
        <f>ROUND(I155*H155,2)</f>
        <v>0</v>
      </c>
      <c r="K155" s="209" t="s">
        <v>174</v>
      </c>
      <c r="L155" s="38"/>
      <c r="M155" s="214" t="s">
        <v>35</v>
      </c>
      <c r="N155" s="215" t="s">
        <v>47</v>
      </c>
      <c r="O155" s="63"/>
      <c r="P155" s="171">
        <f>O155*H155</f>
        <v>0</v>
      </c>
      <c r="Q155" s="171">
        <v>0</v>
      </c>
      <c r="R155" s="171">
        <f>Q155*H155</f>
        <v>0</v>
      </c>
      <c r="S155" s="171">
        <v>0</v>
      </c>
      <c r="T155" s="172">
        <f>S155*H155</f>
        <v>0</v>
      </c>
      <c r="U155" s="33"/>
      <c r="V155" s="33"/>
      <c r="W155" s="33"/>
      <c r="X155" s="33"/>
      <c r="Y155" s="33"/>
      <c r="Z155" s="33"/>
      <c r="AA155" s="33"/>
      <c r="AB155" s="33"/>
      <c r="AC155" s="33"/>
      <c r="AD155" s="33"/>
      <c r="AE155" s="33"/>
      <c r="AR155" s="173" t="s">
        <v>480</v>
      </c>
      <c r="AT155" s="173" t="s">
        <v>340</v>
      </c>
      <c r="AU155" s="173" t="s">
        <v>83</v>
      </c>
      <c r="AY155" s="16" t="s">
        <v>176</v>
      </c>
      <c r="BE155" s="174">
        <f>IF(N155="základní",J155,0)</f>
        <v>0</v>
      </c>
      <c r="BF155" s="174">
        <f>IF(N155="snížená",J155,0)</f>
        <v>0</v>
      </c>
      <c r="BG155" s="174">
        <f>IF(N155="zákl. přenesená",J155,0)</f>
        <v>0</v>
      </c>
      <c r="BH155" s="174">
        <f>IF(N155="sníž. přenesená",J155,0)</f>
        <v>0</v>
      </c>
      <c r="BI155" s="174">
        <f>IF(N155="nulová",J155,0)</f>
        <v>0</v>
      </c>
      <c r="BJ155" s="16" t="s">
        <v>83</v>
      </c>
      <c r="BK155" s="174">
        <f>ROUND(I155*H155,2)</f>
        <v>0</v>
      </c>
      <c r="BL155" s="16" t="s">
        <v>480</v>
      </c>
      <c r="BM155" s="173" t="s">
        <v>660</v>
      </c>
    </row>
    <row r="156" spans="1:65" s="2" customFormat="1" ht="19.5">
      <c r="A156" s="33"/>
      <c r="B156" s="34"/>
      <c r="C156" s="35"/>
      <c r="D156" s="177" t="s">
        <v>184</v>
      </c>
      <c r="E156" s="35"/>
      <c r="F156" s="187" t="s">
        <v>767</v>
      </c>
      <c r="G156" s="35"/>
      <c r="H156" s="35"/>
      <c r="I156" s="188"/>
      <c r="J156" s="35"/>
      <c r="K156" s="35"/>
      <c r="L156" s="38"/>
      <c r="M156" s="189"/>
      <c r="N156" s="190"/>
      <c r="O156" s="63"/>
      <c r="P156" s="63"/>
      <c r="Q156" s="63"/>
      <c r="R156" s="63"/>
      <c r="S156" s="63"/>
      <c r="T156" s="64"/>
      <c r="U156" s="33"/>
      <c r="V156" s="33"/>
      <c r="W156" s="33"/>
      <c r="X156" s="33"/>
      <c r="Y156" s="33"/>
      <c r="Z156" s="33"/>
      <c r="AA156" s="33"/>
      <c r="AB156" s="33"/>
      <c r="AC156" s="33"/>
      <c r="AD156" s="33"/>
      <c r="AE156" s="33"/>
      <c r="AT156" s="16" t="s">
        <v>184</v>
      </c>
      <c r="AU156" s="16" t="s">
        <v>83</v>
      </c>
    </row>
    <row r="157" spans="1:65" s="12" customFormat="1" ht="11.25">
      <c r="B157" s="175"/>
      <c r="C157" s="176"/>
      <c r="D157" s="177" t="s">
        <v>179</v>
      </c>
      <c r="E157" s="178" t="s">
        <v>35</v>
      </c>
      <c r="F157" s="179" t="s">
        <v>768</v>
      </c>
      <c r="G157" s="176"/>
      <c r="H157" s="180">
        <v>43.872</v>
      </c>
      <c r="I157" s="181"/>
      <c r="J157" s="176"/>
      <c r="K157" s="176"/>
      <c r="L157" s="182"/>
      <c r="M157" s="183"/>
      <c r="N157" s="184"/>
      <c r="O157" s="184"/>
      <c r="P157" s="184"/>
      <c r="Q157" s="184"/>
      <c r="R157" s="184"/>
      <c r="S157" s="184"/>
      <c r="T157" s="185"/>
      <c r="AT157" s="186" t="s">
        <v>179</v>
      </c>
      <c r="AU157" s="186" t="s">
        <v>83</v>
      </c>
      <c r="AV157" s="12" t="s">
        <v>85</v>
      </c>
      <c r="AW157" s="12" t="s">
        <v>37</v>
      </c>
      <c r="AX157" s="12" t="s">
        <v>83</v>
      </c>
      <c r="AY157" s="186" t="s">
        <v>176</v>
      </c>
    </row>
    <row r="158" spans="1:65" s="2" customFormat="1" ht="48">
      <c r="A158" s="33"/>
      <c r="B158" s="34"/>
      <c r="C158" s="207" t="s">
        <v>308</v>
      </c>
      <c r="D158" s="207" t="s">
        <v>340</v>
      </c>
      <c r="E158" s="208" t="s">
        <v>663</v>
      </c>
      <c r="F158" s="209" t="s">
        <v>664</v>
      </c>
      <c r="G158" s="210" t="s">
        <v>244</v>
      </c>
      <c r="H158" s="211">
        <v>36</v>
      </c>
      <c r="I158" s="212"/>
      <c r="J158" s="213">
        <f>ROUND(I158*H158,2)</f>
        <v>0</v>
      </c>
      <c r="K158" s="209" t="s">
        <v>174</v>
      </c>
      <c r="L158" s="38"/>
      <c r="M158" s="214" t="s">
        <v>35</v>
      </c>
      <c r="N158" s="215" t="s">
        <v>47</v>
      </c>
      <c r="O158" s="63"/>
      <c r="P158" s="171">
        <f>O158*H158</f>
        <v>0</v>
      </c>
      <c r="Q158" s="171">
        <v>0</v>
      </c>
      <c r="R158" s="171">
        <f>Q158*H158</f>
        <v>0</v>
      </c>
      <c r="S158" s="171">
        <v>0</v>
      </c>
      <c r="T158" s="172">
        <f>S158*H158</f>
        <v>0</v>
      </c>
      <c r="U158" s="33"/>
      <c r="V158" s="33"/>
      <c r="W158" s="33"/>
      <c r="X158" s="33"/>
      <c r="Y158" s="33"/>
      <c r="Z158" s="33"/>
      <c r="AA158" s="33"/>
      <c r="AB158" s="33"/>
      <c r="AC158" s="33"/>
      <c r="AD158" s="33"/>
      <c r="AE158" s="33"/>
      <c r="AR158" s="173" t="s">
        <v>480</v>
      </c>
      <c r="AT158" s="173" t="s">
        <v>340</v>
      </c>
      <c r="AU158" s="173" t="s">
        <v>83</v>
      </c>
      <c r="AY158" s="16" t="s">
        <v>176</v>
      </c>
      <c r="BE158" s="174">
        <f>IF(N158="základní",J158,0)</f>
        <v>0</v>
      </c>
      <c r="BF158" s="174">
        <f>IF(N158="snížená",J158,0)</f>
        <v>0</v>
      </c>
      <c r="BG158" s="174">
        <f>IF(N158="zákl. přenesená",J158,0)</f>
        <v>0</v>
      </c>
      <c r="BH158" s="174">
        <f>IF(N158="sníž. přenesená",J158,0)</f>
        <v>0</v>
      </c>
      <c r="BI158" s="174">
        <f>IF(N158="nulová",J158,0)</f>
        <v>0</v>
      </c>
      <c r="BJ158" s="16" t="s">
        <v>83</v>
      </c>
      <c r="BK158" s="174">
        <f>ROUND(I158*H158,2)</f>
        <v>0</v>
      </c>
      <c r="BL158" s="16" t="s">
        <v>480</v>
      </c>
      <c r="BM158" s="173" t="s">
        <v>665</v>
      </c>
    </row>
    <row r="159" spans="1:65" s="2" customFormat="1" ht="19.5">
      <c r="A159" s="33"/>
      <c r="B159" s="34"/>
      <c r="C159" s="35"/>
      <c r="D159" s="177" t="s">
        <v>184</v>
      </c>
      <c r="E159" s="35"/>
      <c r="F159" s="187" t="s">
        <v>666</v>
      </c>
      <c r="G159" s="35"/>
      <c r="H159" s="35"/>
      <c r="I159" s="188"/>
      <c r="J159" s="35"/>
      <c r="K159" s="35"/>
      <c r="L159" s="38"/>
      <c r="M159" s="189"/>
      <c r="N159" s="190"/>
      <c r="O159" s="63"/>
      <c r="P159" s="63"/>
      <c r="Q159" s="63"/>
      <c r="R159" s="63"/>
      <c r="S159" s="63"/>
      <c r="T159" s="64"/>
      <c r="U159" s="33"/>
      <c r="V159" s="33"/>
      <c r="W159" s="33"/>
      <c r="X159" s="33"/>
      <c r="Y159" s="33"/>
      <c r="Z159" s="33"/>
      <c r="AA159" s="33"/>
      <c r="AB159" s="33"/>
      <c r="AC159" s="33"/>
      <c r="AD159" s="33"/>
      <c r="AE159" s="33"/>
      <c r="AT159" s="16" t="s">
        <v>184</v>
      </c>
      <c r="AU159" s="16" t="s">
        <v>83</v>
      </c>
    </row>
    <row r="160" spans="1:65" s="12" customFormat="1" ht="11.25">
      <c r="B160" s="175"/>
      <c r="C160" s="176"/>
      <c r="D160" s="177" t="s">
        <v>179</v>
      </c>
      <c r="E160" s="178" t="s">
        <v>35</v>
      </c>
      <c r="F160" s="179" t="s">
        <v>662</v>
      </c>
      <c r="G160" s="176"/>
      <c r="H160" s="180">
        <v>36</v>
      </c>
      <c r="I160" s="181"/>
      <c r="J160" s="176"/>
      <c r="K160" s="176"/>
      <c r="L160" s="182"/>
      <c r="M160" s="183"/>
      <c r="N160" s="184"/>
      <c r="O160" s="184"/>
      <c r="P160" s="184"/>
      <c r="Q160" s="184"/>
      <c r="R160" s="184"/>
      <c r="S160" s="184"/>
      <c r="T160" s="185"/>
      <c r="AT160" s="186" t="s">
        <v>179</v>
      </c>
      <c r="AU160" s="186" t="s">
        <v>83</v>
      </c>
      <c r="AV160" s="12" t="s">
        <v>85</v>
      </c>
      <c r="AW160" s="12" t="s">
        <v>37</v>
      </c>
      <c r="AX160" s="12" t="s">
        <v>83</v>
      </c>
      <c r="AY160" s="186" t="s">
        <v>176</v>
      </c>
    </row>
    <row r="161" spans="1:65" s="2" customFormat="1" ht="48">
      <c r="A161" s="33"/>
      <c r="B161" s="34"/>
      <c r="C161" s="207" t="s">
        <v>314</v>
      </c>
      <c r="D161" s="207" t="s">
        <v>340</v>
      </c>
      <c r="E161" s="208" t="s">
        <v>769</v>
      </c>
      <c r="F161" s="209" t="s">
        <v>770</v>
      </c>
      <c r="G161" s="210" t="s">
        <v>244</v>
      </c>
      <c r="H161" s="211">
        <v>7.8650000000000002</v>
      </c>
      <c r="I161" s="212"/>
      <c r="J161" s="213">
        <f>ROUND(I161*H161,2)</f>
        <v>0</v>
      </c>
      <c r="K161" s="209" t="s">
        <v>174</v>
      </c>
      <c r="L161" s="38"/>
      <c r="M161" s="214" t="s">
        <v>35</v>
      </c>
      <c r="N161" s="215" t="s">
        <v>47</v>
      </c>
      <c r="O161" s="63"/>
      <c r="P161" s="171">
        <f>O161*H161</f>
        <v>0</v>
      </c>
      <c r="Q161" s="171">
        <v>0</v>
      </c>
      <c r="R161" s="171">
        <f>Q161*H161</f>
        <v>0</v>
      </c>
      <c r="S161" s="171">
        <v>0</v>
      </c>
      <c r="T161" s="172">
        <f>S161*H161</f>
        <v>0</v>
      </c>
      <c r="U161" s="33"/>
      <c r="V161" s="33"/>
      <c r="W161" s="33"/>
      <c r="X161" s="33"/>
      <c r="Y161" s="33"/>
      <c r="Z161" s="33"/>
      <c r="AA161" s="33"/>
      <c r="AB161" s="33"/>
      <c r="AC161" s="33"/>
      <c r="AD161" s="33"/>
      <c r="AE161" s="33"/>
      <c r="AR161" s="173" t="s">
        <v>480</v>
      </c>
      <c r="AT161" s="173" t="s">
        <v>340</v>
      </c>
      <c r="AU161" s="173" t="s">
        <v>83</v>
      </c>
      <c r="AY161" s="16" t="s">
        <v>176</v>
      </c>
      <c r="BE161" s="174">
        <f>IF(N161="základní",J161,0)</f>
        <v>0</v>
      </c>
      <c r="BF161" s="174">
        <f>IF(N161="snížená",J161,0)</f>
        <v>0</v>
      </c>
      <c r="BG161" s="174">
        <f>IF(N161="zákl. přenesená",J161,0)</f>
        <v>0</v>
      </c>
      <c r="BH161" s="174">
        <f>IF(N161="sníž. přenesená",J161,0)</f>
        <v>0</v>
      </c>
      <c r="BI161" s="174">
        <f>IF(N161="nulová",J161,0)</f>
        <v>0</v>
      </c>
      <c r="BJ161" s="16" t="s">
        <v>83</v>
      </c>
      <c r="BK161" s="174">
        <f>ROUND(I161*H161,2)</f>
        <v>0</v>
      </c>
      <c r="BL161" s="16" t="s">
        <v>480</v>
      </c>
      <c r="BM161" s="173" t="s">
        <v>771</v>
      </c>
    </row>
    <row r="162" spans="1:65" s="2" customFormat="1" ht="19.5">
      <c r="A162" s="33"/>
      <c r="B162" s="34"/>
      <c r="C162" s="35"/>
      <c r="D162" s="177" t="s">
        <v>184</v>
      </c>
      <c r="E162" s="35"/>
      <c r="F162" s="187" t="s">
        <v>772</v>
      </c>
      <c r="G162" s="35"/>
      <c r="H162" s="35"/>
      <c r="I162" s="188"/>
      <c r="J162" s="35"/>
      <c r="K162" s="35"/>
      <c r="L162" s="38"/>
      <c r="M162" s="189"/>
      <c r="N162" s="190"/>
      <c r="O162" s="63"/>
      <c r="P162" s="63"/>
      <c r="Q162" s="63"/>
      <c r="R162" s="63"/>
      <c r="S162" s="63"/>
      <c r="T162" s="64"/>
      <c r="U162" s="33"/>
      <c r="V162" s="33"/>
      <c r="W162" s="33"/>
      <c r="X162" s="33"/>
      <c r="Y162" s="33"/>
      <c r="Z162" s="33"/>
      <c r="AA162" s="33"/>
      <c r="AB162" s="33"/>
      <c r="AC162" s="33"/>
      <c r="AD162" s="33"/>
      <c r="AE162" s="33"/>
      <c r="AT162" s="16" t="s">
        <v>184</v>
      </c>
      <c r="AU162" s="16" t="s">
        <v>83</v>
      </c>
    </row>
    <row r="163" spans="1:65" s="12" customFormat="1" ht="11.25">
      <c r="B163" s="175"/>
      <c r="C163" s="176"/>
      <c r="D163" s="177" t="s">
        <v>179</v>
      </c>
      <c r="E163" s="178" t="s">
        <v>35</v>
      </c>
      <c r="F163" s="179" t="s">
        <v>773</v>
      </c>
      <c r="G163" s="176"/>
      <c r="H163" s="180">
        <v>7.8650000000000002</v>
      </c>
      <c r="I163" s="181"/>
      <c r="J163" s="176"/>
      <c r="K163" s="176"/>
      <c r="L163" s="182"/>
      <c r="M163" s="183"/>
      <c r="N163" s="184"/>
      <c r="O163" s="184"/>
      <c r="P163" s="184"/>
      <c r="Q163" s="184"/>
      <c r="R163" s="184"/>
      <c r="S163" s="184"/>
      <c r="T163" s="185"/>
      <c r="AT163" s="186" t="s">
        <v>179</v>
      </c>
      <c r="AU163" s="186" t="s">
        <v>83</v>
      </c>
      <c r="AV163" s="12" t="s">
        <v>85</v>
      </c>
      <c r="AW163" s="12" t="s">
        <v>37</v>
      </c>
      <c r="AX163" s="12" t="s">
        <v>83</v>
      </c>
      <c r="AY163" s="186" t="s">
        <v>176</v>
      </c>
    </row>
    <row r="164" spans="1:65" s="2" customFormat="1" ht="48">
      <c r="A164" s="33"/>
      <c r="B164" s="34"/>
      <c r="C164" s="207" t="s">
        <v>319</v>
      </c>
      <c r="D164" s="207" t="s">
        <v>340</v>
      </c>
      <c r="E164" s="208" t="s">
        <v>561</v>
      </c>
      <c r="F164" s="209" t="s">
        <v>562</v>
      </c>
      <c r="G164" s="210" t="s">
        <v>244</v>
      </c>
      <c r="H164" s="211">
        <v>1.105</v>
      </c>
      <c r="I164" s="212"/>
      <c r="J164" s="213">
        <f>ROUND(I164*H164,2)</f>
        <v>0</v>
      </c>
      <c r="K164" s="209" t="s">
        <v>174</v>
      </c>
      <c r="L164" s="38"/>
      <c r="M164" s="214" t="s">
        <v>35</v>
      </c>
      <c r="N164" s="215" t="s">
        <v>47</v>
      </c>
      <c r="O164" s="63"/>
      <c r="P164" s="171">
        <f>O164*H164</f>
        <v>0</v>
      </c>
      <c r="Q164" s="171">
        <v>0</v>
      </c>
      <c r="R164" s="171">
        <f>Q164*H164</f>
        <v>0</v>
      </c>
      <c r="S164" s="171">
        <v>0</v>
      </c>
      <c r="T164" s="172">
        <f>S164*H164</f>
        <v>0</v>
      </c>
      <c r="U164" s="33"/>
      <c r="V164" s="33"/>
      <c r="W164" s="33"/>
      <c r="X164" s="33"/>
      <c r="Y164" s="33"/>
      <c r="Z164" s="33"/>
      <c r="AA164" s="33"/>
      <c r="AB164" s="33"/>
      <c r="AC164" s="33"/>
      <c r="AD164" s="33"/>
      <c r="AE164" s="33"/>
      <c r="AR164" s="173" t="s">
        <v>480</v>
      </c>
      <c r="AT164" s="173" t="s">
        <v>340</v>
      </c>
      <c r="AU164" s="173" t="s">
        <v>83</v>
      </c>
      <c r="AY164" s="16" t="s">
        <v>176</v>
      </c>
      <c r="BE164" s="174">
        <f>IF(N164="základní",J164,0)</f>
        <v>0</v>
      </c>
      <c r="BF164" s="174">
        <f>IF(N164="snížená",J164,0)</f>
        <v>0</v>
      </c>
      <c r="BG164" s="174">
        <f>IF(N164="zákl. přenesená",J164,0)</f>
        <v>0</v>
      </c>
      <c r="BH164" s="174">
        <f>IF(N164="sníž. přenesená",J164,0)</f>
        <v>0</v>
      </c>
      <c r="BI164" s="174">
        <f>IF(N164="nulová",J164,0)</f>
        <v>0</v>
      </c>
      <c r="BJ164" s="16" t="s">
        <v>83</v>
      </c>
      <c r="BK164" s="174">
        <f>ROUND(I164*H164,2)</f>
        <v>0</v>
      </c>
      <c r="BL164" s="16" t="s">
        <v>480</v>
      </c>
      <c r="BM164" s="173" t="s">
        <v>563</v>
      </c>
    </row>
    <row r="165" spans="1:65" s="2" customFormat="1" ht="19.5">
      <c r="A165" s="33"/>
      <c r="B165" s="34"/>
      <c r="C165" s="35"/>
      <c r="D165" s="177" t="s">
        <v>184</v>
      </c>
      <c r="E165" s="35"/>
      <c r="F165" s="187" t="s">
        <v>667</v>
      </c>
      <c r="G165" s="35"/>
      <c r="H165" s="35"/>
      <c r="I165" s="188"/>
      <c r="J165" s="35"/>
      <c r="K165" s="35"/>
      <c r="L165" s="38"/>
      <c r="M165" s="189"/>
      <c r="N165" s="190"/>
      <c r="O165" s="63"/>
      <c r="P165" s="63"/>
      <c r="Q165" s="63"/>
      <c r="R165" s="63"/>
      <c r="S165" s="63"/>
      <c r="T165" s="64"/>
      <c r="U165" s="33"/>
      <c r="V165" s="33"/>
      <c r="W165" s="33"/>
      <c r="X165" s="33"/>
      <c r="Y165" s="33"/>
      <c r="Z165" s="33"/>
      <c r="AA165" s="33"/>
      <c r="AB165" s="33"/>
      <c r="AC165" s="33"/>
      <c r="AD165" s="33"/>
      <c r="AE165" s="33"/>
      <c r="AT165" s="16" t="s">
        <v>184</v>
      </c>
      <c r="AU165" s="16" t="s">
        <v>83</v>
      </c>
    </row>
    <row r="166" spans="1:65" s="12" customFormat="1" ht="11.25">
      <c r="B166" s="175"/>
      <c r="C166" s="176"/>
      <c r="D166" s="177" t="s">
        <v>179</v>
      </c>
      <c r="E166" s="178" t="s">
        <v>35</v>
      </c>
      <c r="F166" s="179" t="s">
        <v>774</v>
      </c>
      <c r="G166" s="176"/>
      <c r="H166" s="180">
        <v>1.105</v>
      </c>
      <c r="I166" s="181"/>
      <c r="J166" s="176"/>
      <c r="K166" s="176"/>
      <c r="L166" s="182"/>
      <c r="M166" s="183"/>
      <c r="N166" s="184"/>
      <c r="O166" s="184"/>
      <c r="P166" s="184"/>
      <c r="Q166" s="184"/>
      <c r="R166" s="184"/>
      <c r="S166" s="184"/>
      <c r="T166" s="185"/>
      <c r="AT166" s="186" t="s">
        <v>179</v>
      </c>
      <c r="AU166" s="186" t="s">
        <v>83</v>
      </c>
      <c r="AV166" s="12" t="s">
        <v>85</v>
      </c>
      <c r="AW166" s="12" t="s">
        <v>37</v>
      </c>
      <c r="AX166" s="12" t="s">
        <v>83</v>
      </c>
      <c r="AY166" s="186" t="s">
        <v>176</v>
      </c>
    </row>
    <row r="167" spans="1:65" s="2" customFormat="1" ht="44.25" customHeight="1">
      <c r="A167" s="33"/>
      <c r="B167" s="34"/>
      <c r="C167" s="207" t="s">
        <v>325</v>
      </c>
      <c r="D167" s="207" t="s">
        <v>340</v>
      </c>
      <c r="E167" s="208" t="s">
        <v>566</v>
      </c>
      <c r="F167" s="209" t="s">
        <v>567</v>
      </c>
      <c r="G167" s="210" t="s">
        <v>244</v>
      </c>
      <c r="H167" s="211">
        <v>7.0000000000000001E-3</v>
      </c>
      <c r="I167" s="212"/>
      <c r="J167" s="213">
        <f>ROUND(I167*H167,2)</f>
        <v>0</v>
      </c>
      <c r="K167" s="209" t="s">
        <v>174</v>
      </c>
      <c r="L167" s="38"/>
      <c r="M167" s="214" t="s">
        <v>35</v>
      </c>
      <c r="N167" s="215" t="s">
        <v>47</v>
      </c>
      <c r="O167" s="63"/>
      <c r="P167" s="171">
        <f>O167*H167</f>
        <v>0</v>
      </c>
      <c r="Q167" s="171">
        <v>0</v>
      </c>
      <c r="R167" s="171">
        <f>Q167*H167</f>
        <v>0</v>
      </c>
      <c r="S167" s="171">
        <v>0</v>
      </c>
      <c r="T167" s="172">
        <f>S167*H167</f>
        <v>0</v>
      </c>
      <c r="U167" s="33"/>
      <c r="V167" s="33"/>
      <c r="W167" s="33"/>
      <c r="X167" s="33"/>
      <c r="Y167" s="33"/>
      <c r="Z167" s="33"/>
      <c r="AA167" s="33"/>
      <c r="AB167" s="33"/>
      <c r="AC167" s="33"/>
      <c r="AD167" s="33"/>
      <c r="AE167" s="33"/>
      <c r="AR167" s="173" t="s">
        <v>480</v>
      </c>
      <c r="AT167" s="173" t="s">
        <v>340</v>
      </c>
      <c r="AU167" s="173" t="s">
        <v>83</v>
      </c>
      <c r="AY167" s="16" t="s">
        <v>176</v>
      </c>
      <c r="BE167" s="174">
        <f>IF(N167="základní",J167,0)</f>
        <v>0</v>
      </c>
      <c r="BF167" s="174">
        <f>IF(N167="snížená",J167,0)</f>
        <v>0</v>
      </c>
      <c r="BG167" s="174">
        <f>IF(N167="zákl. přenesená",J167,0)</f>
        <v>0</v>
      </c>
      <c r="BH167" s="174">
        <f>IF(N167="sníž. přenesená",J167,0)</f>
        <v>0</v>
      </c>
      <c r="BI167" s="174">
        <f>IF(N167="nulová",J167,0)</f>
        <v>0</v>
      </c>
      <c r="BJ167" s="16" t="s">
        <v>83</v>
      </c>
      <c r="BK167" s="174">
        <f>ROUND(I167*H167,2)</f>
        <v>0</v>
      </c>
      <c r="BL167" s="16" t="s">
        <v>480</v>
      </c>
      <c r="BM167" s="173" t="s">
        <v>568</v>
      </c>
    </row>
    <row r="168" spans="1:65" s="12" customFormat="1" ht="11.25">
      <c r="B168" s="175"/>
      <c r="C168" s="176"/>
      <c r="D168" s="177" t="s">
        <v>179</v>
      </c>
      <c r="E168" s="178" t="s">
        <v>35</v>
      </c>
      <c r="F168" s="179" t="s">
        <v>775</v>
      </c>
      <c r="G168" s="176"/>
      <c r="H168" s="180">
        <v>7.0000000000000001E-3</v>
      </c>
      <c r="I168" s="181"/>
      <c r="J168" s="176"/>
      <c r="K168" s="176"/>
      <c r="L168" s="182"/>
      <c r="M168" s="216"/>
      <c r="N168" s="217"/>
      <c r="O168" s="217"/>
      <c r="P168" s="217"/>
      <c r="Q168" s="217"/>
      <c r="R168" s="217"/>
      <c r="S168" s="217"/>
      <c r="T168" s="218"/>
      <c r="AT168" s="186" t="s">
        <v>179</v>
      </c>
      <c r="AU168" s="186" t="s">
        <v>83</v>
      </c>
      <c r="AV168" s="12" t="s">
        <v>85</v>
      </c>
      <c r="AW168" s="12" t="s">
        <v>37</v>
      </c>
      <c r="AX168" s="12" t="s">
        <v>83</v>
      </c>
      <c r="AY168" s="186" t="s">
        <v>176</v>
      </c>
    </row>
    <row r="169" spans="1:65" s="2" customFormat="1" ht="6.95" customHeight="1">
      <c r="A169" s="33"/>
      <c r="B169" s="46"/>
      <c r="C169" s="47"/>
      <c r="D169" s="47"/>
      <c r="E169" s="47"/>
      <c r="F169" s="47"/>
      <c r="G169" s="47"/>
      <c r="H169" s="47"/>
      <c r="I169" s="47"/>
      <c r="J169" s="47"/>
      <c r="K169" s="47"/>
      <c r="L169" s="38"/>
      <c r="M169" s="33"/>
      <c r="O169" s="33"/>
      <c r="P169" s="33"/>
      <c r="Q169" s="33"/>
      <c r="R169" s="33"/>
      <c r="S169" s="33"/>
      <c r="T169" s="33"/>
      <c r="U169" s="33"/>
      <c r="V169" s="33"/>
      <c r="W169" s="33"/>
      <c r="X169" s="33"/>
      <c r="Y169" s="33"/>
      <c r="Z169" s="33"/>
      <c r="AA169" s="33"/>
      <c r="AB169" s="33"/>
      <c r="AC169" s="33"/>
      <c r="AD169" s="33"/>
      <c r="AE169" s="33"/>
    </row>
  </sheetData>
  <sheetProtection algorithmName="SHA-512" hashValue="F+QU4ve3Gf6GUuU60ScKdJfSnbQHc9utu47xLZ+6yC6BJUAxtGG/mTxNQqfFaO+bPQVflGGp345xgUrezdMTOQ==" saltValue="msI7GJwZKahv4CmMl37C1cCjXEc4P6Er+Xo67Mib2E3X/TOcUgs7EbsIDgXWvKNQ1+POe65mu++we5tEXxLFDw==" spinCount="100000" sheet="1" objects="1" scenarios="1" formatColumns="0" formatRows="0" autoFilter="0"/>
  <autoFilter ref="C87:K16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67" workbookViewId="0">
      <selection activeCell="I89" sqref="I8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9"/>
      <c r="M2" s="349"/>
      <c r="N2" s="349"/>
      <c r="O2" s="349"/>
      <c r="P2" s="349"/>
      <c r="Q2" s="349"/>
      <c r="R2" s="349"/>
      <c r="S2" s="349"/>
      <c r="T2" s="349"/>
      <c r="U2" s="349"/>
      <c r="V2" s="349"/>
      <c r="AT2" s="16" t="s">
        <v>114</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143</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350" t="str">
        <f>'Rekapitulace stavby'!K6</f>
        <v>KR_Oprava trati v úseku Číčenice - Vodňany_bez_mat_zadavatele</v>
      </c>
      <c r="F7" s="351"/>
      <c r="G7" s="351"/>
      <c r="H7" s="351"/>
      <c r="L7" s="19"/>
    </row>
    <row r="8" spans="1:46" s="1" customFormat="1" ht="12" customHeight="1">
      <c r="B8" s="19"/>
      <c r="D8" s="111" t="s">
        <v>144</v>
      </c>
      <c r="L8" s="19"/>
    </row>
    <row r="9" spans="1:46" s="2" customFormat="1" ht="16.5" customHeight="1">
      <c r="A9" s="33"/>
      <c r="B9" s="38"/>
      <c r="C9" s="33"/>
      <c r="D9" s="33"/>
      <c r="E9" s="350" t="s">
        <v>703</v>
      </c>
      <c r="F9" s="352"/>
      <c r="G9" s="352"/>
      <c r="H9" s="352"/>
      <c r="I9" s="33"/>
      <c r="J9" s="33"/>
      <c r="K9" s="33"/>
      <c r="L9" s="112"/>
      <c r="S9" s="33"/>
      <c r="T9" s="33"/>
      <c r="U9" s="33"/>
      <c r="V9" s="33"/>
      <c r="W9" s="33"/>
      <c r="X9" s="33"/>
      <c r="Y9" s="33"/>
      <c r="Z9" s="33"/>
      <c r="AA9" s="33"/>
      <c r="AB9" s="33"/>
      <c r="AC9" s="33"/>
      <c r="AD9" s="33"/>
      <c r="AE9" s="33"/>
    </row>
    <row r="10" spans="1:46" s="2" customFormat="1" ht="12" customHeight="1">
      <c r="A10" s="33"/>
      <c r="B10" s="38"/>
      <c r="C10" s="33"/>
      <c r="D10" s="111" t="s">
        <v>146</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customHeight="1">
      <c r="A11" s="33"/>
      <c r="B11" s="38"/>
      <c r="C11" s="33"/>
      <c r="D11" s="33"/>
      <c r="E11" s="353" t="s">
        <v>776</v>
      </c>
      <c r="F11" s="352"/>
      <c r="G11" s="352"/>
      <c r="H11" s="352"/>
      <c r="I11" s="33"/>
      <c r="J11" s="33"/>
      <c r="K11" s="33"/>
      <c r="L11" s="112"/>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customHeight="1">
      <c r="A14" s="33"/>
      <c r="B14" s="38"/>
      <c r="C14" s="33"/>
      <c r="D14" s="111" t="s">
        <v>22</v>
      </c>
      <c r="E14" s="33"/>
      <c r="F14" s="102" t="s">
        <v>23</v>
      </c>
      <c r="G14" s="33"/>
      <c r="H14" s="33"/>
      <c r="I14" s="111" t="s">
        <v>24</v>
      </c>
      <c r="J14" s="113" t="str">
        <f>'Rekapitulace stavby'!AN8</f>
        <v>1. 4. 2021</v>
      </c>
      <c r="K14" s="33"/>
      <c r="L14" s="112"/>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customHeight="1">
      <c r="A17" s="33"/>
      <c r="B17" s="38"/>
      <c r="C17" s="33"/>
      <c r="D17" s="33"/>
      <c r="E17" s="102" t="s">
        <v>148</v>
      </c>
      <c r="F17" s="33"/>
      <c r="G17" s="33"/>
      <c r="H17" s="33"/>
      <c r="I17" s="111" t="s">
        <v>30</v>
      </c>
      <c r="J17" s="102" t="s">
        <v>149</v>
      </c>
      <c r="K17" s="33"/>
      <c r="L17" s="112"/>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customHeight="1">
      <c r="A20" s="33"/>
      <c r="B20" s="38"/>
      <c r="C20" s="33"/>
      <c r="D20" s="33"/>
      <c r="E20" s="354" t="str">
        <f>'Rekapitulace stavby'!E14</f>
        <v>Vyplň údaj</v>
      </c>
      <c r="F20" s="355"/>
      <c r="G20" s="355"/>
      <c r="H20" s="355"/>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16.5" customHeight="1">
      <c r="A29" s="114"/>
      <c r="B29" s="115"/>
      <c r="C29" s="114"/>
      <c r="D29" s="114"/>
      <c r="E29" s="356" t="s">
        <v>35</v>
      </c>
      <c r="F29" s="356"/>
      <c r="G29" s="356"/>
      <c r="H29" s="356"/>
      <c r="I29" s="114"/>
      <c r="J29" s="114"/>
      <c r="K29" s="114"/>
      <c r="L29" s="116"/>
      <c r="S29" s="114"/>
      <c r="T29" s="114"/>
      <c r="U29" s="114"/>
      <c r="V29" s="114"/>
      <c r="W29" s="114"/>
      <c r="X29" s="114"/>
      <c r="Y29" s="114"/>
      <c r="Z29" s="114"/>
      <c r="AA29" s="114"/>
      <c r="AB29" s="114"/>
      <c r="AC29" s="114"/>
      <c r="AD29" s="114"/>
      <c r="AE29" s="114"/>
    </row>
    <row r="30" spans="1:31" s="2" customFormat="1" ht="6.95"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customHeight="1">
      <c r="A35" s="33"/>
      <c r="B35" s="38"/>
      <c r="C35" s="33"/>
      <c r="D35" s="121" t="s">
        <v>46</v>
      </c>
      <c r="E35" s="111" t="s">
        <v>47</v>
      </c>
      <c r="F35" s="122">
        <f>ROUND((SUM(BE85:BE91)),  2)</f>
        <v>0</v>
      </c>
      <c r="G35" s="33"/>
      <c r="H35" s="33"/>
      <c r="I35" s="123">
        <v>0.21</v>
      </c>
      <c r="J35" s="122">
        <f>ROUND(((SUM(BE85:BE91))*I35),  2)</f>
        <v>0</v>
      </c>
      <c r="K35" s="33"/>
      <c r="L35" s="112"/>
      <c r="S35" s="33"/>
      <c r="T35" s="33"/>
      <c r="U35" s="33"/>
      <c r="V35" s="33"/>
      <c r="W35" s="33"/>
      <c r="X35" s="33"/>
      <c r="Y35" s="33"/>
      <c r="Z35" s="33"/>
      <c r="AA35" s="33"/>
      <c r="AB35" s="33"/>
      <c r="AC35" s="33"/>
      <c r="AD35" s="33"/>
      <c r="AE35" s="33"/>
    </row>
    <row r="36" spans="1:31" s="2" customFormat="1" ht="14.45" customHeight="1">
      <c r="A36" s="33"/>
      <c r="B36" s="38"/>
      <c r="C36" s="33"/>
      <c r="D36" s="33"/>
      <c r="E36" s="111" t="s">
        <v>48</v>
      </c>
      <c r="F36" s="122">
        <f>ROUND((SUM(BF85:BF91)),  2)</f>
        <v>0</v>
      </c>
      <c r="G36" s="33"/>
      <c r="H36" s="33"/>
      <c r="I36" s="123">
        <v>0.15</v>
      </c>
      <c r="J36" s="122">
        <f>ROUND(((SUM(BF85:BF91))*I36),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ROUND((SUM(BG85:BG91)),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ROUND((SUM(BH85:BH91)),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ROUND((SUM(BI85:BI91)),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6" spans="1:31" s="2" customFormat="1" ht="6.95"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customHeight="1">
      <c r="A47" s="33"/>
      <c r="B47" s="34"/>
      <c r="C47" s="22" t="s">
        <v>150</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customHeight="1">
      <c r="A50" s="33"/>
      <c r="B50" s="34"/>
      <c r="C50" s="35"/>
      <c r="D50" s="35"/>
      <c r="E50" s="357" t="str">
        <f>E7</f>
        <v>KR_Oprava trati v úseku Číčenice - Vodňany_bez_mat_zadavatele</v>
      </c>
      <c r="F50" s="358"/>
      <c r="G50" s="358"/>
      <c r="H50" s="358"/>
      <c r="I50" s="35"/>
      <c r="J50" s="35"/>
      <c r="K50" s="35"/>
      <c r="L50" s="112"/>
      <c r="S50" s="33"/>
      <c r="T50" s="33"/>
      <c r="U50" s="33"/>
      <c r="V50" s="33"/>
      <c r="W50" s="33"/>
      <c r="X50" s="33"/>
      <c r="Y50" s="33"/>
      <c r="Z50" s="33"/>
      <c r="AA50" s="33"/>
      <c r="AB50" s="33"/>
      <c r="AC50" s="33"/>
      <c r="AD50" s="33"/>
      <c r="AE50" s="33"/>
    </row>
    <row r="51" spans="1:47" s="1" customFormat="1" ht="12" customHeight="1">
      <c r="B51" s="20"/>
      <c r="C51" s="28" t="s">
        <v>144</v>
      </c>
      <c r="D51" s="21"/>
      <c r="E51" s="21"/>
      <c r="F51" s="21"/>
      <c r="G51" s="21"/>
      <c r="H51" s="21"/>
      <c r="I51" s="21"/>
      <c r="J51" s="21"/>
      <c r="K51" s="21"/>
      <c r="L51" s="19"/>
    </row>
    <row r="52" spans="1:47" s="2" customFormat="1" ht="16.5" customHeight="1">
      <c r="A52" s="33"/>
      <c r="B52" s="34"/>
      <c r="C52" s="35"/>
      <c r="D52" s="35"/>
      <c r="E52" s="357" t="s">
        <v>703</v>
      </c>
      <c r="F52" s="359"/>
      <c r="G52" s="359"/>
      <c r="H52" s="359"/>
      <c r="I52" s="35"/>
      <c r="J52" s="35"/>
      <c r="K52" s="35"/>
      <c r="L52" s="112"/>
      <c r="S52" s="33"/>
      <c r="T52" s="33"/>
      <c r="U52" s="33"/>
      <c r="V52" s="33"/>
      <c r="W52" s="33"/>
      <c r="X52" s="33"/>
      <c r="Y52" s="33"/>
      <c r="Z52" s="33"/>
      <c r="AA52" s="33"/>
      <c r="AB52" s="33"/>
      <c r="AC52" s="33"/>
      <c r="AD52" s="33"/>
      <c r="AE52" s="33"/>
    </row>
    <row r="53" spans="1:47" s="2" customFormat="1" ht="12" customHeight="1">
      <c r="A53" s="33"/>
      <c r="B53" s="34"/>
      <c r="C53" s="28" t="s">
        <v>146</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customHeight="1">
      <c r="A54" s="33"/>
      <c r="B54" s="34"/>
      <c r="C54" s="35"/>
      <c r="D54" s="35"/>
      <c r="E54" s="306" t="str">
        <f>E11</f>
        <v>SO 04.2 - Materíál dodávaný zadavatelem - NEOCEŇOVAT!</v>
      </c>
      <c r="F54" s="359"/>
      <c r="G54" s="359"/>
      <c r="H54" s="359"/>
      <c r="I54" s="35"/>
      <c r="J54" s="35"/>
      <c r="K54" s="35"/>
      <c r="L54" s="112"/>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197 dle JŘ, TÚ Číčenice - Vodňany</v>
      </c>
      <c r="G56" s="35"/>
      <c r="H56" s="35"/>
      <c r="I56" s="28" t="s">
        <v>24</v>
      </c>
      <c r="J56" s="58" t="str">
        <f>IF(J14="","",J14)</f>
        <v>1. 4. 2021</v>
      </c>
      <c r="K56" s="35"/>
      <c r="L56" s="112"/>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customHeight="1">
      <c r="A61" s="33"/>
      <c r="B61" s="34"/>
      <c r="C61" s="135" t="s">
        <v>151</v>
      </c>
      <c r="D61" s="136"/>
      <c r="E61" s="136"/>
      <c r="F61" s="136"/>
      <c r="G61" s="136"/>
      <c r="H61" s="136"/>
      <c r="I61" s="136"/>
      <c r="J61" s="137" t="s">
        <v>152</v>
      </c>
      <c r="K61" s="136"/>
      <c r="L61" s="112"/>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153</v>
      </c>
    </row>
    <row r="64" spans="1:47" s="2" customFormat="1" ht="21.75"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157</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357" t="str">
        <f>E7</f>
        <v>KR_Oprava trati v úseku Číčenice - Vodňany_bez_mat_zadavatele</v>
      </c>
      <c r="F73" s="358"/>
      <c r="G73" s="358"/>
      <c r="H73" s="358"/>
      <c r="I73" s="35"/>
      <c r="J73" s="35"/>
      <c r="K73" s="35"/>
      <c r="L73" s="112"/>
      <c r="S73" s="33"/>
      <c r="T73" s="33"/>
      <c r="U73" s="33"/>
      <c r="V73" s="33"/>
      <c r="W73" s="33"/>
      <c r="X73" s="33"/>
      <c r="Y73" s="33"/>
      <c r="Z73" s="33"/>
      <c r="AA73" s="33"/>
      <c r="AB73" s="33"/>
      <c r="AC73" s="33"/>
      <c r="AD73" s="33"/>
      <c r="AE73" s="33"/>
    </row>
    <row r="74" spans="1:31" s="1" customFormat="1" ht="12" customHeight="1">
      <c r="B74" s="20"/>
      <c r="C74" s="28" t="s">
        <v>144</v>
      </c>
      <c r="D74" s="21"/>
      <c r="E74" s="21"/>
      <c r="F74" s="21"/>
      <c r="G74" s="21"/>
      <c r="H74" s="21"/>
      <c r="I74" s="21"/>
      <c r="J74" s="21"/>
      <c r="K74" s="21"/>
      <c r="L74" s="19"/>
    </row>
    <row r="75" spans="1:31" s="2" customFormat="1" ht="16.5" customHeight="1">
      <c r="A75" s="33"/>
      <c r="B75" s="34"/>
      <c r="C75" s="35"/>
      <c r="D75" s="35"/>
      <c r="E75" s="357" t="s">
        <v>703</v>
      </c>
      <c r="F75" s="359"/>
      <c r="G75" s="359"/>
      <c r="H75" s="359"/>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146</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306" t="str">
        <f>E11</f>
        <v>SO 04.2 - Materíál dodávaný zadavatelem - NEOCEŇOVAT!</v>
      </c>
      <c r="F77" s="359"/>
      <c r="G77" s="359"/>
      <c r="H77" s="359"/>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197 dle JŘ, TÚ Číčenice - Vodňany</v>
      </c>
      <c r="G79" s="35"/>
      <c r="H79" s="35"/>
      <c r="I79" s="28" t="s">
        <v>24</v>
      </c>
      <c r="J79" s="58" t="str">
        <f>IF(J14="","",J14)</f>
        <v>1. 4. 2021</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158</v>
      </c>
      <c r="D84" s="153" t="s">
        <v>61</v>
      </c>
      <c r="E84" s="153" t="s">
        <v>57</v>
      </c>
      <c r="F84" s="153" t="s">
        <v>58</v>
      </c>
      <c r="G84" s="153" t="s">
        <v>159</v>
      </c>
      <c r="H84" s="153" t="s">
        <v>160</v>
      </c>
      <c r="I84" s="153" t="s">
        <v>161</v>
      </c>
      <c r="J84" s="153" t="s">
        <v>152</v>
      </c>
      <c r="K84" s="154" t="s">
        <v>162</v>
      </c>
      <c r="L84" s="155"/>
      <c r="M84" s="67" t="s">
        <v>35</v>
      </c>
      <c r="N84" s="68" t="s">
        <v>46</v>
      </c>
      <c r="O84" s="68" t="s">
        <v>163</v>
      </c>
      <c r="P84" s="68" t="s">
        <v>164</v>
      </c>
      <c r="Q84" s="68" t="s">
        <v>165</v>
      </c>
      <c r="R84" s="68" t="s">
        <v>166</v>
      </c>
      <c r="S84" s="68" t="s">
        <v>167</v>
      </c>
      <c r="T84" s="69" t="s">
        <v>168</v>
      </c>
      <c r="U84" s="150"/>
      <c r="V84" s="150"/>
      <c r="W84" s="150"/>
      <c r="X84" s="150"/>
      <c r="Y84" s="150"/>
      <c r="Z84" s="150"/>
      <c r="AA84" s="150"/>
      <c r="AB84" s="150"/>
      <c r="AC84" s="150"/>
      <c r="AD84" s="150"/>
      <c r="AE84" s="150"/>
    </row>
    <row r="85" spans="1:65" s="2" customFormat="1" ht="22.9" customHeight="1">
      <c r="A85" s="33"/>
      <c r="B85" s="34"/>
      <c r="C85" s="74" t="s">
        <v>169</v>
      </c>
      <c r="D85" s="35"/>
      <c r="E85" s="35"/>
      <c r="F85" s="35"/>
      <c r="G85" s="35"/>
      <c r="H85" s="35"/>
      <c r="I85" s="35"/>
      <c r="J85" s="156">
        <f>BK85</f>
        <v>0</v>
      </c>
      <c r="K85" s="35"/>
      <c r="L85" s="38"/>
      <c r="M85" s="70"/>
      <c r="N85" s="157"/>
      <c r="O85" s="71"/>
      <c r="P85" s="158">
        <f>SUM(P86:P91)</f>
        <v>0</v>
      </c>
      <c r="Q85" s="71"/>
      <c r="R85" s="158">
        <f>SUM(R86:R91)</f>
        <v>0</v>
      </c>
      <c r="S85" s="71"/>
      <c r="T85" s="159">
        <f>SUM(T86:T91)</f>
        <v>0</v>
      </c>
      <c r="U85" s="33"/>
      <c r="V85" s="33"/>
      <c r="W85" s="33"/>
      <c r="X85" s="33"/>
      <c r="Y85" s="33"/>
      <c r="Z85" s="33"/>
      <c r="AA85" s="33"/>
      <c r="AB85" s="33"/>
      <c r="AC85" s="33"/>
      <c r="AD85" s="33"/>
      <c r="AE85" s="33"/>
      <c r="AT85" s="16" t="s">
        <v>75</v>
      </c>
      <c r="AU85" s="16" t="s">
        <v>153</v>
      </c>
      <c r="BK85" s="160">
        <f>SUM(BK86:BK91)</f>
        <v>0</v>
      </c>
    </row>
    <row r="86" spans="1:65" s="2" customFormat="1" ht="16.5" customHeight="1">
      <c r="A86" s="33"/>
      <c r="B86" s="34"/>
      <c r="C86" s="161" t="s">
        <v>83</v>
      </c>
      <c r="D86" s="161" t="s">
        <v>170</v>
      </c>
      <c r="E86" s="162" t="s">
        <v>579</v>
      </c>
      <c r="F86" s="163" t="s">
        <v>580</v>
      </c>
      <c r="G86" s="164" t="s">
        <v>173</v>
      </c>
      <c r="H86" s="165">
        <v>15</v>
      </c>
      <c r="I86" s="368">
        <v>0</v>
      </c>
      <c r="J86" s="167">
        <f>ROUND(I86*H86,2)</f>
        <v>0</v>
      </c>
      <c r="K86" s="163" t="s">
        <v>174</v>
      </c>
      <c r="L86" s="168"/>
      <c r="M86" s="169" t="s">
        <v>35</v>
      </c>
      <c r="N86" s="170" t="s">
        <v>47</v>
      </c>
      <c r="O86" s="63"/>
      <c r="P86" s="171">
        <f>O86*H86</f>
        <v>0</v>
      </c>
      <c r="Q86" s="171">
        <v>0</v>
      </c>
      <c r="R86" s="171">
        <f>Q86*H86</f>
        <v>0</v>
      </c>
      <c r="S86" s="171">
        <v>0</v>
      </c>
      <c r="T86" s="172">
        <f>S86*H86</f>
        <v>0</v>
      </c>
      <c r="U86" s="33"/>
      <c r="V86" s="33"/>
      <c r="W86" s="33"/>
      <c r="X86" s="33"/>
      <c r="Y86" s="33"/>
      <c r="Z86" s="33"/>
      <c r="AA86" s="33"/>
      <c r="AB86" s="33"/>
      <c r="AC86" s="33"/>
      <c r="AD86" s="33"/>
      <c r="AE86" s="33"/>
      <c r="AR86" s="173" t="s">
        <v>175</v>
      </c>
      <c r="AT86" s="173" t="s">
        <v>170</v>
      </c>
      <c r="AU86" s="173" t="s">
        <v>76</v>
      </c>
      <c r="AY86" s="16" t="s">
        <v>176</v>
      </c>
      <c r="BE86" s="174">
        <f>IF(N86="základní",J86,0)</f>
        <v>0</v>
      </c>
      <c r="BF86" s="174">
        <f>IF(N86="snížená",J86,0)</f>
        <v>0</v>
      </c>
      <c r="BG86" s="174">
        <f>IF(N86="zákl. přenesená",J86,0)</f>
        <v>0</v>
      </c>
      <c r="BH86" s="174">
        <f>IF(N86="sníž. přenesená",J86,0)</f>
        <v>0</v>
      </c>
      <c r="BI86" s="174">
        <f>IF(N86="nulová",J86,0)</f>
        <v>0</v>
      </c>
      <c r="BJ86" s="16" t="s">
        <v>83</v>
      </c>
      <c r="BK86" s="174">
        <f>ROUND(I86*H86,2)</f>
        <v>0</v>
      </c>
      <c r="BL86" s="16" t="s">
        <v>177</v>
      </c>
      <c r="BM86" s="173" t="s">
        <v>581</v>
      </c>
    </row>
    <row r="87" spans="1:65" s="2" customFormat="1" ht="58.5">
      <c r="A87" s="33"/>
      <c r="B87" s="34"/>
      <c r="C87" s="35"/>
      <c r="D87" s="177" t="s">
        <v>184</v>
      </c>
      <c r="E87" s="35"/>
      <c r="F87" s="187" t="s">
        <v>777</v>
      </c>
      <c r="G87" s="35"/>
      <c r="H87" s="35"/>
      <c r="I87" s="188"/>
      <c r="J87" s="35"/>
      <c r="K87" s="35"/>
      <c r="L87" s="38"/>
      <c r="M87" s="189"/>
      <c r="N87" s="190"/>
      <c r="O87" s="63"/>
      <c r="P87" s="63"/>
      <c r="Q87" s="63"/>
      <c r="R87" s="63"/>
      <c r="S87" s="63"/>
      <c r="T87" s="64"/>
      <c r="U87" s="33"/>
      <c r="V87" s="33"/>
      <c r="W87" s="33"/>
      <c r="X87" s="33"/>
      <c r="Y87" s="33"/>
      <c r="Z87" s="33"/>
      <c r="AA87" s="33"/>
      <c r="AB87" s="33"/>
      <c r="AC87" s="33"/>
      <c r="AD87" s="33"/>
      <c r="AE87" s="33"/>
      <c r="AT87" s="16" t="s">
        <v>184</v>
      </c>
      <c r="AU87" s="16" t="s">
        <v>76</v>
      </c>
    </row>
    <row r="88" spans="1:65" s="12" customFormat="1" ht="11.25">
      <c r="B88" s="175"/>
      <c r="C88" s="176"/>
      <c r="D88" s="177" t="s">
        <v>179</v>
      </c>
      <c r="E88" s="178" t="s">
        <v>35</v>
      </c>
      <c r="F88" s="179" t="s">
        <v>741</v>
      </c>
      <c r="G88" s="176"/>
      <c r="H88" s="180">
        <v>15</v>
      </c>
      <c r="I88" s="181"/>
      <c r="J88" s="176"/>
      <c r="K88" s="176"/>
      <c r="L88" s="182"/>
      <c r="M88" s="183"/>
      <c r="N88" s="184"/>
      <c r="O88" s="184"/>
      <c r="P88" s="184"/>
      <c r="Q88" s="184"/>
      <c r="R88" s="184"/>
      <c r="S88" s="184"/>
      <c r="T88" s="185"/>
      <c r="AT88" s="186" t="s">
        <v>179</v>
      </c>
      <c r="AU88" s="186" t="s">
        <v>76</v>
      </c>
      <c r="AV88" s="12" t="s">
        <v>85</v>
      </c>
      <c r="AW88" s="12" t="s">
        <v>37</v>
      </c>
      <c r="AX88" s="12" t="s">
        <v>83</v>
      </c>
      <c r="AY88" s="186" t="s">
        <v>176</v>
      </c>
    </row>
    <row r="89" spans="1:65" s="2" customFormat="1" ht="16.5" customHeight="1">
      <c r="A89" s="33"/>
      <c r="B89" s="34"/>
      <c r="C89" s="161" t="s">
        <v>85</v>
      </c>
      <c r="D89" s="161" t="s">
        <v>170</v>
      </c>
      <c r="E89" s="162" t="s">
        <v>778</v>
      </c>
      <c r="F89" s="163" t="s">
        <v>779</v>
      </c>
      <c r="G89" s="164" t="s">
        <v>237</v>
      </c>
      <c r="H89" s="165">
        <v>7.2</v>
      </c>
      <c r="I89" s="368">
        <v>0</v>
      </c>
      <c r="J89" s="167">
        <f>ROUND(I89*H89,2)</f>
        <v>0</v>
      </c>
      <c r="K89" s="163" t="s">
        <v>35</v>
      </c>
      <c r="L89" s="168"/>
      <c r="M89" s="169" t="s">
        <v>35</v>
      </c>
      <c r="N89" s="170" t="s">
        <v>47</v>
      </c>
      <c r="O89" s="63"/>
      <c r="P89" s="171">
        <f>O89*H89</f>
        <v>0</v>
      </c>
      <c r="Q89" s="171">
        <v>0</v>
      </c>
      <c r="R89" s="171">
        <f>Q89*H89</f>
        <v>0</v>
      </c>
      <c r="S89" s="171">
        <v>0</v>
      </c>
      <c r="T89" s="172">
        <f>S89*H89</f>
        <v>0</v>
      </c>
      <c r="U89" s="33"/>
      <c r="V89" s="33"/>
      <c r="W89" s="33"/>
      <c r="X89" s="33"/>
      <c r="Y89" s="33"/>
      <c r="Z89" s="33"/>
      <c r="AA89" s="33"/>
      <c r="AB89" s="33"/>
      <c r="AC89" s="33"/>
      <c r="AD89" s="33"/>
      <c r="AE89" s="33"/>
      <c r="AR89" s="173" t="s">
        <v>175</v>
      </c>
      <c r="AT89" s="173" t="s">
        <v>170</v>
      </c>
      <c r="AU89" s="173" t="s">
        <v>76</v>
      </c>
      <c r="AY89" s="16" t="s">
        <v>176</v>
      </c>
      <c r="BE89" s="174">
        <f>IF(N89="základní",J89,0)</f>
        <v>0</v>
      </c>
      <c r="BF89" s="174">
        <f>IF(N89="snížená",J89,0)</f>
        <v>0</v>
      </c>
      <c r="BG89" s="174">
        <f>IF(N89="zákl. přenesená",J89,0)</f>
        <v>0</v>
      </c>
      <c r="BH89" s="174">
        <f>IF(N89="sníž. přenesená",J89,0)</f>
        <v>0</v>
      </c>
      <c r="BI89" s="174">
        <f>IF(N89="nulová",J89,0)</f>
        <v>0</v>
      </c>
      <c r="BJ89" s="16" t="s">
        <v>83</v>
      </c>
      <c r="BK89" s="174">
        <f>ROUND(I89*H89,2)</f>
        <v>0</v>
      </c>
      <c r="BL89" s="16" t="s">
        <v>177</v>
      </c>
      <c r="BM89" s="173" t="s">
        <v>780</v>
      </c>
    </row>
    <row r="90" spans="1:65" s="2" customFormat="1" ht="117">
      <c r="A90" s="33"/>
      <c r="B90" s="34"/>
      <c r="C90" s="35"/>
      <c r="D90" s="177" t="s">
        <v>184</v>
      </c>
      <c r="E90" s="35"/>
      <c r="F90" s="187" t="s">
        <v>781</v>
      </c>
      <c r="G90" s="35"/>
      <c r="H90" s="35"/>
      <c r="I90" s="188"/>
      <c r="J90" s="35"/>
      <c r="K90" s="35"/>
      <c r="L90" s="38"/>
      <c r="M90" s="189"/>
      <c r="N90" s="190"/>
      <c r="O90" s="63"/>
      <c r="P90" s="63"/>
      <c r="Q90" s="63"/>
      <c r="R90" s="63"/>
      <c r="S90" s="63"/>
      <c r="T90" s="64"/>
      <c r="U90" s="33"/>
      <c r="V90" s="33"/>
      <c r="W90" s="33"/>
      <c r="X90" s="33"/>
      <c r="Y90" s="33"/>
      <c r="Z90" s="33"/>
      <c r="AA90" s="33"/>
      <c r="AB90" s="33"/>
      <c r="AC90" s="33"/>
      <c r="AD90" s="33"/>
      <c r="AE90" s="33"/>
      <c r="AT90" s="16" t="s">
        <v>184</v>
      </c>
      <c r="AU90" s="16" t="s">
        <v>76</v>
      </c>
    </row>
    <row r="91" spans="1:65" s="12" customFormat="1" ht="11.25">
      <c r="B91" s="175"/>
      <c r="C91" s="176"/>
      <c r="D91" s="177" t="s">
        <v>179</v>
      </c>
      <c r="E91" s="178" t="s">
        <v>35</v>
      </c>
      <c r="F91" s="179" t="s">
        <v>631</v>
      </c>
      <c r="G91" s="176"/>
      <c r="H91" s="180">
        <v>7.2</v>
      </c>
      <c r="I91" s="181"/>
      <c r="J91" s="176"/>
      <c r="K91" s="176"/>
      <c r="L91" s="182"/>
      <c r="M91" s="216"/>
      <c r="N91" s="217"/>
      <c r="O91" s="217"/>
      <c r="P91" s="217"/>
      <c r="Q91" s="217"/>
      <c r="R91" s="217"/>
      <c r="S91" s="217"/>
      <c r="T91" s="218"/>
      <c r="AT91" s="186" t="s">
        <v>179</v>
      </c>
      <c r="AU91" s="186" t="s">
        <v>76</v>
      </c>
      <c r="AV91" s="12" t="s">
        <v>85</v>
      </c>
      <c r="AW91" s="12" t="s">
        <v>37</v>
      </c>
      <c r="AX91" s="12" t="s">
        <v>83</v>
      </c>
      <c r="AY91" s="186" t="s">
        <v>176</v>
      </c>
    </row>
    <row r="92" spans="1:65" s="2" customFormat="1" ht="6.95" customHeight="1">
      <c r="A92" s="33"/>
      <c r="B92" s="46"/>
      <c r="C92" s="47"/>
      <c r="D92" s="47"/>
      <c r="E92" s="47"/>
      <c r="F92" s="47"/>
      <c r="G92" s="47"/>
      <c r="H92" s="47"/>
      <c r="I92" s="47"/>
      <c r="J92" s="47"/>
      <c r="K92" s="47"/>
      <c r="L92" s="38"/>
      <c r="M92" s="33"/>
      <c r="O92" s="33"/>
      <c r="P92" s="33"/>
      <c r="Q92" s="33"/>
      <c r="R92" s="33"/>
      <c r="S92" s="33"/>
      <c r="T92" s="33"/>
      <c r="U92" s="33"/>
      <c r="V92" s="33"/>
      <c r="W92" s="33"/>
      <c r="X92" s="33"/>
      <c r="Y92" s="33"/>
      <c r="Z92" s="33"/>
      <c r="AA92" s="33"/>
      <c r="AB92" s="33"/>
      <c r="AC92" s="33"/>
      <c r="AD92" s="33"/>
      <c r="AE92" s="33"/>
    </row>
  </sheetData>
  <sheetProtection algorithmName="SHA-512" hashValue="yjoJk3W90nmSBM2O9g6UDdEbsEOR9/KjrkVViq4qISF4KpYaHamMMSj2xo+vxy0k9g/2D9OaZPWxyiEOAQyCKA==" saltValue="y+O/Zv0bU2fpSTBBQKs9l7u0U/GC9Ia7qCRhuD20IbAUBxNR18Q2g2qkJpWrCe1ISuwaVjCf8UE6bvWMJBGgCQ=="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35</vt:i4>
      </vt:variant>
    </vt:vector>
  </HeadingPairs>
  <TitlesOfParts>
    <vt:vector size="53" baseType="lpstr">
      <vt:lpstr>Rekapitulace stavby</vt:lpstr>
      <vt:lpstr>SO 01.1 - Železniční svršek</vt:lpstr>
      <vt:lpstr>SO 01.2 - Materíál dodáva...</vt:lpstr>
      <vt:lpstr>SO 02.1 - Železniční svršek</vt:lpstr>
      <vt:lpstr>SO 02.2 - Materíál dodáva...</vt:lpstr>
      <vt:lpstr>SO 03.1 - Železniční svršek</vt:lpstr>
      <vt:lpstr>SO 03.2 - Materíál dodáva...</vt:lpstr>
      <vt:lpstr>SO 04.1 - Železniční svršek</vt:lpstr>
      <vt:lpstr>SO 04.2 - Materíál dodáva...</vt:lpstr>
      <vt:lpstr>SO 05.1 - Železniční svršek</vt:lpstr>
      <vt:lpstr>SO 05.2 - Materíál dodáva...</vt:lpstr>
      <vt:lpstr>SO 06.1 - Železniční svrš...</vt:lpstr>
      <vt:lpstr>SO 07 - Oprava propustku ...</vt:lpstr>
      <vt:lpstr>SO 08 - Oprava propustku ...</vt:lpstr>
      <vt:lpstr>SO 09 - Oprava propustku ...</vt:lpstr>
      <vt:lpstr>SO 10 - Oprava propustku ...</vt:lpstr>
      <vt:lpstr>VON - Vedlejší a ostatní ...</vt:lpstr>
      <vt:lpstr>Pokyny pro vyplnění</vt:lpstr>
      <vt:lpstr>'Rekapitulace stavby'!Názvy_tisku</vt:lpstr>
      <vt:lpstr>'SO 01.1 - Železniční svršek'!Názvy_tisku</vt:lpstr>
      <vt:lpstr>'SO 01.2 - Materíál dodáva...'!Názvy_tisku</vt:lpstr>
      <vt:lpstr>'SO 02.1 - Železniční svršek'!Názvy_tisku</vt:lpstr>
      <vt:lpstr>'SO 02.2 - Materíál dodáva...'!Názvy_tisku</vt:lpstr>
      <vt:lpstr>'SO 03.1 - Železniční svršek'!Názvy_tisku</vt:lpstr>
      <vt:lpstr>'SO 03.2 - Materíál dodáva...'!Názvy_tisku</vt:lpstr>
      <vt:lpstr>'SO 04.1 - Železniční svršek'!Názvy_tisku</vt:lpstr>
      <vt:lpstr>'SO 04.2 - Materíál dodáva...'!Názvy_tisku</vt:lpstr>
      <vt:lpstr>'SO 05.1 - Železniční svršek'!Názvy_tisku</vt:lpstr>
      <vt:lpstr>'SO 05.2 - Materíál dodáva...'!Názvy_tisku</vt:lpstr>
      <vt:lpstr>'SO 06.1 - Železniční svrš...'!Názvy_tisku</vt:lpstr>
      <vt:lpstr>'SO 07 - Oprava propustku ...'!Názvy_tisku</vt:lpstr>
      <vt:lpstr>'SO 08 - Oprava propustku ...'!Názvy_tisku</vt:lpstr>
      <vt:lpstr>'SO 09 - Oprava propustku ...'!Názvy_tisku</vt:lpstr>
      <vt:lpstr>'SO 10 - Oprava propustku ...'!Názvy_tisku</vt:lpstr>
      <vt:lpstr>'VON - Vedlejší a ostatní ...'!Názvy_tisku</vt:lpstr>
      <vt:lpstr>'Pokyny pro vyplnění'!Oblast_tisku</vt:lpstr>
      <vt:lpstr>'Rekapitulace stavby'!Oblast_tisku</vt:lpstr>
      <vt:lpstr>'SO 01.1 - Železniční svršek'!Oblast_tisku</vt:lpstr>
      <vt:lpstr>'SO 01.2 - Materíál dodáva...'!Oblast_tisku</vt:lpstr>
      <vt:lpstr>'SO 02.1 - Železniční svršek'!Oblast_tisku</vt:lpstr>
      <vt:lpstr>'SO 02.2 - Materíál dodáva...'!Oblast_tisku</vt:lpstr>
      <vt:lpstr>'SO 03.1 - Železniční svršek'!Oblast_tisku</vt:lpstr>
      <vt:lpstr>'SO 03.2 - Materíál dodáva...'!Oblast_tisku</vt:lpstr>
      <vt:lpstr>'SO 04.1 - Železniční svršek'!Oblast_tisku</vt:lpstr>
      <vt:lpstr>'SO 04.2 - Materíál dodáva...'!Oblast_tisku</vt:lpstr>
      <vt:lpstr>'SO 05.1 - Železniční svršek'!Oblast_tisku</vt:lpstr>
      <vt:lpstr>'SO 05.2 - Materíál dodáva...'!Oblast_tisku</vt:lpstr>
      <vt:lpstr>'SO 06.1 - Železniční svrš...'!Oblast_tisku</vt:lpstr>
      <vt:lpstr>'SO 07 - Oprava propustku ...'!Oblast_tisku</vt:lpstr>
      <vt:lpstr>'SO 08 - Oprava propustku ...'!Oblast_tisku</vt:lpstr>
      <vt:lpstr>'SO 09 - Oprava propustku ...'!Oblast_tisku</vt:lpstr>
      <vt:lpstr>'SO 10 - Oprava propustku ...'!Oblast_tisku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2021-04-01T04:59:34Z</dcterms:created>
  <dcterms:modified xsi:type="dcterms:W3CDTF">2021-04-01T05:09:24Z</dcterms:modified>
</cp:coreProperties>
</file>