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nkovaV\Documents\2_Verka\a_ Akce - příprava\1d sekání\"/>
    </mc:Choice>
  </mc:AlternateContent>
  <bookViews>
    <workbookView xWindow="120" yWindow="390" windowWidth="15480" windowHeight="11400"/>
  </bookViews>
  <sheets>
    <sheet name="Požadované pozemky" sheetId="1" r:id="rId1"/>
  </sheets>
  <definedNames>
    <definedName name="_xlnm._FilterDatabase" localSheetId="0" hidden="1">'Požadované pozemky'!$B$3:$O$116</definedName>
    <definedName name="_xlnm.Print_Area" localSheetId="0">'Požadované pozemky'!$B$2:$P$115</definedName>
  </definedNames>
  <calcPr calcId="162913"/>
</workbook>
</file>

<file path=xl/calcChain.xml><?xml version="1.0" encoding="utf-8"?>
<calcChain xmlns="http://schemas.openxmlformats.org/spreadsheetml/2006/main">
  <c r="J120" i="1" l="1"/>
  <c r="K119" i="1"/>
  <c r="J119" i="1"/>
  <c r="L95" i="1" l="1"/>
  <c r="K95" i="1"/>
  <c r="J94" i="1"/>
  <c r="I94" i="1"/>
  <c r="L78" i="1"/>
  <c r="K78" i="1"/>
  <c r="L77" i="1"/>
  <c r="K77" i="1"/>
  <c r="L76" i="1"/>
  <c r="K76" i="1"/>
  <c r="I79" i="1"/>
  <c r="J79" i="1"/>
  <c r="L32" i="1"/>
  <c r="K32" i="1"/>
  <c r="I31" i="1"/>
  <c r="J31" i="1"/>
  <c r="K27" i="1"/>
  <c r="L27" i="1"/>
  <c r="J25" i="1"/>
  <c r="J26" i="1"/>
  <c r="I25" i="1"/>
  <c r="I26" i="1"/>
  <c r="F116" i="1" l="1"/>
  <c r="K11" i="1"/>
  <c r="L11" i="1"/>
  <c r="J113" i="1"/>
  <c r="I113" i="1"/>
  <c r="L105" i="1"/>
  <c r="K105" i="1"/>
  <c r="K71" i="1"/>
  <c r="L71" i="1"/>
  <c r="K72" i="1"/>
  <c r="L72" i="1"/>
  <c r="I61" i="1"/>
  <c r="J61" i="1"/>
  <c r="K40" i="1"/>
  <c r="L40" i="1"/>
  <c r="K73" i="1"/>
  <c r="L73" i="1"/>
  <c r="K80" i="1"/>
  <c r="L80" i="1"/>
  <c r="K81" i="1"/>
  <c r="L81" i="1"/>
  <c r="K83" i="1"/>
  <c r="L83" i="1"/>
  <c r="K85" i="1"/>
  <c r="L85" i="1"/>
  <c r="K87" i="1"/>
  <c r="L87" i="1"/>
  <c r="K93" i="1"/>
  <c r="L93" i="1"/>
  <c r="K89" i="1"/>
  <c r="L89" i="1"/>
  <c r="K91" i="1"/>
  <c r="L91" i="1"/>
  <c r="K99" i="1"/>
  <c r="L99" i="1"/>
  <c r="K97" i="1"/>
  <c r="L97" i="1"/>
  <c r="K110" i="1"/>
  <c r="L110" i="1"/>
  <c r="K112" i="1"/>
  <c r="L112" i="1"/>
  <c r="K101" i="1"/>
  <c r="L101" i="1"/>
  <c r="K108" i="1"/>
  <c r="L108" i="1"/>
  <c r="K114" i="1"/>
  <c r="L114" i="1"/>
  <c r="I35" i="1"/>
  <c r="J35" i="1"/>
  <c r="I36" i="1"/>
  <c r="J36" i="1"/>
  <c r="I37" i="1"/>
  <c r="J37" i="1"/>
  <c r="I38" i="1"/>
  <c r="J38" i="1"/>
  <c r="I39" i="1"/>
  <c r="J39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4" i="1"/>
  <c r="J74" i="1"/>
  <c r="I75" i="1"/>
  <c r="J75" i="1"/>
  <c r="I82" i="1"/>
  <c r="J82" i="1"/>
  <c r="I84" i="1"/>
  <c r="J84" i="1"/>
  <c r="I86" i="1"/>
  <c r="J86" i="1"/>
  <c r="I92" i="1"/>
  <c r="J92" i="1"/>
  <c r="I88" i="1"/>
  <c r="J88" i="1"/>
  <c r="I90" i="1"/>
  <c r="J90" i="1"/>
  <c r="I98" i="1"/>
  <c r="J98" i="1"/>
  <c r="I96" i="1"/>
  <c r="J96" i="1"/>
  <c r="I109" i="1"/>
  <c r="J109" i="1"/>
  <c r="I111" i="1"/>
  <c r="J111" i="1"/>
  <c r="I100" i="1"/>
  <c r="J100" i="1"/>
  <c r="I102" i="1"/>
  <c r="J102" i="1"/>
  <c r="I103" i="1"/>
  <c r="J103" i="1"/>
  <c r="I104" i="1"/>
  <c r="J104" i="1"/>
  <c r="I106" i="1"/>
  <c r="J106" i="1"/>
  <c r="I107" i="1"/>
  <c r="J107" i="1"/>
  <c r="J30" i="1"/>
  <c r="I30" i="1"/>
  <c r="J29" i="1"/>
  <c r="I29" i="1"/>
  <c r="J28" i="1"/>
  <c r="I28" i="1"/>
  <c r="I24" i="1"/>
  <c r="L34" i="1"/>
  <c r="K34" i="1"/>
  <c r="J33" i="1"/>
  <c r="I33" i="1"/>
  <c r="L23" i="1"/>
  <c r="K23" i="1"/>
  <c r="J22" i="1"/>
  <c r="I22" i="1"/>
  <c r="L21" i="1"/>
  <c r="K21" i="1"/>
  <c r="J20" i="1"/>
  <c r="I20" i="1"/>
  <c r="L19" i="1"/>
  <c r="K19" i="1"/>
  <c r="J18" i="1"/>
  <c r="I18" i="1"/>
  <c r="L17" i="1"/>
  <c r="K17" i="1"/>
  <c r="J16" i="1"/>
  <c r="I16" i="1"/>
  <c r="L15" i="1"/>
  <c r="K15" i="1"/>
  <c r="J14" i="1"/>
  <c r="I14" i="1"/>
  <c r="L13" i="1"/>
  <c r="K13" i="1"/>
  <c r="L10" i="1"/>
  <c r="K10" i="1"/>
  <c r="J9" i="1"/>
  <c r="I9" i="1"/>
  <c r="L8" i="1"/>
  <c r="K8" i="1"/>
  <c r="J7" i="1"/>
  <c r="I7" i="1"/>
  <c r="L6" i="1"/>
  <c r="L116" i="1" s="1"/>
  <c r="K6" i="1"/>
  <c r="J5" i="1"/>
  <c r="J4" i="1"/>
  <c r="I12" i="1"/>
  <c r="I5" i="1"/>
  <c r="I4" i="1"/>
  <c r="J116" i="1" l="1"/>
  <c r="I116" i="1"/>
  <c r="K116" i="1"/>
  <c r="K117" i="1" s="1"/>
  <c r="J117" i="1"/>
  <c r="L117" i="1"/>
  <c r="L118" i="1" l="1"/>
  <c r="I117" i="1"/>
</calcChain>
</file>

<file path=xl/sharedStrings.xml><?xml version="1.0" encoding="utf-8"?>
<sst xmlns="http://schemas.openxmlformats.org/spreadsheetml/2006/main" count="451" uniqueCount="151">
  <si>
    <t>tráva/drobné křoviny</t>
  </si>
  <si>
    <t>četnost  za sezonu</t>
  </si>
  <si>
    <t>výměra  [m2]</t>
  </si>
  <si>
    <t>2x</t>
  </si>
  <si>
    <t>ne</t>
  </si>
  <si>
    <t>kontaktní osoba</t>
  </si>
  <si>
    <t>číslo trati</t>
  </si>
  <si>
    <t>km poloha přejezdů</t>
  </si>
  <si>
    <t>trať</t>
  </si>
  <si>
    <t>Děčín - Telnice</t>
  </si>
  <si>
    <t>1x</t>
  </si>
  <si>
    <t>Úpořiny-Radejčín</t>
  </si>
  <si>
    <t>Polák Jiří, tel. 725 057 267</t>
  </si>
  <si>
    <t>Roudnice n.L. - Straškov</t>
  </si>
  <si>
    <t>Straškov - Vraňany</t>
  </si>
  <si>
    <t>Čížkovice - Libochovice</t>
  </si>
  <si>
    <t>ano</t>
  </si>
  <si>
    <t>tráva</t>
  </si>
  <si>
    <t>rovná plocha, rozhledové poměry na žel. přejezdech P2978, P2982+prostor mezi přejezdy+P2983, P2985+prostor mezi přejezdy+P2986, P2989, P2990, P2991, P2995, P2996</t>
  </si>
  <si>
    <t xml:space="preserve">rovná plocha u zastávky Křešice u Děčína v délce 120 m, šíři 2 m a 1 m </t>
  </si>
  <si>
    <t>Lovosice - Čížkovice</t>
  </si>
  <si>
    <t>Roudnice n.L. - Lovosice</t>
  </si>
  <si>
    <t>žst. Ústí n.L. západ</t>
  </si>
  <si>
    <t>rovná plocha mezi 137.SK a panelovou cestou od ST1 k žel. mostu</t>
  </si>
  <si>
    <t>křoví</t>
  </si>
  <si>
    <t>rezerva 50% rovné plochy, 50% svah</t>
  </si>
  <si>
    <t>oblast</t>
  </si>
  <si>
    <t xml:space="preserve">TO Ústí n/L západ 27. - 31. SK. Km 1,100 - 1,825 rovná plocha mezi kolejemi </t>
  </si>
  <si>
    <t>Od přejezdu v km. 1,925 k v.č.308 km-1,234 příjezdová komunikace k v.č.308 - rovná plocha</t>
  </si>
  <si>
    <t>Od přejezdu v km 1,925 k v.č.101 km-3,016 + příjezdová komunikace ke stv.č. 1 u řeky Bílina 30% svah, 70% rovná plocha</t>
  </si>
  <si>
    <t>Od v.č.804 km 3, 473 k návěstidlu Se820 km 3, 874 + příjezdová komunikace (na dřevonu) rovná plocha</t>
  </si>
  <si>
    <t>Od návěstidla Sc7 v žst.Trmice km 4,375 k v.č.837 km 4,831 rovná plocha</t>
  </si>
  <si>
    <t>Příjezdová komunikace k v.č.7 km 10,963 50% svah, 50% rovná plocha</t>
  </si>
  <si>
    <t>Příjezdová komunikace k v.č.34 km 12,035 rovná plocha</t>
  </si>
  <si>
    <t xml:space="preserve">svah 70% / rovná plocha 30%, rozhledové poměry na žel. přejezdech P2051, P2052, P2053, P2054, P2055, P2060, </t>
  </si>
  <si>
    <t>rovná plocha, rozhledové poměry na žel. přejezdech P2005; P2006; P2007; P2008; P2009; P2010; P2011, P2012; P2013; P2014, P2016, P2017, P2018, P2019, P2020, P2021, P2022, P2023, P2024, P2025, P2026, P2027</t>
  </si>
  <si>
    <t>Kučera Ivo, tel. 724 007 802</t>
  </si>
  <si>
    <t>rovná plocha mezi cyklostezkou a 1. TK km 441,800-443,250 v šíři 6 m</t>
  </si>
  <si>
    <t>svah, P 2979 přejezd „Malé Březno kravín“ km 441,680-441,830 vysekat klíny (rozhledové poměry) v délce 80m</t>
  </si>
  <si>
    <t>svah, P 2980 přejezd „33“ km 443,250-443,390 vysekat klíny (rozhl. poměry) v délce 80 a 50m</t>
  </si>
  <si>
    <t>svah, P 2984 přejezd „Kamenolom“ km 446,180-446,350 vysekat klíny (rozhledové poměry) v délce 80m</t>
  </si>
  <si>
    <t>rovná plocha, P 2986+P 2985 přejezdy "Jakuby" km 447,400-447,580 vysekat klíny (rozhledové poměry) a prostor mezi přejezdy v šíři 5 a 1m u obou kolejí</t>
  </si>
  <si>
    <t>svah, P 2988 přejezd „Kravín“ km 449,400-449,500 vysekat klíny (rozhledové poměry) v délce 50m</t>
  </si>
  <si>
    <t>rovná plocha, P 2982+P 2983 přejezdy "Pospíšil+Mudroch" km 445,300-445,510 vysekat klíny (rozhledové poměry) a prostor mezi přejezdy v šíři 2 m u obou kolejí</t>
  </si>
  <si>
    <t xml:space="preserve">rovná plocha u žst. Velké Březno u 2. SK km 439,250 (ZV2)-439,570 (zarážedlo u 4. SK) v šíři 9 m </t>
  </si>
  <si>
    <t>svah, P 2992 a P 2993 přejezdy „Loděnice“ a „Velká centra“ km 452,390-452,900  vysekat zastávku u přejezdu „Velká centra“ v délce 120m šíři 2 a 1m, vysekat prostor mezi přejezdy u 1. i 2. TK v délce 330m šíře 5m, vysekat klíny (rozhledové poměry) za přejezdem  „Loděnice“ v délce 70m</t>
  </si>
  <si>
    <t>rovná plocha, P 2978 přejezd „Malé Březno zastávka“ km 441,380-441,520 v šíři 3m</t>
  </si>
  <si>
    <t>rovná plocha, P 2987 - přejezd "91" km 449,040-449,180 vysekat klíny (rozhledové poměry) v délce 70m</t>
  </si>
  <si>
    <t>rovná plocha, P 2989 přejezd "Obalex" km 450,430-450,580 vysekat klíny (rozhledové poměry) v délce 70m</t>
  </si>
  <si>
    <t>rovná plocha, P 2990 přejezd "Čistička" km 450,800-450,940 vysekat klíny (rozhledové poměry) v délce 70m</t>
  </si>
  <si>
    <t>rovná plocha, P 2991 přejezd „Přívoz“ km 452,750-452,850 vysekat klíny (rozhledové poměry) v délce 40 m</t>
  </si>
  <si>
    <t>rovná plocha, P 2995 přejezd „Starák“ km 454,000-454,200 vysekat zastávku v délce 140m a šíři 5 a 5m vysekat klíny (rozhledové poměry) v délce 60m, v km 454,200-454,600 podle 1. i 2. TK vysekat v průměrné šíři 4m</t>
  </si>
  <si>
    <t>rovná plocha, P 2996 přejezd „Bílek“ km 455,350-455,470 vysekat klíny (rozhledové poměry) v délce 60m</t>
  </si>
  <si>
    <t>svah podél 1. TK v km 440,250-441,100 na zdi mezi obcemi Velké Březno a Malé Březno výřez náletů a odstranění travního porostu v průměrné šířce 5m</t>
  </si>
  <si>
    <t>rovná plocha, prostor u ST3 mezi 20b. SK a 24. SK</t>
  </si>
  <si>
    <t>rovná plocha, P 2997  přejezd „U ST3“</t>
  </si>
  <si>
    <t>rovná plocha, prostor u ST1 klín k výhybce č. 6 a vedle 50. SK</t>
  </si>
  <si>
    <t>rovná plocha, Horní a Dolní ledovací kolej (40a.+40b. SK)</t>
  </si>
  <si>
    <t>rovná plocha, Žst. Boletice prostor mezi 3. SK a 7. SK</t>
  </si>
  <si>
    <t>rovná plocha, Žst. Boletice prostor rampy a složiště u 4a. SK, včetně 4a. SK</t>
  </si>
  <si>
    <t>svah, P 2994 přejezd „Malá centra“ km 452,970-453,060 vysekat klíny (rozhledové poměry) v délce 60 a 30m</t>
  </si>
  <si>
    <t>svah, od přejezdu Malé Březno do km 441,100 u 1. i 2. TK v šíři 5m</t>
  </si>
  <si>
    <t>rovná plocha, zastávka Těchlovice od přejezdu u 1. TK až do km 445,240 v šíři 8m, svah u 2. TK až do km 445,000 v šíři 9m</t>
  </si>
  <si>
    <t>rovná plocha v žst. Velké Březno prostor vedle výhybek 11,9,7 plynule přecházející vedle a do 3. a 3a. SK včetně až ke garáži u 3a. SK</t>
  </si>
  <si>
    <t>rovná plocha - prostor u TK Děčín Hl.n.-Děčín v.n. v km 2,250-2,400 vlevo ve směru staničení</t>
  </si>
  <si>
    <t>rovná plocha v km 2,300-2,450 vpravo ve směru staničení</t>
  </si>
  <si>
    <t>rovná plocha v km 2,800-3,000 vlevo ve směru staničení</t>
  </si>
  <si>
    <t xml:space="preserve">rovná plocha podle 2. TK km 428,100 – 428,250 v šíři 5 m  </t>
  </si>
  <si>
    <t>rovná plocha mezi 136.SK a 159.SK</t>
  </si>
  <si>
    <t>rovná plocha podel přístupové komunikace od silnice II/253 ul. Tyršova k v.č.807 (p.p.č.1752/1)</t>
  </si>
  <si>
    <t>tráva 80%</t>
  </si>
  <si>
    <t>křoví 20%</t>
  </si>
  <si>
    <t>křoví 30%</t>
  </si>
  <si>
    <t>tráva 70%</t>
  </si>
  <si>
    <t>tráva 90%</t>
  </si>
  <si>
    <t>křoví 10%</t>
  </si>
  <si>
    <t>tráva 50%</t>
  </si>
  <si>
    <t>křoví 50%</t>
  </si>
  <si>
    <t>Dvořák Čestmír, tel. 724 805 793</t>
  </si>
  <si>
    <t>Andraško Jan, tel. 724 030 225</t>
  </si>
  <si>
    <t>Urban Radek, tel. 724 023701</t>
  </si>
  <si>
    <t>Litoměřice horní n.</t>
  </si>
  <si>
    <t>V. Žernoseky - Sebuzín</t>
  </si>
  <si>
    <t>rovná plocha podél 1. TK v km 450,550-450,800 (mezi přejezdy „Obalex“ a „Čistička“) v šíři 5m</t>
  </si>
  <si>
    <t xml:space="preserve">svah podle 1. TK v km 451,820-452,400 (mezi kolejí a cyklostezkou) v šíři 5m </t>
  </si>
  <si>
    <t>rovná plocha po obou stranách kolejí od rampy k přejezdu (km 43,630 - 44,230) - křoví vynechat!</t>
  </si>
  <si>
    <t>křoví 40%</t>
  </si>
  <si>
    <t>tráva 60%</t>
  </si>
  <si>
    <t>svah podél 1.TK Střekov-Sebuzín  km 427,8-428,3  p.p.č. 2140/93</t>
  </si>
  <si>
    <t>Libochovany - svah s akáty podél 2. TK - km 418,600-900</t>
  </si>
  <si>
    <t>svah, km 446,250-446,600 u 1.TK, vše mezi polem a kolejí v šíři 8m, u 2. TK vše mezi kamenolomem a kolejí v šíři 6m</t>
  </si>
  <si>
    <t>Boletice n.L. - Děčín východ</t>
  </si>
  <si>
    <t>Děčín hl.n. - Děčín východ</t>
  </si>
  <si>
    <t>0861</t>
  </si>
  <si>
    <t>Beran Josef, tel. 724 070 454</t>
  </si>
  <si>
    <t>V. Březno - Boletice n.L.</t>
  </si>
  <si>
    <t>1. TK - rovná plocha mezi přejezdem Setuza a výh.53</t>
  </si>
  <si>
    <t>rovná plocha mezi přejezdem Setuza a výh. 50</t>
  </si>
  <si>
    <t>Miroslav Nádvorník, tel. 601588741</t>
  </si>
  <si>
    <t>Sebuzín - V. Březno</t>
  </si>
  <si>
    <t>rovná plocha za žst. Velké Březno v km 440,220-440,400 - prostor v oblouku u 2. TK</t>
  </si>
  <si>
    <t>svah 50% / rovná plocha 50%, rozhledové poměry na žel. přejezdech P2546, P2547, P2548, P2549, P2550, P2551, P2552, P2554</t>
  </si>
  <si>
    <t>svah 50% / rovná plocha 50%, rozhledové poměry na žel. přejezdech P2272, P2273, P2274, P2275, P2276 P2277, P2278 P2279, P2280, P2281, P2282</t>
  </si>
  <si>
    <t>svah 50% / rovná plocha 50%, rozhledové poměry na žel. přejezdech P2480, P2481, P2482, P2483, P2484, P2485, P2486, P2487, P2490, P2491, P2492, P2494, P2502, P2503, P2504, P2505, P2506, P2507, P2508, P2509, P2510</t>
  </si>
  <si>
    <t>svah 70% / rovná plocha 30%, rozhledové poměry na žel. přejezdech P2416, P2417, P2418, P2419</t>
  </si>
  <si>
    <t>svah 70% / rovná plocha 30%, rozhledové poměry na žel. přejezdech P2266, P2267, P2268, P2269, P2270, P2271</t>
  </si>
  <si>
    <t>svah 70% / rovná plocha 30%, rozhledové poměry na žel. přejezdech P2056, P2057, P2058, P2059, P2061, P2062, P2063</t>
  </si>
  <si>
    <t>Chabařovice</t>
  </si>
  <si>
    <t>rovná plocha podél 2 TK Střekov - Západ 0,4-0,550</t>
  </si>
  <si>
    <t>rovná plocha v km 413,030 - 414,050 podél 2. TK; vč. pásu mezi protihluk. zdí a silnicí (na OÚ V. Žernoseky domluvit zákaz parkování aut v den seče!)</t>
  </si>
  <si>
    <t>svah podél 1. TK (km 414,150 - 414,450) - seštěpkovat, zamést cyklostezku!</t>
  </si>
  <si>
    <t>rovná plocha %</t>
  </si>
  <si>
    <t>svah %</t>
  </si>
  <si>
    <t>svah 70 %, rovina 30% , opěrná zeď u 1.TK V.Březno-Střekov 432,4-432,5+432,670-432,790</t>
  </si>
  <si>
    <t>rovina, 433,800 - 434,700 (v km 434,220 - 434,300 nutno zastřihnout živý plot v celé délce a šíři 1 m)</t>
  </si>
  <si>
    <t>rovná plocha, Rafanda od výhybky č. 207ab směrem do 1. TK až k mostu v km 455,750</t>
  </si>
  <si>
    <t>křoví 40 %</t>
  </si>
  <si>
    <t>tráva 30%</t>
  </si>
  <si>
    <t>křoví 70%</t>
  </si>
  <si>
    <t>rovina -tráva[m2]</t>
  </si>
  <si>
    <t>rovina - křoví [m2]</t>
  </si>
  <si>
    <t>Straškov - Libochovice</t>
  </si>
  <si>
    <t>svah - tráva [m2]</t>
  </si>
  <si>
    <t>svah - křoví [m2]</t>
  </si>
  <si>
    <t>úklid</t>
  </si>
  <si>
    <t>Hrobce - Lovosice</t>
  </si>
  <si>
    <t>křoví 100%</t>
  </si>
  <si>
    <t>1.seč</t>
  </si>
  <si>
    <t>2.seč</t>
  </si>
  <si>
    <t>svah 50% /rovina 50%, rozhledové poměry na žel. přejezdech P2515, P2516, P2517, P2518, P2519, P2520, P2521, P2522, P2523, P2524, P2525, P2526, P2527, P2528, P2529, P2530, P2531, P2532, P2533 P2534,  P2535, P2536</t>
  </si>
  <si>
    <t xml:space="preserve"> svah 482,100–484,220 sekání pásu podél kolejí vpravo o šíři 3 m</t>
  </si>
  <si>
    <t>Požadované pozemky v obvodu ST ÚNL k sečení v r. 2021 (pozemky zasahující do profilu koleje)</t>
  </si>
  <si>
    <t>tráva 40%</t>
  </si>
  <si>
    <t>křoví 60%</t>
  </si>
  <si>
    <t>Plocha mezi 603. SK a 406. SK od v.č.805 km 3, 500; 50 % svah, 50% rovná plocha</t>
  </si>
  <si>
    <t>Pravá strana 52. SK a svah, od v.č. 820 (km 3,887) po km 4,650 - 30% rovná plocha, 70% svah</t>
  </si>
  <si>
    <t>rovná plocha podél 137a. SK a cestou mezi žel. přejezdem v km 1,925 a podjezdem z ul. Drážní</t>
  </si>
  <si>
    <t>rovná plocha podél přístupové komunikace od žel. přejezdu v km 1,925 k v.č. 310</t>
  </si>
  <si>
    <t>rovná plocha, podél přístupové cesty u 602d. SK od ul. Za Viaduktem k v.č. 817</t>
  </si>
  <si>
    <t>v.č. 822 km 4,219 a příjezdová komunikace 50% svah, 50% rovná plocha</t>
  </si>
  <si>
    <t>Od v.č. 95 km 2,950 ke stv.č. 5; km 3,200 rovná plocha</t>
  </si>
  <si>
    <t>LT - V. Žernoseky</t>
  </si>
  <si>
    <t>svah u 1. TK km 409,250-850 (pajasany, akáty) - štěpkovat</t>
  </si>
  <si>
    <t>Litoměřice d.n. - LT město</t>
  </si>
  <si>
    <t>svah u 1. TK v km 407,400-500 - štěpkovat</t>
  </si>
  <si>
    <t>rovina podél 2. TK km 407,400-500 - štěpkovat</t>
  </si>
  <si>
    <t>0591</t>
  </si>
  <si>
    <t>Střekov - svah mezi silnicí "pod hradem", cyklostezkou a tratí ÚL Střekov - Sebuzín v km 428,250 - 430,100</t>
  </si>
  <si>
    <t>rovná plocha podél 2.TK Střekov-V.Březno 432,5-431,750</t>
  </si>
  <si>
    <t>rovná plocha podél 4a staniční koleje</t>
  </si>
  <si>
    <t>odvoz trávy/křoví
 ano/ne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</si>
</sst>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7" xfId="0" applyFont="1" applyFill="1" applyBorder="1"/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/>
    <xf numFmtId="9" fontId="4" fillId="0" borderId="5" xfId="0" applyNumberFormat="1" applyFont="1" applyBorder="1" applyAlignment="1">
      <alignment wrapText="1"/>
    </xf>
    <xf numFmtId="0" fontId="4" fillId="0" borderId="9" xfId="0" applyFont="1" applyFill="1" applyBorder="1" applyAlignment="1">
      <alignment vertical="center" wrapText="1"/>
    </xf>
    <xf numFmtId="9" fontId="4" fillId="0" borderId="5" xfId="0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vertical="center" wrapText="1"/>
    </xf>
    <xf numFmtId="9" fontId="4" fillId="0" borderId="7" xfId="0" applyNumberFormat="1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9" fontId="4" fillId="0" borderId="6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wrapText="1"/>
    </xf>
    <xf numFmtId="9" fontId="4" fillId="0" borderId="9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9" fontId="4" fillId="0" borderId="5" xfId="0" applyNumberFormat="1" applyFont="1" applyFill="1" applyBorder="1"/>
    <xf numFmtId="0" fontId="4" fillId="0" borderId="12" xfId="0" applyFont="1" applyFill="1" applyBorder="1" applyAlignment="1">
      <alignment horizontal="center"/>
    </xf>
    <xf numFmtId="9" fontId="4" fillId="0" borderId="5" xfId="0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/>
    </xf>
    <xf numFmtId="9" fontId="4" fillId="0" borderId="9" xfId="0" applyNumberFormat="1" applyFont="1" applyFill="1" applyBorder="1"/>
    <xf numFmtId="9" fontId="4" fillId="0" borderId="5" xfId="0" applyNumberFormat="1" applyFont="1" applyBorder="1" applyAlignment="1">
      <alignment vertical="center" wrapText="1"/>
    </xf>
    <xf numFmtId="0" fontId="4" fillId="0" borderId="17" xfId="0" applyFont="1" applyFill="1" applyBorder="1" applyAlignment="1">
      <alignment vertical="center"/>
    </xf>
    <xf numFmtId="9" fontId="4" fillId="0" borderId="11" xfId="0" applyNumberFormat="1" applyFont="1" applyFill="1" applyBorder="1"/>
    <xf numFmtId="0" fontId="4" fillId="0" borderId="7" xfId="0" applyFont="1" applyBorder="1" applyAlignment="1">
      <alignment vertical="center" wrapText="1"/>
    </xf>
    <xf numFmtId="0" fontId="4" fillId="0" borderId="18" xfId="0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vertical="center" wrapText="1"/>
    </xf>
    <xf numFmtId="3" fontId="4" fillId="0" borderId="20" xfId="0" applyNumberFormat="1" applyFont="1" applyFill="1" applyBorder="1" applyAlignment="1">
      <alignment vertical="center" wrapText="1"/>
    </xf>
    <xf numFmtId="3" fontId="4" fillId="0" borderId="14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wrapText="1"/>
    </xf>
    <xf numFmtId="3" fontId="4" fillId="0" borderId="12" xfId="0" applyNumberFormat="1" applyFont="1" applyFill="1" applyBorder="1" applyAlignment="1">
      <alignment wrapText="1"/>
    </xf>
    <xf numFmtId="3" fontId="4" fillId="0" borderId="20" xfId="0" applyNumberFormat="1" applyFont="1" applyFill="1" applyBorder="1" applyAlignment="1">
      <alignment wrapText="1"/>
    </xf>
    <xf numFmtId="3" fontId="4" fillId="0" borderId="12" xfId="0" applyNumberFormat="1" applyFont="1" applyFill="1" applyBorder="1"/>
    <xf numFmtId="3" fontId="4" fillId="0" borderId="21" xfId="0" applyNumberFormat="1" applyFont="1" applyFill="1" applyBorder="1"/>
    <xf numFmtId="3" fontId="4" fillId="0" borderId="20" xfId="0" applyNumberFormat="1" applyFont="1" applyFill="1" applyBorder="1"/>
    <xf numFmtId="9" fontId="4" fillId="0" borderId="7" xfId="0" applyNumberFormat="1" applyFont="1" applyFill="1" applyBorder="1"/>
    <xf numFmtId="0" fontId="4" fillId="0" borderId="7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2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vertical="center" wrapText="1"/>
    </xf>
    <xf numFmtId="3" fontId="4" fillId="0" borderId="12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wrapText="1"/>
    </xf>
    <xf numFmtId="3" fontId="4" fillId="0" borderId="21" xfId="0" applyNumberFormat="1" applyFont="1" applyFill="1" applyBorder="1" applyAlignment="1">
      <alignment vertical="center" wrapText="1"/>
    </xf>
    <xf numFmtId="3" fontId="4" fillId="0" borderId="14" xfId="0" applyNumberFormat="1" applyFont="1" applyFill="1" applyBorder="1"/>
    <xf numFmtId="3" fontId="2" fillId="2" borderId="2" xfId="0" applyNumberFormat="1" applyFont="1" applyFill="1" applyBorder="1" applyAlignment="1">
      <alignment vertical="center" wrapText="1"/>
    </xf>
    <xf numFmtId="3" fontId="4" fillId="2" borderId="5" xfId="0" applyNumberFormat="1" applyFont="1" applyFill="1" applyBorder="1" applyAlignment="1">
      <alignment vertical="center" wrapText="1"/>
    </xf>
    <xf numFmtId="3" fontId="4" fillId="2" borderId="11" xfId="0" applyNumberFormat="1" applyFont="1" applyFill="1" applyBorder="1" applyAlignment="1">
      <alignment vertical="center" wrapText="1"/>
    </xf>
    <xf numFmtId="3" fontId="4" fillId="2" borderId="7" xfId="0" applyNumberFormat="1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vertical="center" wrapText="1"/>
    </xf>
    <xf numFmtId="3" fontId="4" fillId="2" borderId="9" xfId="0" applyNumberFormat="1" applyFont="1" applyFill="1" applyBorder="1" applyAlignment="1">
      <alignment vertical="center" wrapText="1"/>
    </xf>
    <xf numFmtId="3" fontId="4" fillId="2" borderId="24" xfId="0" applyNumberFormat="1" applyFont="1" applyFill="1" applyBorder="1" applyAlignment="1">
      <alignment vertical="center" wrapText="1"/>
    </xf>
    <xf numFmtId="3" fontId="5" fillId="0" borderId="5" xfId="0" applyNumberFormat="1" applyFont="1" applyFill="1" applyBorder="1" applyAlignment="1">
      <alignment horizontal="center"/>
    </xf>
    <xf numFmtId="3" fontId="5" fillId="0" borderId="5" xfId="0" applyNumberFormat="1" applyFont="1" applyFill="1" applyBorder="1"/>
    <xf numFmtId="3" fontId="2" fillId="3" borderId="2" xfId="0" applyNumberFormat="1" applyFont="1" applyFill="1" applyBorder="1" applyAlignment="1">
      <alignment vertical="center" wrapText="1"/>
    </xf>
    <xf numFmtId="3" fontId="4" fillId="3" borderId="5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3" fontId="4" fillId="3" borderId="7" xfId="0" applyNumberFormat="1" applyFont="1" applyFill="1" applyBorder="1" applyAlignment="1">
      <alignment vertical="center" wrapText="1"/>
    </xf>
    <xf numFmtId="3" fontId="4" fillId="3" borderId="6" xfId="0" applyNumberFormat="1" applyFont="1" applyFill="1" applyBorder="1" applyAlignment="1">
      <alignment vertical="center" wrapText="1"/>
    </xf>
    <xf numFmtId="3" fontId="4" fillId="3" borderId="9" xfId="0" applyNumberFormat="1" applyFont="1" applyFill="1" applyBorder="1" applyAlignment="1">
      <alignment vertical="center" wrapText="1"/>
    </xf>
    <xf numFmtId="3" fontId="4" fillId="3" borderId="24" xfId="0" applyNumberFormat="1" applyFont="1" applyFill="1" applyBorder="1" applyAlignment="1">
      <alignment vertical="center" wrapText="1"/>
    </xf>
    <xf numFmtId="3" fontId="2" fillId="4" borderId="2" xfId="0" applyNumberFormat="1" applyFont="1" applyFill="1" applyBorder="1" applyAlignment="1">
      <alignment vertical="center" wrapText="1"/>
    </xf>
    <xf numFmtId="3" fontId="4" fillId="4" borderId="5" xfId="0" applyNumberFormat="1" applyFont="1" applyFill="1" applyBorder="1" applyAlignment="1">
      <alignment vertical="center" wrapText="1"/>
    </xf>
    <xf numFmtId="3" fontId="4" fillId="4" borderId="11" xfId="0" applyNumberFormat="1" applyFont="1" applyFill="1" applyBorder="1" applyAlignment="1">
      <alignment vertical="center" wrapText="1"/>
    </xf>
    <xf numFmtId="3" fontId="4" fillId="4" borderId="7" xfId="0" applyNumberFormat="1" applyFont="1" applyFill="1" applyBorder="1" applyAlignment="1">
      <alignment vertical="center" wrapText="1"/>
    </xf>
    <xf numFmtId="3" fontId="4" fillId="4" borderId="6" xfId="0" applyNumberFormat="1" applyFont="1" applyFill="1" applyBorder="1" applyAlignment="1">
      <alignment vertical="center" wrapText="1"/>
    </xf>
    <xf numFmtId="3" fontId="4" fillId="4" borderId="9" xfId="0" applyNumberFormat="1" applyFont="1" applyFill="1" applyBorder="1" applyAlignment="1">
      <alignment vertical="center" wrapText="1"/>
    </xf>
    <xf numFmtId="3" fontId="4" fillId="4" borderId="5" xfId="0" applyNumberFormat="1" applyFont="1" applyFill="1" applyBorder="1"/>
    <xf numFmtId="3" fontId="4" fillId="4" borderId="24" xfId="0" applyNumberFormat="1" applyFont="1" applyFill="1" applyBorder="1" applyAlignment="1">
      <alignment vertical="center" wrapText="1"/>
    </xf>
    <xf numFmtId="3" fontId="2" fillId="5" borderId="2" xfId="0" applyNumberFormat="1" applyFont="1" applyFill="1" applyBorder="1" applyAlignment="1">
      <alignment vertical="center" wrapText="1"/>
    </xf>
    <xf numFmtId="3" fontId="4" fillId="5" borderId="5" xfId="0" applyNumberFormat="1" applyFont="1" applyFill="1" applyBorder="1" applyAlignment="1">
      <alignment vertical="center" wrapText="1"/>
    </xf>
    <xf numFmtId="3" fontId="4" fillId="5" borderId="11" xfId="0" applyNumberFormat="1" applyFont="1" applyFill="1" applyBorder="1" applyAlignment="1">
      <alignment vertical="center" wrapText="1"/>
    </xf>
    <xf numFmtId="3" fontId="4" fillId="5" borderId="7" xfId="0" applyNumberFormat="1" applyFont="1" applyFill="1" applyBorder="1" applyAlignment="1">
      <alignment vertical="center" wrapText="1"/>
    </xf>
    <xf numFmtId="3" fontId="4" fillId="5" borderId="6" xfId="0" applyNumberFormat="1" applyFont="1" applyFill="1" applyBorder="1" applyAlignment="1">
      <alignment vertical="center" wrapText="1"/>
    </xf>
    <xf numFmtId="3" fontId="4" fillId="5" borderId="9" xfId="0" applyNumberFormat="1" applyFont="1" applyFill="1" applyBorder="1" applyAlignment="1">
      <alignment vertical="center" wrapText="1"/>
    </xf>
    <xf numFmtId="3" fontId="4" fillId="5" borderId="5" xfId="0" applyNumberFormat="1" applyFont="1" applyFill="1" applyBorder="1"/>
    <xf numFmtId="3" fontId="4" fillId="5" borderId="24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3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5" xfId="0" applyFont="1" applyFill="1" applyBorder="1" applyAlignment="1">
      <alignment horizontal="center"/>
    </xf>
    <xf numFmtId="0" fontId="4" fillId="0" borderId="14" xfId="0" applyFont="1" applyBorder="1"/>
    <xf numFmtId="0" fontId="4" fillId="0" borderId="12" xfId="0" applyFont="1" applyBorder="1" applyAlignment="1">
      <alignment wrapText="1"/>
    </xf>
    <xf numFmtId="0" fontId="4" fillId="0" borderId="15" xfId="0" applyFont="1" applyBorder="1"/>
    <xf numFmtId="0" fontId="4" fillId="0" borderId="22" xfId="0" applyFont="1" applyBorder="1" applyAlignment="1">
      <alignment wrapText="1"/>
    </xf>
    <xf numFmtId="0" fontId="4" fillId="0" borderId="31" xfId="0" applyFont="1" applyBorder="1" applyAlignment="1">
      <alignment horizontal="center" wrapText="1"/>
    </xf>
    <xf numFmtId="0" fontId="4" fillId="0" borderId="31" xfId="0" applyFont="1" applyBorder="1" applyAlignment="1">
      <alignment wrapText="1"/>
    </xf>
    <xf numFmtId="3" fontId="4" fillId="0" borderId="31" xfId="0" applyNumberFormat="1" applyFont="1" applyFill="1" applyBorder="1" applyAlignment="1">
      <alignment wrapText="1"/>
    </xf>
    <xf numFmtId="9" fontId="4" fillId="0" borderId="24" xfId="0" applyNumberFormat="1" applyFont="1" applyBorder="1" applyAlignment="1">
      <alignment wrapText="1"/>
    </xf>
    <xf numFmtId="3" fontId="5" fillId="0" borderId="0" xfId="0" applyNumberFormat="1" applyFont="1" applyFill="1" applyAlignment="1">
      <alignment wrapText="1"/>
    </xf>
    <xf numFmtId="9" fontId="5" fillId="0" borderId="0" xfId="0" applyNumberFormat="1" applyFont="1" applyAlignment="1">
      <alignment wrapText="1"/>
    </xf>
    <xf numFmtId="3" fontId="6" fillId="3" borderId="0" xfId="0" applyNumberFormat="1" applyFont="1" applyFill="1" applyAlignment="1">
      <alignment wrapText="1"/>
    </xf>
    <xf numFmtId="3" fontId="6" fillId="2" borderId="0" xfId="0" applyNumberFormat="1" applyFont="1" applyFill="1" applyAlignment="1">
      <alignment wrapText="1"/>
    </xf>
    <xf numFmtId="3" fontId="6" fillId="4" borderId="0" xfId="0" applyNumberFormat="1" applyFont="1" applyFill="1" applyAlignment="1">
      <alignment wrapText="1"/>
    </xf>
    <xf numFmtId="3" fontId="6" fillId="5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/>
    <xf numFmtId="0" fontId="4" fillId="0" borderId="34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wrapText="1"/>
    </xf>
    <xf numFmtId="3" fontId="6" fillId="0" borderId="0" xfId="0" applyNumberFormat="1" applyFont="1" applyFill="1" applyAlignment="1">
      <alignment wrapText="1"/>
    </xf>
    <xf numFmtId="0" fontId="4" fillId="0" borderId="3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wrapText="1"/>
    </xf>
    <xf numFmtId="3" fontId="5" fillId="0" borderId="5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49" fontId="4" fillId="0" borderId="7" xfId="0" applyNumberFormat="1" applyFont="1" applyFill="1" applyBorder="1" applyAlignment="1">
      <alignment horizontal="center"/>
    </xf>
    <xf numFmtId="0" fontId="4" fillId="0" borderId="24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22" xfId="0" applyFont="1" applyBorder="1" applyAlignment="1">
      <alignment wrapText="1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5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49" fontId="4" fillId="0" borderId="13" xfId="0" applyNumberFormat="1" applyFont="1" applyFill="1" applyBorder="1" applyAlignment="1">
      <alignment vertical="center" wrapText="1"/>
    </xf>
    <xf numFmtId="0" fontId="4" fillId="0" borderId="13" xfId="0" applyFont="1" applyBorder="1"/>
    <xf numFmtId="0" fontId="4" fillId="0" borderId="22" xfId="0" applyFont="1" applyBorder="1" applyAlignment="1">
      <alignment vertical="center"/>
    </xf>
    <xf numFmtId="0" fontId="4" fillId="0" borderId="13" xfId="0" applyFont="1" applyBorder="1" applyAlignment="1">
      <alignment wrapText="1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horizontal="left" wrapText="1"/>
    </xf>
    <xf numFmtId="0" fontId="4" fillId="0" borderId="55" xfId="0" applyFont="1" applyBorder="1" applyAlignment="1">
      <alignment vertical="center"/>
    </xf>
    <xf numFmtId="164" fontId="4" fillId="0" borderId="2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wrapText="1"/>
    </xf>
    <xf numFmtId="0" fontId="4" fillId="0" borderId="13" xfId="0" applyFont="1" applyFill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5" xfId="0" applyFont="1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wrapText="1"/>
    </xf>
    <xf numFmtId="0" fontId="9" fillId="0" borderId="12" xfId="0" applyFont="1" applyBorder="1" applyAlignment="1">
      <alignment wrapText="1"/>
    </xf>
    <xf numFmtId="0" fontId="4" fillId="0" borderId="3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0" xfId="0" applyFont="1" applyBorder="1" applyAlignment="1">
      <alignment wrapText="1"/>
    </xf>
    <xf numFmtId="0" fontId="4" fillId="0" borderId="42" xfId="0" applyFont="1" applyBorder="1" applyAlignment="1">
      <alignment wrapText="1"/>
    </xf>
    <xf numFmtId="164" fontId="4" fillId="0" borderId="22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9" xfId="0" applyFont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46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Border="1" applyAlignment="1"/>
    <xf numFmtId="0" fontId="4" fillId="0" borderId="57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4" fillId="0" borderId="9" xfId="0" applyFont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11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61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60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47" xfId="0" applyBorder="1" applyAlignment="1">
      <alignment wrapText="1"/>
    </xf>
    <xf numFmtId="0" fontId="4" fillId="0" borderId="46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164" fontId="4" fillId="0" borderId="55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8" fillId="0" borderId="4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0" borderId="48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3" fontId="4" fillId="0" borderId="5" xfId="0" applyNumberFormat="1" applyFont="1" applyFill="1" applyBorder="1" applyAlignment="1">
      <alignment vertical="center" wrapText="1"/>
    </xf>
    <xf numFmtId="3" fontId="5" fillId="0" borderId="0" xfId="0" applyNumberFormat="1" applyFont="1" applyAlignment="1">
      <alignment horizontal="center" wrapText="1"/>
    </xf>
    <xf numFmtId="3" fontId="4" fillId="0" borderId="1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L120"/>
  <sheetViews>
    <sheetView showGridLines="0" tabSelected="1" zoomScaleNormal="100" workbookViewId="0">
      <pane ySplit="3" topLeftCell="A8" activePane="bottomLeft" state="frozen"/>
      <selection pane="bottomLeft" activeCell="J120" sqref="J120"/>
    </sheetView>
  </sheetViews>
  <sheetFormatPr defaultRowHeight="15" outlineLevelRow="1" outlineLevelCol="1" x14ac:dyDescent="0.25"/>
  <cols>
    <col min="1" max="1" width="3.140625" style="107" customWidth="1"/>
    <col min="2" max="2" width="20.5703125" style="107" customWidth="1"/>
    <col min="3" max="3" width="9.7109375" style="107" customWidth="1"/>
    <col min="4" max="4" width="91.5703125" style="107" customWidth="1"/>
    <col min="5" max="5" width="11.140625" style="107" customWidth="1"/>
    <col min="6" max="6" width="10.7109375" style="121" customWidth="1"/>
    <col min="7" max="8" width="8.140625" style="122" customWidth="1" outlineLevel="1"/>
    <col min="9" max="9" width="8.140625" style="121" customWidth="1" outlineLevel="1"/>
    <col min="10" max="10" width="8.85546875" style="121" bestFit="1" customWidth="1" outlineLevel="1"/>
    <col min="11" max="11" width="9.140625" style="121" bestFit="1" customWidth="1" outlineLevel="1"/>
    <col min="12" max="12" width="8.140625" style="121" customWidth="1" outlineLevel="1"/>
    <col min="13" max="14" width="10.7109375" style="127" customWidth="1"/>
    <col min="15" max="15" width="28.7109375" style="107" customWidth="1"/>
    <col min="16" max="16" width="6.7109375" style="107" customWidth="1"/>
    <col min="17" max="16384" width="9.140625" style="107"/>
  </cols>
  <sheetData>
    <row r="2" spans="2:246" ht="15.75" customHeight="1" thickBot="1" x14ac:dyDescent="0.3">
      <c r="B2" s="221" t="s">
        <v>131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</row>
    <row r="3" spans="2:246" ht="34.5" thickBot="1" x14ac:dyDescent="0.3">
      <c r="B3" s="108" t="s">
        <v>8</v>
      </c>
      <c r="C3" s="1" t="s">
        <v>6</v>
      </c>
      <c r="D3" s="2" t="s">
        <v>7</v>
      </c>
      <c r="E3" s="3" t="s">
        <v>0</v>
      </c>
      <c r="F3" s="69" t="s">
        <v>2</v>
      </c>
      <c r="G3" s="70" t="s">
        <v>111</v>
      </c>
      <c r="H3" s="70" t="s">
        <v>112</v>
      </c>
      <c r="I3" s="84" t="s">
        <v>119</v>
      </c>
      <c r="J3" s="75" t="s">
        <v>122</v>
      </c>
      <c r="K3" s="91" t="s">
        <v>120</v>
      </c>
      <c r="L3" s="99" t="s">
        <v>123</v>
      </c>
      <c r="M3" s="2" t="s">
        <v>150</v>
      </c>
      <c r="N3" s="4" t="s">
        <v>1</v>
      </c>
      <c r="O3" s="5" t="s">
        <v>5</v>
      </c>
      <c r="P3" s="109" t="s">
        <v>26</v>
      </c>
    </row>
    <row r="4" spans="2:246" s="110" customFormat="1" ht="12.75" customHeight="1" x14ac:dyDescent="0.2">
      <c r="B4" s="203" t="s">
        <v>11</v>
      </c>
      <c r="C4" s="206">
        <v>97</v>
      </c>
      <c r="D4" s="14" t="s">
        <v>34</v>
      </c>
      <c r="E4" s="67" t="s">
        <v>17</v>
      </c>
      <c r="F4" s="43">
        <v>3850</v>
      </c>
      <c r="G4" s="15">
        <v>0.3</v>
      </c>
      <c r="H4" s="15">
        <v>0.7</v>
      </c>
      <c r="I4" s="85">
        <f>F4*G4</f>
        <v>1155</v>
      </c>
      <c r="J4" s="76">
        <f>F4*H4</f>
        <v>2695</v>
      </c>
      <c r="K4" s="92"/>
      <c r="L4" s="100"/>
      <c r="M4" s="156" t="s">
        <v>4</v>
      </c>
      <c r="N4" s="16" t="s">
        <v>3</v>
      </c>
      <c r="O4" s="222" t="s">
        <v>12</v>
      </c>
      <c r="P4" s="227">
        <v>6</v>
      </c>
    </row>
    <row r="5" spans="2:246" s="110" customFormat="1" ht="12.75" customHeight="1" x14ac:dyDescent="0.2">
      <c r="B5" s="204"/>
      <c r="C5" s="194"/>
      <c r="D5" s="224" t="s">
        <v>106</v>
      </c>
      <c r="E5" s="64" t="s">
        <v>70</v>
      </c>
      <c r="F5" s="44">
        <v>6480</v>
      </c>
      <c r="G5" s="15">
        <v>0.3</v>
      </c>
      <c r="H5" s="15">
        <v>0.7</v>
      </c>
      <c r="I5" s="85">
        <f>F5*G5</f>
        <v>1944</v>
      </c>
      <c r="J5" s="76">
        <f>F5*H5</f>
        <v>4536</v>
      </c>
      <c r="K5" s="92"/>
      <c r="L5" s="100"/>
      <c r="M5" s="153" t="s">
        <v>4</v>
      </c>
      <c r="N5" s="215" t="s">
        <v>3</v>
      </c>
      <c r="O5" s="222"/>
      <c r="P5" s="228"/>
    </row>
    <row r="6" spans="2:246" s="110" customFormat="1" ht="12.75" customHeight="1" x14ac:dyDescent="0.2">
      <c r="B6" s="205"/>
      <c r="C6" s="195"/>
      <c r="D6" s="225"/>
      <c r="E6" s="64" t="s">
        <v>71</v>
      </c>
      <c r="F6" s="44">
        <v>1620</v>
      </c>
      <c r="G6" s="15">
        <v>0.3</v>
      </c>
      <c r="H6" s="15">
        <v>0.7</v>
      </c>
      <c r="I6" s="85"/>
      <c r="J6" s="76"/>
      <c r="K6" s="92">
        <f>F6*G6</f>
        <v>486</v>
      </c>
      <c r="L6" s="100">
        <f>F6*H6</f>
        <v>1134</v>
      </c>
      <c r="M6" s="181" t="s">
        <v>4</v>
      </c>
      <c r="N6" s="226"/>
      <c r="O6" s="222"/>
      <c r="P6" s="228"/>
    </row>
    <row r="7" spans="2:246" s="110" customFormat="1" ht="12.75" customHeight="1" x14ac:dyDescent="0.2">
      <c r="B7" s="209" t="s">
        <v>20</v>
      </c>
      <c r="C7" s="212">
        <v>114</v>
      </c>
      <c r="D7" s="213" t="s">
        <v>105</v>
      </c>
      <c r="E7" s="64" t="s">
        <v>70</v>
      </c>
      <c r="F7" s="44">
        <v>5680</v>
      </c>
      <c r="G7" s="15">
        <v>0.3</v>
      </c>
      <c r="H7" s="15">
        <v>0.7</v>
      </c>
      <c r="I7" s="85">
        <f>F7*G7</f>
        <v>1704</v>
      </c>
      <c r="J7" s="76">
        <f>F7*H7</f>
        <v>3975.9999999999995</v>
      </c>
      <c r="K7" s="92"/>
      <c r="L7" s="100"/>
      <c r="M7" s="153" t="s">
        <v>4</v>
      </c>
      <c r="N7" s="207" t="s">
        <v>3</v>
      </c>
      <c r="O7" s="222"/>
      <c r="P7" s="228"/>
    </row>
    <row r="8" spans="2:246" s="110" customFormat="1" ht="12.75" customHeight="1" x14ac:dyDescent="0.2">
      <c r="B8" s="205"/>
      <c r="C8" s="195"/>
      <c r="D8" s="234"/>
      <c r="E8" s="64" t="s">
        <v>71</v>
      </c>
      <c r="F8" s="45">
        <v>1420</v>
      </c>
      <c r="G8" s="15">
        <v>0.3</v>
      </c>
      <c r="H8" s="15">
        <v>0.7</v>
      </c>
      <c r="I8" s="85"/>
      <c r="J8" s="76"/>
      <c r="K8" s="92">
        <f>F8*G8</f>
        <v>426</v>
      </c>
      <c r="L8" s="100">
        <f>F8*H8</f>
        <v>993.99999999999989</v>
      </c>
      <c r="M8" s="181" t="s">
        <v>4</v>
      </c>
      <c r="N8" s="195"/>
      <c r="O8" s="222"/>
      <c r="P8" s="228"/>
    </row>
    <row r="9" spans="2:246" s="110" customFormat="1" ht="12.75" customHeight="1" x14ac:dyDescent="0.2">
      <c r="B9" s="210" t="s">
        <v>21</v>
      </c>
      <c r="C9" s="212">
        <v>90</v>
      </c>
      <c r="D9" s="213" t="s">
        <v>104</v>
      </c>
      <c r="E9" s="64" t="s">
        <v>73</v>
      </c>
      <c r="F9" s="45">
        <v>2520</v>
      </c>
      <c r="G9" s="15">
        <v>0.3</v>
      </c>
      <c r="H9" s="15">
        <v>0.7</v>
      </c>
      <c r="I9" s="85">
        <f>F9*G9</f>
        <v>756</v>
      </c>
      <c r="J9" s="76">
        <f>F9*H9</f>
        <v>1764</v>
      </c>
      <c r="K9" s="92"/>
      <c r="L9" s="100"/>
      <c r="M9" s="153" t="s">
        <v>4</v>
      </c>
      <c r="N9" s="215" t="s">
        <v>3</v>
      </c>
      <c r="O9" s="222"/>
      <c r="P9" s="228"/>
    </row>
    <row r="10" spans="2:246" s="110" customFormat="1" ht="12.75" customHeight="1" x14ac:dyDescent="0.2">
      <c r="B10" s="211"/>
      <c r="C10" s="208"/>
      <c r="D10" s="214"/>
      <c r="E10" s="64" t="s">
        <v>72</v>
      </c>
      <c r="F10" s="45">
        <v>1080</v>
      </c>
      <c r="G10" s="17">
        <v>0.3</v>
      </c>
      <c r="H10" s="17">
        <v>0.7</v>
      </c>
      <c r="I10" s="86"/>
      <c r="J10" s="77"/>
      <c r="K10" s="93">
        <f>F10*G10</f>
        <v>324</v>
      </c>
      <c r="L10" s="101">
        <f>F10*H10</f>
        <v>756</v>
      </c>
      <c r="M10" s="181" t="s">
        <v>4</v>
      </c>
      <c r="N10" s="208"/>
      <c r="O10" s="222"/>
      <c r="P10" s="228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</row>
    <row r="11" spans="2:246" s="110" customFormat="1" ht="15.75" customHeight="1" thickBot="1" x14ac:dyDescent="0.25">
      <c r="B11" s="138" t="s">
        <v>125</v>
      </c>
      <c r="C11" s="136">
        <v>90</v>
      </c>
      <c r="D11" s="137" t="s">
        <v>130</v>
      </c>
      <c r="E11" s="29" t="s">
        <v>126</v>
      </c>
      <c r="F11" s="47">
        <v>6360</v>
      </c>
      <c r="G11" s="20">
        <v>0</v>
      </c>
      <c r="H11" s="20">
        <v>1</v>
      </c>
      <c r="I11" s="88"/>
      <c r="J11" s="79"/>
      <c r="K11" s="93">
        <f>F11*G11</f>
        <v>0</v>
      </c>
      <c r="L11" s="101">
        <f>F11*H11</f>
        <v>6360</v>
      </c>
      <c r="M11" s="148" t="s">
        <v>4</v>
      </c>
      <c r="N11" s="30" t="s">
        <v>10</v>
      </c>
      <c r="O11" s="135"/>
      <c r="P11" s="228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</row>
    <row r="12" spans="2:246" s="110" customFormat="1" ht="12.75" customHeight="1" thickTop="1" x14ac:dyDescent="0.2">
      <c r="B12" s="199" t="s">
        <v>9</v>
      </c>
      <c r="C12" s="201">
        <v>641</v>
      </c>
      <c r="D12" s="230" t="s">
        <v>35</v>
      </c>
      <c r="E12" s="68" t="s">
        <v>74</v>
      </c>
      <c r="F12" s="46">
        <v>18900</v>
      </c>
      <c r="G12" s="18">
        <v>1</v>
      </c>
      <c r="H12" s="18"/>
      <c r="I12" s="87">
        <f>F12*G12</f>
        <v>18900</v>
      </c>
      <c r="J12" s="78"/>
      <c r="K12" s="94"/>
      <c r="L12" s="102"/>
      <c r="M12" s="185" t="s">
        <v>4</v>
      </c>
      <c r="N12" s="201" t="s">
        <v>10</v>
      </c>
      <c r="O12" s="190" t="s">
        <v>78</v>
      </c>
      <c r="P12" s="228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</row>
    <row r="13" spans="2:246" s="110" customFormat="1" ht="12.75" customHeight="1" thickBot="1" x14ac:dyDescent="0.25">
      <c r="B13" s="200"/>
      <c r="C13" s="202"/>
      <c r="D13" s="236"/>
      <c r="E13" s="19" t="s">
        <v>75</v>
      </c>
      <c r="F13" s="47">
        <v>2100</v>
      </c>
      <c r="G13" s="20">
        <v>1</v>
      </c>
      <c r="H13" s="20"/>
      <c r="I13" s="88"/>
      <c r="J13" s="79"/>
      <c r="K13" s="95">
        <f>F13*G13</f>
        <v>2100</v>
      </c>
      <c r="L13" s="103">
        <f>F13*H13</f>
        <v>0</v>
      </c>
      <c r="M13" s="186" t="s">
        <v>4</v>
      </c>
      <c r="N13" s="216"/>
      <c r="O13" s="191"/>
      <c r="P13" s="228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</row>
    <row r="14" spans="2:246" s="110" customFormat="1" ht="12.75" customHeight="1" thickTop="1" x14ac:dyDescent="0.2">
      <c r="B14" s="192" t="s">
        <v>13</v>
      </c>
      <c r="C14" s="194">
        <v>96</v>
      </c>
      <c r="D14" s="196" t="s">
        <v>101</v>
      </c>
      <c r="E14" s="21" t="s">
        <v>74</v>
      </c>
      <c r="F14" s="48">
        <v>10350</v>
      </c>
      <c r="G14" s="22">
        <v>0.5</v>
      </c>
      <c r="H14" s="22">
        <v>0.5</v>
      </c>
      <c r="I14" s="89">
        <f>F14*G14</f>
        <v>5175</v>
      </c>
      <c r="J14" s="80">
        <f>F14*H14</f>
        <v>5175</v>
      </c>
      <c r="K14" s="96"/>
      <c r="L14" s="104"/>
      <c r="M14" s="153" t="s">
        <v>4</v>
      </c>
      <c r="N14" s="198" t="s">
        <v>3</v>
      </c>
      <c r="O14" s="223" t="s">
        <v>79</v>
      </c>
      <c r="P14" s="228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</row>
    <row r="15" spans="2:246" s="110" customFormat="1" ht="12.75" customHeight="1" x14ac:dyDescent="0.2">
      <c r="B15" s="193"/>
      <c r="C15" s="195"/>
      <c r="D15" s="197"/>
      <c r="E15" s="21" t="s">
        <v>75</v>
      </c>
      <c r="F15" s="48">
        <v>1150</v>
      </c>
      <c r="G15" s="15">
        <v>0.5</v>
      </c>
      <c r="H15" s="15">
        <v>0.5</v>
      </c>
      <c r="I15" s="85"/>
      <c r="J15" s="76"/>
      <c r="K15" s="92">
        <f>F15*G15</f>
        <v>575</v>
      </c>
      <c r="L15" s="100">
        <f>F15*H15</f>
        <v>575</v>
      </c>
      <c r="M15" s="181" t="s">
        <v>4</v>
      </c>
      <c r="N15" s="195"/>
      <c r="O15" s="223"/>
      <c r="P15" s="228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</row>
    <row r="16" spans="2:246" s="110" customFormat="1" ht="12.75" customHeight="1" x14ac:dyDescent="0.2">
      <c r="B16" s="209" t="s">
        <v>14</v>
      </c>
      <c r="C16" s="212">
        <v>95</v>
      </c>
      <c r="D16" s="213" t="s">
        <v>129</v>
      </c>
      <c r="E16" s="23" t="s">
        <v>74</v>
      </c>
      <c r="F16" s="44">
        <v>20160</v>
      </c>
      <c r="G16" s="15">
        <v>0.5</v>
      </c>
      <c r="H16" s="15">
        <v>0.5</v>
      </c>
      <c r="I16" s="85">
        <f>F16*G16</f>
        <v>10080</v>
      </c>
      <c r="J16" s="76">
        <f>F16*H16</f>
        <v>10080</v>
      </c>
      <c r="K16" s="92"/>
      <c r="L16" s="100"/>
      <c r="M16" s="153" t="s">
        <v>4</v>
      </c>
      <c r="N16" s="215" t="s">
        <v>3</v>
      </c>
      <c r="O16" s="223"/>
      <c r="P16" s="228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  <c r="GK16" s="111"/>
      <c r="GL16" s="111"/>
      <c r="GM16" s="111"/>
      <c r="GN16" s="111"/>
      <c r="GO16" s="111"/>
      <c r="GP16" s="111"/>
      <c r="GQ16" s="111"/>
      <c r="GR16" s="111"/>
      <c r="GS16" s="111"/>
      <c r="GT16" s="111"/>
      <c r="GU16" s="111"/>
      <c r="GV16" s="111"/>
      <c r="GW16" s="111"/>
      <c r="GX16" s="111"/>
      <c r="GY16" s="111"/>
      <c r="GZ16" s="111"/>
      <c r="HA16" s="111"/>
      <c r="HB16" s="111"/>
      <c r="HC16" s="111"/>
      <c r="HD16" s="111"/>
      <c r="HE16" s="111"/>
      <c r="HF16" s="111"/>
      <c r="HG16" s="111"/>
      <c r="HH16" s="111"/>
      <c r="HI16" s="111"/>
      <c r="HJ16" s="111"/>
      <c r="HK16" s="111"/>
      <c r="HL16" s="111"/>
      <c r="HM16" s="111"/>
      <c r="HN16" s="111"/>
      <c r="HO16" s="111"/>
      <c r="HP16" s="111"/>
      <c r="HQ16" s="111"/>
      <c r="HR16" s="111"/>
      <c r="HS16" s="111"/>
      <c r="HT16" s="111"/>
      <c r="HU16" s="111"/>
      <c r="HV16" s="111"/>
      <c r="HW16" s="111"/>
      <c r="HX16" s="111"/>
      <c r="HY16" s="111"/>
      <c r="HZ16" s="111"/>
      <c r="IA16" s="111"/>
      <c r="IB16" s="111"/>
      <c r="IC16" s="111"/>
      <c r="ID16" s="111"/>
      <c r="IE16" s="111"/>
      <c r="IF16" s="111"/>
      <c r="IG16" s="111"/>
      <c r="IH16" s="111"/>
      <c r="II16" s="111"/>
      <c r="IJ16" s="111"/>
      <c r="IK16" s="111"/>
      <c r="IL16" s="111"/>
    </row>
    <row r="17" spans="2:246" s="110" customFormat="1" ht="12.75" customHeight="1" x14ac:dyDescent="0.2">
      <c r="B17" s="205"/>
      <c r="C17" s="195"/>
      <c r="D17" s="234"/>
      <c r="E17" s="23" t="s">
        <v>75</v>
      </c>
      <c r="F17" s="44">
        <v>2240</v>
      </c>
      <c r="G17" s="15">
        <v>0.5</v>
      </c>
      <c r="H17" s="15">
        <v>0.5</v>
      </c>
      <c r="I17" s="85"/>
      <c r="J17" s="76"/>
      <c r="K17" s="92">
        <f>F17*G17</f>
        <v>1120</v>
      </c>
      <c r="L17" s="100">
        <f>F17*H17</f>
        <v>1120</v>
      </c>
      <c r="M17" s="181" t="s">
        <v>4</v>
      </c>
      <c r="N17" s="195"/>
      <c r="O17" s="223"/>
      <c r="P17" s="228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</row>
    <row r="18" spans="2:246" s="110" customFormat="1" ht="12.75" customHeight="1" x14ac:dyDescent="0.2">
      <c r="B18" s="210" t="s">
        <v>15</v>
      </c>
      <c r="C18" s="212">
        <v>114</v>
      </c>
      <c r="D18" s="238" t="s">
        <v>102</v>
      </c>
      <c r="E18" s="11" t="s">
        <v>74</v>
      </c>
      <c r="F18" s="49">
        <v>14670</v>
      </c>
      <c r="G18" s="15">
        <v>0.5</v>
      </c>
      <c r="H18" s="15">
        <v>0.5</v>
      </c>
      <c r="I18" s="85">
        <f>F18*G18</f>
        <v>7335</v>
      </c>
      <c r="J18" s="76">
        <f>F18*H18</f>
        <v>7335</v>
      </c>
      <c r="K18" s="92"/>
      <c r="L18" s="100"/>
      <c r="M18" s="153" t="s">
        <v>4</v>
      </c>
      <c r="N18" s="215" t="s">
        <v>3</v>
      </c>
      <c r="O18" s="223"/>
      <c r="P18" s="228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/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</row>
    <row r="19" spans="2:246" s="110" customFormat="1" ht="12.75" customHeight="1" x14ac:dyDescent="0.2">
      <c r="B19" s="237"/>
      <c r="C19" s="195"/>
      <c r="D19" s="239"/>
      <c r="E19" s="66" t="s">
        <v>75</v>
      </c>
      <c r="F19" s="50">
        <v>1630</v>
      </c>
      <c r="G19" s="15">
        <v>0.5</v>
      </c>
      <c r="H19" s="15">
        <v>0.5</v>
      </c>
      <c r="I19" s="85"/>
      <c r="J19" s="76"/>
      <c r="K19" s="92">
        <f>F19*G19</f>
        <v>815</v>
      </c>
      <c r="L19" s="100">
        <f>F19*H19</f>
        <v>815</v>
      </c>
      <c r="M19" s="181" t="s">
        <v>4</v>
      </c>
      <c r="N19" s="195"/>
      <c r="O19" s="223"/>
      <c r="P19" s="228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</row>
    <row r="20" spans="2:246" s="110" customFormat="1" ht="12.75" customHeight="1" x14ac:dyDescent="0.2">
      <c r="B20" s="210" t="s">
        <v>121</v>
      </c>
      <c r="C20" s="212">
        <v>95</v>
      </c>
      <c r="D20" s="224" t="s">
        <v>103</v>
      </c>
      <c r="E20" s="66" t="s">
        <v>74</v>
      </c>
      <c r="F20" s="50">
        <v>21420</v>
      </c>
      <c r="G20" s="15">
        <v>0.5</v>
      </c>
      <c r="H20" s="15">
        <v>0.5</v>
      </c>
      <c r="I20" s="85">
        <f>F20*G20</f>
        <v>10710</v>
      </c>
      <c r="J20" s="76">
        <f>F20*H20</f>
        <v>10710</v>
      </c>
      <c r="K20" s="92"/>
      <c r="L20" s="100"/>
      <c r="M20" s="153" t="s">
        <v>4</v>
      </c>
      <c r="N20" s="219" t="s">
        <v>3</v>
      </c>
      <c r="O20" s="223"/>
      <c r="P20" s="228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</row>
    <row r="21" spans="2:246" s="110" customFormat="1" ht="12.75" customHeight="1" thickBot="1" x14ac:dyDescent="0.25">
      <c r="B21" s="211"/>
      <c r="C21" s="208"/>
      <c r="D21" s="235"/>
      <c r="E21" s="64" t="s">
        <v>75</v>
      </c>
      <c r="F21" s="45">
        <v>2380</v>
      </c>
      <c r="G21" s="17">
        <v>0.5</v>
      </c>
      <c r="H21" s="17">
        <v>0.5</v>
      </c>
      <c r="I21" s="86"/>
      <c r="J21" s="77"/>
      <c r="K21" s="93">
        <f>F21*G21</f>
        <v>1190</v>
      </c>
      <c r="L21" s="101">
        <f>F21*H21</f>
        <v>1190</v>
      </c>
      <c r="M21" s="153" t="s">
        <v>4</v>
      </c>
      <c r="N21" s="220"/>
      <c r="O21" s="223"/>
      <c r="P21" s="228"/>
    </row>
    <row r="22" spans="2:246" s="110" customFormat="1" ht="12.75" customHeight="1" thickTop="1" x14ac:dyDescent="0.2">
      <c r="B22" s="259" t="s">
        <v>99</v>
      </c>
      <c r="C22" s="263"/>
      <c r="D22" s="230" t="s">
        <v>88</v>
      </c>
      <c r="E22" s="68" t="s">
        <v>76</v>
      </c>
      <c r="F22" s="46">
        <v>2000</v>
      </c>
      <c r="G22" s="18">
        <v>0</v>
      </c>
      <c r="H22" s="18">
        <v>1</v>
      </c>
      <c r="I22" s="87">
        <f>F22*G22</f>
        <v>0</v>
      </c>
      <c r="J22" s="78">
        <f>F22*H22</f>
        <v>2000</v>
      </c>
      <c r="K22" s="94"/>
      <c r="L22" s="102"/>
      <c r="M22" s="302" t="s">
        <v>16</v>
      </c>
      <c r="N22" s="217" t="s">
        <v>3</v>
      </c>
      <c r="O22" s="242" t="s">
        <v>98</v>
      </c>
      <c r="P22" s="228"/>
    </row>
    <row r="23" spans="2:246" s="110" customFormat="1" ht="12.75" customHeight="1" x14ac:dyDescent="0.2">
      <c r="B23" s="260"/>
      <c r="C23" s="264"/>
      <c r="D23" s="231"/>
      <c r="E23" s="12" t="s">
        <v>77</v>
      </c>
      <c r="F23" s="51">
        <v>2000</v>
      </c>
      <c r="G23" s="24">
        <v>0</v>
      </c>
      <c r="H23" s="15">
        <v>1</v>
      </c>
      <c r="I23" s="85"/>
      <c r="J23" s="76"/>
      <c r="K23" s="92">
        <f>F23*G23</f>
        <v>0</v>
      </c>
      <c r="L23" s="100">
        <f>F23*H23</f>
        <v>2000</v>
      </c>
      <c r="M23" s="112" t="s">
        <v>16</v>
      </c>
      <c r="N23" s="218"/>
      <c r="O23" s="243"/>
      <c r="P23" s="228"/>
    </row>
    <row r="24" spans="2:246" s="110" customFormat="1" ht="12.75" customHeight="1" x14ac:dyDescent="0.2">
      <c r="B24" s="261"/>
      <c r="C24" s="164"/>
      <c r="D24" s="178" t="s">
        <v>67</v>
      </c>
      <c r="E24" s="12" t="s">
        <v>17</v>
      </c>
      <c r="F24" s="51">
        <v>750</v>
      </c>
      <c r="G24" s="24">
        <v>1</v>
      </c>
      <c r="H24" s="24">
        <v>0</v>
      </c>
      <c r="I24" s="85">
        <f>F24*G24</f>
        <v>750</v>
      </c>
      <c r="J24" s="76"/>
      <c r="K24" s="92"/>
      <c r="L24" s="100"/>
      <c r="M24" s="112" t="s">
        <v>16</v>
      </c>
      <c r="N24" s="25" t="s">
        <v>3</v>
      </c>
      <c r="O24" s="243"/>
      <c r="P24" s="228"/>
    </row>
    <row r="25" spans="2:246" s="110" customFormat="1" ht="12.75" customHeight="1" x14ac:dyDescent="0.2">
      <c r="B25" s="261"/>
      <c r="C25" s="171"/>
      <c r="D25" s="188" t="s">
        <v>147</v>
      </c>
      <c r="E25" s="12" t="s">
        <v>17</v>
      </c>
      <c r="F25" s="51">
        <v>4950</v>
      </c>
      <c r="G25" s="24">
        <v>0</v>
      </c>
      <c r="H25" s="24">
        <v>1</v>
      </c>
      <c r="I25" s="85">
        <f t="shared" ref="I25:I26" si="0">F25*G25</f>
        <v>0</v>
      </c>
      <c r="J25" s="76">
        <f t="shared" ref="J25:J26" si="1">F25*H25</f>
        <v>4950</v>
      </c>
      <c r="K25" s="92"/>
      <c r="L25" s="100"/>
      <c r="M25" s="112" t="s">
        <v>16</v>
      </c>
      <c r="N25" s="25" t="s">
        <v>3</v>
      </c>
      <c r="O25" s="243"/>
      <c r="P25" s="228"/>
    </row>
    <row r="26" spans="2:246" s="110" customFormat="1" ht="12.75" customHeight="1" x14ac:dyDescent="0.2">
      <c r="B26" s="261"/>
      <c r="C26" s="171"/>
      <c r="D26" s="293" t="s">
        <v>149</v>
      </c>
      <c r="E26" s="12" t="s">
        <v>73</v>
      </c>
      <c r="F26" s="51">
        <v>840</v>
      </c>
      <c r="G26" s="24">
        <v>1</v>
      </c>
      <c r="H26" s="24">
        <v>0</v>
      </c>
      <c r="I26" s="85">
        <f t="shared" si="0"/>
        <v>840</v>
      </c>
      <c r="J26" s="76">
        <f t="shared" si="1"/>
        <v>0</v>
      </c>
      <c r="K26" s="92"/>
      <c r="L26" s="100"/>
      <c r="M26" s="112" t="s">
        <v>16</v>
      </c>
      <c r="N26" s="295" t="s">
        <v>3</v>
      </c>
      <c r="O26" s="243"/>
      <c r="P26" s="228"/>
    </row>
    <row r="27" spans="2:246" s="110" customFormat="1" ht="12.75" customHeight="1" x14ac:dyDescent="0.2">
      <c r="B27" s="261"/>
      <c r="C27" s="171"/>
      <c r="D27" s="294"/>
      <c r="E27" s="12" t="s">
        <v>72</v>
      </c>
      <c r="F27" s="51">
        <v>360</v>
      </c>
      <c r="G27" s="24">
        <v>1</v>
      </c>
      <c r="H27" s="24">
        <v>0</v>
      </c>
      <c r="I27" s="85"/>
      <c r="J27" s="76"/>
      <c r="K27" s="92">
        <f t="shared" ref="K27" si="2">F27*G27</f>
        <v>360</v>
      </c>
      <c r="L27" s="100">
        <f t="shared" ref="L27" si="3">F27*H27</f>
        <v>0</v>
      </c>
      <c r="M27" s="112" t="s">
        <v>16</v>
      </c>
      <c r="N27" s="296"/>
      <c r="O27" s="243"/>
      <c r="P27" s="228"/>
    </row>
    <row r="28" spans="2:246" s="110" customFormat="1" ht="12.75" customHeight="1" x14ac:dyDescent="0.2">
      <c r="B28" s="261"/>
      <c r="C28" s="171"/>
      <c r="D28" s="177" t="s">
        <v>96</v>
      </c>
      <c r="E28" s="12" t="s">
        <v>17</v>
      </c>
      <c r="F28" s="51">
        <v>1850</v>
      </c>
      <c r="G28" s="24">
        <v>1</v>
      </c>
      <c r="H28" s="24">
        <v>0</v>
      </c>
      <c r="I28" s="85">
        <f>F28*G28</f>
        <v>1850</v>
      </c>
      <c r="J28" s="76">
        <f>F28*H28</f>
        <v>0</v>
      </c>
      <c r="K28" s="97"/>
      <c r="L28" s="105"/>
      <c r="M28" s="112" t="s">
        <v>16</v>
      </c>
      <c r="N28" s="25" t="s">
        <v>3</v>
      </c>
      <c r="O28" s="243"/>
      <c r="P28" s="228"/>
    </row>
    <row r="29" spans="2:246" s="110" customFormat="1" ht="12.75" customHeight="1" x14ac:dyDescent="0.2">
      <c r="B29" s="261"/>
      <c r="C29" s="176">
        <v>1001</v>
      </c>
      <c r="D29" s="177" t="s">
        <v>97</v>
      </c>
      <c r="E29" s="12" t="s">
        <v>17</v>
      </c>
      <c r="F29" s="51">
        <v>4000</v>
      </c>
      <c r="G29" s="24">
        <v>1</v>
      </c>
      <c r="H29" s="24">
        <v>0</v>
      </c>
      <c r="I29" s="85">
        <f>F29*G29</f>
        <v>4000</v>
      </c>
      <c r="J29" s="76">
        <f>F29*H29</f>
        <v>0</v>
      </c>
      <c r="K29" s="97"/>
      <c r="L29" s="105"/>
      <c r="M29" s="112" t="s">
        <v>16</v>
      </c>
      <c r="N29" s="25" t="s">
        <v>3</v>
      </c>
      <c r="O29" s="243"/>
      <c r="P29" s="228"/>
    </row>
    <row r="30" spans="2:246" s="110" customFormat="1" ht="12.75" customHeight="1" x14ac:dyDescent="0.2">
      <c r="B30" s="261"/>
      <c r="C30" s="176"/>
      <c r="D30" s="177" t="s">
        <v>108</v>
      </c>
      <c r="E30" s="12" t="s">
        <v>17</v>
      </c>
      <c r="F30" s="51">
        <v>1500</v>
      </c>
      <c r="G30" s="24">
        <v>1</v>
      </c>
      <c r="H30" s="24">
        <v>0</v>
      </c>
      <c r="I30" s="85">
        <f>F30*G30</f>
        <v>1500</v>
      </c>
      <c r="J30" s="76">
        <f>F30*H30</f>
        <v>0</v>
      </c>
      <c r="K30" s="97"/>
      <c r="L30" s="105"/>
      <c r="M30" s="112" t="s">
        <v>16</v>
      </c>
      <c r="N30" s="25" t="s">
        <v>3</v>
      </c>
      <c r="O30" s="243"/>
      <c r="P30" s="228"/>
    </row>
    <row r="31" spans="2:246" s="110" customFormat="1" ht="12.75" customHeight="1" x14ac:dyDescent="0.2">
      <c r="B31" s="261"/>
      <c r="C31" s="171"/>
      <c r="D31" s="299" t="s">
        <v>148</v>
      </c>
      <c r="E31" s="60" t="s">
        <v>74</v>
      </c>
      <c r="F31" s="180">
        <v>1350</v>
      </c>
      <c r="G31" s="24">
        <v>1</v>
      </c>
      <c r="H31" s="180">
        <v>0</v>
      </c>
      <c r="I31" s="85">
        <f t="shared" ref="I31:I32" si="4">F31*G31</f>
        <v>1350</v>
      </c>
      <c r="J31" s="76">
        <f t="shared" ref="J31:J32" si="5">F31*H31</f>
        <v>0</v>
      </c>
      <c r="K31" s="92"/>
      <c r="L31" s="100"/>
      <c r="M31" s="153" t="s">
        <v>4</v>
      </c>
      <c r="N31" s="295" t="s">
        <v>3</v>
      </c>
      <c r="O31" s="243"/>
      <c r="P31" s="228"/>
    </row>
    <row r="32" spans="2:246" s="110" customFormat="1" ht="12.75" customHeight="1" x14ac:dyDescent="0.2">
      <c r="B32" s="261"/>
      <c r="C32" s="171"/>
      <c r="D32" s="299"/>
      <c r="E32" s="60" t="s">
        <v>75</v>
      </c>
      <c r="F32" s="114">
        <v>150</v>
      </c>
      <c r="G32" s="24">
        <v>1</v>
      </c>
      <c r="H32" s="180">
        <v>0</v>
      </c>
      <c r="I32" s="85"/>
      <c r="J32" s="76"/>
      <c r="K32" s="92">
        <f t="shared" ref="K32" si="6">F32*G32</f>
        <v>150</v>
      </c>
      <c r="L32" s="100">
        <f t="shared" ref="L32" si="7">F32*H32</f>
        <v>0</v>
      </c>
      <c r="M32" s="181" t="s">
        <v>4</v>
      </c>
      <c r="N32" s="296"/>
      <c r="O32" s="243"/>
      <c r="P32" s="228"/>
    </row>
    <row r="33" spans="2:16" s="110" customFormat="1" ht="12.75" customHeight="1" x14ac:dyDescent="0.2">
      <c r="B33" s="261"/>
      <c r="C33" s="171"/>
      <c r="D33" s="297" t="s">
        <v>113</v>
      </c>
      <c r="E33" s="60" t="s">
        <v>74</v>
      </c>
      <c r="F33" s="44">
        <v>288</v>
      </c>
      <c r="G33" s="15">
        <v>0.3</v>
      </c>
      <c r="H33" s="15">
        <v>0.7</v>
      </c>
      <c r="I33" s="85">
        <f>F33*G33</f>
        <v>86.399999999999991</v>
      </c>
      <c r="J33" s="76">
        <f>F33*H33</f>
        <v>201.6</v>
      </c>
      <c r="K33" s="92"/>
      <c r="L33" s="100"/>
      <c r="M33" s="153" t="s">
        <v>16</v>
      </c>
      <c r="N33" s="295" t="s">
        <v>3</v>
      </c>
      <c r="O33" s="243"/>
      <c r="P33" s="228"/>
    </row>
    <row r="34" spans="2:16" s="110" customFormat="1" ht="12.75" customHeight="1" x14ac:dyDescent="0.2">
      <c r="B34" s="261"/>
      <c r="C34" s="171"/>
      <c r="D34" s="298"/>
      <c r="E34" s="60" t="s">
        <v>75</v>
      </c>
      <c r="F34" s="44">
        <v>32</v>
      </c>
      <c r="G34" s="15">
        <v>0.3</v>
      </c>
      <c r="H34" s="15">
        <v>0.7</v>
      </c>
      <c r="I34" s="85"/>
      <c r="J34" s="76"/>
      <c r="K34" s="92">
        <f>F34*G34</f>
        <v>9.6</v>
      </c>
      <c r="L34" s="100">
        <f>F34*H34</f>
        <v>22.4</v>
      </c>
      <c r="M34" s="153" t="s">
        <v>16</v>
      </c>
      <c r="N34" s="296"/>
      <c r="O34" s="244"/>
      <c r="P34" s="228"/>
    </row>
    <row r="35" spans="2:16" s="110" customFormat="1" ht="12.75" customHeight="1" x14ac:dyDescent="0.2">
      <c r="B35" s="261"/>
      <c r="C35" s="171"/>
      <c r="D35" s="177" t="s">
        <v>114</v>
      </c>
      <c r="E35" s="60" t="s">
        <v>17</v>
      </c>
      <c r="F35" s="71">
        <v>2700</v>
      </c>
      <c r="G35" s="26">
        <v>1</v>
      </c>
      <c r="H35" s="26">
        <v>0</v>
      </c>
      <c r="I35" s="85">
        <f t="shared" ref="I35:I79" si="8">F35*G35</f>
        <v>2700</v>
      </c>
      <c r="J35" s="76">
        <f t="shared" ref="J35:J79" si="9">F35*H35</f>
        <v>0</v>
      </c>
      <c r="K35" s="92"/>
      <c r="L35" s="100"/>
      <c r="M35" s="144" t="s">
        <v>16</v>
      </c>
      <c r="N35" s="28" t="s">
        <v>3</v>
      </c>
      <c r="O35" s="244"/>
      <c r="P35" s="228"/>
    </row>
    <row r="36" spans="2:16" s="110" customFormat="1" ht="12.75" customHeight="1" thickBot="1" x14ac:dyDescent="0.25">
      <c r="B36" s="262"/>
      <c r="C36" s="179"/>
      <c r="D36" s="29" t="s">
        <v>44</v>
      </c>
      <c r="E36" s="29" t="s">
        <v>17</v>
      </c>
      <c r="F36" s="47">
        <v>2880</v>
      </c>
      <c r="G36" s="20">
        <v>1</v>
      </c>
      <c r="H36" s="20">
        <v>0</v>
      </c>
      <c r="I36" s="88">
        <f>F36*G36</f>
        <v>2880</v>
      </c>
      <c r="J36" s="79">
        <f>F36*H36</f>
        <v>0</v>
      </c>
      <c r="K36" s="95"/>
      <c r="L36" s="103"/>
      <c r="M36" s="151" t="s">
        <v>16</v>
      </c>
      <c r="N36" s="30" t="s">
        <v>3</v>
      </c>
      <c r="O36" s="245"/>
      <c r="P36" s="228"/>
    </row>
    <row r="37" spans="2:16" s="110" customFormat="1" ht="12.75" customHeight="1" thickTop="1" x14ac:dyDescent="0.2">
      <c r="B37" s="283" t="s">
        <v>95</v>
      </c>
      <c r="C37" s="175"/>
      <c r="D37" s="8" t="s">
        <v>100</v>
      </c>
      <c r="E37" s="68" t="s">
        <v>17</v>
      </c>
      <c r="F37" s="46">
        <v>1500</v>
      </c>
      <c r="G37" s="18">
        <v>1</v>
      </c>
      <c r="H37" s="18">
        <v>0</v>
      </c>
      <c r="I37" s="87">
        <f t="shared" si="8"/>
        <v>1500</v>
      </c>
      <c r="J37" s="78">
        <f t="shared" si="9"/>
        <v>0</v>
      </c>
      <c r="K37" s="94"/>
      <c r="L37" s="102"/>
      <c r="M37" s="152" t="s">
        <v>16</v>
      </c>
      <c r="N37" s="31" t="s">
        <v>3</v>
      </c>
      <c r="O37" s="286" t="s">
        <v>94</v>
      </c>
      <c r="P37" s="228"/>
    </row>
    <row r="38" spans="2:16" s="110" customFormat="1" ht="12.75" customHeight="1" x14ac:dyDescent="0.2">
      <c r="B38" s="284"/>
      <c r="C38" s="171"/>
      <c r="D38" s="172" t="s">
        <v>63</v>
      </c>
      <c r="E38" s="23" t="s">
        <v>17</v>
      </c>
      <c r="F38" s="44">
        <v>4000</v>
      </c>
      <c r="G38" s="15">
        <v>1</v>
      </c>
      <c r="H38" s="15">
        <v>0</v>
      </c>
      <c r="I38" s="85">
        <f t="shared" si="8"/>
        <v>4000</v>
      </c>
      <c r="J38" s="76">
        <f t="shared" si="9"/>
        <v>0</v>
      </c>
      <c r="K38" s="92"/>
      <c r="L38" s="100"/>
      <c r="M38" s="146" t="s">
        <v>16</v>
      </c>
      <c r="N38" s="32" t="s">
        <v>3</v>
      </c>
      <c r="O38" s="287"/>
      <c r="P38" s="228"/>
    </row>
    <row r="39" spans="2:16" s="110" customFormat="1" ht="12.75" customHeight="1" x14ac:dyDescent="0.2">
      <c r="B39" s="284"/>
      <c r="C39" s="171"/>
      <c r="D39" s="258" t="s">
        <v>53</v>
      </c>
      <c r="E39" s="15" t="s">
        <v>76</v>
      </c>
      <c r="F39" s="44">
        <v>2125</v>
      </c>
      <c r="G39" s="15">
        <v>0</v>
      </c>
      <c r="H39" s="15">
        <v>1</v>
      </c>
      <c r="I39" s="85">
        <f t="shared" si="8"/>
        <v>0</v>
      </c>
      <c r="J39" s="76">
        <f t="shared" si="9"/>
        <v>2125</v>
      </c>
      <c r="K39" s="92"/>
      <c r="L39" s="100"/>
      <c r="M39" s="153" t="s">
        <v>16</v>
      </c>
      <c r="N39" s="257" t="s">
        <v>3</v>
      </c>
      <c r="O39" s="287"/>
      <c r="P39" s="228"/>
    </row>
    <row r="40" spans="2:16" s="110" customFormat="1" ht="12.75" customHeight="1" x14ac:dyDescent="0.2">
      <c r="B40" s="284"/>
      <c r="C40" s="171"/>
      <c r="D40" s="258"/>
      <c r="E40" s="15" t="s">
        <v>77</v>
      </c>
      <c r="F40" s="44">
        <v>2125</v>
      </c>
      <c r="G40" s="15">
        <v>0</v>
      </c>
      <c r="H40" s="15">
        <v>1</v>
      </c>
      <c r="I40" s="85"/>
      <c r="J40" s="76"/>
      <c r="K40" s="92">
        <f>F40*G40</f>
        <v>0</v>
      </c>
      <c r="L40" s="100">
        <f>F40*H40</f>
        <v>2125</v>
      </c>
      <c r="M40" s="153" t="s">
        <v>16</v>
      </c>
      <c r="N40" s="254"/>
      <c r="O40" s="287"/>
      <c r="P40" s="228"/>
    </row>
    <row r="41" spans="2:16" s="110" customFormat="1" ht="12.75" customHeight="1" x14ac:dyDescent="0.2">
      <c r="B41" s="284"/>
      <c r="C41" s="171"/>
      <c r="D41" s="170" t="s">
        <v>61</v>
      </c>
      <c r="E41" s="23" t="s">
        <v>17</v>
      </c>
      <c r="F41" s="44">
        <v>3000</v>
      </c>
      <c r="G41" s="15">
        <v>0</v>
      </c>
      <c r="H41" s="15">
        <v>1</v>
      </c>
      <c r="I41" s="85">
        <f t="shared" si="8"/>
        <v>0</v>
      </c>
      <c r="J41" s="76">
        <f t="shared" si="9"/>
        <v>3000</v>
      </c>
      <c r="K41" s="92"/>
      <c r="L41" s="100"/>
      <c r="M41" s="153" t="s">
        <v>16</v>
      </c>
      <c r="N41" s="32" t="s">
        <v>3</v>
      </c>
      <c r="O41" s="287"/>
      <c r="P41" s="228"/>
    </row>
    <row r="42" spans="2:16" s="110" customFormat="1" ht="12.75" customHeight="1" x14ac:dyDescent="0.2">
      <c r="B42" s="284"/>
      <c r="C42" s="171"/>
      <c r="D42" s="170" t="s">
        <v>46</v>
      </c>
      <c r="E42" s="23" t="s">
        <v>17</v>
      </c>
      <c r="F42" s="44">
        <v>840</v>
      </c>
      <c r="G42" s="15">
        <v>1</v>
      </c>
      <c r="H42" s="15">
        <v>0</v>
      </c>
      <c r="I42" s="85">
        <f t="shared" si="8"/>
        <v>840</v>
      </c>
      <c r="J42" s="76">
        <f t="shared" si="9"/>
        <v>0</v>
      </c>
      <c r="K42" s="92"/>
      <c r="L42" s="100"/>
      <c r="M42" s="153" t="s">
        <v>16</v>
      </c>
      <c r="N42" s="32" t="s">
        <v>3</v>
      </c>
      <c r="O42" s="287"/>
      <c r="P42" s="228"/>
    </row>
    <row r="43" spans="2:16" s="110" customFormat="1" ht="12.75" customHeight="1" x14ac:dyDescent="0.2">
      <c r="B43" s="284"/>
      <c r="C43" s="171"/>
      <c r="D43" s="172" t="s">
        <v>38</v>
      </c>
      <c r="E43" s="23" t="s">
        <v>17</v>
      </c>
      <c r="F43" s="44">
        <v>960</v>
      </c>
      <c r="G43" s="15">
        <v>0</v>
      </c>
      <c r="H43" s="15">
        <v>1</v>
      </c>
      <c r="I43" s="85">
        <f t="shared" si="8"/>
        <v>0</v>
      </c>
      <c r="J43" s="76">
        <f t="shared" si="9"/>
        <v>960</v>
      </c>
      <c r="K43" s="92"/>
      <c r="L43" s="100"/>
      <c r="M43" s="146" t="s">
        <v>16</v>
      </c>
      <c r="N43" s="32" t="s">
        <v>3</v>
      </c>
      <c r="O43" s="287"/>
      <c r="P43" s="228"/>
    </row>
    <row r="44" spans="2:16" s="110" customFormat="1" ht="12.75" customHeight="1" x14ac:dyDescent="0.2">
      <c r="B44" s="284"/>
      <c r="C44" s="171"/>
      <c r="D44" s="9" t="s">
        <v>37</v>
      </c>
      <c r="E44" s="23" t="s">
        <v>17</v>
      </c>
      <c r="F44" s="44">
        <v>3300</v>
      </c>
      <c r="G44" s="15">
        <v>1</v>
      </c>
      <c r="H44" s="15">
        <v>0</v>
      </c>
      <c r="I44" s="85">
        <f t="shared" si="8"/>
        <v>3300</v>
      </c>
      <c r="J44" s="76">
        <f t="shared" si="9"/>
        <v>0</v>
      </c>
      <c r="K44" s="92"/>
      <c r="L44" s="100"/>
      <c r="M44" s="153" t="s">
        <v>16</v>
      </c>
      <c r="N44" s="32" t="s">
        <v>3</v>
      </c>
      <c r="O44" s="287"/>
      <c r="P44" s="228"/>
    </row>
    <row r="45" spans="2:16" s="110" customFormat="1" ht="12.75" customHeight="1" x14ac:dyDescent="0.2">
      <c r="B45" s="284"/>
      <c r="C45" s="164"/>
      <c r="D45" s="173" t="s">
        <v>39</v>
      </c>
      <c r="E45" s="23" t="s">
        <v>17</v>
      </c>
      <c r="F45" s="44">
        <v>1320</v>
      </c>
      <c r="G45" s="15">
        <v>0</v>
      </c>
      <c r="H45" s="15">
        <v>1</v>
      </c>
      <c r="I45" s="85">
        <f t="shared" si="8"/>
        <v>0</v>
      </c>
      <c r="J45" s="76">
        <f t="shared" si="9"/>
        <v>1320</v>
      </c>
      <c r="K45" s="92"/>
      <c r="L45" s="100"/>
      <c r="M45" s="153" t="s">
        <v>16</v>
      </c>
      <c r="N45" s="32" t="s">
        <v>3</v>
      </c>
      <c r="O45" s="287"/>
      <c r="P45" s="228"/>
    </row>
    <row r="46" spans="2:16" s="110" customFormat="1" ht="12.75" customHeight="1" x14ac:dyDescent="0.2">
      <c r="B46" s="284"/>
      <c r="C46" s="176">
        <v>1001</v>
      </c>
      <c r="D46" s="172" t="s">
        <v>62</v>
      </c>
      <c r="E46" s="23" t="s">
        <v>17</v>
      </c>
      <c r="F46" s="44">
        <v>3200</v>
      </c>
      <c r="G46" s="15">
        <v>1</v>
      </c>
      <c r="H46" s="15">
        <v>0</v>
      </c>
      <c r="I46" s="85">
        <f t="shared" si="8"/>
        <v>3200</v>
      </c>
      <c r="J46" s="76">
        <f t="shared" si="9"/>
        <v>0</v>
      </c>
      <c r="K46" s="92"/>
      <c r="L46" s="100"/>
      <c r="M46" s="146" t="s">
        <v>16</v>
      </c>
      <c r="N46" s="32" t="s">
        <v>3</v>
      </c>
      <c r="O46" s="287"/>
      <c r="P46" s="228"/>
    </row>
    <row r="47" spans="2:16" s="110" customFormat="1" ht="12.75" customHeight="1" x14ac:dyDescent="0.2">
      <c r="B47" s="284"/>
      <c r="C47" s="171"/>
      <c r="D47" s="174" t="s">
        <v>43</v>
      </c>
      <c r="E47" s="23" t="s">
        <v>17</v>
      </c>
      <c r="F47" s="44">
        <v>690</v>
      </c>
      <c r="G47" s="15">
        <v>1</v>
      </c>
      <c r="H47" s="15">
        <v>0</v>
      </c>
      <c r="I47" s="85">
        <f t="shared" si="8"/>
        <v>690</v>
      </c>
      <c r="J47" s="76">
        <f t="shared" si="9"/>
        <v>0</v>
      </c>
      <c r="K47" s="92"/>
      <c r="L47" s="100"/>
      <c r="M47" s="146" t="s">
        <v>16</v>
      </c>
      <c r="N47" s="32" t="s">
        <v>3</v>
      </c>
      <c r="O47" s="287"/>
      <c r="P47" s="228"/>
    </row>
    <row r="48" spans="2:16" s="110" customFormat="1" ht="12.75" customHeight="1" x14ac:dyDescent="0.2">
      <c r="B48" s="284"/>
      <c r="C48" s="171"/>
      <c r="D48" s="170" t="s">
        <v>40</v>
      </c>
      <c r="E48" s="23" t="s">
        <v>17</v>
      </c>
      <c r="F48" s="44">
        <v>1284</v>
      </c>
      <c r="G48" s="15">
        <v>0</v>
      </c>
      <c r="H48" s="15">
        <v>1</v>
      </c>
      <c r="I48" s="85">
        <f t="shared" si="8"/>
        <v>0</v>
      </c>
      <c r="J48" s="76">
        <f t="shared" si="9"/>
        <v>1284</v>
      </c>
      <c r="K48" s="92"/>
      <c r="L48" s="100"/>
      <c r="M48" s="153" t="s">
        <v>16</v>
      </c>
      <c r="N48" s="32" t="s">
        <v>3</v>
      </c>
      <c r="O48" s="287"/>
      <c r="P48" s="228"/>
    </row>
    <row r="49" spans="2:16" s="110" customFormat="1" ht="12.75" customHeight="1" x14ac:dyDescent="0.2">
      <c r="B49" s="284"/>
      <c r="C49" s="171"/>
      <c r="D49" s="170" t="s">
        <v>90</v>
      </c>
      <c r="E49" s="23" t="s">
        <v>17</v>
      </c>
      <c r="F49" s="44">
        <v>4900</v>
      </c>
      <c r="G49" s="15">
        <v>0</v>
      </c>
      <c r="H49" s="15">
        <v>1</v>
      </c>
      <c r="I49" s="85">
        <f t="shared" si="8"/>
        <v>0</v>
      </c>
      <c r="J49" s="76">
        <f t="shared" si="9"/>
        <v>4900</v>
      </c>
      <c r="K49" s="92"/>
      <c r="L49" s="100"/>
      <c r="M49" s="153" t="s">
        <v>16</v>
      </c>
      <c r="N49" s="32" t="s">
        <v>3</v>
      </c>
      <c r="O49" s="287"/>
      <c r="P49" s="228"/>
    </row>
    <row r="50" spans="2:16" s="110" customFormat="1" ht="12.75" customHeight="1" x14ac:dyDescent="0.2">
      <c r="B50" s="284"/>
      <c r="C50" s="171"/>
      <c r="D50" s="172" t="s">
        <v>41</v>
      </c>
      <c r="E50" s="23" t="s">
        <v>17</v>
      </c>
      <c r="F50" s="44">
        <v>1440</v>
      </c>
      <c r="G50" s="15">
        <v>1</v>
      </c>
      <c r="H50" s="15">
        <v>0</v>
      </c>
      <c r="I50" s="85">
        <f t="shared" si="8"/>
        <v>1440</v>
      </c>
      <c r="J50" s="76">
        <f t="shared" si="9"/>
        <v>0</v>
      </c>
      <c r="K50" s="92"/>
      <c r="L50" s="100"/>
      <c r="M50" s="146" t="s">
        <v>16</v>
      </c>
      <c r="N50" s="32" t="s">
        <v>3</v>
      </c>
      <c r="O50" s="287"/>
      <c r="P50" s="228"/>
    </row>
    <row r="51" spans="2:16" s="110" customFormat="1" ht="12.75" customHeight="1" x14ac:dyDescent="0.2">
      <c r="B51" s="284"/>
      <c r="C51" s="171"/>
      <c r="D51" s="170" t="s">
        <v>47</v>
      </c>
      <c r="E51" s="23" t="s">
        <v>17</v>
      </c>
      <c r="F51" s="44">
        <v>1290</v>
      </c>
      <c r="G51" s="15">
        <v>1</v>
      </c>
      <c r="H51" s="15">
        <v>0</v>
      </c>
      <c r="I51" s="85">
        <f t="shared" si="8"/>
        <v>1290</v>
      </c>
      <c r="J51" s="76">
        <f t="shared" si="9"/>
        <v>0</v>
      </c>
      <c r="K51" s="92"/>
      <c r="L51" s="100"/>
      <c r="M51" s="153" t="s">
        <v>16</v>
      </c>
      <c r="N51" s="32" t="s">
        <v>3</v>
      </c>
      <c r="O51" s="287"/>
      <c r="P51" s="228"/>
    </row>
    <row r="52" spans="2:16" s="110" customFormat="1" ht="12.75" customHeight="1" x14ac:dyDescent="0.2">
      <c r="B52" s="284"/>
      <c r="C52" s="171"/>
      <c r="D52" s="9" t="s">
        <v>42</v>
      </c>
      <c r="E52" s="23" t="s">
        <v>17</v>
      </c>
      <c r="F52" s="44">
        <v>800</v>
      </c>
      <c r="G52" s="15">
        <v>0</v>
      </c>
      <c r="H52" s="15">
        <v>1</v>
      </c>
      <c r="I52" s="85">
        <f t="shared" si="8"/>
        <v>0</v>
      </c>
      <c r="J52" s="76">
        <f t="shared" si="9"/>
        <v>800</v>
      </c>
      <c r="K52" s="92"/>
      <c r="L52" s="100"/>
      <c r="M52" s="153" t="s">
        <v>16</v>
      </c>
      <c r="N52" s="32" t="s">
        <v>3</v>
      </c>
      <c r="O52" s="287"/>
      <c r="P52" s="228"/>
    </row>
    <row r="53" spans="2:16" s="110" customFormat="1" ht="12.75" customHeight="1" x14ac:dyDescent="0.2">
      <c r="B53" s="284"/>
      <c r="C53" s="171"/>
      <c r="D53" s="170" t="s">
        <v>48</v>
      </c>
      <c r="E53" s="23" t="s">
        <v>17</v>
      </c>
      <c r="F53" s="44">
        <v>1400</v>
      </c>
      <c r="G53" s="15">
        <v>1</v>
      </c>
      <c r="H53" s="15">
        <v>0</v>
      </c>
      <c r="I53" s="85">
        <f t="shared" si="8"/>
        <v>1400</v>
      </c>
      <c r="J53" s="76">
        <f t="shared" si="9"/>
        <v>0</v>
      </c>
      <c r="K53" s="92"/>
      <c r="L53" s="100"/>
      <c r="M53" s="153" t="s">
        <v>16</v>
      </c>
      <c r="N53" s="32" t="s">
        <v>3</v>
      </c>
      <c r="O53" s="287"/>
      <c r="P53" s="228"/>
    </row>
    <row r="54" spans="2:16" s="110" customFormat="1" ht="12.75" customHeight="1" x14ac:dyDescent="0.2">
      <c r="B54" s="284"/>
      <c r="C54" s="171"/>
      <c r="D54" s="9" t="s">
        <v>58</v>
      </c>
      <c r="E54" s="23" t="s">
        <v>17</v>
      </c>
      <c r="F54" s="44">
        <v>5500</v>
      </c>
      <c r="G54" s="15">
        <v>1</v>
      </c>
      <c r="H54" s="15">
        <v>0</v>
      </c>
      <c r="I54" s="85">
        <f t="shared" si="8"/>
        <v>5500</v>
      </c>
      <c r="J54" s="76">
        <f t="shared" si="9"/>
        <v>0</v>
      </c>
      <c r="K54" s="92"/>
      <c r="L54" s="100"/>
      <c r="M54" s="153" t="s">
        <v>16</v>
      </c>
      <c r="N54" s="32" t="s">
        <v>3</v>
      </c>
      <c r="O54" s="287"/>
      <c r="P54" s="228"/>
    </row>
    <row r="55" spans="2:16" s="110" customFormat="1" ht="12.75" customHeight="1" x14ac:dyDescent="0.2">
      <c r="B55" s="285"/>
      <c r="C55" s="166"/>
      <c r="D55" s="6" t="s">
        <v>59</v>
      </c>
      <c r="E55" s="23" t="s">
        <v>17</v>
      </c>
      <c r="F55" s="44">
        <v>1500</v>
      </c>
      <c r="G55" s="15">
        <v>1</v>
      </c>
      <c r="H55" s="15">
        <v>0</v>
      </c>
      <c r="I55" s="85">
        <f t="shared" si="8"/>
        <v>1500</v>
      </c>
      <c r="J55" s="76">
        <f t="shared" si="9"/>
        <v>0</v>
      </c>
      <c r="K55" s="92"/>
      <c r="L55" s="100"/>
      <c r="M55" s="153" t="s">
        <v>16</v>
      </c>
      <c r="N55" s="32" t="s">
        <v>3</v>
      </c>
      <c r="O55" s="287"/>
      <c r="P55" s="228"/>
    </row>
    <row r="56" spans="2:16" s="110" customFormat="1" ht="12.75" customHeight="1" x14ac:dyDescent="0.2">
      <c r="B56" s="246" t="s">
        <v>91</v>
      </c>
      <c r="C56" s="165"/>
      <c r="D56" s="23" t="s">
        <v>83</v>
      </c>
      <c r="E56" s="23" t="s">
        <v>17</v>
      </c>
      <c r="F56" s="44">
        <v>1250</v>
      </c>
      <c r="G56" s="15">
        <v>1</v>
      </c>
      <c r="H56" s="15">
        <v>0</v>
      </c>
      <c r="I56" s="85">
        <f t="shared" si="8"/>
        <v>1250</v>
      </c>
      <c r="J56" s="76">
        <f t="shared" si="9"/>
        <v>0</v>
      </c>
      <c r="K56" s="92"/>
      <c r="L56" s="100"/>
      <c r="M56" s="153" t="s">
        <v>16</v>
      </c>
      <c r="N56" s="32" t="s">
        <v>3</v>
      </c>
      <c r="O56" s="287"/>
      <c r="P56" s="228"/>
    </row>
    <row r="57" spans="2:16" s="110" customFormat="1" ht="12.75" customHeight="1" x14ac:dyDescent="0.2">
      <c r="B57" s="247"/>
      <c r="C57" s="171"/>
      <c r="D57" s="9" t="s">
        <v>49</v>
      </c>
      <c r="E57" s="23" t="s">
        <v>17</v>
      </c>
      <c r="F57" s="44">
        <v>1400</v>
      </c>
      <c r="G57" s="15">
        <v>1</v>
      </c>
      <c r="H57" s="15">
        <v>0</v>
      </c>
      <c r="I57" s="85">
        <f t="shared" si="8"/>
        <v>1400</v>
      </c>
      <c r="J57" s="76">
        <f t="shared" si="9"/>
        <v>0</v>
      </c>
      <c r="K57" s="92"/>
      <c r="L57" s="100"/>
      <c r="M57" s="153" t="s">
        <v>16</v>
      </c>
      <c r="N57" s="32" t="s">
        <v>3</v>
      </c>
      <c r="O57" s="287"/>
      <c r="P57" s="228"/>
    </row>
    <row r="58" spans="2:16" s="110" customFormat="1" ht="12.75" customHeight="1" x14ac:dyDescent="0.2">
      <c r="B58" s="247"/>
      <c r="C58" s="171"/>
      <c r="D58" s="168" t="s">
        <v>84</v>
      </c>
      <c r="E58" s="23" t="s">
        <v>17</v>
      </c>
      <c r="F58" s="71">
        <v>2900</v>
      </c>
      <c r="G58" s="33">
        <v>0</v>
      </c>
      <c r="H58" s="33">
        <v>1</v>
      </c>
      <c r="I58" s="85">
        <f t="shared" si="8"/>
        <v>0</v>
      </c>
      <c r="J58" s="76">
        <f t="shared" si="9"/>
        <v>2900</v>
      </c>
      <c r="K58" s="92"/>
      <c r="L58" s="100"/>
      <c r="M58" s="153" t="s">
        <v>16</v>
      </c>
      <c r="N58" s="61" t="s">
        <v>3</v>
      </c>
      <c r="O58" s="287"/>
      <c r="P58" s="228"/>
    </row>
    <row r="59" spans="2:16" s="110" customFormat="1" ht="12.75" customHeight="1" x14ac:dyDescent="0.2">
      <c r="B59" s="247"/>
      <c r="C59" s="171"/>
      <c r="D59" s="9" t="s">
        <v>50</v>
      </c>
      <c r="E59" s="23" t="s">
        <v>17</v>
      </c>
      <c r="F59" s="72">
        <v>800</v>
      </c>
      <c r="G59" s="13">
        <v>1</v>
      </c>
      <c r="H59" s="13">
        <v>0</v>
      </c>
      <c r="I59" s="85">
        <f t="shared" si="8"/>
        <v>800</v>
      </c>
      <c r="J59" s="76">
        <f t="shared" si="9"/>
        <v>0</v>
      </c>
      <c r="K59" s="92"/>
      <c r="L59" s="100"/>
      <c r="M59" s="153" t="s">
        <v>16</v>
      </c>
      <c r="N59" s="62" t="s">
        <v>3</v>
      </c>
      <c r="O59" s="287"/>
      <c r="P59" s="228"/>
    </row>
    <row r="60" spans="2:16" s="110" customFormat="1" ht="12.75" customHeight="1" x14ac:dyDescent="0.2">
      <c r="B60" s="247"/>
      <c r="C60" s="171"/>
      <c r="D60" s="169" t="s">
        <v>18</v>
      </c>
      <c r="E60" s="23" t="s">
        <v>17</v>
      </c>
      <c r="F60" s="44">
        <v>10170</v>
      </c>
      <c r="G60" s="15">
        <v>1</v>
      </c>
      <c r="H60" s="15">
        <v>0</v>
      </c>
      <c r="I60" s="85">
        <f t="shared" si="8"/>
        <v>10170</v>
      </c>
      <c r="J60" s="76">
        <f t="shared" si="9"/>
        <v>0</v>
      </c>
      <c r="K60" s="92"/>
      <c r="L60" s="100"/>
      <c r="M60" s="146" t="s">
        <v>16</v>
      </c>
      <c r="N60" s="32" t="s">
        <v>3</v>
      </c>
      <c r="O60" s="287"/>
      <c r="P60" s="228"/>
    </row>
    <row r="61" spans="2:16" s="110" customFormat="1" ht="12.75" customHeight="1" x14ac:dyDescent="0.2">
      <c r="B61" s="247"/>
      <c r="C61" s="171"/>
      <c r="D61" s="169" t="s">
        <v>45</v>
      </c>
      <c r="E61" s="23" t="s">
        <v>17</v>
      </c>
      <c r="F61" s="44">
        <v>4220</v>
      </c>
      <c r="G61" s="15">
        <v>0</v>
      </c>
      <c r="H61" s="15">
        <v>1</v>
      </c>
      <c r="I61" s="85">
        <f t="shared" si="8"/>
        <v>0</v>
      </c>
      <c r="J61" s="76">
        <f t="shared" si="9"/>
        <v>4220</v>
      </c>
      <c r="K61" s="92"/>
      <c r="L61" s="100"/>
      <c r="M61" s="146" t="s">
        <v>16</v>
      </c>
      <c r="N61" s="32" t="s">
        <v>3</v>
      </c>
      <c r="O61" s="287"/>
      <c r="P61" s="228"/>
    </row>
    <row r="62" spans="2:16" s="110" customFormat="1" ht="12.75" customHeight="1" x14ac:dyDescent="0.2">
      <c r="B62" s="247"/>
      <c r="C62" s="171"/>
      <c r="D62" s="9" t="s">
        <v>60</v>
      </c>
      <c r="E62" s="23" t="s">
        <v>17</v>
      </c>
      <c r="F62" s="44">
        <v>1080</v>
      </c>
      <c r="G62" s="15">
        <v>0</v>
      </c>
      <c r="H62" s="15">
        <v>1</v>
      </c>
      <c r="I62" s="85">
        <f t="shared" si="8"/>
        <v>0</v>
      </c>
      <c r="J62" s="76">
        <f t="shared" si="9"/>
        <v>1080</v>
      </c>
      <c r="K62" s="92"/>
      <c r="L62" s="100"/>
      <c r="M62" s="153" t="s">
        <v>16</v>
      </c>
      <c r="N62" s="32" t="s">
        <v>3</v>
      </c>
      <c r="O62" s="287"/>
      <c r="P62" s="228"/>
    </row>
    <row r="63" spans="2:16" s="110" customFormat="1" ht="12.75" customHeight="1" x14ac:dyDescent="0.2">
      <c r="B63" s="247"/>
      <c r="C63" s="176">
        <v>1001</v>
      </c>
      <c r="D63" s="168" t="s">
        <v>19</v>
      </c>
      <c r="E63" s="23" t="s">
        <v>17</v>
      </c>
      <c r="F63" s="44">
        <v>360</v>
      </c>
      <c r="G63" s="15">
        <v>1</v>
      </c>
      <c r="H63" s="15">
        <v>0</v>
      </c>
      <c r="I63" s="85">
        <f t="shared" si="8"/>
        <v>360</v>
      </c>
      <c r="J63" s="76">
        <f t="shared" si="9"/>
        <v>0</v>
      </c>
      <c r="K63" s="92"/>
      <c r="L63" s="100"/>
      <c r="M63" s="146" t="s">
        <v>16</v>
      </c>
      <c r="N63" s="61" t="s">
        <v>3</v>
      </c>
      <c r="O63" s="287"/>
      <c r="P63" s="228"/>
    </row>
    <row r="64" spans="2:16" s="110" customFormat="1" ht="12.75" customHeight="1" x14ac:dyDescent="0.2">
      <c r="B64" s="247"/>
      <c r="C64" s="171"/>
      <c r="D64" s="168" t="s">
        <v>51</v>
      </c>
      <c r="E64" s="23" t="s">
        <v>17</v>
      </c>
      <c r="F64" s="44">
        <v>5200</v>
      </c>
      <c r="G64" s="15">
        <v>1</v>
      </c>
      <c r="H64" s="15">
        <v>0</v>
      </c>
      <c r="I64" s="85">
        <f t="shared" si="8"/>
        <v>5200</v>
      </c>
      <c r="J64" s="76">
        <f t="shared" si="9"/>
        <v>0</v>
      </c>
      <c r="K64" s="92"/>
      <c r="L64" s="100"/>
      <c r="M64" s="146" t="s">
        <v>16</v>
      </c>
      <c r="N64" s="61" t="s">
        <v>3</v>
      </c>
      <c r="O64" s="287"/>
      <c r="P64" s="228"/>
    </row>
    <row r="65" spans="2:16" s="110" customFormat="1" ht="12.75" customHeight="1" x14ac:dyDescent="0.2">
      <c r="B65" s="247"/>
      <c r="C65" s="171"/>
      <c r="D65" s="170" t="s">
        <v>52</v>
      </c>
      <c r="E65" s="23" t="s">
        <v>17</v>
      </c>
      <c r="F65" s="44">
        <v>3000</v>
      </c>
      <c r="G65" s="15">
        <v>1</v>
      </c>
      <c r="H65" s="15">
        <v>0</v>
      </c>
      <c r="I65" s="85">
        <f t="shared" si="8"/>
        <v>3000</v>
      </c>
      <c r="J65" s="76">
        <f t="shared" si="9"/>
        <v>0</v>
      </c>
      <c r="K65" s="92"/>
      <c r="L65" s="100"/>
      <c r="M65" s="153" t="s">
        <v>16</v>
      </c>
      <c r="N65" s="32" t="s">
        <v>3</v>
      </c>
      <c r="O65" s="287"/>
      <c r="P65" s="228"/>
    </row>
    <row r="66" spans="2:16" s="110" customFormat="1" ht="12.75" customHeight="1" x14ac:dyDescent="0.2">
      <c r="B66" s="247"/>
      <c r="C66" s="171"/>
      <c r="D66" s="170" t="s">
        <v>54</v>
      </c>
      <c r="E66" s="23" t="s">
        <v>17</v>
      </c>
      <c r="F66" s="44">
        <v>2000</v>
      </c>
      <c r="G66" s="15">
        <v>1</v>
      </c>
      <c r="H66" s="15">
        <v>0</v>
      </c>
      <c r="I66" s="85">
        <f t="shared" si="8"/>
        <v>2000</v>
      </c>
      <c r="J66" s="76">
        <f t="shared" si="9"/>
        <v>0</v>
      </c>
      <c r="K66" s="92"/>
      <c r="L66" s="100"/>
      <c r="M66" s="153" t="s">
        <v>16</v>
      </c>
      <c r="N66" s="32" t="s">
        <v>3</v>
      </c>
      <c r="O66" s="287"/>
      <c r="P66" s="228"/>
    </row>
    <row r="67" spans="2:16" s="110" customFormat="1" ht="12.75" customHeight="1" x14ac:dyDescent="0.2">
      <c r="B67" s="247"/>
      <c r="C67" s="171"/>
      <c r="D67" s="170" t="s">
        <v>55</v>
      </c>
      <c r="E67" s="23" t="s">
        <v>17</v>
      </c>
      <c r="F67" s="44">
        <v>500</v>
      </c>
      <c r="G67" s="15">
        <v>1</v>
      </c>
      <c r="H67" s="15">
        <v>0</v>
      </c>
      <c r="I67" s="85">
        <f t="shared" si="8"/>
        <v>500</v>
      </c>
      <c r="J67" s="76">
        <f t="shared" si="9"/>
        <v>0</v>
      </c>
      <c r="K67" s="92"/>
      <c r="L67" s="100"/>
      <c r="M67" s="153" t="s">
        <v>16</v>
      </c>
      <c r="N67" s="32" t="s">
        <v>3</v>
      </c>
      <c r="O67" s="287"/>
      <c r="P67" s="228"/>
    </row>
    <row r="68" spans="2:16" s="110" customFormat="1" ht="12.75" customHeight="1" x14ac:dyDescent="0.2">
      <c r="B68" s="247"/>
      <c r="C68" s="171"/>
      <c r="D68" s="170" t="s">
        <v>56</v>
      </c>
      <c r="E68" s="23" t="s">
        <v>17</v>
      </c>
      <c r="F68" s="44">
        <v>2500</v>
      </c>
      <c r="G68" s="15">
        <v>1</v>
      </c>
      <c r="H68" s="15">
        <v>0</v>
      </c>
      <c r="I68" s="85">
        <f t="shared" si="8"/>
        <v>2500</v>
      </c>
      <c r="J68" s="76">
        <f t="shared" si="9"/>
        <v>0</v>
      </c>
      <c r="K68" s="92"/>
      <c r="L68" s="100"/>
      <c r="M68" s="153" t="s">
        <v>16</v>
      </c>
      <c r="N68" s="32" t="s">
        <v>3</v>
      </c>
      <c r="O68" s="287"/>
      <c r="P68" s="228"/>
    </row>
    <row r="69" spans="2:16" s="110" customFormat="1" ht="12.75" customHeight="1" x14ac:dyDescent="0.2">
      <c r="B69" s="247"/>
      <c r="C69" s="171"/>
      <c r="D69" s="170" t="s">
        <v>115</v>
      </c>
      <c r="E69" s="23" t="s">
        <v>17</v>
      </c>
      <c r="F69" s="44">
        <v>400</v>
      </c>
      <c r="G69" s="15">
        <v>1</v>
      </c>
      <c r="H69" s="15">
        <v>0</v>
      </c>
      <c r="I69" s="85">
        <f t="shared" si="8"/>
        <v>400</v>
      </c>
      <c r="J69" s="76">
        <f t="shared" si="9"/>
        <v>0</v>
      </c>
      <c r="K69" s="92"/>
      <c r="L69" s="100"/>
      <c r="M69" s="153" t="s">
        <v>16</v>
      </c>
      <c r="N69" s="32" t="s">
        <v>3</v>
      </c>
      <c r="O69" s="287"/>
      <c r="P69" s="228"/>
    </row>
    <row r="70" spans="2:16" s="110" customFormat="1" ht="12.75" customHeight="1" x14ac:dyDescent="0.2">
      <c r="B70" s="248"/>
      <c r="C70" s="166"/>
      <c r="D70" s="6" t="s">
        <v>57</v>
      </c>
      <c r="E70" s="23" t="s">
        <v>17</v>
      </c>
      <c r="F70" s="44">
        <v>5000</v>
      </c>
      <c r="G70" s="15">
        <v>1</v>
      </c>
      <c r="H70" s="15">
        <v>0</v>
      </c>
      <c r="I70" s="85">
        <f t="shared" si="8"/>
        <v>5000</v>
      </c>
      <c r="J70" s="76">
        <f t="shared" si="9"/>
        <v>0</v>
      </c>
      <c r="K70" s="92"/>
      <c r="L70" s="100"/>
      <c r="M70" s="153" t="s">
        <v>16</v>
      </c>
      <c r="N70" s="32" t="s">
        <v>3</v>
      </c>
      <c r="O70" s="287"/>
      <c r="P70" s="228"/>
    </row>
    <row r="71" spans="2:16" s="110" customFormat="1" ht="12.75" customHeight="1" x14ac:dyDescent="0.2">
      <c r="B71" s="246" t="s">
        <v>92</v>
      </c>
      <c r="C71" s="249" t="s">
        <v>93</v>
      </c>
      <c r="D71" s="9" t="s">
        <v>64</v>
      </c>
      <c r="E71" s="23" t="s">
        <v>24</v>
      </c>
      <c r="F71" s="44">
        <v>800</v>
      </c>
      <c r="G71" s="15">
        <v>1</v>
      </c>
      <c r="H71" s="15">
        <v>0</v>
      </c>
      <c r="I71" s="85"/>
      <c r="J71" s="76"/>
      <c r="K71" s="92">
        <f>F71*G71</f>
        <v>800</v>
      </c>
      <c r="L71" s="100">
        <f>F71*H71</f>
        <v>0</v>
      </c>
      <c r="M71" s="153" t="s">
        <v>16</v>
      </c>
      <c r="N71" s="32" t="s">
        <v>3</v>
      </c>
      <c r="O71" s="287"/>
      <c r="P71" s="228"/>
    </row>
    <row r="72" spans="2:16" s="110" customFormat="1" ht="12.75" customHeight="1" x14ac:dyDescent="0.2">
      <c r="B72" s="246"/>
      <c r="C72" s="250"/>
      <c r="D72" s="6" t="s">
        <v>65</v>
      </c>
      <c r="E72" s="23" t="s">
        <v>24</v>
      </c>
      <c r="F72" s="44">
        <v>700</v>
      </c>
      <c r="G72" s="15">
        <v>1</v>
      </c>
      <c r="H72" s="15">
        <v>0</v>
      </c>
      <c r="I72" s="85"/>
      <c r="J72" s="76"/>
      <c r="K72" s="92">
        <f>F72*G72</f>
        <v>700</v>
      </c>
      <c r="L72" s="100">
        <f>F72*H72</f>
        <v>0</v>
      </c>
      <c r="M72" s="153" t="s">
        <v>16</v>
      </c>
      <c r="N72" s="32" t="s">
        <v>3</v>
      </c>
      <c r="O72" s="287"/>
      <c r="P72" s="228"/>
    </row>
    <row r="73" spans="2:16" s="110" customFormat="1" ht="12.75" customHeight="1" thickBot="1" x14ac:dyDescent="0.25">
      <c r="B73" s="252"/>
      <c r="C73" s="251"/>
      <c r="D73" s="7" t="s">
        <v>66</v>
      </c>
      <c r="E73" s="34" t="s">
        <v>24</v>
      </c>
      <c r="F73" s="47">
        <v>1100</v>
      </c>
      <c r="G73" s="20">
        <v>1</v>
      </c>
      <c r="H73" s="20">
        <v>0</v>
      </c>
      <c r="I73" s="88"/>
      <c r="J73" s="79"/>
      <c r="K73" s="95">
        <f>F73*G73</f>
        <v>1100</v>
      </c>
      <c r="L73" s="103">
        <f>F73*H73</f>
        <v>0</v>
      </c>
      <c r="M73" s="141" t="s">
        <v>16</v>
      </c>
      <c r="N73" s="35" t="s">
        <v>3</v>
      </c>
      <c r="O73" s="288"/>
      <c r="P73" s="228"/>
    </row>
    <row r="74" spans="2:16" s="110" customFormat="1" ht="12.75" customHeight="1" thickTop="1" x14ac:dyDescent="0.2">
      <c r="B74" s="255" t="s">
        <v>81</v>
      </c>
      <c r="C74" s="278">
        <v>1131</v>
      </c>
      <c r="D74" s="113" t="s">
        <v>85</v>
      </c>
      <c r="E74" s="41" t="s">
        <v>17</v>
      </c>
      <c r="F74" s="46">
        <v>5800</v>
      </c>
      <c r="G74" s="18">
        <v>1</v>
      </c>
      <c r="H74" s="18">
        <v>0</v>
      </c>
      <c r="I74" s="87">
        <f t="shared" si="8"/>
        <v>5800</v>
      </c>
      <c r="J74" s="78">
        <f t="shared" si="9"/>
        <v>0</v>
      </c>
      <c r="K74" s="94"/>
      <c r="L74" s="102"/>
      <c r="M74" s="142" t="s">
        <v>16</v>
      </c>
      <c r="N74" s="140" t="s">
        <v>3</v>
      </c>
      <c r="O74" s="190" t="s">
        <v>80</v>
      </c>
      <c r="P74" s="228"/>
    </row>
    <row r="75" spans="2:16" s="110" customFormat="1" ht="12.75" customHeight="1" x14ac:dyDescent="0.2">
      <c r="B75" s="256"/>
      <c r="C75" s="279"/>
      <c r="D75" s="114" t="s">
        <v>109</v>
      </c>
      <c r="E75" s="63" t="s">
        <v>17</v>
      </c>
      <c r="F75" s="44">
        <v>3200</v>
      </c>
      <c r="G75" s="15">
        <v>1</v>
      </c>
      <c r="H75" s="15">
        <v>0</v>
      </c>
      <c r="I75" s="85">
        <f t="shared" si="8"/>
        <v>3200</v>
      </c>
      <c r="J75" s="76">
        <f t="shared" si="9"/>
        <v>0</v>
      </c>
      <c r="K75" s="92"/>
      <c r="L75" s="100"/>
      <c r="M75" s="146" t="s">
        <v>16</v>
      </c>
      <c r="N75" s="145" t="s">
        <v>3</v>
      </c>
      <c r="O75" s="282"/>
      <c r="P75" s="228"/>
    </row>
    <row r="76" spans="2:16" s="110" customFormat="1" ht="12.75" customHeight="1" x14ac:dyDescent="0.2">
      <c r="B76" s="289" t="s">
        <v>143</v>
      </c>
      <c r="C76" s="290">
        <v>1001</v>
      </c>
      <c r="D76" s="189" t="s">
        <v>144</v>
      </c>
      <c r="E76" s="23" t="s">
        <v>24</v>
      </c>
      <c r="F76" s="44">
        <v>700</v>
      </c>
      <c r="G76" s="15">
        <v>0</v>
      </c>
      <c r="H76" s="15">
        <v>1</v>
      </c>
      <c r="I76" s="85"/>
      <c r="J76" s="76"/>
      <c r="K76" s="92">
        <f t="shared" ref="K76:K78" si="10">F76*G76</f>
        <v>0</v>
      </c>
      <c r="L76" s="100">
        <f t="shared" ref="L76:L78" si="11">F76*H76</f>
        <v>700</v>
      </c>
      <c r="M76" s="161" t="s">
        <v>16</v>
      </c>
      <c r="N76" s="162" t="s">
        <v>10</v>
      </c>
      <c r="O76" s="282"/>
      <c r="P76" s="228"/>
    </row>
    <row r="77" spans="2:16" s="110" customFormat="1" ht="12.75" customHeight="1" x14ac:dyDescent="0.2">
      <c r="B77" s="272"/>
      <c r="C77" s="291"/>
      <c r="D77" s="189" t="s">
        <v>145</v>
      </c>
      <c r="E77" s="23" t="s">
        <v>24</v>
      </c>
      <c r="F77" s="44">
        <v>400</v>
      </c>
      <c r="G77" s="15">
        <v>1</v>
      </c>
      <c r="H77" s="15">
        <v>0</v>
      </c>
      <c r="I77" s="85"/>
      <c r="J77" s="76"/>
      <c r="K77" s="92">
        <f t="shared" si="10"/>
        <v>400</v>
      </c>
      <c r="L77" s="100">
        <f t="shared" si="11"/>
        <v>0</v>
      </c>
      <c r="M77" s="159" t="s">
        <v>16</v>
      </c>
      <c r="N77" s="160" t="s">
        <v>10</v>
      </c>
      <c r="O77" s="282"/>
      <c r="P77" s="228"/>
    </row>
    <row r="78" spans="2:16" s="110" customFormat="1" ht="12.75" customHeight="1" x14ac:dyDescent="0.2">
      <c r="B78" s="163" t="s">
        <v>141</v>
      </c>
      <c r="C78" s="291"/>
      <c r="D78" s="189" t="s">
        <v>142</v>
      </c>
      <c r="E78" s="23" t="s">
        <v>24</v>
      </c>
      <c r="F78" s="44">
        <v>3000</v>
      </c>
      <c r="G78" s="15">
        <v>0</v>
      </c>
      <c r="H78" s="15">
        <v>1</v>
      </c>
      <c r="I78" s="85"/>
      <c r="J78" s="76"/>
      <c r="K78" s="92">
        <f t="shared" si="10"/>
        <v>0</v>
      </c>
      <c r="L78" s="100">
        <f t="shared" si="11"/>
        <v>3000</v>
      </c>
      <c r="M78" s="159" t="s">
        <v>16</v>
      </c>
      <c r="N78" s="160" t="s">
        <v>10</v>
      </c>
      <c r="O78" s="282"/>
      <c r="P78" s="228"/>
    </row>
    <row r="79" spans="2:16" s="110" customFormat="1" ht="12.75" customHeight="1" x14ac:dyDescent="0.2">
      <c r="B79" s="276" t="s">
        <v>82</v>
      </c>
      <c r="C79" s="291"/>
      <c r="D79" s="253" t="s">
        <v>110</v>
      </c>
      <c r="E79" s="63" t="s">
        <v>87</v>
      </c>
      <c r="F79" s="44">
        <v>1800</v>
      </c>
      <c r="G79" s="15">
        <v>0</v>
      </c>
      <c r="H79" s="15">
        <v>1</v>
      </c>
      <c r="I79" s="85">
        <f t="shared" si="8"/>
        <v>0</v>
      </c>
      <c r="J79" s="76">
        <f t="shared" si="9"/>
        <v>1800</v>
      </c>
      <c r="K79" s="92"/>
      <c r="L79" s="100"/>
      <c r="M79" s="184" t="s">
        <v>16</v>
      </c>
      <c r="N79" s="145" t="s">
        <v>10</v>
      </c>
      <c r="O79" s="282"/>
      <c r="P79" s="228"/>
    </row>
    <row r="80" spans="2:16" s="110" customFormat="1" ht="12.75" customHeight="1" x14ac:dyDescent="0.2">
      <c r="B80" s="271"/>
      <c r="C80" s="291"/>
      <c r="D80" s="253"/>
      <c r="E80" s="63" t="s">
        <v>116</v>
      </c>
      <c r="F80" s="44">
        <v>1200</v>
      </c>
      <c r="G80" s="15">
        <v>0</v>
      </c>
      <c r="H80" s="15">
        <v>1</v>
      </c>
      <c r="I80" s="85"/>
      <c r="J80" s="76"/>
      <c r="K80" s="92">
        <f>F80*G80</f>
        <v>0</v>
      </c>
      <c r="L80" s="100">
        <f>F80*H80</f>
        <v>1200</v>
      </c>
      <c r="M80" s="184" t="s">
        <v>16</v>
      </c>
      <c r="N80" s="145" t="s">
        <v>10</v>
      </c>
      <c r="O80" s="282"/>
      <c r="P80" s="228"/>
    </row>
    <row r="81" spans="2:16" s="110" customFormat="1" ht="12.75" customHeight="1" thickBot="1" x14ac:dyDescent="0.25">
      <c r="B81" s="277"/>
      <c r="C81" s="292"/>
      <c r="D81" s="115" t="s">
        <v>89</v>
      </c>
      <c r="E81" s="19" t="s">
        <v>24</v>
      </c>
      <c r="F81" s="47">
        <v>2700</v>
      </c>
      <c r="G81" s="20">
        <v>0</v>
      </c>
      <c r="H81" s="20">
        <v>1</v>
      </c>
      <c r="I81" s="88"/>
      <c r="J81" s="79"/>
      <c r="K81" s="95">
        <f>F81*G81</f>
        <v>0</v>
      </c>
      <c r="L81" s="103">
        <f>F81*H81</f>
        <v>2700</v>
      </c>
      <c r="M81" s="141" t="s">
        <v>4</v>
      </c>
      <c r="N81" s="30" t="s">
        <v>10</v>
      </c>
      <c r="O81" s="191"/>
      <c r="P81" s="228"/>
    </row>
    <row r="82" spans="2:16" s="110" customFormat="1" ht="12.75" customHeight="1" thickTop="1" x14ac:dyDescent="0.2">
      <c r="B82" s="270" t="s">
        <v>22</v>
      </c>
      <c r="C82" s="157"/>
      <c r="D82" s="235" t="s">
        <v>27</v>
      </c>
      <c r="E82" s="36" t="s">
        <v>74</v>
      </c>
      <c r="F82" s="52">
        <v>3690</v>
      </c>
      <c r="G82" s="37">
        <v>1</v>
      </c>
      <c r="H82" s="37">
        <v>0</v>
      </c>
      <c r="I82" s="89">
        <f>F82*G82</f>
        <v>3690</v>
      </c>
      <c r="J82" s="80">
        <f>F82*H82</f>
        <v>0</v>
      </c>
      <c r="K82" s="96"/>
      <c r="L82" s="104"/>
      <c r="M82" s="143" t="s">
        <v>16</v>
      </c>
      <c r="N82" s="65" t="s">
        <v>3</v>
      </c>
      <c r="O82" s="158"/>
      <c r="P82" s="228"/>
    </row>
    <row r="83" spans="2:16" s="110" customFormat="1" ht="12.75" customHeight="1" x14ac:dyDescent="0.2">
      <c r="B83" s="271"/>
      <c r="C83" s="157"/>
      <c r="D83" s="197"/>
      <c r="E83" s="36" t="s">
        <v>75</v>
      </c>
      <c r="F83" s="52">
        <v>410</v>
      </c>
      <c r="G83" s="24">
        <v>1</v>
      </c>
      <c r="H83" s="24">
        <v>0</v>
      </c>
      <c r="I83" s="85"/>
      <c r="J83" s="76"/>
      <c r="K83" s="92">
        <f>F83*G83</f>
        <v>410</v>
      </c>
      <c r="L83" s="100">
        <f>F83*H83</f>
        <v>0</v>
      </c>
      <c r="M83" s="144" t="s">
        <v>4</v>
      </c>
      <c r="N83" s="59" t="s">
        <v>3</v>
      </c>
      <c r="O83" s="158"/>
      <c r="P83" s="228"/>
    </row>
    <row r="84" spans="2:16" s="110" customFormat="1" ht="12.75" customHeight="1" x14ac:dyDescent="0.2">
      <c r="B84" s="271"/>
      <c r="C84" s="208"/>
      <c r="D84" s="241" t="s">
        <v>28</v>
      </c>
      <c r="E84" s="27" t="s">
        <v>117</v>
      </c>
      <c r="F84" s="51">
        <v>720</v>
      </c>
      <c r="G84" s="24">
        <v>1</v>
      </c>
      <c r="H84" s="24">
        <v>0</v>
      </c>
      <c r="I84" s="85">
        <f>F84*G84</f>
        <v>720</v>
      </c>
      <c r="J84" s="76">
        <f>F84*H84</f>
        <v>0</v>
      </c>
      <c r="K84" s="92"/>
      <c r="L84" s="100"/>
      <c r="M84" s="143" t="s">
        <v>16</v>
      </c>
      <c r="N84" s="59" t="s">
        <v>3</v>
      </c>
      <c r="O84" s="223" t="s">
        <v>36</v>
      </c>
      <c r="P84" s="228"/>
    </row>
    <row r="85" spans="2:16" s="110" customFormat="1" ht="12.75" customHeight="1" x14ac:dyDescent="0.2">
      <c r="B85" s="271"/>
      <c r="C85" s="208"/>
      <c r="D85" s="197"/>
      <c r="E85" s="27" t="s">
        <v>118</v>
      </c>
      <c r="F85" s="51">
        <v>1680</v>
      </c>
      <c r="G85" s="24">
        <v>1</v>
      </c>
      <c r="H85" s="24">
        <v>0</v>
      </c>
      <c r="I85" s="85"/>
      <c r="J85" s="76"/>
      <c r="K85" s="92">
        <f>F85*G85</f>
        <v>1680</v>
      </c>
      <c r="L85" s="100">
        <f>F85*H85</f>
        <v>0</v>
      </c>
      <c r="M85" s="143" t="s">
        <v>4</v>
      </c>
      <c r="N85" s="59" t="s">
        <v>3</v>
      </c>
      <c r="O85" s="223"/>
      <c r="P85" s="228"/>
    </row>
    <row r="86" spans="2:16" s="110" customFormat="1" ht="12.75" customHeight="1" x14ac:dyDescent="0.2">
      <c r="B86" s="271"/>
      <c r="C86" s="233"/>
      <c r="D86" s="241" t="s">
        <v>29</v>
      </c>
      <c r="E86" s="27" t="s">
        <v>87</v>
      </c>
      <c r="F86" s="51">
        <v>1500</v>
      </c>
      <c r="G86" s="24">
        <v>0.7</v>
      </c>
      <c r="H86" s="24">
        <v>0.3</v>
      </c>
      <c r="I86" s="85">
        <f>F86*G86</f>
        <v>1050</v>
      </c>
      <c r="J86" s="76">
        <f>F86*H86</f>
        <v>450</v>
      </c>
      <c r="K86" s="92"/>
      <c r="L86" s="100"/>
      <c r="M86" s="143" t="s">
        <v>16</v>
      </c>
      <c r="N86" s="59" t="s">
        <v>3</v>
      </c>
      <c r="O86" s="223"/>
      <c r="P86" s="228"/>
    </row>
    <row r="87" spans="2:16" s="110" customFormat="1" ht="12.75" customHeight="1" x14ac:dyDescent="0.2">
      <c r="B87" s="271"/>
      <c r="C87" s="233"/>
      <c r="D87" s="197"/>
      <c r="E87" s="27" t="s">
        <v>86</v>
      </c>
      <c r="F87" s="51">
        <v>1000</v>
      </c>
      <c r="G87" s="24">
        <v>0.7</v>
      </c>
      <c r="H87" s="24">
        <v>0.3</v>
      </c>
      <c r="I87" s="85"/>
      <c r="J87" s="76"/>
      <c r="K87" s="92">
        <f>F87*G87</f>
        <v>700</v>
      </c>
      <c r="L87" s="100">
        <f>F87*H87</f>
        <v>300</v>
      </c>
      <c r="M87" s="143" t="s">
        <v>4</v>
      </c>
      <c r="N87" s="59" t="s">
        <v>3</v>
      </c>
      <c r="O87" s="223"/>
      <c r="P87" s="228"/>
    </row>
    <row r="88" spans="2:16" s="110" customFormat="1" ht="12.75" customHeight="1" x14ac:dyDescent="0.2">
      <c r="B88" s="271"/>
      <c r="C88" s="233"/>
      <c r="D88" s="241" t="s">
        <v>140</v>
      </c>
      <c r="E88" s="27" t="s">
        <v>74</v>
      </c>
      <c r="F88" s="51">
        <v>675</v>
      </c>
      <c r="G88" s="24">
        <v>1</v>
      </c>
      <c r="H88" s="24">
        <v>0</v>
      </c>
      <c r="I88" s="85">
        <f>F88*G88</f>
        <v>675</v>
      </c>
      <c r="J88" s="76">
        <f>F88*H88</f>
        <v>0</v>
      </c>
      <c r="K88" s="92"/>
      <c r="L88" s="100"/>
      <c r="M88" s="143" t="s">
        <v>16</v>
      </c>
      <c r="N88" s="59" t="s">
        <v>3</v>
      </c>
      <c r="O88" s="223"/>
      <c r="P88" s="228"/>
    </row>
    <row r="89" spans="2:16" s="110" customFormat="1" ht="12.75" customHeight="1" x14ac:dyDescent="0.2">
      <c r="B89" s="271"/>
      <c r="C89" s="233"/>
      <c r="D89" s="197"/>
      <c r="E89" s="27" t="s">
        <v>75</v>
      </c>
      <c r="F89" s="51">
        <v>75</v>
      </c>
      <c r="G89" s="24">
        <v>1</v>
      </c>
      <c r="H89" s="24">
        <v>0</v>
      </c>
      <c r="I89" s="85"/>
      <c r="J89" s="76"/>
      <c r="K89" s="92">
        <f>F89*G89</f>
        <v>75</v>
      </c>
      <c r="L89" s="100">
        <f>F89*H89</f>
        <v>0</v>
      </c>
      <c r="M89" s="143" t="s">
        <v>4</v>
      </c>
      <c r="N89" s="59" t="s">
        <v>3</v>
      </c>
      <c r="O89" s="223"/>
      <c r="P89" s="228"/>
    </row>
    <row r="90" spans="2:16" s="110" customFormat="1" ht="12.75" customHeight="1" x14ac:dyDescent="0.2">
      <c r="B90" s="271"/>
      <c r="C90" s="233"/>
      <c r="D90" s="241" t="s">
        <v>134</v>
      </c>
      <c r="E90" s="27" t="s">
        <v>74</v>
      </c>
      <c r="F90" s="51">
        <v>900</v>
      </c>
      <c r="G90" s="24">
        <v>0.5</v>
      </c>
      <c r="H90" s="24">
        <v>0.5</v>
      </c>
      <c r="I90" s="85">
        <f>F90*G90</f>
        <v>450</v>
      </c>
      <c r="J90" s="76">
        <f>F90*H90</f>
        <v>450</v>
      </c>
      <c r="K90" s="92"/>
      <c r="L90" s="100"/>
      <c r="M90" s="143" t="s">
        <v>16</v>
      </c>
      <c r="N90" s="59" t="s">
        <v>3</v>
      </c>
      <c r="O90" s="223"/>
      <c r="P90" s="228"/>
    </row>
    <row r="91" spans="2:16" s="110" customFormat="1" ht="12.75" customHeight="1" x14ac:dyDescent="0.2">
      <c r="B91" s="271"/>
      <c r="C91" s="233"/>
      <c r="D91" s="197"/>
      <c r="E91" s="27" t="s">
        <v>75</v>
      </c>
      <c r="F91" s="51">
        <v>100</v>
      </c>
      <c r="G91" s="24">
        <v>0.5</v>
      </c>
      <c r="H91" s="24">
        <v>0.5</v>
      </c>
      <c r="I91" s="85"/>
      <c r="J91" s="76"/>
      <c r="K91" s="92">
        <f>F91*G91</f>
        <v>50</v>
      </c>
      <c r="L91" s="100">
        <f>F91*H91</f>
        <v>50</v>
      </c>
      <c r="M91" s="143" t="s">
        <v>4</v>
      </c>
      <c r="N91" s="59" t="s">
        <v>3</v>
      </c>
      <c r="O91" s="223"/>
      <c r="P91" s="228"/>
    </row>
    <row r="92" spans="2:16" s="110" customFormat="1" ht="12.75" customHeight="1" x14ac:dyDescent="0.2">
      <c r="B92" s="271"/>
      <c r="C92" s="233"/>
      <c r="D92" s="241" t="s">
        <v>30</v>
      </c>
      <c r="E92" s="27" t="s">
        <v>76</v>
      </c>
      <c r="F92" s="51">
        <v>1000</v>
      </c>
      <c r="G92" s="24">
        <v>1</v>
      </c>
      <c r="H92" s="24">
        <v>0</v>
      </c>
      <c r="I92" s="85">
        <f>F92*G92</f>
        <v>1000</v>
      </c>
      <c r="J92" s="76">
        <f>F92*H92</f>
        <v>0</v>
      </c>
      <c r="K92" s="92"/>
      <c r="L92" s="100"/>
      <c r="M92" s="143" t="s">
        <v>16</v>
      </c>
      <c r="N92" s="59" t="s">
        <v>3</v>
      </c>
      <c r="O92" s="223"/>
      <c r="P92" s="228"/>
    </row>
    <row r="93" spans="2:16" s="110" customFormat="1" ht="12.75" customHeight="1" x14ac:dyDescent="0.2">
      <c r="B93" s="271"/>
      <c r="C93" s="233"/>
      <c r="D93" s="197"/>
      <c r="E93" s="27" t="s">
        <v>77</v>
      </c>
      <c r="F93" s="51">
        <v>1000</v>
      </c>
      <c r="G93" s="24">
        <v>1</v>
      </c>
      <c r="H93" s="24">
        <v>0</v>
      </c>
      <c r="I93" s="85"/>
      <c r="J93" s="76"/>
      <c r="K93" s="92">
        <f>F93*G93</f>
        <v>1000</v>
      </c>
      <c r="L93" s="100">
        <f>F93*H93</f>
        <v>0</v>
      </c>
      <c r="M93" s="143" t="s">
        <v>4</v>
      </c>
      <c r="N93" s="59" t="s">
        <v>3</v>
      </c>
      <c r="O93" s="223"/>
      <c r="P93" s="228"/>
    </row>
    <row r="94" spans="2:16" s="110" customFormat="1" ht="12.75" customHeight="1" x14ac:dyDescent="0.2">
      <c r="B94" s="271"/>
      <c r="C94" s="233"/>
      <c r="D94" s="280" t="s">
        <v>135</v>
      </c>
      <c r="E94" s="60" t="s">
        <v>132</v>
      </c>
      <c r="F94" s="180">
        <v>3200</v>
      </c>
      <c r="G94" s="24">
        <v>0.3</v>
      </c>
      <c r="H94" s="24">
        <v>0.7</v>
      </c>
      <c r="I94" s="85">
        <f>F94*G94</f>
        <v>960</v>
      </c>
      <c r="J94" s="76">
        <f>F94*H94</f>
        <v>2240</v>
      </c>
      <c r="K94" s="92"/>
      <c r="L94" s="100"/>
      <c r="M94" s="153" t="s">
        <v>4</v>
      </c>
      <c r="N94" s="182" t="s">
        <v>3</v>
      </c>
      <c r="O94" s="223"/>
      <c r="P94" s="228"/>
    </row>
    <row r="95" spans="2:16" s="110" customFormat="1" ht="12.75" customHeight="1" x14ac:dyDescent="0.2">
      <c r="B95" s="271"/>
      <c r="C95" s="233"/>
      <c r="D95" s="281"/>
      <c r="E95" s="60" t="s">
        <v>133</v>
      </c>
      <c r="F95" s="180">
        <v>4800</v>
      </c>
      <c r="G95" s="24">
        <v>0.3</v>
      </c>
      <c r="H95" s="24">
        <v>0.7</v>
      </c>
      <c r="I95" s="85"/>
      <c r="J95" s="76"/>
      <c r="K95" s="92">
        <f>F95*G95</f>
        <v>1440</v>
      </c>
      <c r="L95" s="100">
        <f>F95*H95</f>
        <v>3360</v>
      </c>
      <c r="M95" s="153" t="s">
        <v>4</v>
      </c>
      <c r="N95" s="183" t="s">
        <v>3</v>
      </c>
      <c r="O95" s="223"/>
      <c r="P95" s="228"/>
    </row>
    <row r="96" spans="2:16" s="110" customFormat="1" ht="12.75" customHeight="1" x14ac:dyDescent="0.2">
      <c r="B96" s="271"/>
      <c r="C96" s="233"/>
      <c r="D96" s="241" t="s">
        <v>139</v>
      </c>
      <c r="E96" s="27" t="s">
        <v>76</v>
      </c>
      <c r="F96" s="51">
        <v>750</v>
      </c>
      <c r="G96" s="24">
        <v>0.5</v>
      </c>
      <c r="H96" s="24">
        <v>0.5</v>
      </c>
      <c r="I96" s="85">
        <f>F96*G96</f>
        <v>375</v>
      </c>
      <c r="J96" s="76">
        <f>F96*H96</f>
        <v>375</v>
      </c>
      <c r="K96" s="92"/>
      <c r="L96" s="100"/>
      <c r="M96" s="143" t="s">
        <v>16</v>
      </c>
      <c r="N96" s="59" t="s">
        <v>3</v>
      </c>
      <c r="O96" s="223"/>
      <c r="P96" s="228"/>
    </row>
    <row r="97" spans="2:16" s="110" customFormat="1" ht="12.75" customHeight="1" x14ac:dyDescent="0.2">
      <c r="B97" s="271"/>
      <c r="C97" s="233"/>
      <c r="D97" s="197"/>
      <c r="E97" s="27" t="s">
        <v>77</v>
      </c>
      <c r="F97" s="51">
        <v>750</v>
      </c>
      <c r="G97" s="24">
        <v>0.5</v>
      </c>
      <c r="H97" s="24">
        <v>0.5</v>
      </c>
      <c r="I97" s="85"/>
      <c r="J97" s="76"/>
      <c r="K97" s="92">
        <f>F97*G97</f>
        <v>375</v>
      </c>
      <c r="L97" s="100">
        <f>F97*H97</f>
        <v>375</v>
      </c>
      <c r="M97" s="143" t="s">
        <v>4</v>
      </c>
      <c r="N97" s="59" t="s">
        <v>3</v>
      </c>
      <c r="O97" s="223"/>
      <c r="P97" s="228"/>
    </row>
    <row r="98" spans="2:16" s="110" customFormat="1" ht="12.75" customHeight="1" x14ac:dyDescent="0.2">
      <c r="B98" s="271"/>
      <c r="C98" s="233"/>
      <c r="D98" s="241" t="s">
        <v>31</v>
      </c>
      <c r="E98" s="27" t="s">
        <v>76</v>
      </c>
      <c r="F98" s="51">
        <v>750</v>
      </c>
      <c r="G98" s="24">
        <v>1</v>
      </c>
      <c r="H98" s="24">
        <v>0</v>
      </c>
      <c r="I98" s="85">
        <f>F98*G98</f>
        <v>750</v>
      </c>
      <c r="J98" s="76">
        <f>F98*H98</f>
        <v>0</v>
      </c>
      <c r="K98" s="92"/>
      <c r="L98" s="100"/>
      <c r="M98" s="143" t="s">
        <v>16</v>
      </c>
      <c r="N98" s="59" t="s">
        <v>3</v>
      </c>
      <c r="O98" s="223"/>
      <c r="P98" s="228"/>
    </row>
    <row r="99" spans="2:16" s="110" customFormat="1" ht="12.75" customHeight="1" x14ac:dyDescent="0.2">
      <c r="B99" s="271"/>
      <c r="C99" s="116"/>
      <c r="D99" s="197"/>
      <c r="E99" s="27" t="s">
        <v>77</v>
      </c>
      <c r="F99" s="51">
        <v>750</v>
      </c>
      <c r="G99" s="24">
        <v>1</v>
      </c>
      <c r="H99" s="24">
        <v>0</v>
      </c>
      <c r="I99" s="85"/>
      <c r="J99" s="76"/>
      <c r="K99" s="92">
        <f>F99*G99</f>
        <v>750</v>
      </c>
      <c r="L99" s="100">
        <f>F99*H99</f>
        <v>0</v>
      </c>
      <c r="M99" s="143" t="s">
        <v>4</v>
      </c>
      <c r="N99" s="59" t="s">
        <v>3</v>
      </c>
      <c r="O99" s="223"/>
      <c r="P99" s="228"/>
    </row>
    <row r="100" spans="2:16" s="110" customFormat="1" ht="12.75" customHeight="1" x14ac:dyDescent="0.2">
      <c r="B100" s="271"/>
      <c r="C100" s="232"/>
      <c r="D100" s="240" t="s">
        <v>23</v>
      </c>
      <c r="E100" s="63" t="s">
        <v>74</v>
      </c>
      <c r="F100" s="44">
        <v>900</v>
      </c>
      <c r="G100" s="38">
        <v>1</v>
      </c>
      <c r="H100" s="38">
        <v>0</v>
      </c>
      <c r="I100" s="85">
        <f t="shared" ref="I100:I107" si="12">F100*G100</f>
        <v>900</v>
      </c>
      <c r="J100" s="76">
        <f t="shared" ref="J100:J107" si="13">F100*H100</f>
        <v>0</v>
      </c>
      <c r="K100" s="92"/>
      <c r="L100" s="100"/>
      <c r="M100" s="187" t="s">
        <v>4</v>
      </c>
      <c r="N100" s="207" t="s">
        <v>3</v>
      </c>
      <c r="O100" s="223"/>
      <c r="P100" s="228"/>
    </row>
    <row r="101" spans="2:16" s="110" customFormat="1" ht="12.75" customHeight="1" x14ac:dyDescent="0.2">
      <c r="B101" s="271"/>
      <c r="C101" s="233"/>
      <c r="D101" s="234"/>
      <c r="E101" s="58" t="s">
        <v>75</v>
      </c>
      <c r="F101" s="300">
        <v>100</v>
      </c>
      <c r="G101" s="38">
        <v>1</v>
      </c>
      <c r="H101" s="38">
        <v>0</v>
      </c>
      <c r="I101" s="85"/>
      <c r="J101" s="76"/>
      <c r="K101" s="92">
        <f>F101*G101</f>
        <v>100</v>
      </c>
      <c r="L101" s="100">
        <f>F101*H101</f>
        <v>0</v>
      </c>
      <c r="M101" s="187" t="s">
        <v>4</v>
      </c>
      <c r="N101" s="195"/>
      <c r="O101" s="223"/>
      <c r="P101" s="228"/>
    </row>
    <row r="102" spans="2:16" s="110" customFormat="1" ht="12.75" customHeight="1" x14ac:dyDescent="0.2">
      <c r="B102" s="271"/>
      <c r="C102" s="233"/>
      <c r="D102" s="63" t="s">
        <v>68</v>
      </c>
      <c r="E102" s="63" t="s">
        <v>17</v>
      </c>
      <c r="F102" s="44">
        <v>3000</v>
      </c>
      <c r="G102" s="38">
        <v>1</v>
      </c>
      <c r="H102" s="38">
        <v>0</v>
      </c>
      <c r="I102" s="85">
        <f t="shared" si="12"/>
        <v>3000</v>
      </c>
      <c r="J102" s="76">
        <f t="shared" si="13"/>
        <v>0</v>
      </c>
      <c r="K102" s="92"/>
      <c r="L102" s="100"/>
      <c r="M102" s="146" t="s">
        <v>4</v>
      </c>
      <c r="N102" s="62" t="s">
        <v>3</v>
      </c>
      <c r="O102" s="223"/>
      <c r="P102" s="228"/>
    </row>
    <row r="103" spans="2:16" s="110" customFormat="1" ht="12.75" customHeight="1" x14ac:dyDescent="0.2">
      <c r="B103" s="271"/>
      <c r="C103" s="233"/>
      <c r="D103" s="63" t="s">
        <v>136</v>
      </c>
      <c r="E103" s="63" t="s">
        <v>17</v>
      </c>
      <c r="F103" s="44">
        <v>3400</v>
      </c>
      <c r="G103" s="38">
        <v>1</v>
      </c>
      <c r="H103" s="38">
        <v>0</v>
      </c>
      <c r="I103" s="85">
        <f t="shared" si="12"/>
        <v>3400</v>
      </c>
      <c r="J103" s="76">
        <f t="shared" si="13"/>
        <v>0</v>
      </c>
      <c r="K103" s="92"/>
      <c r="L103" s="100"/>
      <c r="M103" s="146" t="s">
        <v>4</v>
      </c>
      <c r="N103" s="62" t="s">
        <v>3</v>
      </c>
      <c r="O103" s="223"/>
      <c r="P103" s="228"/>
    </row>
    <row r="104" spans="2:16" s="110" customFormat="1" ht="12.75" customHeight="1" x14ac:dyDescent="0.2">
      <c r="B104" s="271"/>
      <c r="C104" s="233"/>
      <c r="D104" s="241" t="s">
        <v>137</v>
      </c>
      <c r="E104" s="63" t="s">
        <v>74</v>
      </c>
      <c r="F104" s="73">
        <v>1980</v>
      </c>
      <c r="G104" s="38">
        <v>1</v>
      </c>
      <c r="H104" s="38">
        <v>0</v>
      </c>
      <c r="I104" s="85">
        <f t="shared" si="12"/>
        <v>1980</v>
      </c>
      <c r="J104" s="76">
        <f t="shared" si="13"/>
        <v>0</v>
      </c>
      <c r="K104" s="92"/>
      <c r="L104" s="100"/>
      <c r="M104" s="184" t="s">
        <v>4</v>
      </c>
      <c r="N104" s="207" t="s">
        <v>3</v>
      </c>
      <c r="O104" s="223"/>
      <c r="P104" s="228"/>
    </row>
    <row r="105" spans="2:16" s="110" customFormat="1" ht="12.75" customHeight="1" x14ac:dyDescent="0.2">
      <c r="B105" s="271"/>
      <c r="C105" s="233"/>
      <c r="D105" s="197"/>
      <c r="E105" s="63" t="s">
        <v>75</v>
      </c>
      <c r="F105" s="73">
        <v>220</v>
      </c>
      <c r="G105" s="38">
        <v>1</v>
      </c>
      <c r="H105" s="38">
        <v>0</v>
      </c>
      <c r="I105" s="85"/>
      <c r="J105" s="76"/>
      <c r="K105" s="92">
        <f>F105*G105</f>
        <v>220</v>
      </c>
      <c r="L105" s="100">
        <f>F105*H105</f>
        <v>0</v>
      </c>
      <c r="M105" s="184" t="s">
        <v>4</v>
      </c>
      <c r="N105" s="195"/>
      <c r="O105" s="223"/>
      <c r="P105" s="228"/>
    </row>
    <row r="106" spans="2:16" s="110" customFormat="1" ht="12.75" customHeight="1" x14ac:dyDescent="0.2">
      <c r="B106" s="271"/>
      <c r="C106" s="233"/>
      <c r="D106" s="56" t="s">
        <v>69</v>
      </c>
      <c r="E106" s="56" t="s">
        <v>17</v>
      </c>
      <c r="F106" s="73">
        <v>350</v>
      </c>
      <c r="G106" s="38">
        <v>1</v>
      </c>
      <c r="H106" s="38">
        <v>0</v>
      </c>
      <c r="I106" s="85">
        <f t="shared" si="12"/>
        <v>350</v>
      </c>
      <c r="J106" s="76">
        <f t="shared" si="13"/>
        <v>0</v>
      </c>
      <c r="K106" s="92"/>
      <c r="L106" s="100"/>
      <c r="M106" s="139" t="s">
        <v>4</v>
      </c>
      <c r="N106" s="57" t="s">
        <v>3</v>
      </c>
      <c r="O106" s="223"/>
      <c r="P106" s="228"/>
    </row>
    <row r="107" spans="2:16" s="110" customFormat="1" ht="12.75" customHeight="1" x14ac:dyDescent="0.2">
      <c r="B107" s="271"/>
      <c r="C107" s="233"/>
      <c r="D107" s="240" t="s">
        <v>138</v>
      </c>
      <c r="E107" s="27" t="s">
        <v>76</v>
      </c>
      <c r="F107" s="51">
        <v>1000</v>
      </c>
      <c r="G107" s="24">
        <v>1</v>
      </c>
      <c r="H107" s="24">
        <v>0</v>
      </c>
      <c r="I107" s="85">
        <f t="shared" si="12"/>
        <v>1000</v>
      </c>
      <c r="J107" s="76">
        <f t="shared" si="13"/>
        <v>0</v>
      </c>
      <c r="K107" s="92"/>
      <c r="L107" s="100"/>
      <c r="M107" s="184" t="s">
        <v>4</v>
      </c>
      <c r="N107" s="207" t="s">
        <v>3</v>
      </c>
      <c r="O107" s="223"/>
      <c r="P107" s="228"/>
    </row>
    <row r="108" spans="2:16" s="110" customFormat="1" ht="12.75" customHeight="1" x14ac:dyDescent="0.2">
      <c r="B108" s="272"/>
      <c r="C108" s="233"/>
      <c r="D108" s="214"/>
      <c r="E108" s="39" t="s">
        <v>77</v>
      </c>
      <c r="F108" s="53">
        <v>1000</v>
      </c>
      <c r="G108" s="40">
        <v>1</v>
      </c>
      <c r="H108" s="40">
        <v>0</v>
      </c>
      <c r="I108" s="86"/>
      <c r="J108" s="77"/>
      <c r="K108" s="93">
        <f>F108*G108</f>
        <v>1000</v>
      </c>
      <c r="L108" s="101">
        <f>F108*H108</f>
        <v>0</v>
      </c>
      <c r="M108" s="184" t="s">
        <v>4</v>
      </c>
      <c r="N108" s="208"/>
      <c r="O108" s="223"/>
      <c r="P108" s="228"/>
    </row>
    <row r="109" spans="2:16" s="110" customFormat="1" ht="12.75" customHeight="1" x14ac:dyDescent="0.2">
      <c r="B109" s="267" t="s">
        <v>107</v>
      </c>
      <c r="C109" s="273" t="s">
        <v>146</v>
      </c>
      <c r="D109" s="265" t="s">
        <v>32</v>
      </c>
      <c r="E109" s="27" t="s">
        <v>76</v>
      </c>
      <c r="F109" s="51">
        <v>1000</v>
      </c>
      <c r="G109" s="24">
        <v>0.5</v>
      </c>
      <c r="H109" s="24">
        <v>0.5</v>
      </c>
      <c r="I109" s="85">
        <f>F109*G109</f>
        <v>500</v>
      </c>
      <c r="J109" s="76">
        <f>F109*H109</f>
        <v>500</v>
      </c>
      <c r="K109" s="92"/>
      <c r="L109" s="100"/>
      <c r="M109" s="143" t="s">
        <v>16</v>
      </c>
      <c r="N109" s="59" t="s">
        <v>3</v>
      </c>
      <c r="O109" s="167"/>
      <c r="P109" s="228"/>
    </row>
    <row r="110" spans="2:16" s="110" customFormat="1" ht="12.75" customHeight="1" x14ac:dyDescent="0.2">
      <c r="B110" s="268"/>
      <c r="C110" s="274"/>
      <c r="D110" s="266"/>
      <c r="E110" s="27" t="s">
        <v>77</v>
      </c>
      <c r="F110" s="51">
        <v>1000</v>
      </c>
      <c r="G110" s="24">
        <v>0.5</v>
      </c>
      <c r="H110" s="24">
        <v>0.5</v>
      </c>
      <c r="I110" s="85"/>
      <c r="J110" s="76"/>
      <c r="K110" s="92">
        <f>F110*G110</f>
        <v>500</v>
      </c>
      <c r="L110" s="100">
        <f>F110*H110</f>
        <v>500</v>
      </c>
      <c r="M110" s="143" t="s">
        <v>4</v>
      </c>
      <c r="N110" s="59" t="s">
        <v>3</v>
      </c>
      <c r="O110" s="167"/>
      <c r="P110" s="228"/>
    </row>
    <row r="111" spans="2:16" s="110" customFormat="1" ht="12.75" customHeight="1" x14ac:dyDescent="0.2">
      <c r="B111" s="268"/>
      <c r="C111" s="274"/>
      <c r="D111" s="265" t="s">
        <v>33</v>
      </c>
      <c r="E111" s="27" t="s">
        <v>76</v>
      </c>
      <c r="F111" s="51">
        <v>1000</v>
      </c>
      <c r="G111" s="24">
        <v>1</v>
      </c>
      <c r="H111" s="24">
        <v>0</v>
      </c>
      <c r="I111" s="85">
        <f>F111*G111</f>
        <v>1000</v>
      </c>
      <c r="J111" s="76">
        <f>F111*H111</f>
        <v>0</v>
      </c>
      <c r="K111" s="92"/>
      <c r="L111" s="100"/>
      <c r="M111" s="143" t="s">
        <v>16</v>
      </c>
      <c r="N111" s="59" t="s">
        <v>3</v>
      </c>
      <c r="O111" s="167"/>
      <c r="P111" s="228"/>
    </row>
    <row r="112" spans="2:16" s="110" customFormat="1" ht="12.75" customHeight="1" thickBot="1" x14ac:dyDescent="0.25">
      <c r="B112" s="269"/>
      <c r="C112" s="275"/>
      <c r="D112" s="266"/>
      <c r="E112" s="27" t="s">
        <v>77</v>
      </c>
      <c r="F112" s="51">
        <v>1000</v>
      </c>
      <c r="G112" s="24">
        <v>1</v>
      </c>
      <c r="H112" s="24">
        <v>0</v>
      </c>
      <c r="I112" s="85"/>
      <c r="J112" s="76"/>
      <c r="K112" s="92">
        <f>F112*G112</f>
        <v>1000</v>
      </c>
      <c r="L112" s="100">
        <f>F112*H112</f>
        <v>0</v>
      </c>
      <c r="M112" s="143" t="s">
        <v>4</v>
      </c>
      <c r="N112" s="59" t="s">
        <v>3</v>
      </c>
      <c r="O112" s="167"/>
      <c r="P112" s="228"/>
    </row>
    <row r="113" spans="2:16" s="110" customFormat="1" ht="12.75" customHeight="1" thickTop="1" x14ac:dyDescent="0.2">
      <c r="B113" s="128"/>
      <c r="C113" s="129"/>
      <c r="D113" s="10" t="s">
        <v>25</v>
      </c>
      <c r="E113" s="42" t="s">
        <v>76</v>
      </c>
      <c r="F113" s="74">
        <v>1250</v>
      </c>
      <c r="G113" s="54">
        <v>0.5</v>
      </c>
      <c r="H113" s="54">
        <v>0.5</v>
      </c>
      <c r="I113" s="87">
        <f>F113*G113</f>
        <v>625</v>
      </c>
      <c r="J113" s="78">
        <f>F113*H113</f>
        <v>625</v>
      </c>
      <c r="K113" s="94"/>
      <c r="L113" s="102"/>
      <c r="M113" s="154" t="s">
        <v>16</v>
      </c>
      <c r="N113" s="55" t="s">
        <v>3</v>
      </c>
      <c r="O113" s="132"/>
      <c r="P113" s="228"/>
    </row>
    <row r="114" spans="2:16" s="110" customFormat="1" ht="12.75" customHeight="1" thickBot="1" x14ac:dyDescent="0.25">
      <c r="B114" s="130"/>
      <c r="C114" s="131"/>
      <c r="D114" s="118" t="s">
        <v>25</v>
      </c>
      <c r="E114" s="118" t="s">
        <v>77</v>
      </c>
      <c r="F114" s="119">
        <v>1250</v>
      </c>
      <c r="G114" s="120">
        <v>0.5</v>
      </c>
      <c r="H114" s="120">
        <v>0.5</v>
      </c>
      <c r="I114" s="90"/>
      <c r="J114" s="81"/>
      <c r="K114" s="98">
        <f>F114*G114</f>
        <v>625</v>
      </c>
      <c r="L114" s="106">
        <f>F114*H114</f>
        <v>625</v>
      </c>
      <c r="M114" s="155" t="s">
        <v>16</v>
      </c>
      <c r="N114" s="117" t="s">
        <v>3</v>
      </c>
      <c r="O114" s="133"/>
      <c r="P114" s="229"/>
    </row>
    <row r="116" spans="2:16" outlineLevel="1" x14ac:dyDescent="0.25">
      <c r="F116" s="121">
        <f>SUM(F4:F114)</f>
        <v>295214</v>
      </c>
      <c r="H116" s="147" t="s">
        <v>127</v>
      </c>
      <c r="I116" s="123">
        <f>SUM(I4:I114)</f>
        <v>162380.4</v>
      </c>
      <c r="J116" s="124">
        <f>SUM(J4:J114)</f>
        <v>82451.600000000006</v>
      </c>
      <c r="K116" s="125">
        <f>SUM(K4:K114)</f>
        <v>20480.599999999999</v>
      </c>
      <c r="L116" s="126">
        <f>SUM(L4:L114)</f>
        <v>29901.4</v>
      </c>
    </row>
    <row r="117" spans="2:16" outlineLevel="1" x14ac:dyDescent="0.25">
      <c r="H117" s="147" t="s">
        <v>128</v>
      </c>
      <c r="I117" s="121">
        <f>I116-I12</f>
        <v>143480.4</v>
      </c>
      <c r="J117" s="121">
        <f>J116-J79</f>
        <v>80651.600000000006</v>
      </c>
      <c r="K117" s="121">
        <f>K116-K13</f>
        <v>18380.599999999999</v>
      </c>
      <c r="L117" s="121">
        <f>L116-L11-L80-L81</f>
        <v>19641.400000000001</v>
      </c>
      <c r="N117" s="107"/>
    </row>
    <row r="118" spans="2:16" outlineLevel="1" x14ac:dyDescent="0.25">
      <c r="I118" s="82" t="s">
        <v>124</v>
      </c>
      <c r="J118" s="82" t="s">
        <v>16</v>
      </c>
      <c r="K118" s="82" t="s">
        <v>4</v>
      </c>
      <c r="L118" s="134">
        <f>SUM(I116:L116)</f>
        <v>295214</v>
      </c>
    </row>
    <row r="119" spans="2:16" outlineLevel="1" x14ac:dyDescent="0.25">
      <c r="I119" s="83" t="s">
        <v>127</v>
      </c>
      <c r="J119" s="150">
        <f>F22+F23+F24+F25+F26+F27+F28+F29+F30+F33+F34+F35+F36+F37+F38+F39+F40+F41+F42+F43+F44+F45+F46+F47+F48+F49+F50+F51+F52+F53+F54+F55+F56+F57+F58+F59+F60+F61+F62+F63+F64+F65+F66+F67+F68+F69+F70+F71+F72+F73+F74+F75+F76+F77+F78+F79+F80+F82+F84+F86+F88+F90+F92+F96+F98+F109+F111+F113+F114</f>
        <v>139289</v>
      </c>
      <c r="K119" s="150">
        <f>F4+F5+F6+F7+F8+F9+F10+F11+F12+F13+F14+F15+F16+F17+F18+F19+F20+F21+F31+F32+F81+F83+F85+F87+F89+F91+F93+F94+F95+F97+F99+F100+F101+F102+F103+F104+F105+F106+F107+F108+F110+F112</f>
        <v>155925</v>
      </c>
      <c r="M119" s="301"/>
    </row>
    <row r="120" spans="2:16" outlineLevel="1" x14ac:dyDescent="0.25">
      <c r="I120" s="149" t="s">
        <v>128</v>
      </c>
      <c r="J120" s="150">
        <f>J119-L11-I12-K13-L76-K77-L78-L81-J79-L80</f>
        <v>102129</v>
      </c>
      <c r="K120" s="150"/>
    </row>
  </sheetData>
  <autoFilter ref="B3:O116"/>
  <mergeCells count="85">
    <mergeCell ref="D26:D27"/>
    <mergeCell ref="N26:N27"/>
    <mergeCell ref="D33:D34"/>
    <mergeCell ref="N33:N34"/>
    <mergeCell ref="D31:D32"/>
    <mergeCell ref="N31:N32"/>
    <mergeCell ref="B79:B81"/>
    <mergeCell ref="C74:C75"/>
    <mergeCell ref="D94:D95"/>
    <mergeCell ref="O74:O81"/>
    <mergeCell ref="B37:B55"/>
    <mergeCell ref="O37:O73"/>
    <mergeCell ref="B76:B77"/>
    <mergeCell ref="C76:C81"/>
    <mergeCell ref="D111:D112"/>
    <mergeCell ref="D109:D110"/>
    <mergeCell ref="B109:B112"/>
    <mergeCell ref="B82:B108"/>
    <mergeCell ref="C109:C112"/>
    <mergeCell ref="D84:D85"/>
    <mergeCell ref="D86:D87"/>
    <mergeCell ref="D92:D93"/>
    <mergeCell ref="C84:C98"/>
    <mergeCell ref="D96:D97"/>
    <mergeCell ref="D107:D108"/>
    <mergeCell ref="O22:O36"/>
    <mergeCell ref="D98:D99"/>
    <mergeCell ref="B56:B70"/>
    <mergeCell ref="C71:C73"/>
    <mergeCell ref="B71:B73"/>
    <mergeCell ref="D90:D91"/>
    <mergeCell ref="D79:D80"/>
    <mergeCell ref="B74:B75"/>
    <mergeCell ref="N39:N40"/>
    <mergeCell ref="D39:D40"/>
    <mergeCell ref="D82:D83"/>
    <mergeCell ref="D88:D89"/>
    <mergeCell ref="B22:B36"/>
    <mergeCell ref="C22:C23"/>
    <mergeCell ref="N100:N101"/>
    <mergeCell ref="D100:D101"/>
    <mergeCell ref="N104:N105"/>
    <mergeCell ref="D104:D105"/>
    <mergeCell ref="N16:N17"/>
    <mergeCell ref="D16:D17"/>
    <mergeCell ref="C16:C17"/>
    <mergeCell ref="B16:B17"/>
    <mergeCell ref="B18:B19"/>
    <mergeCell ref="C18:C19"/>
    <mergeCell ref="D18:D19"/>
    <mergeCell ref="N18:N19"/>
    <mergeCell ref="B2:P2"/>
    <mergeCell ref="O4:O10"/>
    <mergeCell ref="O14:O21"/>
    <mergeCell ref="D5:D6"/>
    <mergeCell ref="P4:P114"/>
    <mergeCell ref="D22:D23"/>
    <mergeCell ref="C100:C108"/>
    <mergeCell ref="C7:C8"/>
    <mergeCell ref="D7:D8"/>
    <mergeCell ref="O84:O108"/>
    <mergeCell ref="N5:N6"/>
    <mergeCell ref="B20:B21"/>
    <mergeCell ref="C20:C21"/>
    <mergeCell ref="D20:D21"/>
    <mergeCell ref="B4:B6"/>
    <mergeCell ref="C4:C6"/>
    <mergeCell ref="N107:N108"/>
    <mergeCell ref="B7:B8"/>
    <mergeCell ref="N7:N8"/>
    <mergeCell ref="B9:B10"/>
    <mergeCell ref="C9:C10"/>
    <mergeCell ref="D9:D10"/>
    <mergeCell ref="N9:N10"/>
    <mergeCell ref="N12:N13"/>
    <mergeCell ref="N22:N23"/>
    <mergeCell ref="N20:N21"/>
    <mergeCell ref="O12:O13"/>
    <mergeCell ref="B14:B15"/>
    <mergeCell ref="C14:C15"/>
    <mergeCell ref="D14:D15"/>
    <mergeCell ref="N14:N15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8" scale="78" fitToHeight="0" orientation="landscape" r:id="rId1"/>
  <rowBreaks count="1" manualBreakCount="1">
    <brk id="83" min="1" max="15" man="1"/>
  </rowBreaks>
  <ignoredErrors>
    <ignoredError sqref="C71 C10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Požadované pozemky</vt:lpstr>
      <vt:lpstr>'Požadované pozemky'!Oblast_tisku</vt:lpstr>
    </vt:vector>
  </TitlesOfParts>
  <Company>SŽDC s.o. SDC 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Trnková Věra</cp:lastModifiedBy>
  <cp:lastPrinted>2020-03-11T09:28:48Z</cp:lastPrinted>
  <dcterms:created xsi:type="dcterms:W3CDTF">2012-05-11T07:38:27Z</dcterms:created>
  <dcterms:modified xsi:type="dcterms:W3CDTF">2021-03-23T10:05:29Z</dcterms:modified>
</cp:coreProperties>
</file>