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ŽSV" sheetId="2" r:id="rId2"/>
    <sheet name="A.1.2 - Materiál zajištěn..." sheetId="3" r:id="rId3"/>
    <sheet name="A.1.3 - Práce na SSZT a SEE " sheetId="4" r:id="rId4"/>
    <sheet name="A.1.4 - Přeprava" sheetId="5" r:id="rId5"/>
    <sheet name="A.2 - VON 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'A.1.1 - Práce na ŽSV'!$C$121:$K$288</definedName>
    <definedName name="_xlnm.Print_Area" localSheetId="1">'A.1.1 - Práce na ŽSV'!$C$107:$K$288</definedName>
    <definedName name="_xlnm.Print_Titles" localSheetId="1">'A.1.1 - Práce na ŽSV'!$121:$121</definedName>
    <definedName name="_xlnm._FilterDatabase" localSheetId="2" hidden="1">'A.1.2 - Materiál zajištěn...'!$C$119:$K$172</definedName>
    <definedName name="_xlnm.Print_Area" localSheetId="2">'A.1.2 - Materiál zajištěn...'!$C$105:$K$172</definedName>
    <definedName name="_xlnm.Print_Titles" localSheetId="2">'A.1.2 - Materiál zajištěn...'!$119:$119</definedName>
    <definedName name="_xlnm._FilterDatabase" localSheetId="3" hidden="1">'A.1.3 - Práce na SSZT a SEE '!$C$120:$K$126</definedName>
    <definedName name="_xlnm.Print_Area" localSheetId="3">'A.1.3 - Práce na SSZT a SEE '!$C$106:$K$126</definedName>
    <definedName name="_xlnm.Print_Titles" localSheetId="3">'A.1.3 - Práce na SSZT a SEE '!$120:$120</definedName>
    <definedName name="_xlnm._FilterDatabase" localSheetId="4" hidden="1">'A.1.4 - Přeprava'!$C$119:$K$138</definedName>
    <definedName name="_xlnm.Print_Area" localSheetId="4">'A.1.4 - Přeprava'!$C$105:$K$138</definedName>
    <definedName name="_xlnm.Print_Titles" localSheetId="4">'A.1.4 - Přeprava'!$119:$119</definedName>
    <definedName name="_xlnm._FilterDatabase" localSheetId="5" hidden="1">'A.2 - VON '!$C$115:$K$137</definedName>
    <definedName name="_xlnm.Print_Area" localSheetId="5">'A.2 - VON '!$C$103:$K$137</definedName>
    <definedName name="_xlnm.Print_Titles" localSheetId="5">'A.2 - VON '!$115:$115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106"/>
  <c i="5" r="J39"/>
  <c r="J38"/>
  <c i="1" r="AY99"/>
  <c i="5" r="J37"/>
  <c i="1" r="AX99"/>
  <c i="5"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4" r="J39"/>
  <c r="J38"/>
  <c i="1" r="AY98"/>
  <c i="4" r="J37"/>
  <c i="1" r="AX98"/>
  <c i="4" r="BI125"/>
  <c r="BH125"/>
  <c r="BG125"/>
  <c r="BF125"/>
  <c r="T125"/>
  <c r="R125"/>
  <c r="P125"/>
  <c r="BI123"/>
  <c r="BH123"/>
  <c r="BG123"/>
  <c r="BF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91"/>
  <c r="E7"/>
  <c r="E109"/>
  <c i="3" r="J39"/>
  <c r="J38"/>
  <c i="1" r="AY97"/>
  <c i="3" r="J37"/>
  <c i="1" r="AX97"/>
  <c i="3"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2" r="J39"/>
  <c r="J38"/>
  <c i="1" r="AY96"/>
  <c i="2" r="J37"/>
  <c i="1" r="AX96"/>
  <c i="2"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4"/>
  <c r="F93"/>
  <c r="F91"/>
  <c r="E89"/>
  <c r="J23"/>
  <c r="E23"/>
  <c r="J93"/>
  <c r="J22"/>
  <c r="J20"/>
  <c r="E20"/>
  <c r="F119"/>
  <c r="J19"/>
  <c r="J14"/>
  <c r="J91"/>
  <c r="E7"/>
  <c r="E110"/>
  <c i="1" r="L90"/>
  <c r="AM90"/>
  <c r="AM89"/>
  <c r="L89"/>
  <c r="AM87"/>
  <c r="L87"/>
  <c r="L85"/>
  <c r="L84"/>
  <c i="6" r="BK133"/>
  <c r="BK131"/>
  <c r="J129"/>
  <c r="J122"/>
  <c r="BK120"/>
  <c r="BK117"/>
  <c r="J133"/>
  <c r="J131"/>
  <c r="BK129"/>
  <c r="J125"/>
  <c r="J120"/>
  <c r="J117"/>
  <c i="5" r="BK136"/>
  <c r="BK132"/>
  <c r="BK129"/>
  <c r="J125"/>
  <c r="J121"/>
  <c i="4" r="BK125"/>
  <c r="BK123"/>
  <c i="3" r="J171"/>
  <c r="J169"/>
  <c r="J167"/>
  <c r="J165"/>
  <c r="J163"/>
  <c r="BK161"/>
  <c r="J159"/>
  <c r="BK157"/>
  <c r="J155"/>
  <c r="BK153"/>
  <c r="BK151"/>
  <c r="BK149"/>
  <c r="BK147"/>
  <c r="J145"/>
  <c r="BK143"/>
  <c r="J141"/>
  <c r="J139"/>
  <c r="BK137"/>
  <c r="BK135"/>
  <c r="BK133"/>
  <c r="J131"/>
  <c r="J129"/>
  <c r="J127"/>
  <c r="J125"/>
  <c r="BK123"/>
  <c r="BK121"/>
  <c i="2" r="J285"/>
  <c r="J283"/>
  <c r="BK281"/>
  <c r="J278"/>
  <c r="BK275"/>
  <c r="BK272"/>
  <c r="J269"/>
  <c r="J266"/>
  <c r="BK263"/>
  <c r="BK260"/>
  <c r="J255"/>
  <c r="BK252"/>
  <c r="BK249"/>
  <c r="J245"/>
  <c r="J242"/>
  <c r="J238"/>
  <c r="J236"/>
  <c r="BK234"/>
  <c r="BK230"/>
  <c r="J227"/>
  <c r="BK224"/>
  <c r="J221"/>
  <c r="BK218"/>
  <c r="BK215"/>
  <c r="BK213"/>
  <c r="BK211"/>
  <c r="BK209"/>
  <c r="BK207"/>
  <c r="J205"/>
  <c r="BK202"/>
  <c r="J199"/>
  <c r="J197"/>
  <c r="BK194"/>
  <c r="BK191"/>
  <c r="BK188"/>
  <c r="BK184"/>
  <c r="BK181"/>
  <c r="J177"/>
  <c r="BK173"/>
  <c r="BK170"/>
  <c r="J168"/>
  <c r="BK166"/>
  <c r="BK163"/>
  <c r="J156"/>
  <c r="BK154"/>
  <c r="BK151"/>
  <c r="BK143"/>
  <c r="J139"/>
  <c r="J133"/>
  <c r="J128"/>
  <c r="J125"/>
  <c i="6" r="BK135"/>
  <c r="BK127"/>
  <c r="BK125"/>
  <c r="BK122"/>
  <c i="5" r="J136"/>
  <c r="J132"/>
  <c r="J129"/>
  <c r="BK125"/>
  <c r="BK121"/>
  <c i="4" r="J125"/>
  <c r="J123"/>
  <c i="3" r="BK171"/>
  <c r="BK169"/>
  <c r="BK167"/>
  <c r="BK165"/>
  <c r="BK163"/>
  <c r="J161"/>
  <c r="BK159"/>
  <c r="J157"/>
  <c r="BK155"/>
  <c r="J153"/>
  <c r="J151"/>
  <c r="J149"/>
  <c r="J147"/>
  <c r="BK145"/>
  <c r="J143"/>
  <c r="BK141"/>
  <c r="BK139"/>
  <c r="J137"/>
  <c r="J135"/>
  <c r="J133"/>
  <c r="BK131"/>
  <c r="BK129"/>
  <c r="BK127"/>
  <c r="BK125"/>
  <c r="J123"/>
  <c r="J121"/>
  <c i="2" r="BK287"/>
  <c r="J287"/>
  <c r="BK285"/>
  <c r="BK283"/>
  <c r="J281"/>
  <c r="BK278"/>
  <c r="J275"/>
  <c r="J272"/>
  <c r="BK269"/>
  <c r="BK266"/>
  <c r="J263"/>
  <c r="J260"/>
  <c r="BK255"/>
  <c r="J252"/>
  <c r="J249"/>
  <c r="BK245"/>
  <c r="BK242"/>
  <c r="BK238"/>
  <c r="BK236"/>
  <c r="J234"/>
  <c r="J230"/>
  <c r="BK227"/>
  <c r="J224"/>
  <c r="BK221"/>
  <c r="J218"/>
  <c r="J215"/>
  <c r="J213"/>
  <c r="J211"/>
  <c r="J209"/>
  <c r="J207"/>
  <c r="BK205"/>
  <c r="J202"/>
  <c r="BK199"/>
  <c r="BK197"/>
  <c r="J194"/>
  <c r="J191"/>
  <c r="J188"/>
  <c r="J184"/>
  <c r="J181"/>
  <c r="BK177"/>
  <c r="J173"/>
  <c r="J170"/>
  <c r="BK168"/>
  <c r="J166"/>
  <c r="J163"/>
  <c r="BK156"/>
  <c r="J154"/>
  <c r="J151"/>
  <c r="BK145"/>
  <c r="J145"/>
  <c r="J143"/>
  <c r="BK139"/>
  <c r="BK133"/>
  <c r="BK128"/>
  <c r="BK125"/>
  <c i="1" r="AS95"/>
  <c i="6" r="J135"/>
  <c r="J127"/>
  <c l="1" r="BK116"/>
  <c r="J116"/>
  <c i="2" r="P124"/>
  <c r="P123"/>
  <c r="P122"/>
  <c i="1" r="AU96"/>
  <c i="2" r="R124"/>
  <c r="R123"/>
  <c r="R122"/>
  <c i="3" r="BK120"/>
  <c r="J120"/>
  <c r="J98"/>
  <c r="T120"/>
  <c i="4" r="P122"/>
  <c r="P121"/>
  <c i="1" r="AU98"/>
  <c i="4" r="T122"/>
  <c r="T121"/>
  <c i="5" r="P120"/>
  <c i="1" r="AU99"/>
  <c i="5" r="T120"/>
  <c i="6" r="P116"/>
  <c i="1" r="AU100"/>
  <c i="2" r="BK124"/>
  <c r="J124"/>
  <c r="J100"/>
  <c r="T124"/>
  <c r="T123"/>
  <c r="T122"/>
  <c i="3" r="P120"/>
  <c i="1" r="AU97"/>
  <c i="3" r="R120"/>
  <c i="4" r="BK122"/>
  <c r="J122"/>
  <c r="J99"/>
  <c r="R122"/>
  <c r="R121"/>
  <c i="5" r="BK120"/>
  <c r="J120"/>
  <c r="J98"/>
  <c r="R120"/>
  <c i="6" r="R116"/>
  <c r="T116"/>
  <c r="J110"/>
  <c r="BE117"/>
  <c r="BE120"/>
  <c r="BE127"/>
  <c r="BE129"/>
  <c r="BE135"/>
  <c i="2" r="E85"/>
  <c r="F94"/>
  <c r="J116"/>
  <c r="J118"/>
  <c r="BE125"/>
  <c r="BE133"/>
  <c r="BE139"/>
  <c r="BE145"/>
  <c r="BE151"/>
  <c r="BE154"/>
  <c r="BE166"/>
  <c r="BE173"/>
  <c r="BE194"/>
  <c r="BE197"/>
  <c r="BE202"/>
  <c r="BE205"/>
  <c r="BE218"/>
  <c r="BE224"/>
  <c r="BE230"/>
  <c r="BE236"/>
  <c r="BE238"/>
  <c r="BE242"/>
  <c r="BE252"/>
  <c r="BE260"/>
  <c r="BE263"/>
  <c r="BE266"/>
  <c r="BE275"/>
  <c r="BE281"/>
  <c r="BE287"/>
  <c i="3" r="E85"/>
  <c r="J93"/>
  <c r="J114"/>
  <c r="BE123"/>
  <c r="BE125"/>
  <c r="BE129"/>
  <c r="BE135"/>
  <c r="BE137"/>
  <c r="BE139"/>
  <c r="BE143"/>
  <c r="BE157"/>
  <c r="BE161"/>
  <c r="BE163"/>
  <c r="BE165"/>
  <c i="4" r="J93"/>
  <c r="F94"/>
  <c r="J115"/>
  <c i="5" r="J93"/>
  <c r="BE121"/>
  <c r="BE129"/>
  <c r="BE136"/>
  <c i="6" r="E85"/>
  <c r="F92"/>
  <c r="BE131"/>
  <c i="2" r="BE128"/>
  <c r="BE143"/>
  <c r="BE156"/>
  <c r="BE163"/>
  <c r="BE168"/>
  <c r="BE170"/>
  <c r="BE177"/>
  <c r="BE181"/>
  <c r="BE184"/>
  <c r="BE188"/>
  <c r="BE191"/>
  <c r="BE199"/>
  <c r="BE207"/>
  <c r="BE209"/>
  <c r="BE211"/>
  <c r="BE213"/>
  <c r="BE215"/>
  <c r="BE221"/>
  <c r="BE227"/>
  <c r="BE234"/>
  <c r="BE245"/>
  <c r="BE249"/>
  <c r="BE255"/>
  <c r="BE269"/>
  <c r="BE272"/>
  <c r="BE278"/>
  <c r="BE283"/>
  <c r="BE285"/>
  <c i="3" r="F94"/>
  <c r="BE121"/>
  <c r="BE127"/>
  <c r="BE131"/>
  <c r="BE133"/>
  <c r="BE141"/>
  <c r="BE145"/>
  <c r="BE147"/>
  <c r="BE149"/>
  <c r="BE151"/>
  <c r="BE153"/>
  <c r="BE155"/>
  <c r="BE159"/>
  <c r="BE167"/>
  <c r="BE169"/>
  <c r="BE171"/>
  <c i="4" r="E85"/>
  <c r="BE123"/>
  <c r="BE125"/>
  <c i="5" r="E85"/>
  <c r="J91"/>
  <c r="F94"/>
  <c r="BE125"/>
  <c r="BE132"/>
  <c i="6" r="J91"/>
  <c r="BE133"/>
  <c r="BE122"/>
  <c r="BE125"/>
  <c r="F36"/>
  <c i="1" r="BC100"/>
  <c i="2" r="F38"/>
  <c i="1" r="BC96"/>
  <c i="3" r="F36"/>
  <c i="1" r="BA97"/>
  <c i="5" r="F36"/>
  <c i="1" r="BA99"/>
  <c i="2" r="F37"/>
  <c i="1" r="BB96"/>
  <c i="3" r="F39"/>
  <c i="1" r="BD97"/>
  <c i="4" r="F37"/>
  <c i="1" r="BB98"/>
  <c i="4" r="F38"/>
  <c i="1" r="BC98"/>
  <c i="5" r="F38"/>
  <c i="1" r="BC99"/>
  <c i="6" r="F34"/>
  <c i="1" r="BA100"/>
  <c i="6" r="J30"/>
  <c i="1" r="AG100"/>
  <c i="3" r="F38"/>
  <c i="1" r="BC97"/>
  <c i="4" r="F39"/>
  <c i="1" r="BD98"/>
  <c i="5" r="F39"/>
  <c i="1" r="BD99"/>
  <c i="5" r="F37"/>
  <c i="1" r="BB99"/>
  <c i="6" r="F37"/>
  <c i="1" r="BD100"/>
  <c r="AS94"/>
  <c i="2" r="J36"/>
  <c i="1" r="AW96"/>
  <c i="3" r="J36"/>
  <c i="1" r="AW97"/>
  <c i="5" r="J36"/>
  <c i="1" r="AW99"/>
  <c i="6" r="J34"/>
  <c i="1" r="AW100"/>
  <c i="2" r="F39"/>
  <c i="1" r="BD96"/>
  <c i="3" r="F37"/>
  <c i="1" r="BB97"/>
  <c i="4" r="F36"/>
  <c i="1" r="BA98"/>
  <c i="4" r="J36"/>
  <c i="1" r="AW98"/>
  <c i="2" r="F36"/>
  <c i="1" r="BA96"/>
  <c i="6" r="F35"/>
  <c i="1" r="BB100"/>
  <c i="6" l="1" r="J96"/>
  <c i="2" r="BK123"/>
  <c r="J123"/>
  <c r="J99"/>
  <c i="4" r="BK121"/>
  <c r="J121"/>
  <c r="J98"/>
  <c i="3" r="J32"/>
  <c i="1" r="AG97"/>
  <c i="5" r="J32"/>
  <c i="1" r="AG99"/>
  <c i="6" r="J33"/>
  <c i="1" r="AV100"/>
  <c r="AT100"/>
  <c r="BC95"/>
  <c r="BC94"/>
  <c r="W32"/>
  <c i="4" r="J35"/>
  <c i="1" r="AV98"/>
  <c r="AT98"/>
  <c r="BB95"/>
  <c r="AX95"/>
  <c r="BD95"/>
  <c r="BD94"/>
  <c r="W33"/>
  <c i="2" r="F35"/>
  <c i="1" r="AZ96"/>
  <c i="5" r="J35"/>
  <c i="1" r="AV99"/>
  <c r="AT99"/>
  <c r="BA95"/>
  <c r="AW95"/>
  <c i="3" r="F35"/>
  <c i="1" r="AZ97"/>
  <c i="3" r="J35"/>
  <c i="1" r="AV97"/>
  <c r="AT97"/>
  <c i="4" r="F35"/>
  <c i="1" r="AZ98"/>
  <c i="5" r="F35"/>
  <c i="1" r="AZ99"/>
  <c r="AU95"/>
  <c r="AU94"/>
  <c i="2" r="J35"/>
  <c i="1" r="AV96"/>
  <c r="AT96"/>
  <c i="6" r="F33"/>
  <c i="1" r="AZ100"/>
  <c i="3" l="1" r="J41"/>
  <c i="5" r="J41"/>
  <c i="6" r="J39"/>
  <c i="2" r="BK122"/>
  <c r="J122"/>
  <c r="J98"/>
  <c i="1" r="AN100"/>
  <c r="AN97"/>
  <c r="AN99"/>
  <c r="AZ95"/>
  <c r="AZ94"/>
  <c r="W29"/>
  <c r="AY94"/>
  <c r="BA94"/>
  <c r="AW94"/>
  <c r="AK30"/>
  <c r="BB94"/>
  <c r="W31"/>
  <c i="4" r="J32"/>
  <c i="1" r="AG98"/>
  <c r="AN98"/>
  <c r="AY95"/>
  <c i="4" l="1" r="J41"/>
  <c i="1" r="AV94"/>
  <c r="AK29"/>
  <c r="AX94"/>
  <c r="AV95"/>
  <c r="AT95"/>
  <c r="W30"/>
  <c i="2" r="J32"/>
  <c i="1" r="AG96"/>
  <c r="AN96"/>
  <c i="2" l="1" r="J41"/>
  <c i="1" r="AT94"/>
  <c r="AG95"/>
  <c r="AN95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<sst xmlns="http://schemas.openxmlformats.org/spreadsheetml/2006/main">
  <si>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</si>
  <si>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</si>
  <si>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</si>
  <si>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</si>
  <si>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</si>
  <si>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{2b676aef-1908-4ea4-a9d9-a607fec02611}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</si>
  <si>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</si>
  <si>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</si>
  <si>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</si>
  <si>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</si>
  <si>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</si>
  <si>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</si>
  <si>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</si>
  <si>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</si>
  <si>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</si>
  <si>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</si>
  <si>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</si>
  <si>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a výhybek v ŽST Petrohrad</t>
  </si>
  <si>
    <t>KSO:</t>
  </si>
  <si>
    <t>CC-CZ:</t>
  </si>
  <si>
    <t>Místo:</t>
  </si>
  <si>
    <t>ŽST Petrohrad</t>
  </si>
  <si>
    <t>Datum:</t>
  </si>
  <si>
    <t>6. 1. 2021</t>
  </si>
  <si>
    <t>Zadavatel:</t>
  </si>
  <si>
    <t>IČ:</t>
  </si>
  <si>
    <t>70994234</t>
  </si>
  <si>
    <t>Správa železnic,s.o.;OŘ ÚNL - ST K.Vary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</si>
  <si>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</si>
  <si>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</si>
  <si>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</si>
  <si>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</si>
  <si>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</si>
  <si>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</si>
  <si>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</si>
  <si>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</si>
  <si>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Liprtová Pavlína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</si>
  <si>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</si>
  <si>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</si>
  <si>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</si>
  <si>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</si>
  <si>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</si>
  <si>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</si>
  <si>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</si>
  <si>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</si>
  <si>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</si>
  <si>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</si>
  <si>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</si>
  <si>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</si>
  <si>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</si>
  <si>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</si>
  <si>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</si>
  <si>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</si>
  <si>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</si>
  <si>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</si>
  <si>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</si>
  <si>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</si>
  <si>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</si>
  <si>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</si>
  <si>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</si>
  <si>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</si>
  <si>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</si>
  <si>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</si>
  <si>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</si>
  <si>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</si>
  <si>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</si>
  <si>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</si>
  <si>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</si>
  <si>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</si>
  <si>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</si>
  <si>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</si>
  <si>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</si>
  <si>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</si>
  <si>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</si>
  <si>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</si>
  <si>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</si>
  <si>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</si>
  <si>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</si>
  <si>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</si>
  <si>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</si>
  <si>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</si>
  <si>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</si>
  <si>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</si>
  <si>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 xml:space="preserve">TSO staničních kolejí v  ŽST Petrohrad staniční kolej č. 1,2,3 a výhybky č.2. </t>
  </si>
  <si>
    <t>STA</t>
  </si>
  <si>
    <t>1</t>
  </si>
  <si>
    <t>{132db6f7-47c6-465e-944e-1aaa727930fb}</t>
  </si>
  <si>
    <t>2</t>
  </si>
  <si>
    <t>/</t>
  </si>
  <si>
    <t>A.1.1</t>
  </si>
  <si>
    <t>Práce na ŽSV</t>
  </si>
  <si>
    <t>Soupis</t>
  </si>
  <si>
    <t>{5e4b042d-93b1-400f-856f-9b55f48fdbb1}</t>
  </si>
  <si>
    <t>A.1.2</t>
  </si>
  <si>
    <t>Materiál zajištěný objednatelem - NEOCEŇOVAT</t>
  </si>
  <si>
    <t>{62fda0b8-1565-4ca1-8da5-d49a312417ad}</t>
  </si>
  <si>
    <t>A.1.3</t>
  </si>
  <si>
    <t xml:space="preserve">Práce na SSZT a SEE </t>
  </si>
  <si>
    <t>{a96d30d1-89f0-44bf-850c-c9fcba471f98}</t>
  </si>
  <si>
    <t>A.1.4</t>
  </si>
  <si>
    <t>Přeprava</t>
  </si>
  <si>
    <t>{b147212c-39c8-4a0b-bfe5-7a59fdf6510f}</t>
  </si>
  <si>
    <t>A.2</t>
  </si>
  <si>
    <t xml:space="preserve">VON </t>
  </si>
  <si>
    <t>{ac25ab85-cbad-4901-86f9-6e29b72ff2a8}</t>
  </si>
  <si>
    <t>KRYCÍ LIST SOUPISU PRACÍ</t>
  </si>
  <si>
    <t>Objekt:</t>
  </si>
  <si>
    <t xml:space="preserve">A.1 - TSO staničních kolejí v  ŽST Petrohrad staniční kolej č. 1,2,3 a výhybky č.2. </t>
  </si>
  <si>
    <t>Soupis:</t>
  </si>
  <si>
    <t>A.1.1 - Práce na ŽSV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</si>
  <si>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</si>
  <si>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</si>
  <si>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</si>
  <si>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</si>
  <si>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</si>
  <si>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</si>
  <si>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</si>
  <si>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</si>
  <si>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</si>
  <si>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</si>
  <si>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</si>
  <si>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</si>
  <si>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</si>
  <si>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</si>
  <si>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</si>
  <si>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</si>
  <si>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</si>
  <si>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</si>
  <si>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</si>
  <si>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</si>
  <si>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</si>
  <si>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</si>
  <si>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</si>
  <si>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</si>
  <si>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</si>
  <si>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</si>
  <si>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5906140105</t>
  </si>
  <si>
    <t>Demontáž kolejového roštu koleje v ose koleje pražce dřevěné tv. T rozdělení "d"</t>
  </si>
  <si>
    <t>km</t>
  </si>
  <si>
    <t>Sborník UOŽI 01 2021</t>
  </si>
  <si>
    <t>4</t>
  </si>
  <si>
    <t>214425382</t>
  </si>
  <si>
    <t>PP</t>
  </si>
  <si>
    <t>Demontáž kolejového roštu koleje v ose koleje pražce dřevěné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</si>
  <si>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</t>
  </si>
  <si>
    <t>Poznámka k položce:_x000d_
Kolej č.2 - 274 m</t>
  </si>
  <si>
    <t>5906140080</t>
  </si>
  <si>
    <t>Demontáž kolejového roštu koleje v ose koleje pražce dřevěné tv. S49 rozdělení "d"</t>
  </si>
  <si>
    <t>1834191191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</si>
  <si>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</si>
  <si>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VV</t>
  </si>
  <si>
    <t>"1.SK"(30+72)/1000</t>
  </si>
  <si>
    <t>"3.SK" (26+14+135)/1000</t>
  </si>
  <si>
    <t>Součet</t>
  </si>
  <si>
    <t>3</t>
  </si>
  <si>
    <t>5906140200</t>
  </si>
  <si>
    <t>Demontáž kolejového roštu koleje v ose koleje pražce betonové tv. S49 rozdělení "d"</t>
  </si>
  <si>
    <t>1861024472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</si>
  <si>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</si>
  <si>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Kolej č.1 - 586,5 m_x000d_
Kolej č.3 - 498,5 m</t>
  </si>
  <si>
    <t>"1.SK"(59+525+50)/1000</t>
  </si>
  <si>
    <t>"3.SK" (59+1+44+247)/1000</t>
  </si>
  <si>
    <t>5911655050</t>
  </si>
  <si>
    <t>Demontáž jednoduché výhybky na úložišti dřevěné pražce soustavy T</t>
  </si>
  <si>
    <t>m</t>
  </si>
  <si>
    <t>533681393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</si>
  <si>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</si>
  <si>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Poznámka k položce:_x000d_
Výhybka č.2 - 49,85_x000d_
Rozvinutá délka výhybky=m</t>
  </si>
  <si>
    <t>49,85</t>
  </si>
  <si>
    <t>5913165020</t>
  </si>
  <si>
    <t>Demontáž polymerové přejezdové konstrukce část vnitřní</t>
  </si>
  <si>
    <t>354257898</t>
  </si>
  <si>
    <t>Demontáž polymerové přejezdové konstrukce část vnitřní. Poznámka: 1. V cenách jsou započteny náklady na demontáž a naložení na dopravní prostředek.</t>
  </si>
  <si>
    <t>6</t>
  </si>
  <si>
    <t>5905023010</t>
  </si>
  <si>
    <t>Úprava povrchu stezky rozprostřením štěrkodrtě do 3 cm</t>
  </si>
  <si>
    <t>m2</t>
  </si>
  <si>
    <t>584495518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</si>
  <si>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</si>
  <si>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Poznámka k položce:_x000d_
K č.1- K č.3_x000d_
686-141_x000d_
K č.1 - K č.2_x000d_
680-125,5</t>
  </si>
  <si>
    <t>686-141</t>
  </si>
  <si>
    <t>680-125,5</t>
  </si>
  <si>
    <t>7</t>
  </si>
  <si>
    <t>5905025110</t>
  </si>
  <si>
    <t>Doplnění stezky štěrkodrtí souvislé</t>
  </si>
  <si>
    <t>m3</t>
  </si>
  <si>
    <t>476062347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</si>
  <si>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</si>
  <si>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1099,5*0,03</t>
  </si>
  <si>
    <t>8</t>
  </si>
  <si>
    <t>5999005030</t>
  </si>
  <si>
    <t>Třídění kolejnic</t>
  </si>
  <si>
    <t>t</t>
  </si>
  <si>
    <t>1808645870</t>
  </si>
  <si>
    <t>Třídění kolejnic. Poznámka: 1. V cenách jsou započteny náklady na manipulaci, vytřídění a uložení materiálu na úložiště nebo do skladu.</t>
  </si>
  <si>
    <t>9</t>
  </si>
  <si>
    <t>5905055010</t>
  </si>
  <si>
    <t>Odstranění stávajícího kolejového lože odtěžením v koleji</t>
  </si>
  <si>
    <t>-377190706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</si>
  <si>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</si>
  <si>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 xml:space="preserve">Poznámka k položce:_x000d_
K č.1_x000d_
dl.736 m - odečet 1207 ks pražců_x000d_
K č.2_x000d_
dl.274 m - odečet 449 ks pražců_x000d_
K č.3_x000d_
dl.526 m - odečet 863 ks pražců_x000d_
</t>
  </si>
  <si>
    <t>(736*3,4*0,3)-(1207*0,1)</t>
  </si>
  <si>
    <t>(274*3,4*0,3)-(449*0,1)</t>
  </si>
  <si>
    <t>(526*3,4*0,3)-(863*0,1)</t>
  </si>
  <si>
    <t>10</t>
  </si>
  <si>
    <t>5905055020</t>
  </si>
  <si>
    <t>Odstranění stávajícího kolejového lože odtěžením ve výhybce</t>
  </si>
  <si>
    <t>702443682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</si>
  <si>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</si>
  <si>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(49,85*1,48)-7,168</t>
  </si>
  <si>
    <t>11</t>
  </si>
  <si>
    <t>5905060010</t>
  </si>
  <si>
    <t>Zřízení nového kolejového lože v koleji</t>
  </si>
  <si>
    <t>-389284462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</si>
  <si>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</si>
  <si>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12</t>
  </si>
  <si>
    <t>5905060020</t>
  </si>
  <si>
    <t>Zřízení nového kolejového lože ve výhybce</t>
  </si>
  <si>
    <t>989371130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</si>
  <si>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</si>
  <si>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13</t>
  </si>
  <si>
    <t>5906130180</t>
  </si>
  <si>
    <t>Montáž kolejového roštu v ose koleje pražce dřevěné vystrojené tv. S49 rozdělení "d"</t>
  </si>
  <si>
    <t>-1664666379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</si>
  <si>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</si>
  <si>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Poznámka k položce:_x000d_
_x000d_
K č.1 - 4 m_x000d_
K č.2 - 5 m_x000d_
K č.3 - 6 m</t>
  </si>
  <si>
    <t>14</t>
  </si>
  <si>
    <t>5906130390</t>
  </si>
  <si>
    <t>Montáž kolejového roštu v ose koleje pražce betonové vystrojené tv. S49 rozdělení "d"</t>
  </si>
  <si>
    <t>-257987876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</si>
  <si>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</si>
  <si>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 xml:space="preserve">Poznámka k položce:_x000d_
pražce v oblouku R190, kotva na každém pražci_x000d_
K č.1_x000d_
58,830 - 59,919 _x000d_
58,843 - 58,951 rozdělení "d" _x000d_
</t>
  </si>
  <si>
    <t>0,274+0,277+0,985-0,015</t>
  </si>
  <si>
    <t>5907015040</t>
  </si>
  <si>
    <t>Ojedinělá výměna kolejnic stávající upevnění tv. S49 rozdělení "d"</t>
  </si>
  <si>
    <t>-449679371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</si>
  <si>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</si>
  <si>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 č.1 - 4 m_x000d_
K č.2 - 5 m_x000d_
K č.3 - 6 m_x000d_
Metr kolejnice=m</t>
  </si>
  <si>
    <t>4+5+6</t>
  </si>
  <si>
    <t>16</t>
  </si>
  <si>
    <t>5910021020</t>
  </si>
  <si>
    <t>Svařování kolejnic termitem zkrácený předehřev standardní spára svar sériový tv. S49</t>
  </si>
  <si>
    <t>svar</t>
  </si>
  <si>
    <t>1095720339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</si>
  <si>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</si>
  <si>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K č.1 - 20_x000d_
K č.3 - 54_x000d_
K č.2 - 24_x000d_
Výhybka č.2 -14</t>
  </si>
  <si>
    <t>17</t>
  </si>
  <si>
    <t>5910040220</t>
  </si>
  <si>
    <t>Umožnění volné dilatace kolejnice bez demontáže nebo montáže upevňovadel s osazením a odstraněním kluzných podložek rozdělení pražců "d"</t>
  </si>
  <si>
    <t>1235724480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</si>
  <si>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</si>
  <si>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_x000d_
Metr kolejnice=m</t>
  </si>
  <si>
    <t>(736+274+526)*2</t>
  </si>
  <si>
    <t>18</t>
  </si>
  <si>
    <t>5910050110</t>
  </si>
  <si>
    <t>Umožnění volné dilatace dílů výhybek montáž upevňovadel výhybka I. generace</t>
  </si>
  <si>
    <t>-220634024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</si>
  <si>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</si>
  <si>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 - 1x jazyková část - 1x srdcovková část</t>
  </si>
  <si>
    <t>19</t>
  </si>
  <si>
    <t>5911641040</t>
  </si>
  <si>
    <t>Montáž jednoduché výhybky v ose koleje dřevěné pražce soustavy S49</t>
  </si>
  <si>
    <t>1677801225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</si>
  <si>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</si>
  <si>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 xml:space="preserve">Poznámka k položce:_x000d_
V č.2_x000d_
Rozvinutá délka výhybky 49,85 </t>
  </si>
  <si>
    <t>20</t>
  </si>
  <si>
    <t>9909000100</t>
  </si>
  <si>
    <t>Poplatek za uložení suti nebo hmot na oficiální skládku</t>
  </si>
  <si>
    <t>512</t>
  </si>
  <si>
    <t>1663640027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</si>
  <si>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</si>
  <si>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2348,431*0,5</t>
  </si>
  <si>
    <t>9909000400</t>
  </si>
  <si>
    <t>Poplatek za likvidaci plastových součástí</t>
  </si>
  <si>
    <t>-575127299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</si>
  <si>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</si>
  <si>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22</t>
  </si>
  <si>
    <t>9909000700</t>
  </si>
  <si>
    <t>Poplatek za recyklaci kameniva</t>
  </si>
  <si>
    <t>-118575602</t>
  </si>
  <si>
    <t xml:space="preserve">Poplatek za recyklaci kameniva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</si>
  <si>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(1314,820+66,610)*1,7</t>
  </si>
  <si>
    <t>23</t>
  </si>
  <si>
    <t>5914120015</t>
  </si>
  <si>
    <t>Demontáž nástupiště úrovňového sypaného v šíři 1 m</t>
  </si>
  <si>
    <t>-1223560654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</si>
  <si>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</si>
  <si>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Poznámka k položce:_x000d_
Kolej č.1 - 141 m_x000d_
Kolej č.3 - 125,5m</t>
  </si>
  <si>
    <t>24</t>
  </si>
  <si>
    <t>5914130010</t>
  </si>
  <si>
    <t>Montáž nástupiště úrovňového sypaného v šíři 1 m</t>
  </si>
  <si>
    <t>-1112907231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</si>
  <si>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</si>
  <si>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25</t>
  </si>
  <si>
    <t>5913170020</t>
  </si>
  <si>
    <t>Montáž polymerové přejezdové konstrukce část vnitřní</t>
  </si>
  <si>
    <t>-1507703130</t>
  </si>
  <si>
    <t>Montáž polymerové přejezdové konstrukce část vnitřní. Poznámka: 1. V cenách jsou započteny náklady na montáž a manipulaci. 2. V cenách nejsou obsaženy náklady na dodávku materiálu.</t>
  </si>
  <si>
    <t>26</t>
  </si>
  <si>
    <t>5906045010</t>
  </si>
  <si>
    <t>Příplatek za překážku po jedné straně koleje</t>
  </si>
  <si>
    <t>-1766466395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</si>
  <si>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</si>
  <si>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27</t>
  </si>
  <si>
    <t>5914145020</t>
  </si>
  <si>
    <t>Demontáž zarážedla kolejnicového</t>
  </si>
  <si>
    <t>kus</t>
  </si>
  <si>
    <t>1732075765</t>
  </si>
  <si>
    <t>Demontáž zarážedla kolejnicového. Poznámka: 1. V cenách jsou započteny náklady na vybourání, odstranění a naložení výzisku na dopravní prostředek.</t>
  </si>
  <si>
    <t>28</t>
  </si>
  <si>
    <t>5914150020</t>
  </si>
  <si>
    <t>Montáž zarážedla kolejnicového</t>
  </si>
  <si>
    <t>1536211086</t>
  </si>
  <si>
    <t>Montáž zarážedla kolejnicového. Poznámka: 1. V cenách jsou započteny náklady na montáž podle vzorového listu. 2. V cenách nejsou obsaženy náklady na dodávku materiálu.</t>
  </si>
  <si>
    <t>29</t>
  </si>
  <si>
    <t>5911311020</t>
  </si>
  <si>
    <t>Montáž hákového závěru výhybky jednoduché jednozávěrové soustavy S49</t>
  </si>
  <si>
    <t>-1612788194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</si>
  <si>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</si>
  <si>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</si>
  <si>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30</t>
  </si>
  <si>
    <t>5911060130</t>
  </si>
  <si>
    <t>Výměna výhybkové kolejnice ohnuté tv. S49</t>
  </si>
  <si>
    <t>-1848597126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</si>
  <si>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</si>
  <si>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Poznámka k položce:_x000d_
Metr kolejnice=metr</t>
  </si>
  <si>
    <t>31</t>
  </si>
  <si>
    <t>5911060030</t>
  </si>
  <si>
    <t>Výměna výhybkové kolejnice přímé tv. S49</t>
  </si>
  <si>
    <t>-1596093277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</si>
  <si>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</si>
  <si>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32</t>
  </si>
  <si>
    <t>5911309020</t>
  </si>
  <si>
    <t>Demontáž hákového závěru výhybky jednoduché jednozávěrové soustavy S49</t>
  </si>
  <si>
    <t>-1319696351</t>
  </si>
  <si>
    <t>Demontáž hákového závěru výhybky jednoduché jednozávěrové soustavy S49. Poznámka: 1. V cenách jsou započteny náklady na demontáž závěru a naložení na dopravní prostředek.</t>
  </si>
  <si>
    <t>33</t>
  </si>
  <si>
    <t>5911313020</t>
  </si>
  <si>
    <t>Seřízení hákového závěru výhybky jednoduché jednozávěrové soustavy S49</t>
  </si>
  <si>
    <t>451736388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</si>
  <si>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</si>
  <si>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34</t>
  </si>
  <si>
    <t>5906105010</t>
  </si>
  <si>
    <t>Demontáž pražce dřevěný</t>
  </si>
  <si>
    <t>1404529898</t>
  </si>
  <si>
    <t>Demontáž pražce dřevěný. Poznámka: 1. V cenách jsou započteny náklady na manipulaci, demontáž, odstrojení do součástí a uložení pražců.</t>
  </si>
  <si>
    <t>Poznámka k položce:_x000d_
K č.1 - 8+154 ks_x000d_
K č.2 - 471 ks_x000d_
K č.3 - 308 Ks</t>
  </si>
  <si>
    <t>154+8+471+308</t>
  </si>
  <si>
    <t>35</t>
  </si>
  <si>
    <t>5906105020</t>
  </si>
  <si>
    <t>Demontáž pražce betonový</t>
  </si>
  <si>
    <t>-643577355</t>
  </si>
  <si>
    <t>Demontáž pražce betonový. Poznámka: 1. V cenách jsou započteny náklady na manipulaci, demontáž, odstrojení do součástí a uložení pražců.</t>
  </si>
  <si>
    <t>36</t>
  </si>
  <si>
    <t>5913245110</t>
  </si>
  <si>
    <t>Oprava komunikace vyplněním nerovností hloubky do 3 cm</t>
  </si>
  <si>
    <t>-87545697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</si>
  <si>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</si>
  <si>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37</t>
  </si>
  <si>
    <t>5999005020</t>
  </si>
  <si>
    <t>Třídění pražců a kolejnicových podpor</t>
  </si>
  <si>
    <t>-199414377</t>
  </si>
  <si>
    <t>Třídění pražců a kolejnicových podpor. Poznámka: 1. V cenách jsou započteny náklady na manipulaci, vytřídění a uložení materiálu na úložiště nebo do skladu.</t>
  </si>
  <si>
    <t>Poznámka k položce:_x000d_
Nové pražce 375,996</t>
  </si>
  <si>
    <t>(941*0,0101)+(700*0,097)+375,996</t>
  </si>
  <si>
    <t>38</t>
  </si>
  <si>
    <t>5999010010</t>
  </si>
  <si>
    <t>Vyjmutí a snesení konstrukcí nebo dílů hmotnosti do 10 t</t>
  </si>
  <si>
    <t>430744700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</si>
  <si>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</si>
  <si>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"Kolejnice"70,381</t>
  </si>
  <si>
    <t>39</t>
  </si>
  <si>
    <t>5915020010</t>
  </si>
  <si>
    <t>Povrchová úprava plochy železničního spodku</t>
  </si>
  <si>
    <t>1562072676</t>
  </si>
  <si>
    <t>Povrchová úprava plochy železničního spodku. Poznámka: 1. V cenách jsou započteny náklady na urovnání a úpravu ploch nebo skládek výzisku kameniva a zeminy s jejich případnou rekultivací.</t>
  </si>
  <si>
    <t>(141+125,5)*1</t>
  </si>
  <si>
    <t>40</t>
  </si>
  <si>
    <t>5913440030</t>
  </si>
  <si>
    <t>Nátěr vizuálně kontrastního pruhu nástupiště šíře do 150 mm</t>
  </si>
  <si>
    <t>-1267151175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</si>
  <si>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</si>
  <si>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</si>
  <si>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41</t>
  </si>
  <si>
    <t>5912065210</t>
  </si>
  <si>
    <t>Montáž zajišťovací značky včetně sloupku a základu konzolové</t>
  </si>
  <si>
    <t>1524317695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</si>
  <si>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</si>
  <si>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položce:_x000d_
Značka=kus</t>
  </si>
  <si>
    <t>42</t>
  </si>
  <si>
    <t>5909032020</t>
  </si>
  <si>
    <t>Přesná úprava GPK koleje směrové a výškové uspořádání pražce betonové</t>
  </si>
  <si>
    <t>-1730101390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</si>
  <si>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</si>
  <si>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</si>
  <si>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</si>
  <si>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0,287+0,281+1,085</t>
  </si>
  <si>
    <t>43</t>
  </si>
  <si>
    <t>5909042010</t>
  </si>
  <si>
    <t>Přesná úprava GPK výhybky směrové a výškové uspořádání pražce dřevěné nebo ocelové</t>
  </si>
  <si>
    <t>1320941295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</si>
  <si>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</si>
  <si>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44</t>
  </si>
  <si>
    <t>5909050010</t>
  </si>
  <si>
    <t>Stabilizace kolejového lože koleje nově zřízeného nebo čistého</t>
  </si>
  <si>
    <t>432375747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</si>
  <si>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</si>
  <si>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</si>
  <si>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45</t>
  </si>
  <si>
    <t>5909050030</t>
  </si>
  <si>
    <t>Stabilizace kolejového lože výhybky nově zřízeného nebo čistého</t>
  </si>
  <si>
    <t>-163429260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</si>
  <si>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</si>
  <si>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46</t>
  </si>
  <si>
    <t>M</t>
  </si>
  <si>
    <t>5955101000</t>
  </si>
  <si>
    <t>Kamenivo drcené štěrk frakce 31,5/63 třídy BI</t>
  </si>
  <si>
    <t>1964905450</t>
  </si>
  <si>
    <t>(1314,820+66,610)*1,7*0,6</t>
  </si>
  <si>
    <t>47</t>
  </si>
  <si>
    <t>5955101025</t>
  </si>
  <si>
    <t>Kamenivo drcené drť frakce 4/8</t>
  </si>
  <si>
    <t>-543093582</t>
  </si>
  <si>
    <t>32,985*1,7</t>
  </si>
  <si>
    <t>48</t>
  </si>
  <si>
    <t>5964161015</t>
  </si>
  <si>
    <t>Beton lehce zhutnitelný C 20/25;XC2 vyhovuje i XC1 F5 2 365 2 862</t>
  </si>
  <si>
    <t>-2058611668</t>
  </si>
  <si>
    <t>Poznámka k položce:_x000d_
Nástupiště</t>
  </si>
  <si>
    <t>49</t>
  </si>
  <si>
    <t>5963149005</t>
  </si>
  <si>
    <t>Asfalt litý střednězrnný (LAS)</t>
  </si>
  <si>
    <t>-908596195</t>
  </si>
  <si>
    <t>266,5*0,03*2,4</t>
  </si>
  <si>
    <t>50</t>
  </si>
  <si>
    <t>5963146020</t>
  </si>
  <si>
    <t>Asfaltový beton ACP 16S 50/70 středněznný-podkladní vrstva</t>
  </si>
  <si>
    <t>-1423595812</t>
  </si>
  <si>
    <t>51</t>
  </si>
  <si>
    <t>5962119000</t>
  </si>
  <si>
    <t>Zajištění PPK sloupek zajišťovací značka</t>
  </si>
  <si>
    <t>1709831458</t>
  </si>
  <si>
    <t>52</t>
  </si>
  <si>
    <t>5962119005</t>
  </si>
  <si>
    <t>Zajištění PPK betonový prefabrikovaný základ</t>
  </si>
  <si>
    <t>-1245040584</t>
  </si>
  <si>
    <t>53</t>
  </si>
  <si>
    <t>5962119020</t>
  </si>
  <si>
    <t>Zajištění PPK štítek konzolové a hřebové značky</t>
  </si>
  <si>
    <t>271340632</t>
  </si>
  <si>
    <t>A.1.2 - Materiál zajištěný objednatelem - NEOCEŇOVAT</t>
  </si>
  <si>
    <t>5956140030</t>
  </si>
  <si>
    <t>Pražec betonový příčný vystrojený včetně kompletů tv. B 91S/2 (S)</t>
  </si>
  <si>
    <t>991879983</t>
  </si>
  <si>
    <t>5957104025</t>
  </si>
  <si>
    <t>Kolejnicové pásy třídy R260 tv. 49 E1 délky 75 metrů</t>
  </si>
  <si>
    <t>-1167109719</t>
  </si>
  <si>
    <t>5956213065</t>
  </si>
  <si>
    <t xml:space="preserve">Pražec betonový příčný vystrojený  užitý tv. SB 8 P</t>
  </si>
  <si>
    <t>990419765</t>
  </si>
  <si>
    <t>5956101005</t>
  </si>
  <si>
    <t>Pražec dřevěný příčný nevystrojený dub 2600x260x150 mm</t>
  </si>
  <si>
    <t>1922504870</t>
  </si>
  <si>
    <t>5956122020</t>
  </si>
  <si>
    <t>Pražec dřevěný výhybkový dub skupina 4 2600x260x150</t>
  </si>
  <si>
    <t>335869340</t>
  </si>
  <si>
    <t>5956122025</t>
  </si>
  <si>
    <t>Pražec dřevěný výhybkový dub skupina 4 2700x260x150</t>
  </si>
  <si>
    <t>-2013298112</t>
  </si>
  <si>
    <t>5956122030</t>
  </si>
  <si>
    <t>Pražec dřevěný výhybkový dub skupina 4 2800x260x150</t>
  </si>
  <si>
    <t>960163444</t>
  </si>
  <si>
    <t>5956122035</t>
  </si>
  <si>
    <t>Pražec dřevěný výhybkový dub skupina 4 2900x260x150</t>
  </si>
  <si>
    <t>-137805899</t>
  </si>
  <si>
    <t>5956122040</t>
  </si>
  <si>
    <t>Pražec dřevěný výhybkový dub skupina 4 3000x260x150</t>
  </si>
  <si>
    <t>-724505633</t>
  </si>
  <si>
    <t>5956122045</t>
  </si>
  <si>
    <t>Pražec dřevěný výhybkový dub skupina 4 3100x260x150</t>
  </si>
  <si>
    <t>1353433571</t>
  </si>
  <si>
    <t>5956122050</t>
  </si>
  <si>
    <t>Pražec dřevěný výhybkový dub skupina 4 3200x260x150</t>
  </si>
  <si>
    <t>-1913324288</t>
  </si>
  <si>
    <t>5956122055</t>
  </si>
  <si>
    <t>Pražec dřevěný výhybkový dub skupina 4 3300x260x150</t>
  </si>
  <si>
    <t>-1913135747</t>
  </si>
  <si>
    <t>5956122060</t>
  </si>
  <si>
    <t>Pražec dřevěný výhybkový dub skupina 4 3400x260x150</t>
  </si>
  <si>
    <t>1247035160</t>
  </si>
  <si>
    <t>5956122065</t>
  </si>
  <si>
    <t>Pražec dřevěný výhybkový dub skupina 4 3500x260x150</t>
  </si>
  <si>
    <t>367521188</t>
  </si>
  <si>
    <t>5956122070</t>
  </si>
  <si>
    <t>Pražec dřevěný výhybkový dub skupina 4 3600x260x150</t>
  </si>
  <si>
    <t>-1913962356</t>
  </si>
  <si>
    <t>5956122075</t>
  </si>
  <si>
    <t>Pražec dřevěný výhybkový dub skupina 4 3700x260x150</t>
  </si>
  <si>
    <t>714535672</t>
  </si>
  <si>
    <t>5956122080</t>
  </si>
  <si>
    <t>Pražec dřevěný výhybkový dub skupina 4 3800x260x150</t>
  </si>
  <si>
    <t>1915851970</t>
  </si>
  <si>
    <t>5956122085</t>
  </si>
  <si>
    <t>Pražec dřevěný výhybkový dub skupina 4 3900x260x150</t>
  </si>
  <si>
    <t>-1518388297</t>
  </si>
  <si>
    <t>5956122090</t>
  </si>
  <si>
    <t>Pražec dřevěný výhybkový dub skupina 4 4000x260x150</t>
  </si>
  <si>
    <t>1495788857</t>
  </si>
  <si>
    <t>5956122095</t>
  </si>
  <si>
    <t>Pražec dřevěný výhybkový dub skupina 4 4100x260x150</t>
  </si>
  <si>
    <t>-1086664031</t>
  </si>
  <si>
    <t>5956122100</t>
  </si>
  <si>
    <t>Pražec dřevěný výhybkový dub skupina 4 4200x260x150</t>
  </si>
  <si>
    <t>943446061</t>
  </si>
  <si>
    <t>5956122105</t>
  </si>
  <si>
    <t>Pražec dřevěný výhybkový dub skupina 4 4300x260x150</t>
  </si>
  <si>
    <t>-1250112</t>
  </si>
  <si>
    <t>5956122110</t>
  </si>
  <si>
    <t>Pražec dřevěný výhybkový dub skupina 4 4400x260x150</t>
  </si>
  <si>
    <t>419291382</t>
  </si>
  <si>
    <t>5956122120</t>
  </si>
  <si>
    <t>Pražec dřevěný výhybkový dub skupina 4 4600x260x150</t>
  </si>
  <si>
    <t>-1592078689</t>
  </si>
  <si>
    <t>5956122125</t>
  </si>
  <si>
    <t>Pražec dřevěný výhybkový dub skupina 4 4700x260x150</t>
  </si>
  <si>
    <t>-1225177792</t>
  </si>
  <si>
    <t>5956122130</t>
  </si>
  <si>
    <t>Pražec dřevěný výhybkový dub skupina 4 4800x260x150</t>
  </si>
  <si>
    <t>823772621</t>
  </si>
  <si>
    <t xml:space="preserve">A.1.3 - Práce na SSZT a SEE </t>
  </si>
  <si>
    <t>OST - Ostatní</t>
  </si>
  <si>
    <t>OST</t>
  </si>
  <si>
    <t>Ostatní</t>
  </si>
  <si>
    <t>7592005076</t>
  </si>
  <si>
    <t>Montáž počítacího bodu počítače náprav ALCATEL SK30</t>
  </si>
  <si>
    <t>-1684382925</t>
  </si>
  <si>
    <t>Montáž počítacího bodu počítače náprav ALCATEL SK30 - uložení a připevnění na určené místo, seřízení polohy, přezkoušení</t>
  </si>
  <si>
    <t>7592007076</t>
  </si>
  <si>
    <t>Demontáž počítacího bodu počítače náprav ALCATEL SK30</t>
  </si>
  <si>
    <t>-86551019</t>
  </si>
  <si>
    <t>A.1.4 - Přeprava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</si>
  <si>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</si>
  <si>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</si>
  <si>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-1776431788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</si>
  <si>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</si>
  <si>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skládka- 1007,480 +0,500 t_x000d_
recyklát - 2518,669 t _x000d_
Měrnou jednotkou je t přepravovaného materiálu.</t>
  </si>
  <si>
    <t>1174,216+0,500+2348,341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</si>
  <si>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</si>
  <si>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</si>
  <si>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-1353484565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</si>
  <si>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</si>
  <si>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Poznámka k položce:_x000d_
kamenivo - 1511,201 +56,075 t_x000d_
beton - 48,58 t_x000d_
asfalt  - 19,188*2 t_x000d_
_x000d_
Měrnou jednotkou je t přepravovaného materiálu.</t>
  </si>
  <si>
    <t>1409,059+56,075+48,580+19,188+19,188</t>
  </si>
  <si>
    <t>9903200200</t>
  </si>
  <si>
    <t>Přeprava mechanizace na místo prováděných prací o hmotnosti přes 12 t do 200 km</t>
  </si>
  <si>
    <t>1557636972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</si>
  <si>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</si>
  <si>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MHS, ASPv,PUŠL,Recyklační jednotka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</si>
  <si>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</si>
  <si>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</si>
  <si>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1530831881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</si>
  <si>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</si>
  <si>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Poznámka k položce:_x000d_
Pražce SB8_x000d_
Zajišťovací značky  3 t_x000d_
Měrnou jednotkou je t přepravovaného materiálu.</t>
  </si>
  <si>
    <t>159,903+3</t>
  </si>
  <si>
    <t>9902900200</t>
  </si>
  <si>
    <t>Naložení objemnějšího kusového materiálu, vybouraných hmot</t>
  </si>
  <si>
    <t>1176299686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</si>
  <si>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</si>
  <si>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Pražce + zaj.značky PPK</t>
  </si>
  <si>
    <t xml:space="preserve">A.2 - VON 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</si>
  <si>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</si>
  <si>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</si>
  <si>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</si>
  <si>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-1991508214</t>
  </si>
  <si>
    <t xml:space="preserve">Poznámka k položce:_x000d_
Základna pro výpočet - ZRN_x000d_
- matematicky podělena 100 → součin základna x sazba = vypočtená hodnota v %_x000d_
</t>
  </si>
  <si>
    <t>021211001</t>
  </si>
  <si>
    <t>Průzkumné práce pro opravy Doplňující laboratorní rozbor kontaminace zeminy nebo kol. lože</t>
  </si>
  <si>
    <t>581328625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</si>
  <si>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</si>
  <si>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033131001</t>
  </si>
  <si>
    <t>Provozní vlivy Organizační zajištění prací při zřizování a udržování BK kolejí a výhybek</t>
  </si>
  <si>
    <t>619987742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</si>
  <si>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</si>
  <si>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1536+49,85</t>
  </si>
  <si>
    <t>022121001</t>
  </si>
  <si>
    <t>Geodetické práce Diagnostika technické infrastruktury Vytýčení trasy inženýrských sítí</t>
  </si>
  <si>
    <t>225487539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</si>
  <si>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</si>
  <si>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022101001</t>
  </si>
  <si>
    <t>Geodetické práce Geodetické práce před opravou</t>
  </si>
  <si>
    <t>157955699</t>
  </si>
  <si>
    <t>022101021</t>
  </si>
  <si>
    <t>Geodetické práce Geodetické práce po ukončení opravy</t>
  </si>
  <si>
    <t>-870652436</t>
  </si>
  <si>
    <t>022111001</t>
  </si>
  <si>
    <t>Geodetické práce Kontrola PPK při směrové a výškové úpravě koleje zaměřením APK trať jednokolejná</t>
  </si>
  <si>
    <t>315695478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</si>
  <si>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</si>
  <si>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</si>
  <si>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</t>
  </si>
  <si>
    <t>371592146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</si>
  <si>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</si>
  <si>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023131001</t>
  </si>
  <si>
    <t>Projektové práce Dokumentace skutečného provedení železničního svršku a spodku</t>
  </si>
  <si>
    <t>1732784077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</si>
  <si>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</si>
  <si>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Základna pro výpočet - dotyčné práce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</si>
</sst>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03/2021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staničních kolejí a výhybek v ŽST Petrohrad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ŽST Petrohrad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železnic,s.o.;OŘ ÚNL - ST K.Vary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Liprtová Pavlína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ROUND(AG95+AG100,2)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ROUND(AS95+AS100,2)</f>
        <v>0</v>
      </c>
      <c r="AT94" s="113">
        <f>ROUND(SUM(AV94:AW94),2)</f>
        <v>0</v>
      </c>
      <c r="AU94" s="114">
        <f>ROUND(AU95+AU100,5)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ROUND(AZ95+AZ100,2)</f>
        <v>0</v>
      </c>
      <c r="BA94" s="113">
        <f>ROUND(BA95+BA100,2)</f>
        <v>0</v>
      </c>
      <c r="BB94" s="113">
        <f>ROUND(BB95+BB100,2)</f>
        <v>0</v>
      </c>
      <c r="BC94" s="113">
        <f>ROUND(BC95+BC100,2)</f>
        <v>0</v>
      </c>
      <c r="BD94" s="115">
        <f>ROUND(BD95+BD100,2)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37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ROUND(SUM(AG96:AG99),2)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ROUND(SUM(AS96:AS99),2)</f>
        <v>0</v>
      </c>
      <c r="AT95" s="127">
        <f>ROUND(SUM(AV95:AW95),2)</f>
        <v>0</v>
      </c>
      <c r="AU95" s="128">
        <f>ROUND(SUM(AU96:AU99),5)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ROUND(SUM(AZ96:AZ99),2)</f>
        <v>0</v>
      </c>
      <c r="BA95" s="127">
        <f>ROUND(SUM(BA96:BA99),2)</f>
        <v>0</v>
      </c>
      <c r="BB95" s="127">
        <f>ROUND(SUM(BB96:BB99),2)</f>
        <v>0</v>
      </c>
      <c r="BC95" s="127">
        <f>ROUND(SUM(BC96:BC99),2)</f>
        <v>0</v>
      </c>
      <c r="BD95" s="129">
        <f>ROUND(SUM(BD96:BD99),2)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4" customFormat="1" ht="16.5" customHeight="1">
      <c r="A96" s="131" t="s">
        <v>88</v>
      </c>
      <c r="B96" s="69"/>
      <c r="C96" s="132"/>
      <c r="D96" s="132"/>
      <c r="E96" s="133" t="s">
        <v>89</v>
      </c>
      <c r="F96" s="133"/>
      <c r="G96" s="133"/>
      <c r="H96" s="133"/>
      <c r="I96" s="133"/>
      <c r="J96" s="132"/>
      <c r="K96" s="133" t="s">
        <v>90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'A.1.1 - Práce na ŽSV'!J32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91</v>
      </c>
      <c r="AR96" s="71"/>
      <c r="AS96" s="136">
        <v>0</v>
      </c>
      <c r="AT96" s="137">
        <f>ROUND(SUM(AV96:AW96),2)</f>
        <v>0</v>
      </c>
      <c r="AU96" s="138">
        <f>'A.1.1 - Práce na ŽSV'!P122</f>
        <v>0</v>
      </c>
      <c r="AV96" s="137">
        <f>'A.1.1 - Práce na ŽSV'!J35</f>
        <v>0</v>
      </c>
      <c r="AW96" s="137">
        <f>'A.1.1 - Práce na ŽSV'!J36</f>
        <v>0</v>
      </c>
      <c r="AX96" s="137">
        <f>'A.1.1 - Práce na ŽSV'!J37</f>
        <v>0</v>
      </c>
      <c r="AY96" s="137">
        <f>'A.1.1 - Práce na ŽSV'!J38</f>
        <v>0</v>
      </c>
      <c r="AZ96" s="137">
        <f>'A.1.1 - Práce na ŽSV'!F35</f>
        <v>0</v>
      </c>
      <c r="BA96" s="137">
        <f>'A.1.1 - Práce na ŽSV'!F36</f>
        <v>0</v>
      </c>
      <c r="BB96" s="137">
        <f>'A.1.1 - Práce na ŽSV'!F37</f>
        <v>0</v>
      </c>
      <c r="BC96" s="137">
        <f>'A.1.1 - Práce na ŽSV'!F38</f>
        <v>0</v>
      </c>
      <c r="BD96" s="139">
        <f>'A.1.1 - Práce na ŽSV'!F39</f>
        <v>0</v>
      </c>
      <c r="BE96" s="4"/>
      <c r="BT96" s="140" t="s">
        <v>87</v>
      </c>
      <c r="BV96" s="140" t="s">
        <v>80</v>
      </c>
      <c r="BW96" s="140" t="s">
        <v>92</v>
      </c>
      <c r="BX96" s="140" t="s">
        <v>86</v>
      </c>
      <c r="CL96" s="140" t="s">
        <v>1</v>
      </c>
    </row>
    <row r="97" s="4" customFormat="1" ht="23.25" customHeight="1">
      <c r="A97" s="131" t="s">
        <v>88</v>
      </c>
      <c r="B97" s="69"/>
      <c r="C97" s="132"/>
      <c r="D97" s="132"/>
      <c r="E97" s="133" t="s">
        <v>93</v>
      </c>
      <c r="F97" s="133"/>
      <c r="G97" s="133"/>
      <c r="H97" s="133"/>
      <c r="I97" s="133"/>
      <c r="J97" s="132"/>
      <c r="K97" s="133" t="s">
        <v>94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'A.1.2 - Materiál zajištěn...'!J32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91</v>
      </c>
      <c r="AR97" s="71"/>
      <c r="AS97" s="136">
        <v>0</v>
      </c>
      <c r="AT97" s="137">
        <f>ROUND(SUM(AV97:AW97),2)</f>
        <v>0</v>
      </c>
      <c r="AU97" s="138">
        <f>'A.1.2 - Materiál zajištěn...'!P120</f>
        <v>0</v>
      </c>
      <c r="AV97" s="137">
        <f>'A.1.2 - Materiál zajištěn...'!J35</f>
        <v>0</v>
      </c>
      <c r="AW97" s="137">
        <f>'A.1.2 - Materiál zajištěn...'!J36</f>
        <v>0</v>
      </c>
      <c r="AX97" s="137">
        <f>'A.1.2 - Materiál zajištěn...'!J37</f>
        <v>0</v>
      </c>
      <c r="AY97" s="137">
        <f>'A.1.2 - Materiál zajištěn...'!J38</f>
        <v>0</v>
      </c>
      <c r="AZ97" s="137">
        <f>'A.1.2 - Materiál zajištěn...'!F35</f>
        <v>0</v>
      </c>
      <c r="BA97" s="137">
        <f>'A.1.2 - Materiál zajištěn...'!F36</f>
        <v>0</v>
      </c>
      <c r="BB97" s="137">
        <f>'A.1.2 - Materiál zajištěn...'!F37</f>
        <v>0</v>
      </c>
      <c r="BC97" s="137">
        <f>'A.1.2 - Materiál zajištěn...'!F38</f>
        <v>0</v>
      </c>
      <c r="BD97" s="139">
        <f>'A.1.2 - Materiál zajištěn...'!F39</f>
        <v>0</v>
      </c>
      <c r="BE97" s="4"/>
      <c r="BT97" s="140" t="s">
        <v>87</v>
      </c>
      <c r="BV97" s="140" t="s">
        <v>80</v>
      </c>
      <c r="BW97" s="140" t="s">
        <v>95</v>
      </c>
      <c r="BX97" s="140" t="s">
        <v>86</v>
      </c>
      <c r="CL97" s="140" t="s">
        <v>1</v>
      </c>
    </row>
    <row r="98" s="4" customFormat="1" ht="16.5" customHeight="1">
      <c r="A98" s="131" t="s">
        <v>88</v>
      </c>
      <c r="B98" s="69"/>
      <c r="C98" s="132"/>
      <c r="D98" s="132"/>
      <c r="E98" s="133" t="s">
        <v>96</v>
      </c>
      <c r="F98" s="133"/>
      <c r="G98" s="133"/>
      <c r="H98" s="133"/>
      <c r="I98" s="133"/>
      <c r="J98" s="132"/>
      <c r="K98" s="133" t="s">
        <v>97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'A.1.3 - Práce na SSZT a SEE 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91</v>
      </c>
      <c r="AR98" s="71"/>
      <c r="AS98" s="136">
        <v>0</v>
      </c>
      <c r="AT98" s="137">
        <f>ROUND(SUM(AV98:AW98),2)</f>
        <v>0</v>
      </c>
      <c r="AU98" s="138">
        <f>'A.1.3 - Práce na SSZT a SEE '!P121</f>
        <v>0</v>
      </c>
      <c r="AV98" s="137">
        <f>'A.1.3 - Práce na SSZT a SEE '!J35</f>
        <v>0</v>
      </c>
      <c r="AW98" s="137">
        <f>'A.1.3 - Práce na SSZT a SEE '!J36</f>
        <v>0</v>
      </c>
      <c r="AX98" s="137">
        <f>'A.1.3 - Práce na SSZT a SEE '!J37</f>
        <v>0</v>
      </c>
      <c r="AY98" s="137">
        <f>'A.1.3 - Práce na SSZT a SEE '!J38</f>
        <v>0</v>
      </c>
      <c r="AZ98" s="137">
        <f>'A.1.3 - Práce na SSZT a SEE '!F35</f>
        <v>0</v>
      </c>
      <c r="BA98" s="137">
        <f>'A.1.3 - Práce na SSZT a SEE '!F36</f>
        <v>0</v>
      </c>
      <c r="BB98" s="137">
        <f>'A.1.3 - Práce na SSZT a SEE '!F37</f>
        <v>0</v>
      </c>
      <c r="BC98" s="137">
        <f>'A.1.3 - Práce na SSZT a SEE '!F38</f>
        <v>0</v>
      </c>
      <c r="BD98" s="139">
        <f>'A.1.3 - Práce na SSZT a SEE '!F39</f>
        <v>0</v>
      </c>
      <c r="BE98" s="4"/>
      <c r="BT98" s="140" t="s">
        <v>87</v>
      </c>
      <c r="BV98" s="140" t="s">
        <v>80</v>
      </c>
      <c r="BW98" s="140" t="s">
        <v>98</v>
      </c>
      <c r="BX98" s="140" t="s">
        <v>86</v>
      </c>
      <c r="CL98" s="140" t="s">
        <v>1</v>
      </c>
    </row>
    <row r="99" s="4" customFormat="1" ht="16.5" customHeight="1">
      <c r="A99" s="131" t="s">
        <v>88</v>
      </c>
      <c r="B99" s="69"/>
      <c r="C99" s="132"/>
      <c r="D99" s="132"/>
      <c r="E99" s="133" t="s">
        <v>99</v>
      </c>
      <c r="F99" s="133"/>
      <c r="G99" s="133"/>
      <c r="H99" s="133"/>
      <c r="I99" s="133"/>
      <c r="J99" s="132"/>
      <c r="K99" s="133" t="s">
        <v>100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'A.1.4 - Přeprava'!J32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91</v>
      </c>
      <c r="AR99" s="71"/>
      <c r="AS99" s="136">
        <v>0</v>
      </c>
      <c r="AT99" s="137">
        <f>ROUND(SUM(AV99:AW99),2)</f>
        <v>0</v>
      </c>
      <c r="AU99" s="138">
        <f>'A.1.4 - Přeprava'!P120</f>
        <v>0</v>
      </c>
      <c r="AV99" s="137">
        <f>'A.1.4 - Přeprava'!J35</f>
        <v>0</v>
      </c>
      <c r="AW99" s="137">
        <f>'A.1.4 - Přeprava'!J36</f>
        <v>0</v>
      </c>
      <c r="AX99" s="137">
        <f>'A.1.4 - Přeprava'!J37</f>
        <v>0</v>
      </c>
      <c r="AY99" s="137">
        <f>'A.1.4 - Přeprava'!J38</f>
        <v>0</v>
      </c>
      <c r="AZ99" s="137">
        <f>'A.1.4 - Přeprava'!F35</f>
        <v>0</v>
      </c>
      <c r="BA99" s="137">
        <f>'A.1.4 - Přeprava'!F36</f>
        <v>0</v>
      </c>
      <c r="BB99" s="137">
        <f>'A.1.4 - Přeprava'!F37</f>
        <v>0</v>
      </c>
      <c r="BC99" s="137">
        <f>'A.1.4 - Přeprava'!F38</f>
        <v>0</v>
      </c>
      <c r="BD99" s="139">
        <f>'A.1.4 - Přeprava'!F39</f>
        <v>0</v>
      </c>
      <c r="BE99" s="4"/>
      <c r="BT99" s="140" t="s">
        <v>87</v>
      </c>
      <c r="BV99" s="140" t="s">
        <v>80</v>
      </c>
      <c r="BW99" s="140" t="s">
        <v>101</v>
      </c>
      <c r="BX99" s="140" t="s">
        <v>86</v>
      </c>
      <c r="CL99" s="140" t="s">
        <v>1</v>
      </c>
    </row>
    <row r="100" s="7" customFormat="1" ht="16.5" customHeight="1">
      <c r="A100" s="131" t="s">
        <v>88</v>
      </c>
      <c r="B100" s="118"/>
      <c r="C100" s="119"/>
      <c r="D100" s="120" t="s">
        <v>102</v>
      </c>
      <c r="E100" s="120"/>
      <c r="F100" s="120"/>
      <c r="G100" s="120"/>
      <c r="H100" s="120"/>
      <c r="I100" s="121"/>
      <c r="J100" s="120" t="s">
        <v>103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3">
        <f>'A.2 - VON '!J30</f>
        <v>0</v>
      </c>
      <c r="AH100" s="121"/>
      <c r="AI100" s="121"/>
      <c r="AJ100" s="121"/>
      <c r="AK100" s="121"/>
      <c r="AL100" s="121"/>
      <c r="AM100" s="121"/>
      <c r="AN100" s="123">
        <f>SUM(AG100,AT100)</f>
        <v>0</v>
      </c>
      <c r="AO100" s="121"/>
      <c r="AP100" s="121"/>
      <c r="AQ100" s="124" t="s">
        <v>84</v>
      </c>
      <c r="AR100" s="125"/>
      <c r="AS100" s="141">
        <v>0</v>
      </c>
      <c r="AT100" s="142">
        <f>ROUND(SUM(AV100:AW100),2)</f>
        <v>0</v>
      </c>
      <c r="AU100" s="143">
        <f>'A.2 - VON '!P116</f>
        <v>0</v>
      </c>
      <c r="AV100" s="142">
        <f>'A.2 - VON '!J33</f>
        <v>0</v>
      </c>
      <c r="AW100" s="142">
        <f>'A.2 - VON '!J34</f>
        <v>0</v>
      </c>
      <c r="AX100" s="142">
        <f>'A.2 - VON '!J35</f>
        <v>0</v>
      </c>
      <c r="AY100" s="142">
        <f>'A.2 - VON '!J36</f>
        <v>0</v>
      </c>
      <c r="AZ100" s="142">
        <f>'A.2 - VON '!F33</f>
        <v>0</v>
      </c>
      <c r="BA100" s="142">
        <f>'A.2 - VON '!F34</f>
        <v>0</v>
      </c>
      <c r="BB100" s="142">
        <f>'A.2 - VON '!F35</f>
        <v>0</v>
      </c>
      <c r="BC100" s="142">
        <f>'A.2 - VON '!F36</f>
        <v>0</v>
      </c>
      <c r="BD100" s="144">
        <f>'A.2 - VON '!F37</f>
        <v>0</v>
      </c>
      <c r="BE100" s="7"/>
      <c r="BT100" s="130" t="s">
        <v>85</v>
      </c>
      <c r="BV100" s="130" t="s">
        <v>80</v>
      </c>
      <c r="BW100" s="130" t="s">
        <v>104</v>
      </c>
      <c r="BX100" s="130" t="s">
        <v>5</v>
      </c>
      <c r="CL100" s="130" t="s">
        <v>1</v>
      </c>
      <c r="CM100" s="130" t="s">
        <v>87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Lt5iUk5VCvOAvebjQ4xuko+Akfed4mLwA8+TI00IbwGBZpTgI9KkCMsBLcOo9q/xTcTDn7YUuAj9Hi3YeybJ5w==" hashValue="wsWAKadhbaeh6NbxcV6HBd2h/s3re3RuFJLQoWrhUhwhClZUHDeFY7z8Sod9kn5s9TPwaEOCscQMrxxhSCsslA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.1.1 - Práce na ŽSV'!C2" display="/"/>
    <hyperlink ref="A97" location="'A.1.2 - Materiál zajištěn...'!C2" display="/"/>
    <hyperlink ref="A98" location="'A.1.3 - Práce na SSZT a SEE '!C2" display="/"/>
    <hyperlink ref="A99" location="'A.1.4 - Přeprava'!C2" display="/"/>
    <hyperlink ref="A100" location="'A.2 - VON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87</v>
      </c>
    </row>
    <row r="4" hidden="1" s="1" customFormat="1" ht="24.96" customHeight="1">
      <c r="B4" s="19"/>
      <c r="D4" s="147" t="s">
        <v>105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staničních kolejí a výhybek v ŽST Petrohrad</v>
      </c>
      <c r="F7" s="149"/>
      <c r="G7" s="149"/>
      <c r="H7" s="149"/>
      <c r="L7" s="19"/>
    </row>
    <row r="8" hidden="1" s="1" customFormat="1" ht="12" customHeight="1">
      <c r="B8" s="19"/>
      <c r="D8" s="149" t="s">
        <v>106</v>
      </c>
      <c r="L8" s="19"/>
    </row>
    <row r="9" hidden="1" s="2" customFormat="1" ht="23.25" customHeight="1">
      <c r="A9" s="37"/>
      <c r="B9" s="43"/>
      <c r="C9" s="37"/>
      <c r="D9" s="37"/>
      <c r="E9" s="150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108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6. 1. 2021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ROUND((SUM(BE122:BE288)),  2)</f>
        <v>0</v>
      </c>
      <c r="G35" s="37"/>
      <c r="H35" s="37"/>
      <c r="I35" s="163">
        <v>0.20999999999999999</v>
      </c>
      <c r="J35" s="162">
        <f>ROUND(((SUM(BE122:BE288))*I35),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ROUND((SUM(BF122:BF288)),  2)</f>
        <v>0</v>
      </c>
      <c r="G36" s="37"/>
      <c r="H36" s="37"/>
      <c r="I36" s="163">
        <v>0.14999999999999999</v>
      </c>
      <c r="J36" s="162">
        <f>ROUND(((SUM(BF122:BF288))*I36),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ROUND((SUM(BG122:BG288)),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ROUND((SUM(BH122:BH288)),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ROUND((SUM(BI122:BI288)),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staničních kolejí a výhybek v ŽST Petrohrad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107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108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A.1.1 - Práce na ŽSV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 Petrohrad</v>
      </c>
      <c r="G91" s="39"/>
      <c r="H91" s="39"/>
      <c r="I91" s="31" t="s">
        <v>22</v>
      </c>
      <c r="J91" s="78" t="str">
        <f>IF(J14="","",J14)</f>
        <v>6. 1. 2021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Liprtová Pavlína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111</v>
      </c>
      <c r="D96" s="184"/>
      <c r="E96" s="184"/>
      <c r="F96" s="184"/>
      <c r="G96" s="184"/>
      <c r="H96" s="184"/>
      <c r="I96" s="184"/>
      <c r="J96" s="185" t="s">
        <v>112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113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114</v>
      </c>
    </row>
    <row r="99" hidden="1" s="9" customFormat="1" ht="24.96" customHeight="1">
      <c r="A99" s="9"/>
      <c r="B99" s="187"/>
      <c r="C99" s="188"/>
      <c r="D99" s="189" t="s">
        <v>115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116</v>
      </c>
      <c r="E100" s="195"/>
      <c r="F100" s="195"/>
      <c r="G100" s="195"/>
      <c r="H100" s="195"/>
      <c r="I100" s="195"/>
      <c r="J100" s="196">
        <f>J124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staničních kolejí a výhybek v ŽST Petrohrad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106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23.25" customHeight="1">
      <c r="A112" s="37"/>
      <c r="B112" s="38"/>
      <c r="C112" s="39"/>
      <c r="D112" s="39"/>
      <c r="E112" s="182" t="s">
        <v>107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108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A.1.1 - Práce na ŽSV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ŽST Petrohrad</v>
      </c>
      <c r="G116" s="39"/>
      <c r="H116" s="39"/>
      <c r="I116" s="31" t="s">
        <v>22</v>
      </c>
      <c r="J116" s="78" t="str">
        <f>IF(J14="","",J14)</f>
        <v>6. 1. 2021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Správa železnic,s.o.;OŘ ÚNL - ST K.Vary</v>
      </c>
      <c r="G118" s="39"/>
      <c r="H118" s="39"/>
      <c r="I118" s="31" t="s">
        <v>32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IF(E20="","",E20)</f>
        <v>Vyplň údaj</v>
      </c>
      <c r="G119" s="39"/>
      <c r="H119" s="39"/>
      <c r="I119" s="31" t="s">
        <v>35</v>
      </c>
      <c r="J119" s="35" t="str">
        <f>E26</f>
        <v>Liprtová Pavlína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118</v>
      </c>
      <c r="D121" s="201" t="s">
        <v>63</v>
      </c>
      <c r="E121" s="201" t="s">
        <v>59</v>
      </c>
      <c r="F121" s="201" t="s">
        <v>60</v>
      </c>
      <c r="G121" s="201" t="s">
        <v>119</v>
      </c>
      <c r="H121" s="201" t="s">
        <v>120</v>
      </c>
      <c r="I121" s="201" t="s">
        <v>121</v>
      </c>
      <c r="J121" s="201" t="s">
        <v>112</v>
      </c>
      <c r="K121" s="202" t="s">
        <v>122</v>
      </c>
      <c r="L121" s="203"/>
      <c r="M121" s="99" t="s">
        <v>1</v>
      </c>
      <c r="N121" s="100" t="s">
        <v>42</v>
      </c>
      <c r="O121" s="100" t="s">
        <v>123</v>
      </c>
      <c r="P121" s="100" t="s">
        <v>124</v>
      </c>
      <c r="Q121" s="100" t="s">
        <v>125</v>
      </c>
      <c r="R121" s="100" t="s">
        <v>126</v>
      </c>
      <c r="S121" s="100" t="s">
        <v>127</v>
      </c>
      <c r="T121" s="101" t="s">
        <v>128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129</v>
      </c>
      <c r="D122" s="39"/>
      <c r="E122" s="39"/>
      <c r="F122" s="39"/>
      <c r="G122" s="39"/>
      <c r="H122" s="39"/>
      <c r="I122" s="39"/>
      <c r="J122" s="204">
        <f>BK122</f>
        <v>0</v>
      </c>
      <c r="K122" s="39"/>
      <c r="L122" s="43"/>
      <c r="M122" s="102"/>
      <c r="N122" s="205"/>
      <c r="O122" s="103"/>
      <c r="P122" s="206">
        <f>P123</f>
        <v>0</v>
      </c>
      <c r="Q122" s="103"/>
      <c r="R122" s="206">
        <f>R123</f>
        <v>1555.0900000000002</v>
      </c>
      <c r="S122" s="103"/>
      <c r="T122" s="207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77</v>
      </c>
      <c r="AU122" s="16" t="s">
        <v>114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77</v>
      </c>
      <c r="E123" s="212" t="s">
        <v>130</v>
      </c>
      <c r="F123" s="212" t="s">
        <v>131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1555.0900000000002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85</v>
      </c>
      <c r="AT123" s="221" t="s">
        <v>77</v>
      </c>
      <c r="AU123" s="221" t="s">
        <v>78</v>
      </c>
      <c r="AY123" s="220" t="s">
        <v>132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77</v>
      </c>
      <c r="E124" s="223" t="s">
        <v>133</v>
      </c>
      <c r="F124" s="223" t="s">
        <v>134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SUM(P125:P288)</f>
        <v>0</v>
      </c>
      <c r="Q124" s="217"/>
      <c r="R124" s="218">
        <f>SUM(R125:R288)</f>
        <v>1555.0900000000002</v>
      </c>
      <c r="S124" s="217"/>
      <c r="T124" s="219">
        <f>SUM(T125:T288)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85</v>
      </c>
      <c r="AT124" s="221" t="s">
        <v>77</v>
      </c>
      <c r="AU124" s="221" t="s">
        <v>85</v>
      </c>
      <c r="AY124" s="220" t="s">
        <v>132</v>
      </c>
      <c r="BK124" s="222">
        <f>SUM(BK125:BK288)</f>
        <v>0</v>
      </c>
    </row>
    <row r="125" s="2" customFormat="1">
      <c r="A125" s="37"/>
      <c r="B125" s="38"/>
      <c r="C125" s="225" t="s">
        <v>85</v>
      </c>
      <c r="D125" s="225" t="s">
        <v>135</v>
      </c>
      <c r="E125" s="226" t="s">
        <v>136</v>
      </c>
      <c r="F125" s="227" t="s">
        <v>137</v>
      </c>
      <c r="G125" s="228" t="s">
        <v>138</v>
      </c>
      <c r="H125" s="229">
        <v>0.27400000000000002</v>
      </c>
      <c r="I125" s="230"/>
      <c r="J125" s="231">
        <f>ROUND(I125*H125,2)</f>
        <v>0</v>
      </c>
      <c r="K125" s="227" t="s">
        <v>139</v>
      </c>
      <c r="L125" s="43"/>
      <c r="M125" s="232" t="s">
        <v>1</v>
      </c>
      <c r="N125" s="233" t="s">
        <v>43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140</v>
      </c>
      <c r="AT125" s="236" t="s">
        <v>135</v>
      </c>
      <c r="AU125" s="236" t="s">
        <v>87</v>
      </c>
      <c r="AY125" s="16" t="s">
        <v>132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85</v>
      </c>
      <c r="BK125" s="237">
        <f>ROUND(I125*H125,2)</f>
        <v>0</v>
      </c>
      <c r="BL125" s="16" t="s">
        <v>140</v>
      </c>
      <c r="BM125" s="236" t="s">
        <v>141</v>
      </c>
    </row>
    <row r="126" s="2" customFormat="1">
      <c r="A126" s="37"/>
      <c r="B126" s="38"/>
      <c r="C126" s="39"/>
      <c r="D126" s="238" t="s">
        <v>142</v>
      </c>
      <c r="E126" s="39"/>
      <c r="F126" s="239" t="s">
        <v>143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142</v>
      </c>
      <c r="AU126" s="16" t="s">
        <v>87</v>
      </c>
    </row>
    <row r="127" s="2" customFormat="1">
      <c r="A127" s="37"/>
      <c r="B127" s="38"/>
      <c r="C127" s="39"/>
      <c r="D127" s="238" t="s">
        <v>144</v>
      </c>
      <c r="E127" s="39"/>
      <c r="F127" s="243" t="s">
        <v>145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87</v>
      </c>
    </row>
    <row r="128" s="2" customFormat="1">
      <c r="A128" s="37"/>
      <c r="B128" s="38"/>
      <c r="C128" s="225" t="s">
        <v>87</v>
      </c>
      <c r="D128" s="225" t="s">
        <v>135</v>
      </c>
      <c r="E128" s="226" t="s">
        <v>146</v>
      </c>
      <c r="F128" s="227" t="s">
        <v>147</v>
      </c>
      <c r="G128" s="228" t="s">
        <v>138</v>
      </c>
      <c r="H128" s="229">
        <v>0.27700000000000002</v>
      </c>
      <c r="I128" s="230"/>
      <c r="J128" s="231">
        <f>ROUND(I128*H128,2)</f>
        <v>0</v>
      </c>
      <c r="K128" s="227" t="s">
        <v>139</v>
      </c>
      <c r="L128" s="43"/>
      <c r="M128" s="232" t="s">
        <v>1</v>
      </c>
      <c r="N128" s="233" t="s">
        <v>43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140</v>
      </c>
      <c r="AT128" s="236" t="s">
        <v>135</v>
      </c>
      <c r="AU128" s="236" t="s">
        <v>87</v>
      </c>
      <c r="AY128" s="16" t="s">
        <v>132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85</v>
      </c>
      <c r="BK128" s="237">
        <f>ROUND(I128*H128,2)</f>
        <v>0</v>
      </c>
      <c r="BL128" s="16" t="s">
        <v>140</v>
      </c>
      <c r="BM128" s="236" t="s">
        <v>148</v>
      </c>
    </row>
    <row r="129" s="2" customFormat="1">
      <c r="A129" s="37"/>
      <c r="B129" s="38"/>
      <c r="C129" s="39"/>
      <c r="D129" s="238" t="s">
        <v>142</v>
      </c>
      <c r="E129" s="39"/>
      <c r="F129" s="239" t="s">
        <v>149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142</v>
      </c>
      <c r="AU129" s="16" t="s">
        <v>87</v>
      </c>
    </row>
    <row r="130" s="13" customFormat="1">
      <c r="A130" s="13"/>
      <c r="B130" s="244"/>
      <c r="C130" s="245"/>
      <c r="D130" s="238" t="s">
        <v>150</v>
      </c>
      <c r="E130" s="246" t="s">
        <v>1</v>
      </c>
      <c r="F130" s="247" t="s">
        <v>151</v>
      </c>
      <c r="G130" s="245"/>
      <c r="H130" s="248">
        <v>0.10199999999999999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150</v>
      </c>
      <c r="AU130" s="254" t="s">
        <v>87</v>
      </c>
      <c r="AV130" s="13" t="s">
        <v>87</v>
      </c>
      <c r="AW130" s="13" t="s">
        <v>34</v>
      </c>
      <c r="AX130" s="13" t="s">
        <v>78</v>
      </c>
      <c r="AY130" s="254" t="s">
        <v>132</v>
      </c>
    </row>
    <row r="131" s="13" customFormat="1">
      <c r="A131" s="13"/>
      <c r="B131" s="244"/>
      <c r="C131" s="245"/>
      <c r="D131" s="238" t="s">
        <v>150</v>
      </c>
      <c r="E131" s="246" t="s">
        <v>1</v>
      </c>
      <c r="F131" s="247" t="s">
        <v>152</v>
      </c>
      <c r="G131" s="245"/>
      <c r="H131" s="248">
        <v>0.17499999999999999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150</v>
      </c>
      <c r="AU131" s="254" t="s">
        <v>87</v>
      </c>
      <c r="AV131" s="13" t="s">
        <v>87</v>
      </c>
      <c r="AW131" s="13" t="s">
        <v>34</v>
      </c>
      <c r="AX131" s="13" t="s">
        <v>78</v>
      </c>
      <c r="AY131" s="254" t="s">
        <v>132</v>
      </c>
    </row>
    <row r="132" s="14" customFormat="1">
      <c r="A132" s="14"/>
      <c r="B132" s="255"/>
      <c r="C132" s="256"/>
      <c r="D132" s="238" t="s">
        <v>150</v>
      </c>
      <c r="E132" s="257" t="s">
        <v>1</v>
      </c>
      <c r="F132" s="258" t="s">
        <v>153</v>
      </c>
      <c r="G132" s="256"/>
      <c r="H132" s="259">
        <v>0.27699999999999997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150</v>
      </c>
      <c r="AU132" s="265" t="s">
        <v>87</v>
      </c>
      <c r="AV132" s="14" t="s">
        <v>140</v>
      </c>
      <c r="AW132" s="14" t="s">
        <v>34</v>
      </c>
      <c r="AX132" s="14" t="s">
        <v>85</v>
      </c>
      <c r="AY132" s="265" t="s">
        <v>132</v>
      </c>
    </row>
    <row r="133" s="2" customFormat="1">
      <c r="A133" s="37"/>
      <c r="B133" s="38"/>
      <c r="C133" s="225" t="s">
        <v>154</v>
      </c>
      <c r="D133" s="225" t="s">
        <v>135</v>
      </c>
      <c r="E133" s="226" t="s">
        <v>155</v>
      </c>
      <c r="F133" s="227" t="s">
        <v>156</v>
      </c>
      <c r="G133" s="228" t="s">
        <v>138</v>
      </c>
      <c r="H133" s="229">
        <v>0.98499999999999999</v>
      </c>
      <c r="I133" s="230"/>
      <c r="J133" s="231">
        <f>ROUND(I133*H133,2)</f>
        <v>0</v>
      </c>
      <c r="K133" s="227" t="s">
        <v>139</v>
      </c>
      <c r="L133" s="43"/>
      <c r="M133" s="232" t="s">
        <v>1</v>
      </c>
      <c r="N133" s="233" t="s">
        <v>43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140</v>
      </c>
      <c r="AT133" s="236" t="s">
        <v>135</v>
      </c>
      <c r="AU133" s="236" t="s">
        <v>87</v>
      </c>
      <c r="AY133" s="16" t="s">
        <v>132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85</v>
      </c>
      <c r="BK133" s="237">
        <f>ROUND(I133*H133,2)</f>
        <v>0</v>
      </c>
      <c r="BL133" s="16" t="s">
        <v>140</v>
      </c>
      <c r="BM133" s="236" t="s">
        <v>157</v>
      </c>
    </row>
    <row r="134" s="2" customFormat="1">
      <c r="A134" s="37"/>
      <c r="B134" s="38"/>
      <c r="C134" s="39"/>
      <c r="D134" s="238" t="s">
        <v>142</v>
      </c>
      <c r="E134" s="39"/>
      <c r="F134" s="239" t="s">
        <v>158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142</v>
      </c>
      <c r="AU134" s="16" t="s">
        <v>87</v>
      </c>
    </row>
    <row r="135" s="2" customFormat="1">
      <c r="A135" s="37"/>
      <c r="B135" s="38"/>
      <c r="C135" s="39"/>
      <c r="D135" s="238" t="s">
        <v>144</v>
      </c>
      <c r="E135" s="39"/>
      <c r="F135" s="243" t="s">
        <v>159</v>
      </c>
      <c r="G135" s="39"/>
      <c r="H135" s="39"/>
      <c r="I135" s="240"/>
      <c r="J135" s="39"/>
      <c r="K135" s="39"/>
      <c r="L135" s="43"/>
      <c r="M135" s="241"/>
      <c r="N135" s="24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144</v>
      </c>
      <c r="AU135" s="16" t="s">
        <v>87</v>
      </c>
    </row>
    <row r="136" s="13" customFormat="1">
      <c r="A136" s="13"/>
      <c r="B136" s="244"/>
      <c r="C136" s="245"/>
      <c r="D136" s="238" t="s">
        <v>150</v>
      </c>
      <c r="E136" s="246" t="s">
        <v>1</v>
      </c>
      <c r="F136" s="247" t="s">
        <v>160</v>
      </c>
      <c r="G136" s="245"/>
      <c r="H136" s="248">
        <v>0.63400000000000001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150</v>
      </c>
      <c r="AU136" s="254" t="s">
        <v>87</v>
      </c>
      <c r="AV136" s="13" t="s">
        <v>87</v>
      </c>
      <c r="AW136" s="13" t="s">
        <v>34</v>
      </c>
      <c r="AX136" s="13" t="s">
        <v>78</v>
      </c>
      <c r="AY136" s="254" t="s">
        <v>132</v>
      </c>
    </row>
    <row r="137" s="13" customFormat="1">
      <c r="A137" s="13"/>
      <c r="B137" s="244"/>
      <c r="C137" s="245"/>
      <c r="D137" s="238" t="s">
        <v>150</v>
      </c>
      <c r="E137" s="246" t="s">
        <v>1</v>
      </c>
      <c r="F137" s="247" t="s">
        <v>161</v>
      </c>
      <c r="G137" s="245"/>
      <c r="H137" s="248">
        <v>0.35099999999999998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150</v>
      </c>
      <c r="AU137" s="254" t="s">
        <v>87</v>
      </c>
      <c r="AV137" s="13" t="s">
        <v>87</v>
      </c>
      <c r="AW137" s="13" t="s">
        <v>34</v>
      </c>
      <c r="AX137" s="13" t="s">
        <v>78</v>
      </c>
      <c r="AY137" s="254" t="s">
        <v>132</v>
      </c>
    </row>
    <row r="138" s="14" customFormat="1">
      <c r="A138" s="14"/>
      <c r="B138" s="255"/>
      <c r="C138" s="256"/>
      <c r="D138" s="238" t="s">
        <v>150</v>
      </c>
      <c r="E138" s="257" t="s">
        <v>1</v>
      </c>
      <c r="F138" s="258" t="s">
        <v>153</v>
      </c>
      <c r="G138" s="256"/>
      <c r="H138" s="259">
        <v>0.98499999999999999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150</v>
      </c>
      <c r="AU138" s="265" t="s">
        <v>87</v>
      </c>
      <c r="AV138" s="14" t="s">
        <v>140</v>
      </c>
      <c r="AW138" s="14" t="s">
        <v>34</v>
      </c>
      <c r="AX138" s="14" t="s">
        <v>85</v>
      </c>
      <c r="AY138" s="265" t="s">
        <v>132</v>
      </c>
    </row>
    <row r="139" s="2" customFormat="1">
      <c r="A139" s="37"/>
      <c r="B139" s="38"/>
      <c r="C139" s="225" t="s">
        <v>140</v>
      </c>
      <c r="D139" s="225" t="s">
        <v>135</v>
      </c>
      <c r="E139" s="226" t="s">
        <v>162</v>
      </c>
      <c r="F139" s="227" t="s">
        <v>163</v>
      </c>
      <c r="G139" s="228" t="s">
        <v>164</v>
      </c>
      <c r="H139" s="229">
        <v>49.850000000000001</v>
      </c>
      <c r="I139" s="230"/>
      <c r="J139" s="231">
        <f>ROUND(I139*H139,2)</f>
        <v>0</v>
      </c>
      <c r="K139" s="227" t="s">
        <v>139</v>
      </c>
      <c r="L139" s="43"/>
      <c r="M139" s="232" t="s">
        <v>1</v>
      </c>
      <c r="N139" s="233" t="s">
        <v>43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140</v>
      </c>
      <c r="AT139" s="236" t="s">
        <v>135</v>
      </c>
      <c r="AU139" s="236" t="s">
        <v>87</v>
      </c>
      <c r="AY139" s="16" t="s">
        <v>132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85</v>
      </c>
      <c r="BK139" s="237">
        <f>ROUND(I139*H139,2)</f>
        <v>0</v>
      </c>
      <c r="BL139" s="16" t="s">
        <v>140</v>
      </c>
      <c r="BM139" s="236" t="s">
        <v>165</v>
      </c>
    </row>
    <row r="140" s="2" customFormat="1">
      <c r="A140" s="37"/>
      <c r="B140" s="38"/>
      <c r="C140" s="39"/>
      <c r="D140" s="238" t="s">
        <v>142</v>
      </c>
      <c r="E140" s="39"/>
      <c r="F140" s="239" t="s">
        <v>166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142</v>
      </c>
      <c r="AU140" s="16" t="s">
        <v>87</v>
      </c>
    </row>
    <row r="141" s="2" customFormat="1">
      <c r="A141" s="37"/>
      <c r="B141" s="38"/>
      <c r="C141" s="39"/>
      <c r="D141" s="238" t="s">
        <v>144</v>
      </c>
      <c r="E141" s="39"/>
      <c r="F141" s="243" t="s">
        <v>167</v>
      </c>
      <c r="G141" s="39"/>
      <c r="H141" s="39"/>
      <c r="I141" s="240"/>
      <c r="J141" s="39"/>
      <c r="K141" s="39"/>
      <c r="L141" s="43"/>
      <c r="M141" s="241"/>
      <c r="N141" s="24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144</v>
      </c>
      <c r="AU141" s="16" t="s">
        <v>87</v>
      </c>
    </row>
    <row r="142" s="13" customFormat="1">
      <c r="A142" s="13"/>
      <c r="B142" s="244"/>
      <c r="C142" s="245"/>
      <c r="D142" s="238" t="s">
        <v>150</v>
      </c>
      <c r="E142" s="246" t="s">
        <v>1</v>
      </c>
      <c r="F142" s="247" t="s">
        <v>168</v>
      </c>
      <c r="G142" s="245"/>
      <c r="H142" s="248">
        <v>49.850000000000001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150</v>
      </c>
      <c r="AU142" s="254" t="s">
        <v>87</v>
      </c>
      <c r="AV142" s="13" t="s">
        <v>87</v>
      </c>
      <c r="AW142" s="13" t="s">
        <v>34</v>
      </c>
      <c r="AX142" s="13" t="s">
        <v>85</v>
      </c>
      <c r="AY142" s="254" t="s">
        <v>132</v>
      </c>
    </row>
    <row r="143" s="2" customFormat="1">
      <c r="A143" s="37"/>
      <c r="B143" s="38"/>
      <c r="C143" s="225" t="s">
        <v>133</v>
      </c>
      <c r="D143" s="225" t="s">
        <v>135</v>
      </c>
      <c r="E143" s="226" t="s">
        <v>169</v>
      </c>
      <c r="F143" s="227" t="s">
        <v>170</v>
      </c>
      <c r="G143" s="228" t="s">
        <v>164</v>
      </c>
      <c r="H143" s="229">
        <v>2.5</v>
      </c>
      <c r="I143" s="230"/>
      <c r="J143" s="231">
        <f>ROUND(I143*H143,2)</f>
        <v>0</v>
      </c>
      <c r="K143" s="227" t="s">
        <v>139</v>
      </c>
      <c r="L143" s="43"/>
      <c r="M143" s="232" t="s">
        <v>1</v>
      </c>
      <c r="N143" s="233" t="s">
        <v>43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140</v>
      </c>
      <c r="AT143" s="236" t="s">
        <v>135</v>
      </c>
      <c r="AU143" s="236" t="s">
        <v>87</v>
      </c>
      <c r="AY143" s="16" t="s">
        <v>132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85</v>
      </c>
      <c r="BK143" s="237">
        <f>ROUND(I143*H143,2)</f>
        <v>0</v>
      </c>
      <c r="BL143" s="16" t="s">
        <v>140</v>
      </c>
      <c r="BM143" s="236" t="s">
        <v>171</v>
      </c>
    </row>
    <row r="144" s="2" customFormat="1">
      <c r="A144" s="37"/>
      <c r="B144" s="38"/>
      <c r="C144" s="39"/>
      <c r="D144" s="238" t="s">
        <v>142</v>
      </c>
      <c r="E144" s="39"/>
      <c r="F144" s="239" t="s">
        <v>172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142</v>
      </c>
      <c r="AU144" s="16" t="s">
        <v>87</v>
      </c>
    </row>
    <row r="145" s="2" customFormat="1">
      <c r="A145" s="37"/>
      <c r="B145" s="38"/>
      <c r="C145" s="225" t="s">
        <v>173</v>
      </c>
      <c r="D145" s="225" t="s">
        <v>135</v>
      </c>
      <c r="E145" s="226" t="s">
        <v>174</v>
      </c>
      <c r="F145" s="227" t="s">
        <v>175</v>
      </c>
      <c r="G145" s="228" t="s">
        <v>176</v>
      </c>
      <c r="H145" s="229">
        <v>1099.5</v>
      </c>
      <c r="I145" s="230"/>
      <c r="J145" s="231">
        <f>ROUND(I145*H145,2)</f>
        <v>0</v>
      </c>
      <c r="K145" s="227" t="s">
        <v>139</v>
      </c>
      <c r="L145" s="43"/>
      <c r="M145" s="232" t="s">
        <v>1</v>
      </c>
      <c r="N145" s="233" t="s">
        <v>43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140</v>
      </c>
      <c r="AT145" s="236" t="s">
        <v>135</v>
      </c>
      <c r="AU145" s="236" t="s">
        <v>87</v>
      </c>
      <c r="AY145" s="16" t="s">
        <v>132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85</v>
      </c>
      <c r="BK145" s="237">
        <f>ROUND(I145*H145,2)</f>
        <v>0</v>
      </c>
      <c r="BL145" s="16" t="s">
        <v>140</v>
      </c>
      <c r="BM145" s="236" t="s">
        <v>177</v>
      </c>
    </row>
    <row r="146" s="2" customFormat="1">
      <c r="A146" s="37"/>
      <c r="B146" s="38"/>
      <c r="C146" s="39"/>
      <c r="D146" s="238" t="s">
        <v>142</v>
      </c>
      <c r="E146" s="39"/>
      <c r="F146" s="239" t="s">
        <v>178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142</v>
      </c>
      <c r="AU146" s="16" t="s">
        <v>87</v>
      </c>
    </row>
    <row r="147" s="2" customFormat="1">
      <c r="A147" s="37"/>
      <c r="B147" s="38"/>
      <c r="C147" s="39"/>
      <c r="D147" s="238" t="s">
        <v>144</v>
      </c>
      <c r="E147" s="39"/>
      <c r="F147" s="243" t="s">
        <v>179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144</v>
      </c>
      <c r="AU147" s="16" t="s">
        <v>87</v>
      </c>
    </row>
    <row r="148" s="13" customFormat="1">
      <c r="A148" s="13"/>
      <c r="B148" s="244"/>
      <c r="C148" s="245"/>
      <c r="D148" s="238" t="s">
        <v>150</v>
      </c>
      <c r="E148" s="246" t="s">
        <v>1</v>
      </c>
      <c r="F148" s="247" t="s">
        <v>180</v>
      </c>
      <c r="G148" s="245"/>
      <c r="H148" s="248">
        <v>545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150</v>
      </c>
      <c r="AU148" s="254" t="s">
        <v>87</v>
      </c>
      <c r="AV148" s="13" t="s">
        <v>87</v>
      </c>
      <c r="AW148" s="13" t="s">
        <v>34</v>
      </c>
      <c r="AX148" s="13" t="s">
        <v>78</v>
      </c>
      <c r="AY148" s="254" t="s">
        <v>132</v>
      </c>
    </row>
    <row r="149" s="13" customFormat="1">
      <c r="A149" s="13"/>
      <c r="B149" s="244"/>
      <c r="C149" s="245"/>
      <c r="D149" s="238" t="s">
        <v>150</v>
      </c>
      <c r="E149" s="246" t="s">
        <v>1</v>
      </c>
      <c r="F149" s="247" t="s">
        <v>181</v>
      </c>
      <c r="G149" s="245"/>
      <c r="H149" s="248">
        <v>554.5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150</v>
      </c>
      <c r="AU149" s="254" t="s">
        <v>87</v>
      </c>
      <c r="AV149" s="13" t="s">
        <v>87</v>
      </c>
      <c r="AW149" s="13" t="s">
        <v>34</v>
      </c>
      <c r="AX149" s="13" t="s">
        <v>78</v>
      </c>
      <c r="AY149" s="254" t="s">
        <v>132</v>
      </c>
    </row>
    <row r="150" s="14" customFormat="1">
      <c r="A150" s="14"/>
      <c r="B150" s="255"/>
      <c r="C150" s="256"/>
      <c r="D150" s="238" t="s">
        <v>150</v>
      </c>
      <c r="E150" s="257" t="s">
        <v>1</v>
      </c>
      <c r="F150" s="258" t="s">
        <v>153</v>
      </c>
      <c r="G150" s="256"/>
      <c r="H150" s="259">
        <v>1099.5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150</v>
      </c>
      <c r="AU150" s="265" t="s">
        <v>87</v>
      </c>
      <c r="AV150" s="14" t="s">
        <v>140</v>
      </c>
      <c r="AW150" s="14" t="s">
        <v>34</v>
      </c>
      <c r="AX150" s="14" t="s">
        <v>85</v>
      </c>
      <c r="AY150" s="265" t="s">
        <v>132</v>
      </c>
    </row>
    <row r="151" s="2" customFormat="1" ht="16.5" customHeight="1">
      <c r="A151" s="37"/>
      <c r="B151" s="38"/>
      <c r="C151" s="225" t="s">
        <v>182</v>
      </c>
      <c r="D151" s="225" t="s">
        <v>135</v>
      </c>
      <c r="E151" s="226" t="s">
        <v>183</v>
      </c>
      <c r="F151" s="227" t="s">
        <v>184</v>
      </c>
      <c r="G151" s="228" t="s">
        <v>185</v>
      </c>
      <c r="H151" s="229">
        <v>32.984999999999999</v>
      </c>
      <c r="I151" s="230"/>
      <c r="J151" s="231">
        <f>ROUND(I151*H151,2)</f>
        <v>0</v>
      </c>
      <c r="K151" s="227" t="s">
        <v>139</v>
      </c>
      <c r="L151" s="43"/>
      <c r="M151" s="232" t="s">
        <v>1</v>
      </c>
      <c r="N151" s="233" t="s">
        <v>43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140</v>
      </c>
      <c r="AT151" s="236" t="s">
        <v>135</v>
      </c>
      <c r="AU151" s="236" t="s">
        <v>87</v>
      </c>
      <c r="AY151" s="16" t="s">
        <v>132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85</v>
      </c>
      <c r="BK151" s="237">
        <f>ROUND(I151*H151,2)</f>
        <v>0</v>
      </c>
      <c r="BL151" s="16" t="s">
        <v>140</v>
      </c>
      <c r="BM151" s="236" t="s">
        <v>186</v>
      </c>
    </row>
    <row r="152" s="2" customFormat="1">
      <c r="A152" s="37"/>
      <c r="B152" s="38"/>
      <c r="C152" s="39"/>
      <c r="D152" s="238" t="s">
        <v>142</v>
      </c>
      <c r="E152" s="39"/>
      <c r="F152" s="239" t="s">
        <v>187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142</v>
      </c>
      <c r="AU152" s="16" t="s">
        <v>87</v>
      </c>
    </row>
    <row r="153" s="13" customFormat="1">
      <c r="A153" s="13"/>
      <c r="B153" s="244"/>
      <c r="C153" s="245"/>
      <c r="D153" s="238" t="s">
        <v>150</v>
      </c>
      <c r="E153" s="246" t="s">
        <v>1</v>
      </c>
      <c r="F153" s="247" t="s">
        <v>188</v>
      </c>
      <c r="G153" s="245"/>
      <c r="H153" s="248">
        <v>32.984999999999999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150</v>
      </c>
      <c r="AU153" s="254" t="s">
        <v>87</v>
      </c>
      <c r="AV153" s="13" t="s">
        <v>87</v>
      </c>
      <c r="AW153" s="13" t="s">
        <v>34</v>
      </c>
      <c r="AX153" s="13" t="s">
        <v>85</v>
      </c>
      <c r="AY153" s="254" t="s">
        <v>132</v>
      </c>
    </row>
    <row r="154" s="2" customFormat="1" ht="16.5" customHeight="1">
      <c r="A154" s="37"/>
      <c r="B154" s="38"/>
      <c r="C154" s="225" t="s">
        <v>189</v>
      </c>
      <c r="D154" s="225" t="s">
        <v>135</v>
      </c>
      <c r="E154" s="226" t="s">
        <v>190</v>
      </c>
      <c r="F154" s="227" t="s">
        <v>191</v>
      </c>
      <c r="G154" s="228" t="s">
        <v>192</v>
      </c>
      <c r="H154" s="229">
        <v>70.381</v>
      </c>
      <c r="I154" s="230"/>
      <c r="J154" s="231">
        <f>ROUND(I154*H154,2)</f>
        <v>0</v>
      </c>
      <c r="K154" s="227" t="s">
        <v>139</v>
      </c>
      <c r="L154" s="43"/>
      <c r="M154" s="232" t="s">
        <v>1</v>
      </c>
      <c r="N154" s="233" t="s">
        <v>43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140</v>
      </c>
      <c r="AT154" s="236" t="s">
        <v>135</v>
      </c>
      <c r="AU154" s="236" t="s">
        <v>87</v>
      </c>
      <c r="AY154" s="16" t="s">
        <v>132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85</v>
      </c>
      <c r="BK154" s="237">
        <f>ROUND(I154*H154,2)</f>
        <v>0</v>
      </c>
      <c r="BL154" s="16" t="s">
        <v>140</v>
      </c>
      <c r="BM154" s="236" t="s">
        <v>193</v>
      </c>
    </row>
    <row r="155" s="2" customFormat="1">
      <c r="A155" s="37"/>
      <c r="B155" s="38"/>
      <c r="C155" s="39"/>
      <c r="D155" s="238" t="s">
        <v>142</v>
      </c>
      <c r="E155" s="39"/>
      <c r="F155" s="239" t="s">
        <v>194</v>
      </c>
      <c r="G155" s="39"/>
      <c r="H155" s="39"/>
      <c r="I155" s="240"/>
      <c r="J155" s="39"/>
      <c r="K155" s="39"/>
      <c r="L155" s="43"/>
      <c r="M155" s="241"/>
      <c r="N155" s="24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142</v>
      </c>
      <c r="AU155" s="16" t="s">
        <v>87</v>
      </c>
    </row>
    <row r="156" s="2" customFormat="1">
      <c r="A156" s="37"/>
      <c r="B156" s="38"/>
      <c r="C156" s="225" t="s">
        <v>195</v>
      </c>
      <c r="D156" s="225" t="s">
        <v>135</v>
      </c>
      <c r="E156" s="226" t="s">
        <v>196</v>
      </c>
      <c r="F156" s="227" t="s">
        <v>197</v>
      </c>
      <c r="G156" s="228" t="s">
        <v>185</v>
      </c>
      <c r="H156" s="229">
        <v>1314.8199999999999</v>
      </c>
      <c r="I156" s="230"/>
      <c r="J156" s="231">
        <f>ROUND(I156*H156,2)</f>
        <v>0</v>
      </c>
      <c r="K156" s="227" t="s">
        <v>139</v>
      </c>
      <c r="L156" s="43"/>
      <c r="M156" s="232" t="s">
        <v>1</v>
      </c>
      <c r="N156" s="233" t="s">
        <v>43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140</v>
      </c>
      <c r="AT156" s="236" t="s">
        <v>135</v>
      </c>
      <c r="AU156" s="236" t="s">
        <v>87</v>
      </c>
      <c r="AY156" s="16" t="s">
        <v>132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85</v>
      </c>
      <c r="BK156" s="237">
        <f>ROUND(I156*H156,2)</f>
        <v>0</v>
      </c>
      <c r="BL156" s="16" t="s">
        <v>140</v>
      </c>
      <c r="BM156" s="236" t="s">
        <v>198</v>
      </c>
    </row>
    <row r="157" s="2" customFormat="1">
      <c r="A157" s="37"/>
      <c r="B157" s="38"/>
      <c r="C157" s="39"/>
      <c r="D157" s="238" t="s">
        <v>142</v>
      </c>
      <c r="E157" s="39"/>
      <c r="F157" s="239" t="s">
        <v>199</v>
      </c>
      <c r="G157" s="39"/>
      <c r="H157" s="39"/>
      <c r="I157" s="240"/>
      <c r="J157" s="39"/>
      <c r="K157" s="39"/>
      <c r="L157" s="43"/>
      <c r="M157" s="241"/>
      <c r="N157" s="242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142</v>
      </c>
      <c r="AU157" s="16" t="s">
        <v>87</v>
      </c>
    </row>
    <row r="158" s="2" customFormat="1">
      <c r="A158" s="37"/>
      <c r="B158" s="38"/>
      <c r="C158" s="39"/>
      <c r="D158" s="238" t="s">
        <v>144</v>
      </c>
      <c r="E158" s="39"/>
      <c r="F158" s="243" t="s">
        <v>200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144</v>
      </c>
      <c r="AU158" s="16" t="s">
        <v>87</v>
      </c>
    </row>
    <row r="159" s="13" customFormat="1">
      <c r="A159" s="13"/>
      <c r="B159" s="244"/>
      <c r="C159" s="245"/>
      <c r="D159" s="238" t="s">
        <v>150</v>
      </c>
      <c r="E159" s="246" t="s">
        <v>1</v>
      </c>
      <c r="F159" s="247" t="s">
        <v>201</v>
      </c>
      <c r="G159" s="245"/>
      <c r="H159" s="248">
        <v>630.01999999999998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150</v>
      </c>
      <c r="AU159" s="254" t="s">
        <v>87</v>
      </c>
      <c r="AV159" s="13" t="s">
        <v>87</v>
      </c>
      <c r="AW159" s="13" t="s">
        <v>34</v>
      </c>
      <c r="AX159" s="13" t="s">
        <v>78</v>
      </c>
      <c r="AY159" s="254" t="s">
        <v>132</v>
      </c>
    </row>
    <row r="160" s="13" customFormat="1">
      <c r="A160" s="13"/>
      <c r="B160" s="244"/>
      <c r="C160" s="245"/>
      <c r="D160" s="238" t="s">
        <v>150</v>
      </c>
      <c r="E160" s="246" t="s">
        <v>1</v>
      </c>
      <c r="F160" s="247" t="s">
        <v>202</v>
      </c>
      <c r="G160" s="245"/>
      <c r="H160" s="248">
        <v>234.58000000000001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150</v>
      </c>
      <c r="AU160" s="254" t="s">
        <v>87</v>
      </c>
      <c r="AV160" s="13" t="s">
        <v>87</v>
      </c>
      <c r="AW160" s="13" t="s">
        <v>34</v>
      </c>
      <c r="AX160" s="13" t="s">
        <v>78</v>
      </c>
      <c r="AY160" s="254" t="s">
        <v>132</v>
      </c>
    </row>
    <row r="161" s="13" customFormat="1">
      <c r="A161" s="13"/>
      <c r="B161" s="244"/>
      <c r="C161" s="245"/>
      <c r="D161" s="238" t="s">
        <v>150</v>
      </c>
      <c r="E161" s="246" t="s">
        <v>1</v>
      </c>
      <c r="F161" s="247" t="s">
        <v>203</v>
      </c>
      <c r="G161" s="245"/>
      <c r="H161" s="248">
        <v>450.22000000000003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150</v>
      </c>
      <c r="AU161" s="254" t="s">
        <v>87</v>
      </c>
      <c r="AV161" s="13" t="s">
        <v>87</v>
      </c>
      <c r="AW161" s="13" t="s">
        <v>34</v>
      </c>
      <c r="AX161" s="13" t="s">
        <v>78</v>
      </c>
      <c r="AY161" s="254" t="s">
        <v>132</v>
      </c>
    </row>
    <row r="162" s="14" customFormat="1">
      <c r="A162" s="14"/>
      <c r="B162" s="255"/>
      <c r="C162" s="256"/>
      <c r="D162" s="238" t="s">
        <v>150</v>
      </c>
      <c r="E162" s="257" t="s">
        <v>1</v>
      </c>
      <c r="F162" s="258" t="s">
        <v>153</v>
      </c>
      <c r="G162" s="256"/>
      <c r="H162" s="259">
        <v>1314.8200000000002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150</v>
      </c>
      <c r="AU162" s="265" t="s">
        <v>87</v>
      </c>
      <c r="AV162" s="14" t="s">
        <v>140</v>
      </c>
      <c r="AW162" s="14" t="s">
        <v>34</v>
      </c>
      <c r="AX162" s="14" t="s">
        <v>85</v>
      </c>
      <c r="AY162" s="265" t="s">
        <v>132</v>
      </c>
    </row>
    <row r="163" s="2" customFormat="1">
      <c r="A163" s="37"/>
      <c r="B163" s="38"/>
      <c r="C163" s="225" t="s">
        <v>204</v>
      </c>
      <c r="D163" s="225" t="s">
        <v>135</v>
      </c>
      <c r="E163" s="226" t="s">
        <v>205</v>
      </c>
      <c r="F163" s="227" t="s">
        <v>206</v>
      </c>
      <c r="G163" s="228" t="s">
        <v>185</v>
      </c>
      <c r="H163" s="229">
        <v>66.609999999999999</v>
      </c>
      <c r="I163" s="230"/>
      <c r="J163" s="231">
        <f>ROUND(I163*H163,2)</f>
        <v>0</v>
      </c>
      <c r="K163" s="227" t="s">
        <v>139</v>
      </c>
      <c r="L163" s="43"/>
      <c r="M163" s="232" t="s">
        <v>1</v>
      </c>
      <c r="N163" s="233" t="s">
        <v>43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140</v>
      </c>
      <c r="AT163" s="236" t="s">
        <v>135</v>
      </c>
      <c r="AU163" s="236" t="s">
        <v>87</v>
      </c>
      <c r="AY163" s="16" t="s">
        <v>132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85</v>
      </c>
      <c r="BK163" s="237">
        <f>ROUND(I163*H163,2)</f>
        <v>0</v>
      </c>
      <c r="BL163" s="16" t="s">
        <v>140</v>
      </c>
      <c r="BM163" s="236" t="s">
        <v>207</v>
      </c>
    </row>
    <row r="164" s="2" customFormat="1">
      <c r="A164" s="37"/>
      <c r="B164" s="38"/>
      <c r="C164" s="39"/>
      <c r="D164" s="238" t="s">
        <v>142</v>
      </c>
      <c r="E164" s="39"/>
      <c r="F164" s="239" t="s">
        <v>208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142</v>
      </c>
      <c r="AU164" s="16" t="s">
        <v>87</v>
      </c>
    </row>
    <row r="165" s="13" customFormat="1">
      <c r="A165" s="13"/>
      <c r="B165" s="244"/>
      <c r="C165" s="245"/>
      <c r="D165" s="238" t="s">
        <v>150</v>
      </c>
      <c r="E165" s="246" t="s">
        <v>1</v>
      </c>
      <c r="F165" s="247" t="s">
        <v>209</v>
      </c>
      <c r="G165" s="245"/>
      <c r="H165" s="248">
        <v>66.609999999999999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150</v>
      </c>
      <c r="AU165" s="254" t="s">
        <v>87</v>
      </c>
      <c r="AV165" s="13" t="s">
        <v>87</v>
      </c>
      <c r="AW165" s="13" t="s">
        <v>34</v>
      </c>
      <c r="AX165" s="13" t="s">
        <v>85</v>
      </c>
      <c r="AY165" s="254" t="s">
        <v>132</v>
      </c>
    </row>
    <row r="166" s="2" customFormat="1" ht="16.5" customHeight="1">
      <c r="A166" s="37"/>
      <c r="B166" s="38"/>
      <c r="C166" s="225" t="s">
        <v>210</v>
      </c>
      <c r="D166" s="225" t="s">
        <v>135</v>
      </c>
      <c r="E166" s="226" t="s">
        <v>211</v>
      </c>
      <c r="F166" s="227" t="s">
        <v>212</v>
      </c>
      <c r="G166" s="228" t="s">
        <v>185</v>
      </c>
      <c r="H166" s="229">
        <v>1314.8199999999999</v>
      </c>
      <c r="I166" s="230"/>
      <c r="J166" s="231">
        <f>ROUND(I166*H166,2)</f>
        <v>0</v>
      </c>
      <c r="K166" s="227" t="s">
        <v>139</v>
      </c>
      <c r="L166" s="43"/>
      <c r="M166" s="232" t="s">
        <v>1</v>
      </c>
      <c r="N166" s="233" t="s">
        <v>43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140</v>
      </c>
      <c r="AT166" s="236" t="s">
        <v>135</v>
      </c>
      <c r="AU166" s="236" t="s">
        <v>87</v>
      </c>
      <c r="AY166" s="16" t="s">
        <v>132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85</v>
      </c>
      <c r="BK166" s="237">
        <f>ROUND(I166*H166,2)</f>
        <v>0</v>
      </c>
      <c r="BL166" s="16" t="s">
        <v>140</v>
      </c>
      <c r="BM166" s="236" t="s">
        <v>213</v>
      </c>
    </row>
    <row r="167" s="2" customFormat="1">
      <c r="A167" s="37"/>
      <c r="B167" s="38"/>
      <c r="C167" s="39"/>
      <c r="D167" s="238" t="s">
        <v>142</v>
      </c>
      <c r="E167" s="39"/>
      <c r="F167" s="239" t="s">
        <v>214</v>
      </c>
      <c r="G167" s="39"/>
      <c r="H167" s="39"/>
      <c r="I167" s="240"/>
      <c r="J167" s="39"/>
      <c r="K167" s="39"/>
      <c r="L167" s="43"/>
      <c r="M167" s="241"/>
      <c r="N167" s="242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142</v>
      </c>
      <c r="AU167" s="16" t="s">
        <v>87</v>
      </c>
    </row>
    <row r="168" s="2" customFormat="1" ht="16.5" customHeight="1">
      <c r="A168" s="37"/>
      <c r="B168" s="38"/>
      <c r="C168" s="225" t="s">
        <v>215</v>
      </c>
      <c r="D168" s="225" t="s">
        <v>135</v>
      </c>
      <c r="E168" s="226" t="s">
        <v>216</v>
      </c>
      <c r="F168" s="227" t="s">
        <v>217</v>
      </c>
      <c r="G168" s="228" t="s">
        <v>185</v>
      </c>
      <c r="H168" s="229">
        <v>66.609999999999999</v>
      </c>
      <c r="I168" s="230"/>
      <c r="J168" s="231">
        <f>ROUND(I168*H168,2)</f>
        <v>0</v>
      </c>
      <c r="K168" s="227" t="s">
        <v>139</v>
      </c>
      <c r="L168" s="43"/>
      <c r="M168" s="232" t="s">
        <v>1</v>
      </c>
      <c r="N168" s="233" t="s">
        <v>43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140</v>
      </c>
      <c r="AT168" s="236" t="s">
        <v>135</v>
      </c>
      <c r="AU168" s="236" t="s">
        <v>87</v>
      </c>
      <c r="AY168" s="16" t="s">
        <v>132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85</v>
      </c>
      <c r="BK168" s="237">
        <f>ROUND(I168*H168,2)</f>
        <v>0</v>
      </c>
      <c r="BL168" s="16" t="s">
        <v>140</v>
      </c>
      <c r="BM168" s="236" t="s">
        <v>218</v>
      </c>
    </row>
    <row r="169" s="2" customFormat="1">
      <c r="A169" s="37"/>
      <c r="B169" s="38"/>
      <c r="C169" s="39"/>
      <c r="D169" s="238" t="s">
        <v>142</v>
      </c>
      <c r="E169" s="39"/>
      <c r="F169" s="239" t="s">
        <v>219</v>
      </c>
      <c r="G169" s="39"/>
      <c r="H169" s="39"/>
      <c r="I169" s="240"/>
      <c r="J169" s="39"/>
      <c r="K169" s="39"/>
      <c r="L169" s="43"/>
      <c r="M169" s="241"/>
      <c r="N169" s="242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142</v>
      </c>
      <c r="AU169" s="16" t="s">
        <v>87</v>
      </c>
    </row>
    <row r="170" s="2" customFormat="1">
      <c r="A170" s="37"/>
      <c r="B170" s="38"/>
      <c r="C170" s="225" t="s">
        <v>220</v>
      </c>
      <c r="D170" s="225" t="s">
        <v>135</v>
      </c>
      <c r="E170" s="226" t="s">
        <v>221</v>
      </c>
      <c r="F170" s="227" t="s">
        <v>222</v>
      </c>
      <c r="G170" s="228" t="s">
        <v>138</v>
      </c>
      <c r="H170" s="229">
        <v>0.014999999999999999</v>
      </c>
      <c r="I170" s="230"/>
      <c r="J170" s="231">
        <f>ROUND(I170*H170,2)</f>
        <v>0</v>
      </c>
      <c r="K170" s="227" t="s">
        <v>139</v>
      </c>
      <c r="L170" s="43"/>
      <c r="M170" s="232" t="s">
        <v>1</v>
      </c>
      <c r="N170" s="233" t="s">
        <v>43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140</v>
      </c>
      <c r="AT170" s="236" t="s">
        <v>135</v>
      </c>
      <c r="AU170" s="236" t="s">
        <v>87</v>
      </c>
      <c r="AY170" s="16" t="s">
        <v>132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85</v>
      </c>
      <c r="BK170" s="237">
        <f>ROUND(I170*H170,2)</f>
        <v>0</v>
      </c>
      <c r="BL170" s="16" t="s">
        <v>140</v>
      </c>
      <c r="BM170" s="236" t="s">
        <v>223</v>
      </c>
    </row>
    <row r="171" s="2" customFormat="1">
      <c r="A171" s="37"/>
      <c r="B171" s="38"/>
      <c r="C171" s="39"/>
      <c r="D171" s="238" t="s">
        <v>142</v>
      </c>
      <c r="E171" s="39"/>
      <c r="F171" s="239" t="s">
        <v>224</v>
      </c>
      <c r="G171" s="39"/>
      <c r="H171" s="39"/>
      <c r="I171" s="240"/>
      <c r="J171" s="39"/>
      <c r="K171" s="39"/>
      <c r="L171" s="43"/>
      <c r="M171" s="241"/>
      <c r="N171" s="242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142</v>
      </c>
      <c r="AU171" s="16" t="s">
        <v>87</v>
      </c>
    </row>
    <row r="172" s="2" customFormat="1">
      <c r="A172" s="37"/>
      <c r="B172" s="38"/>
      <c r="C172" s="39"/>
      <c r="D172" s="238" t="s">
        <v>144</v>
      </c>
      <c r="E172" s="39"/>
      <c r="F172" s="243" t="s">
        <v>225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144</v>
      </c>
      <c r="AU172" s="16" t="s">
        <v>87</v>
      </c>
    </row>
    <row r="173" s="2" customFormat="1">
      <c r="A173" s="37"/>
      <c r="B173" s="38"/>
      <c r="C173" s="225" t="s">
        <v>226</v>
      </c>
      <c r="D173" s="225" t="s">
        <v>135</v>
      </c>
      <c r="E173" s="226" t="s">
        <v>227</v>
      </c>
      <c r="F173" s="227" t="s">
        <v>228</v>
      </c>
      <c r="G173" s="228" t="s">
        <v>138</v>
      </c>
      <c r="H173" s="229">
        <v>1.5209999999999999</v>
      </c>
      <c r="I173" s="230"/>
      <c r="J173" s="231">
        <f>ROUND(I173*H173,2)</f>
        <v>0</v>
      </c>
      <c r="K173" s="227" t="s">
        <v>139</v>
      </c>
      <c r="L173" s="43"/>
      <c r="M173" s="232" t="s">
        <v>1</v>
      </c>
      <c r="N173" s="233" t="s">
        <v>43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140</v>
      </c>
      <c r="AT173" s="236" t="s">
        <v>135</v>
      </c>
      <c r="AU173" s="236" t="s">
        <v>87</v>
      </c>
      <c r="AY173" s="16" t="s">
        <v>132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85</v>
      </c>
      <c r="BK173" s="237">
        <f>ROUND(I173*H173,2)</f>
        <v>0</v>
      </c>
      <c r="BL173" s="16" t="s">
        <v>140</v>
      </c>
      <c r="BM173" s="236" t="s">
        <v>229</v>
      </c>
    </row>
    <row r="174" s="2" customFormat="1">
      <c r="A174" s="37"/>
      <c r="B174" s="38"/>
      <c r="C174" s="39"/>
      <c r="D174" s="238" t="s">
        <v>142</v>
      </c>
      <c r="E174" s="39"/>
      <c r="F174" s="239" t="s">
        <v>230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142</v>
      </c>
      <c r="AU174" s="16" t="s">
        <v>87</v>
      </c>
    </row>
    <row r="175" s="2" customFormat="1">
      <c r="A175" s="37"/>
      <c r="B175" s="38"/>
      <c r="C175" s="39"/>
      <c r="D175" s="238" t="s">
        <v>144</v>
      </c>
      <c r="E175" s="39"/>
      <c r="F175" s="243" t="s">
        <v>231</v>
      </c>
      <c r="G175" s="39"/>
      <c r="H175" s="39"/>
      <c r="I175" s="240"/>
      <c r="J175" s="39"/>
      <c r="K175" s="39"/>
      <c r="L175" s="43"/>
      <c r="M175" s="241"/>
      <c r="N175" s="242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144</v>
      </c>
      <c r="AU175" s="16" t="s">
        <v>87</v>
      </c>
    </row>
    <row r="176" s="13" customFormat="1">
      <c r="A176" s="13"/>
      <c r="B176" s="244"/>
      <c r="C176" s="245"/>
      <c r="D176" s="238" t="s">
        <v>150</v>
      </c>
      <c r="E176" s="246" t="s">
        <v>1</v>
      </c>
      <c r="F176" s="247" t="s">
        <v>232</v>
      </c>
      <c r="G176" s="245"/>
      <c r="H176" s="248">
        <v>1.5209999999999999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150</v>
      </c>
      <c r="AU176" s="254" t="s">
        <v>87</v>
      </c>
      <c r="AV176" s="13" t="s">
        <v>87</v>
      </c>
      <c r="AW176" s="13" t="s">
        <v>34</v>
      </c>
      <c r="AX176" s="13" t="s">
        <v>85</v>
      </c>
      <c r="AY176" s="254" t="s">
        <v>132</v>
      </c>
    </row>
    <row r="177" s="2" customFormat="1">
      <c r="A177" s="37"/>
      <c r="B177" s="38"/>
      <c r="C177" s="225" t="s">
        <v>8</v>
      </c>
      <c r="D177" s="225" t="s">
        <v>135</v>
      </c>
      <c r="E177" s="226" t="s">
        <v>233</v>
      </c>
      <c r="F177" s="227" t="s">
        <v>234</v>
      </c>
      <c r="G177" s="228" t="s">
        <v>164</v>
      </c>
      <c r="H177" s="229">
        <v>15</v>
      </c>
      <c r="I177" s="230"/>
      <c r="J177" s="231">
        <f>ROUND(I177*H177,2)</f>
        <v>0</v>
      </c>
      <c r="K177" s="227" t="s">
        <v>139</v>
      </c>
      <c r="L177" s="43"/>
      <c r="M177" s="232" t="s">
        <v>1</v>
      </c>
      <c r="N177" s="233" t="s">
        <v>43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140</v>
      </c>
      <c r="AT177" s="236" t="s">
        <v>135</v>
      </c>
      <c r="AU177" s="236" t="s">
        <v>87</v>
      </c>
      <c r="AY177" s="16" t="s">
        <v>132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85</v>
      </c>
      <c r="BK177" s="237">
        <f>ROUND(I177*H177,2)</f>
        <v>0</v>
      </c>
      <c r="BL177" s="16" t="s">
        <v>140</v>
      </c>
      <c r="BM177" s="236" t="s">
        <v>235</v>
      </c>
    </row>
    <row r="178" s="2" customFormat="1">
      <c r="A178" s="37"/>
      <c r="B178" s="38"/>
      <c r="C178" s="39"/>
      <c r="D178" s="238" t="s">
        <v>142</v>
      </c>
      <c r="E178" s="39"/>
      <c r="F178" s="239" t="s">
        <v>236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142</v>
      </c>
      <c r="AU178" s="16" t="s">
        <v>87</v>
      </c>
    </row>
    <row r="179" s="2" customFormat="1">
      <c r="A179" s="37"/>
      <c r="B179" s="38"/>
      <c r="C179" s="39"/>
      <c r="D179" s="238" t="s">
        <v>144</v>
      </c>
      <c r="E179" s="39"/>
      <c r="F179" s="243" t="s">
        <v>237</v>
      </c>
      <c r="G179" s="39"/>
      <c r="H179" s="39"/>
      <c r="I179" s="240"/>
      <c r="J179" s="39"/>
      <c r="K179" s="39"/>
      <c r="L179" s="43"/>
      <c r="M179" s="241"/>
      <c r="N179" s="24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144</v>
      </c>
      <c r="AU179" s="16" t="s">
        <v>87</v>
      </c>
    </row>
    <row r="180" s="13" customFormat="1">
      <c r="A180" s="13"/>
      <c r="B180" s="244"/>
      <c r="C180" s="245"/>
      <c r="D180" s="238" t="s">
        <v>150</v>
      </c>
      <c r="E180" s="246" t="s">
        <v>1</v>
      </c>
      <c r="F180" s="247" t="s">
        <v>238</v>
      </c>
      <c r="G180" s="245"/>
      <c r="H180" s="248">
        <v>15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150</v>
      </c>
      <c r="AU180" s="254" t="s">
        <v>87</v>
      </c>
      <c r="AV180" s="13" t="s">
        <v>87</v>
      </c>
      <c r="AW180" s="13" t="s">
        <v>34</v>
      </c>
      <c r="AX180" s="13" t="s">
        <v>85</v>
      </c>
      <c r="AY180" s="254" t="s">
        <v>132</v>
      </c>
    </row>
    <row r="181" s="2" customFormat="1">
      <c r="A181" s="37"/>
      <c r="B181" s="38"/>
      <c r="C181" s="225" t="s">
        <v>239</v>
      </c>
      <c r="D181" s="225" t="s">
        <v>135</v>
      </c>
      <c r="E181" s="226" t="s">
        <v>240</v>
      </c>
      <c r="F181" s="227" t="s">
        <v>241</v>
      </c>
      <c r="G181" s="228" t="s">
        <v>242</v>
      </c>
      <c r="H181" s="229">
        <v>112</v>
      </c>
      <c r="I181" s="230"/>
      <c r="J181" s="231">
        <f>ROUND(I181*H181,2)</f>
        <v>0</v>
      </c>
      <c r="K181" s="227" t="s">
        <v>139</v>
      </c>
      <c r="L181" s="43"/>
      <c r="M181" s="232" t="s">
        <v>1</v>
      </c>
      <c r="N181" s="233" t="s">
        <v>43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140</v>
      </c>
      <c r="AT181" s="236" t="s">
        <v>135</v>
      </c>
      <c r="AU181" s="236" t="s">
        <v>87</v>
      </c>
      <c r="AY181" s="16" t="s">
        <v>132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85</v>
      </c>
      <c r="BK181" s="237">
        <f>ROUND(I181*H181,2)</f>
        <v>0</v>
      </c>
      <c r="BL181" s="16" t="s">
        <v>140</v>
      </c>
      <c r="BM181" s="236" t="s">
        <v>243</v>
      </c>
    </row>
    <row r="182" s="2" customFormat="1">
      <c r="A182" s="37"/>
      <c r="B182" s="38"/>
      <c r="C182" s="39"/>
      <c r="D182" s="238" t="s">
        <v>142</v>
      </c>
      <c r="E182" s="39"/>
      <c r="F182" s="239" t="s">
        <v>244</v>
      </c>
      <c r="G182" s="39"/>
      <c r="H182" s="39"/>
      <c r="I182" s="240"/>
      <c r="J182" s="39"/>
      <c r="K182" s="39"/>
      <c r="L182" s="43"/>
      <c r="M182" s="241"/>
      <c r="N182" s="24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142</v>
      </c>
      <c r="AU182" s="16" t="s">
        <v>87</v>
      </c>
    </row>
    <row r="183" s="2" customFormat="1">
      <c r="A183" s="37"/>
      <c r="B183" s="38"/>
      <c r="C183" s="39"/>
      <c r="D183" s="238" t="s">
        <v>144</v>
      </c>
      <c r="E183" s="39"/>
      <c r="F183" s="243" t="s">
        <v>245</v>
      </c>
      <c r="G183" s="39"/>
      <c r="H183" s="39"/>
      <c r="I183" s="240"/>
      <c r="J183" s="39"/>
      <c r="K183" s="39"/>
      <c r="L183" s="43"/>
      <c r="M183" s="241"/>
      <c r="N183" s="242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144</v>
      </c>
      <c r="AU183" s="16" t="s">
        <v>87</v>
      </c>
    </row>
    <row r="184" s="2" customFormat="1" ht="44.25" customHeight="1">
      <c r="A184" s="37"/>
      <c r="B184" s="38"/>
      <c r="C184" s="225" t="s">
        <v>246</v>
      </c>
      <c r="D184" s="225" t="s">
        <v>135</v>
      </c>
      <c r="E184" s="226" t="s">
        <v>247</v>
      </c>
      <c r="F184" s="227" t="s">
        <v>248</v>
      </c>
      <c r="G184" s="228" t="s">
        <v>164</v>
      </c>
      <c r="H184" s="229">
        <v>3072</v>
      </c>
      <c r="I184" s="230"/>
      <c r="J184" s="231">
        <f>ROUND(I184*H184,2)</f>
        <v>0</v>
      </c>
      <c r="K184" s="227" t="s">
        <v>139</v>
      </c>
      <c r="L184" s="43"/>
      <c r="M184" s="232" t="s">
        <v>1</v>
      </c>
      <c r="N184" s="233" t="s">
        <v>43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140</v>
      </c>
      <c r="AT184" s="236" t="s">
        <v>135</v>
      </c>
      <c r="AU184" s="236" t="s">
        <v>87</v>
      </c>
      <c r="AY184" s="16" t="s">
        <v>132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85</v>
      </c>
      <c r="BK184" s="237">
        <f>ROUND(I184*H184,2)</f>
        <v>0</v>
      </c>
      <c r="BL184" s="16" t="s">
        <v>140</v>
      </c>
      <c r="BM184" s="236" t="s">
        <v>249</v>
      </c>
    </row>
    <row r="185" s="2" customFormat="1">
      <c r="A185" s="37"/>
      <c r="B185" s="38"/>
      <c r="C185" s="39"/>
      <c r="D185" s="238" t="s">
        <v>142</v>
      </c>
      <c r="E185" s="39"/>
      <c r="F185" s="239" t="s">
        <v>250</v>
      </c>
      <c r="G185" s="39"/>
      <c r="H185" s="39"/>
      <c r="I185" s="240"/>
      <c r="J185" s="39"/>
      <c r="K185" s="39"/>
      <c r="L185" s="43"/>
      <c r="M185" s="241"/>
      <c r="N185" s="24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142</v>
      </c>
      <c r="AU185" s="16" t="s">
        <v>87</v>
      </c>
    </row>
    <row r="186" s="2" customFormat="1">
      <c r="A186" s="37"/>
      <c r="B186" s="38"/>
      <c r="C186" s="39"/>
      <c r="D186" s="238" t="s">
        <v>144</v>
      </c>
      <c r="E186" s="39"/>
      <c r="F186" s="243" t="s">
        <v>251</v>
      </c>
      <c r="G186" s="39"/>
      <c r="H186" s="39"/>
      <c r="I186" s="240"/>
      <c r="J186" s="39"/>
      <c r="K186" s="39"/>
      <c r="L186" s="43"/>
      <c r="M186" s="241"/>
      <c r="N186" s="24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144</v>
      </c>
      <c r="AU186" s="16" t="s">
        <v>87</v>
      </c>
    </row>
    <row r="187" s="13" customFormat="1">
      <c r="A187" s="13"/>
      <c r="B187" s="244"/>
      <c r="C187" s="245"/>
      <c r="D187" s="238" t="s">
        <v>150</v>
      </c>
      <c r="E187" s="246" t="s">
        <v>1</v>
      </c>
      <c r="F187" s="247" t="s">
        <v>252</v>
      </c>
      <c r="G187" s="245"/>
      <c r="H187" s="248">
        <v>3072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150</v>
      </c>
      <c r="AU187" s="254" t="s">
        <v>87</v>
      </c>
      <c r="AV187" s="13" t="s">
        <v>87</v>
      </c>
      <c r="AW187" s="13" t="s">
        <v>34</v>
      </c>
      <c r="AX187" s="13" t="s">
        <v>85</v>
      </c>
      <c r="AY187" s="254" t="s">
        <v>132</v>
      </c>
    </row>
    <row r="188" s="2" customFormat="1">
      <c r="A188" s="37"/>
      <c r="B188" s="38"/>
      <c r="C188" s="225" t="s">
        <v>253</v>
      </c>
      <c r="D188" s="225" t="s">
        <v>135</v>
      </c>
      <c r="E188" s="226" t="s">
        <v>254</v>
      </c>
      <c r="F188" s="227" t="s">
        <v>255</v>
      </c>
      <c r="G188" s="228" t="s">
        <v>164</v>
      </c>
      <c r="H188" s="229">
        <v>29.850000000000001</v>
      </c>
      <c r="I188" s="230"/>
      <c r="J188" s="231">
        <f>ROUND(I188*H188,2)</f>
        <v>0</v>
      </c>
      <c r="K188" s="227" t="s">
        <v>139</v>
      </c>
      <c r="L188" s="43"/>
      <c r="M188" s="232" t="s">
        <v>1</v>
      </c>
      <c r="N188" s="233" t="s">
        <v>43</v>
      </c>
      <c r="O188" s="90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140</v>
      </c>
      <c r="AT188" s="236" t="s">
        <v>135</v>
      </c>
      <c r="AU188" s="236" t="s">
        <v>87</v>
      </c>
      <c r="AY188" s="16" t="s">
        <v>132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85</v>
      </c>
      <c r="BK188" s="237">
        <f>ROUND(I188*H188,2)</f>
        <v>0</v>
      </c>
      <c r="BL188" s="16" t="s">
        <v>140</v>
      </c>
      <c r="BM188" s="236" t="s">
        <v>256</v>
      </c>
    </row>
    <row r="189" s="2" customFormat="1">
      <c r="A189" s="37"/>
      <c r="B189" s="38"/>
      <c r="C189" s="39"/>
      <c r="D189" s="238" t="s">
        <v>142</v>
      </c>
      <c r="E189" s="39"/>
      <c r="F189" s="239" t="s">
        <v>257</v>
      </c>
      <c r="G189" s="39"/>
      <c r="H189" s="39"/>
      <c r="I189" s="240"/>
      <c r="J189" s="39"/>
      <c r="K189" s="39"/>
      <c r="L189" s="43"/>
      <c r="M189" s="241"/>
      <c r="N189" s="242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142</v>
      </c>
      <c r="AU189" s="16" t="s">
        <v>87</v>
      </c>
    </row>
    <row r="190" s="2" customFormat="1">
      <c r="A190" s="37"/>
      <c r="B190" s="38"/>
      <c r="C190" s="39"/>
      <c r="D190" s="238" t="s">
        <v>144</v>
      </c>
      <c r="E190" s="39"/>
      <c r="F190" s="243" t="s">
        <v>258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144</v>
      </c>
      <c r="AU190" s="16" t="s">
        <v>87</v>
      </c>
    </row>
    <row r="191" s="2" customFormat="1">
      <c r="A191" s="37"/>
      <c r="B191" s="38"/>
      <c r="C191" s="225" t="s">
        <v>259</v>
      </c>
      <c r="D191" s="225" t="s">
        <v>135</v>
      </c>
      <c r="E191" s="226" t="s">
        <v>260</v>
      </c>
      <c r="F191" s="227" t="s">
        <v>261</v>
      </c>
      <c r="G191" s="228" t="s">
        <v>164</v>
      </c>
      <c r="H191" s="229">
        <v>49.850000000000001</v>
      </c>
      <c r="I191" s="230"/>
      <c r="J191" s="231">
        <f>ROUND(I191*H191,2)</f>
        <v>0</v>
      </c>
      <c r="K191" s="227" t="s">
        <v>139</v>
      </c>
      <c r="L191" s="43"/>
      <c r="M191" s="232" t="s">
        <v>1</v>
      </c>
      <c r="N191" s="233" t="s">
        <v>43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140</v>
      </c>
      <c r="AT191" s="236" t="s">
        <v>135</v>
      </c>
      <c r="AU191" s="236" t="s">
        <v>87</v>
      </c>
      <c r="AY191" s="16" t="s">
        <v>132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85</v>
      </c>
      <c r="BK191" s="237">
        <f>ROUND(I191*H191,2)</f>
        <v>0</v>
      </c>
      <c r="BL191" s="16" t="s">
        <v>140</v>
      </c>
      <c r="BM191" s="236" t="s">
        <v>262</v>
      </c>
    </row>
    <row r="192" s="2" customFormat="1">
      <c r="A192" s="37"/>
      <c r="B192" s="38"/>
      <c r="C192" s="39"/>
      <c r="D192" s="238" t="s">
        <v>142</v>
      </c>
      <c r="E192" s="39"/>
      <c r="F192" s="239" t="s">
        <v>263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142</v>
      </c>
      <c r="AU192" s="16" t="s">
        <v>87</v>
      </c>
    </row>
    <row r="193" s="2" customFormat="1">
      <c r="A193" s="37"/>
      <c r="B193" s="38"/>
      <c r="C193" s="39"/>
      <c r="D193" s="238" t="s">
        <v>144</v>
      </c>
      <c r="E193" s="39"/>
      <c r="F193" s="243" t="s">
        <v>264</v>
      </c>
      <c r="G193" s="39"/>
      <c r="H193" s="39"/>
      <c r="I193" s="240"/>
      <c r="J193" s="39"/>
      <c r="K193" s="39"/>
      <c r="L193" s="43"/>
      <c r="M193" s="241"/>
      <c r="N193" s="242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144</v>
      </c>
      <c r="AU193" s="16" t="s">
        <v>87</v>
      </c>
    </row>
    <row r="194" s="2" customFormat="1" ht="21.75" customHeight="1">
      <c r="A194" s="37"/>
      <c r="B194" s="38"/>
      <c r="C194" s="225" t="s">
        <v>265</v>
      </c>
      <c r="D194" s="225" t="s">
        <v>135</v>
      </c>
      <c r="E194" s="226" t="s">
        <v>266</v>
      </c>
      <c r="F194" s="227" t="s">
        <v>267</v>
      </c>
      <c r="G194" s="228" t="s">
        <v>192</v>
      </c>
      <c r="H194" s="229">
        <v>1174.2159999999999</v>
      </c>
      <c r="I194" s="230"/>
      <c r="J194" s="231">
        <f>ROUND(I194*H194,2)</f>
        <v>0</v>
      </c>
      <c r="K194" s="227" t="s">
        <v>139</v>
      </c>
      <c r="L194" s="43"/>
      <c r="M194" s="232" t="s">
        <v>1</v>
      </c>
      <c r="N194" s="233" t="s">
        <v>43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268</v>
      </c>
      <c r="AT194" s="236" t="s">
        <v>135</v>
      </c>
      <c r="AU194" s="236" t="s">
        <v>87</v>
      </c>
      <c r="AY194" s="16" t="s">
        <v>132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85</v>
      </c>
      <c r="BK194" s="237">
        <f>ROUND(I194*H194,2)</f>
        <v>0</v>
      </c>
      <c r="BL194" s="16" t="s">
        <v>268</v>
      </c>
      <c r="BM194" s="236" t="s">
        <v>269</v>
      </c>
    </row>
    <row r="195" s="2" customFormat="1">
      <c r="A195" s="37"/>
      <c r="B195" s="38"/>
      <c r="C195" s="39"/>
      <c r="D195" s="238" t="s">
        <v>142</v>
      </c>
      <c r="E195" s="39"/>
      <c r="F195" s="239" t="s">
        <v>270</v>
      </c>
      <c r="G195" s="39"/>
      <c r="H195" s="39"/>
      <c r="I195" s="240"/>
      <c r="J195" s="39"/>
      <c r="K195" s="39"/>
      <c r="L195" s="43"/>
      <c r="M195" s="241"/>
      <c r="N195" s="242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142</v>
      </c>
      <c r="AU195" s="16" t="s">
        <v>87</v>
      </c>
    </row>
    <row r="196" s="13" customFormat="1">
      <c r="A196" s="13"/>
      <c r="B196" s="244"/>
      <c r="C196" s="245"/>
      <c r="D196" s="238" t="s">
        <v>150</v>
      </c>
      <c r="E196" s="246" t="s">
        <v>1</v>
      </c>
      <c r="F196" s="247" t="s">
        <v>271</v>
      </c>
      <c r="G196" s="245"/>
      <c r="H196" s="248">
        <v>1174.2159999999999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150</v>
      </c>
      <c r="AU196" s="254" t="s">
        <v>87</v>
      </c>
      <c r="AV196" s="13" t="s">
        <v>87</v>
      </c>
      <c r="AW196" s="13" t="s">
        <v>34</v>
      </c>
      <c r="AX196" s="13" t="s">
        <v>85</v>
      </c>
      <c r="AY196" s="254" t="s">
        <v>132</v>
      </c>
    </row>
    <row r="197" s="2" customFormat="1" ht="16.5" customHeight="1">
      <c r="A197" s="37"/>
      <c r="B197" s="38"/>
      <c r="C197" s="225" t="s">
        <v>7</v>
      </c>
      <c r="D197" s="225" t="s">
        <v>135</v>
      </c>
      <c r="E197" s="226" t="s">
        <v>272</v>
      </c>
      <c r="F197" s="227" t="s">
        <v>273</v>
      </c>
      <c r="G197" s="228" t="s">
        <v>192</v>
      </c>
      <c r="H197" s="229">
        <v>0.5</v>
      </c>
      <c r="I197" s="230"/>
      <c r="J197" s="231">
        <f>ROUND(I197*H197,2)</f>
        <v>0</v>
      </c>
      <c r="K197" s="227" t="s">
        <v>139</v>
      </c>
      <c r="L197" s="43"/>
      <c r="M197" s="232" t="s">
        <v>1</v>
      </c>
      <c r="N197" s="233" t="s">
        <v>43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268</v>
      </c>
      <c r="AT197" s="236" t="s">
        <v>135</v>
      </c>
      <c r="AU197" s="236" t="s">
        <v>87</v>
      </c>
      <c r="AY197" s="16" t="s">
        <v>132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85</v>
      </c>
      <c r="BK197" s="237">
        <f>ROUND(I197*H197,2)</f>
        <v>0</v>
      </c>
      <c r="BL197" s="16" t="s">
        <v>268</v>
      </c>
      <c r="BM197" s="236" t="s">
        <v>274</v>
      </c>
    </row>
    <row r="198" s="2" customFormat="1">
      <c r="A198" s="37"/>
      <c r="B198" s="38"/>
      <c r="C198" s="39"/>
      <c r="D198" s="238" t="s">
        <v>142</v>
      </c>
      <c r="E198" s="39"/>
      <c r="F198" s="239" t="s">
        <v>275</v>
      </c>
      <c r="G198" s="39"/>
      <c r="H198" s="39"/>
      <c r="I198" s="240"/>
      <c r="J198" s="39"/>
      <c r="K198" s="39"/>
      <c r="L198" s="43"/>
      <c r="M198" s="241"/>
      <c r="N198" s="24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142</v>
      </c>
      <c r="AU198" s="16" t="s">
        <v>87</v>
      </c>
    </row>
    <row r="199" s="2" customFormat="1" ht="16.5" customHeight="1">
      <c r="A199" s="37"/>
      <c r="B199" s="38"/>
      <c r="C199" s="225" t="s">
        <v>276</v>
      </c>
      <c r="D199" s="225" t="s">
        <v>135</v>
      </c>
      <c r="E199" s="226" t="s">
        <v>277</v>
      </c>
      <c r="F199" s="227" t="s">
        <v>278</v>
      </c>
      <c r="G199" s="228" t="s">
        <v>192</v>
      </c>
      <c r="H199" s="229">
        <v>2348.431</v>
      </c>
      <c r="I199" s="230"/>
      <c r="J199" s="231">
        <f>ROUND(I199*H199,2)</f>
        <v>0</v>
      </c>
      <c r="K199" s="227" t="s">
        <v>139</v>
      </c>
      <c r="L199" s="43"/>
      <c r="M199" s="232" t="s">
        <v>1</v>
      </c>
      <c r="N199" s="233" t="s">
        <v>43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268</v>
      </c>
      <c r="AT199" s="236" t="s">
        <v>135</v>
      </c>
      <c r="AU199" s="236" t="s">
        <v>87</v>
      </c>
      <c r="AY199" s="16" t="s">
        <v>132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85</v>
      </c>
      <c r="BK199" s="237">
        <f>ROUND(I199*H199,2)</f>
        <v>0</v>
      </c>
      <c r="BL199" s="16" t="s">
        <v>268</v>
      </c>
      <c r="BM199" s="236" t="s">
        <v>279</v>
      </c>
    </row>
    <row r="200" s="2" customFormat="1">
      <c r="A200" s="37"/>
      <c r="B200" s="38"/>
      <c r="C200" s="39"/>
      <c r="D200" s="238" t="s">
        <v>142</v>
      </c>
      <c r="E200" s="39"/>
      <c r="F200" s="239" t="s">
        <v>280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142</v>
      </c>
      <c r="AU200" s="16" t="s">
        <v>87</v>
      </c>
    </row>
    <row r="201" s="13" customFormat="1">
      <c r="A201" s="13"/>
      <c r="B201" s="244"/>
      <c r="C201" s="245"/>
      <c r="D201" s="238" t="s">
        <v>150</v>
      </c>
      <c r="E201" s="246" t="s">
        <v>1</v>
      </c>
      <c r="F201" s="247" t="s">
        <v>281</v>
      </c>
      <c r="G201" s="245"/>
      <c r="H201" s="248">
        <v>2348.431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150</v>
      </c>
      <c r="AU201" s="254" t="s">
        <v>87</v>
      </c>
      <c r="AV201" s="13" t="s">
        <v>87</v>
      </c>
      <c r="AW201" s="13" t="s">
        <v>34</v>
      </c>
      <c r="AX201" s="13" t="s">
        <v>85</v>
      </c>
      <c r="AY201" s="254" t="s">
        <v>132</v>
      </c>
    </row>
    <row r="202" s="2" customFormat="1" ht="21.75" customHeight="1">
      <c r="A202" s="37"/>
      <c r="B202" s="38"/>
      <c r="C202" s="225" t="s">
        <v>282</v>
      </c>
      <c r="D202" s="225" t="s">
        <v>135</v>
      </c>
      <c r="E202" s="226" t="s">
        <v>283</v>
      </c>
      <c r="F202" s="227" t="s">
        <v>284</v>
      </c>
      <c r="G202" s="228" t="s">
        <v>164</v>
      </c>
      <c r="H202" s="229">
        <v>266.5</v>
      </c>
      <c r="I202" s="230"/>
      <c r="J202" s="231">
        <f>ROUND(I202*H202,2)</f>
        <v>0</v>
      </c>
      <c r="K202" s="227" t="s">
        <v>139</v>
      </c>
      <c r="L202" s="43"/>
      <c r="M202" s="232" t="s">
        <v>1</v>
      </c>
      <c r="N202" s="233" t="s">
        <v>43</v>
      </c>
      <c r="O202" s="90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140</v>
      </c>
      <c r="AT202" s="236" t="s">
        <v>135</v>
      </c>
      <c r="AU202" s="236" t="s">
        <v>87</v>
      </c>
      <c r="AY202" s="16" t="s">
        <v>132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85</v>
      </c>
      <c r="BK202" s="237">
        <f>ROUND(I202*H202,2)</f>
        <v>0</v>
      </c>
      <c r="BL202" s="16" t="s">
        <v>140</v>
      </c>
      <c r="BM202" s="236" t="s">
        <v>285</v>
      </c>
    </row>
    <row r="203" s="2" customFormat="1">
      <c r="A203" s="37"/>
      <c r="B203" s="38"/>
      <c r="C203" s="39"/>
      <c r="D203" s="238" t="s">
        <v>142</v>
      </c>
      <c r="E203" s="39"/>
      <c r="F203" s="239" t="s">
        <v>286</v>
      </c>
      <c r="G203" s="39"/>
      <c r="H203" s="39"/>
      <c r="I203" s="240"/>
      <c r="J203" s="39"/>
      <c r="K203" s="39"/>
      <c r="L203" s="43"/>
      <c r="M203" s="241"/>
      <c r="N203" s="242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142</v>
      </c>
      <c r="AU203" s="16" t="s">
        <v>87</v>
      </c>
    </row>
    <row r="204" s="2" customFormat="1">
      <c r="A204" s="37"/>
      <c r="B204" s="38"/>
      <c r="C204" s="39"/>
      <c r="D204" s="238" t="s">
        <v>144</v>
      </c>
      <c r="E204" s="39"/>
      <c r="F204" s="243" t="s">
        <v>287</v>
      </c>
      <c r="G204" s="39"/>
      <c r="H204" s="39"/>
      <c r="I204" s="240"/>
      <c r="J204" s="39"/>
      <c r="K204" s="39"/>
      <c r="L204" s="43"/>
      <c r="M204" s="241"/>
      <c r="N204" s="24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144</v>
      </c>
      <c r="AU204" s="16" t="s">
        <v>87</v>
      </c>
    </row>
    <row r="205" s="2" customFormat="1" ht="21.75" customHeight="1">
      <c r="A205" s="37"/>
      <c r="B205" s="38"/>
      <c r="C205" s="225" t="s">
        <v>288</v>
      </c>
      <c r="D205" s="225" t="s">
        <v>135</v>
      </c>
      <c r="E205" s="226" t="s">
        <v>289</v>
      </c>
      <c r="F205" s="227" t="s">
        <v>290</v>
      </c>
      <c r="G205" s="228" t="s">
        <v>164</v>
      </c>
      <c r="H205" s="229">
        <v>266.5</v>
      </c>
      <c r="I205" s="230"/>
      <c r="J205" s="231">
        <f>ROUND(I205*H205,2)</f>
        <v>0</v>
      </c>
      <c r="K205" s="227" t="s">
        <v>139</v>
      </c>
      <c r="L205" s="43"/>
      <c r="M205" s="232" t="s">
        <v>1</v>
      </c>
      <c r="N205" s="233" t="s">
        <v>43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140</v>
      </c>
      <c r="AT205" s="236" t="s">
        <v>135</v>
      </c>
      <c r="AU205" s="236" t="s">
        <v>87</v>
      </c>
      <c r="AY205" s="16" t="s">
        <v>132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85</v>
      </c>
      <c r="BK205" s="237">
        <f>ROUND(I205*H205,2)</f>
        <v>0</v>
      </c>
      <c r="BL205" s="16" t="s">
        <v>140</v>
      </c>
      <c r="BM205" s="236" t="s">
        <v>291</v>
      </c>
    </row>
    <row r="206" s="2" customFormat="1">
      <c r="A206" s="37"/>
      <c r="B206" s="38"/>
      <c r="C206" s="39"/>
      <c r="D206" s="238" t="s">
        <v>142</v>
      </c>
      <c r="E206" s="39"/>
      <c r="F206" s="239" t="s">
        <v>292</v>
      </c>
      <c r="G206" s="39"/>
      <c r="H206" s="39"/>
      <c r="I206" s="240"/>
      <c r="J206" s="39"/>
      <c r="K206" s="39"/>
      <c r="L206" s="43"/>
      <c r="M206" s="241"/>
      <c r="N206" s="24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142</v>
      </c>
      <c r="AU206" s="16" t="s">
        <v>87</v>
      </c>
    </row>
    <row r="207" s="2" customFormat="1" ht="21.75" customHeight="1">
      <c r="A207" s="37"/>
      <c r="B207" s="38"/>
      <c r="C207" s="225" t="s">
        <v>293</v>
      </c>
      <c r="D207" s="225" t="s">
        <v>135</v>
      </c>
      <c r="E207" s="226" t="s">
        <v>294</v>
      </c>
      <c r="F207" s="227" t="s">
        <v>295</v>
      </c>
      <c r="G207" s="228" t="s">
        <v>164</v>
      </c>
      <c r="H207" s="229">
        <v>2.5</v>
      </c>
      <c r="I207" s="230"/>
      <c r="J207" s="231">
        <f>ROUND(I207*H207,2)</f>
        <v>0</v>
      </c>
      <c r="K207" s="227" t="s">
        <v>139</v>
      </c>
      <c r="L207" s="43"/>
      <c r="M207" s="232" t="s">
        <v>1</v>
      </c>
      <c r="N207" s="233" t="s">
        <v>43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140</v>
      </c>
      <c r="AT207" s="236" t="s">
        <v>135</v>
      </c>
      <c r="AU207" s="236" t="s">
        <v>87</v>
      </c>
      <c r="AY207" s="16" t="s">
        <v>132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85</v>
      </c>
      <c r="BK207" s="237">
        <f>ROUND(I207*H207,2)</f>
        <v>0</v>
      </c>
      <c r="BL207" s="16" t="s">
        <v>140</v>
      </c>
      <c r="BM207" s="236" t="s">
        <v>296</v>
      </c>
    </row>
    <row r="208" s="2" customFormat="1">
      <c r="A208" s="37"/>
      <c r="B208" s="38"/>
      <c r="C208" s="39"/>
      <c r="D208" s="238" t="s">
        <v>142</v>
      </c>
      <c r="E208" s="39"/>
      <c r="F208" s="239" t="s">
        <v>297</v>
      </c>
      <c r="G208" s="39"/>
      <c r="H208" s="39"/>
      <c r="I208" s="240"/>
      <c r="J208" s="39"/>
      <c r="K208" s="39"/>
      <c r="L208" s="43"/>
      <c r="M208" s="241"/>
      <c r="N208" s="24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142</v>
      </c>
      <c r="AU208" s="16" t="s">
        <v>87</v>
      </c>
    </row>
    <row r="209" s="2" customFormat="1" ht="16.5" customHeight="1">
      <c r="A209" s="37"/>
      <c r="B209" s="38"/>
      <c r="C209" s="225" t="s">
        <v>298</v>
      </c>
      <c r="D209" s="225" t="s">
        <v>135</v>
      </c>
      <c r="E209" s="226" t="s">
        <v>299</v>
      </c>
      <c r="F209" s="227" t="s">
        <v>300</v>
      </c>
      <c r="G209" s="228" t="s">
        <v>164</v>
      </c>
      <c r="H209" s="229">
        <v>32</v>
      </c>
      <c r="I209" s="230"/>
      <c r="J209" s="231">
        <f>ROUND(I209*H209,2)</f>
        <v>0</v>
      </c>
      <c r="K209" s="227" t="s">
        <v>139</v>
      </c>
      <c r="L209" s="43"/>
      <c r="M209" s="232" t="s">
        <v>1</v>
      </c>
      <c r="N209" s="233" t="s">
        <v>43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140</v>
      </c>
      <c r="AT209" s="236" t="s">
        <v>135</v>
      </c>
      <c r="AU209" s="236" t="s">
        <v>87</v>
      </c>
      <c r="AY209" s="16" t="s">
        <v>132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85</v>
      </c>
      <c r="BK209" s="237">
        <f>ROUND(I209*H209,2)</f>
        <v>0</v>
      </c>
      <c r="BL209" s="16" t="s">
        <v>140</v>
      </c>
      <c r="BM209" s="236" t="s">
        <v>301</v>
      </c>
    </row>
    <row r="210" s="2" customFormat="1">
      <c r="A210" s="37"/>
      <c r="B210" s="38"/>
      <c r="C210" s="39"/>
      <c r="D210" s="238" t="s">
        <v>142</v>
      </c>
      <c r="E210" s="39"/>
      <c r="F210" s="239" t="s">
        <v>302</v>
      </c>
      <c r="G210" s="39"/>
      <c r="H210" s="39"/>
      <c r="I210" s="240"/>
      <c r="J210" s="39"/>
      <c r="K210" s="39"/>
      <c r="L210" s="43"/>
      <c r="M210" s="241"/>
      <c r="N210" s="24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142</v>
      </c>
      <c r="AU210" s="16" t="s">
        <v>87</v>
      </c>
    </row>
    <row r="211" s="2" customFormat="1" ht="16.5" customHeight="1">
      <c r="A211" s="37"/>
      <c r="B211" s="38"/>
      <c r="C211" s="225" t="s">
        <v>303</v>
      </c>
      <c r="D211" s="225" t="s">
        <v>135</v>
      </c>
      <c r="E211" s="226" t="s">
        <v>304</v>
      </c>
      <c r="F211" s="227" t="s">
        <v>305</v>
      </c>
      <c r="G211" s="228" t="s">
        <v>306</v>
      </c>
      <c r="H211" s="229">
        <v>1</v>
      </c>
      <c r="I211" s="230"/>
      <c r="J211" s="231">
        <f>ROUND(I211*H211,2)</f>
        <v>0</v>
      </c>
      <c r="K211" s="227" t="s">
        <v>139</v>
      </c>
      <c r="L211" s="43"/>
      <c r="M211" s="232" t="s">
        <v>1</v>
      </c>
      <c r="N211" s="233" t="s">
        <v>43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140</v>
      </c>
      <c r="AT211" s="236" t="s">
        <v>135</v>
      </c>
      <c r="AU211" s="236" t="s">
        <v>87</v>
      </c>
      <c r="AY211" s="16" t="s">
        <v>132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85</v>
      </c>
      <c r="BK211" s="237">
        <f>ROUND(I211*H211,2)</f>
        <v>0</v>
      </c>
      <c r="BL211" s="16" t="s">
        <v>140</v>
      </c>
      <c r="BM211" s="236" t="s">
        <v>307</v>
      </c>
    </row>
    <row r="212" s="2" customFormat="1">
      <c r="A212" s="37"/>
      <c r="B212" s="38"/>
      <c r="C212" s="39"/>
      <c r="D212" s="238" t="s">
        <v>142</v>
      </c>
      <c r="E212" s="39"/>
      <c r="F212" s="239" t="s">
        <v>308</v>
      </c>
      <c r="G212" s="39"/>
      <c r="H212" s="39"/>
      <c r="I212" s="240"/>
      <c r="J212" s="39"/>
      <c r="K212" s="39"/>
      <c r="L212" s="43"/>
      <c r="M212" s="241"/>
      <c r="N212" s="24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142</v>
      </c>
      <c r="AU212" s="16" t="s">
        <v>87</v>
      </c>
    </row>
    <row r="213" s="2" customFormat="1" ht="16.5" customHeight="1">
      <c r="A213" s="37"/>
      <c r="B213" s="38"/>
      <c r="C213" s="225" t="s">
        <v>309</v>
      </c>
      <c r="D213" s="225" t="s">
        <v>135</v>
      </c>
      <c r="E213" s="226" t="s">
        <v>310</v>
      </c>
      <c r="F213" s="227" t="s">
        <v>311</v>
      </c>
      <c r="G213" s="228" t="s">
        <v>306</v>
      </c>
      <c r="H213" s="229">
        <v>1</v>
      </c>
      <c r="I213" s="230"/>
      <c r="J213" s="231">
        <f>ROUND(I213*H213,2)</f>
        <v>0</v>
      </c>
      <c r="K213" s="227" t="s">
        <v>139</v>
      </c>
      <c r="L213" s="43"/>
      <c r="M213" s="232" t="s">
        <v>1</v>
      </c>
      <c r="N213" s="233" t="s">
        <v>43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140</v>
      </c>
      <c r="AT213" s="236" t="s">
        <v>135</v>
      </c>
      <c r="AU213" s="236" t="s">
        <v>87</v>
      </c>
      <c r="AY213" s="16" t="s">
        <v>132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85</v>
      </c>
      <c r="BK213" s="237">
        <f>ROUND(I213*H213,2)</f>
        <v>0</v>
      </c>
      <c r="BL213" s="16" t="s">
        <v>140</v>
      </c>
      <c r="BM213" s="236" t="s">
        <v>312</v>
      </c>
    </row>
    <row r="214" s="2" customFormat="1">
      <c r="A214" s="37"/>
      <c r="B214" s="38"/>
      <c r="C214" s="39"/>
      <c r="D214" s="238" t="s">
        <v>142</v>
      </c>
      <c r="E214" s="39"/>
      <c r="F214" s="239" t="s">
        <v>313</v>
      </c>
      <c r="G214" s="39"/>
      <c r="H214" s="39"/>
      <c r="I214" s="240"/>
      <c r="J214" s="39"/>
      <c r="K214" s="39"/>
      <c r="L214" s="43"/>
      <c r="M214" s="241"/>
      <c r="N214" s="24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142</v>
      </c>
      <c r="AU214" s="16" t="s">
        <v>87</v>
      </c>
    </row>
    <row r="215" s="2" customFormat="1">
      <c r="A215" s="37"/>
      <c r="B215" s="38"/>
      <c r="C215" s="225" t="s">
        <v>314</v>
      </c>
      <c r="D215" s="225" t="s">
        <v>135</v>
      </c>
      <c r="E215" s="226" t="s">
        <v>315</v>
      </c>
      <c r="F215" s="227" t="s">
        <v>316</v>
      </c>
      <c r="G215" s="228" t="s">
        <v>306</v>
      </c>
      <c r="H215" s="229">
        <v>1</v>
      </c>
      <c r="I215" s="230"/>
      <c r="J215" s="231">
        <f>ROUND(I215*H215,2)</f>
        <v>0</v>
      </c>
      <c r="K215" s="227" t="s">
        <v>139</v>
      </c>
      <c r="L215" s="43"/>
      <c r="M215" s="232" t="s">
        <v>1</v>
      </c>
      <c r="N215" s="233" t="s">
        <v>43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140</v>
      </c>
      <c r="AT215" s="236" t="s">
        <v>135</v>
      </c>
      <c r="AU215" s="236" t="s">
        <v>87</v>
      </c>
      <c r="AY215" s="16" t="s">
        <v>132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85</v>
      </c>
      <c r="BK215" s="237">
        <f>ROUND(I215*H215,2)</f>
        <v>0</v>
      </c>
      <c r="BL215" s="16" t="s">
        <v>140</v>
      </c>
      <c r="BM215" s="236" t="s">
        <v>317</v>
      </c>
    </row>
    <row r="216" s="2" customFormat="1">
      <c r="A216" s="37"/>
      <c r="B216" s="38"/>
      <c r="C216" s="39"/>
      <c r="D216" s="238" t="s">
        <v>142</v>
      </c>
      <c r="E216" s="39"/>
      <c r="F216" s="239" t="s">
        <v>318</v>
      </c>
      <c r="G216" s="39"/>
      <c r="H216" s="39"/>
      <c r="I216" s="240"/>
      <c r="J216" s="39"/>
      <c r="K216" s="39"/>
      <c r="L216" s="43"/>
      <c r="M216" s="241"/>
      <c r="N216" s="24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142</v>
      </c>
      <c r="AU216" s="16" t="s">
        <v>87</v>
      </c>
    </row>
    <row r="217" s="2" customFormat="1">
      <c r="A217" s="37"/>
      <c r="B217" s="38"/>
      <c r="C217" s="39"/>
      <c r="D217" s="238" t="s">
        <v>144</v>
      </c>
      <c r="E217" s="39"/>
      <c r="F217" s="243" t="s">
        <v>319</v>
      </c>
      <c r="G217" s="39"/>
      <c r="H217" s="39"/>
      <c r="I217" s="240"/>
      <c r="J217" s="39"/>
      <c r="K217" s="39"/>
      <c r="L217" s="43"/>
      <c r="M217" s="241"/>
      <c r="N217" s="242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144</v>
      </c>
      <c r="AU217" s="16" t="s">
        <v>87</v>
      </c>
    </row>
    <row r="218" s="2" customFormat="1" ht="16.5" customHeight="1">
      <c r="A218" s="37"/>
      <c r="B218" s="38"/>
      <c r="C218" s="225" t="s">
        <v>320</v>
      </c>
      <c r="D218" s="225" t="s">
        <v>135</v>
      </c>
      <c r="E218" s="226" t="s">
        <v>321</v>
      </c>
      <c r="F218" s="227" t="s">
        <v>322</v>
      </c>
      <c r="G218" s="228" t="s">
        <v>164</v>
      </c>
      <c r="H218" s="229">
        <v>77</v>
      </c>
      <c r="I218" s="230"/>
      <c r="J218" s="231">
        <f>ROUND(I218*H218,2)</f>
        <v>0</v>
      </c>
      <c r="K218" s="227" t="s">
        <v>139</v>
      </c>
      <c r="L218" s="43"/>
      <c r="M218" s="232" t="s">
        <v>1</v>
      </c>
      <c r="N218" s="233" t="s">
        <v>43</v>
      </c>
      <c r="O218" s="90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140</v>
      </c>
      <c r="AT218" s="236" t="s">
        <v>135</v>
      </c>
      <c r="AU218" s="236" t="s">
        <v>87</v>
      </c>
      <c r="AY218" s="16" t="s">
        <v>132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85</v>
      </c>
      <c r="BK218" s="237">
        <f>ROUND(I218*H218,2)</f>
        <v>0</v>
      </c>
      <c r="BL218" s="16" t="s">
        <v>140</v>
      </c>
      <c r="BM218" s="236" t="s">
        <v>323</v>
      </c>
    </row>
    <row r="219" s="2" customFormat="1">
      <c r="A219" s="37"/>
      <c r="B219" s="38"/>
      <c r="C219" s="39"/>
      <c r="D219" s="238" t="s">
        <v>142</v>
      </c>
      <c r="E219" s="39"/>
      <c r="F219" s="239" t="s">
        <v>324</v>
      </c>
      <c r="G219" s="39"/>
      <c r="H219" s="39"/>
      <c r="I219" s="240"/>
      <c r="J219" s="39"/>
      <c r="K219" s="39"/>
      <c r="L219" s="43"/>
      <c r="M219" s="241"/>
      <c r="N219" s="242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142</v>
      </c>
      <c r="AU219" s="16" t="s">
        <v>87</v>
      </c>
    </row>
    <row r="220" s="2" customFormat="1">
      <c r="A220" s="37"/>
      <c r="B220" s="38"/>
      <c r="C220" s="39"/>
      <c r="D220" s="238" t="s">
        <v>144</v>
      </c>
      <c r="E220" s="39"/>
      <c r="F220" s="243" t="s">
        <v>325</v>
      </c>
      <c r="G220" s="39"/>
      <c r="H220" s="39"/>
      <c r="I220" s="240"/>
      <c r="J220" s="39"/>
      <c r="K220" s="39"/>
      <c r="L220" s="43"/>
      <c r="M220" s="241"/>
      <c r="N220" s="24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144</v>
      </c>
      <c r="AU220" s="16" t="s">
        <v>87</v>
      </c>
    </row>
    <row r="221" s="2" customFormat="1" ht="16.5" customHeight="1">
      <c r="A221" s="37"/>
      <c r="B221" s="38"/>
      <c r="C221" s="225" t="s">
        <v>326</v>
      </c>
      <c r="D221" s="225" t="s">
        <v>135</v>
      </c>
      <c r="E221" s="226" t="s">
        <v>327</v>
      </c>
      <c r="F221" s="227" t="s">
        <v>328</v>
      </c>
      <c r="G221" s="228" t="s">
        <v>164</v>
      </c>
      <c r="H221" s="229">
        <v>77</v>
      </c>
      <c r="I221" s="230"/>
      <c r="J221" s="231">
        <f>ROUND(I221*H221,2)</f>
        <v>0</v>
      </c>
      <c r="K221" s="227" t="s">
        <v>139</v>
      </c>
      <c r="L221" s="43"/>
      <c r="M221" s="232" t="s">
        <v>1</v>
      </c>
      <c r="N221" s="233" t="s">
        <v>43</v>
      </c>
      <c r="O221" s="90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140</v>
      </c>
      <c r="AT221" s="236" t="s">
        <v>135</v>
      </c>
      <c r="AU221" s="236" t="s">
        <v>87</v>
      </c>
      <c r="AY221" s="16" t="s">
        <v>132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85</v>
      </c>
      <c r="BK221" s="237">
        <f>ROUND(I221*H221,2)</f>
        <v>0</v>
      </c>
      <c r="BL221" s="16" t="s">
        <v>140</v>
      </c>
      <c r="BM221" s="236" t="s">
        <v>329</v>
      </c>
    </row>
    <row r="222" s="2" customFormat="1">
      <c r="A222" s="37"/>
      <c r="B222" s="38"/>
      <c r="C222" s="39"/>
      <c r="D222" s="238" t="s">
        <v>142</v>
      </c>
      <c r="E222" s="39"/>
      <c r="F222" s="239" t="s">
        <v>330</v>
      </c>
      <c r="G222" s="39"/>
      <c r="H222" s="39"/>
      <c r="I222" s="240"/>
      <c r="J222" s="39"/>
      <c r="K222" s="39"/>
      <c r="L222" s="43"/>
      <c r="M222" s="241"/>
      <c r="N222" s="24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142</v>
      </c>
      <c r="AU222" s="16" t="s">
        <v>87</v>
      </c>
    </row>
    <row r="223" s="2" customFormat="1">
      <c r="A223" s="37"/>
      <c r="B223" s="38"/>
      <c r="C223" s="39"/>
      <c r="D223" s="238" t="s">
        <v>144</v>
      </c>
      <c r="E223" s="39"/>
      <c r="F223" s="243" t="s">
        <v>325</v>
      </c>
      <c r="G223" s="39"/>
      <c r="H223" s="39"/>
      <c r="I223" s="240"/>
      <c r="J223" s="39"/>
      <c r="K223" s="39"/>
      <c r="L223" s="43"/>
      <c r="M223" s="241"/>
      <c r="N223" s="242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144</v>
      </c>
      <c r="AU223" s="16" t="s">
        <v>87</v>
      </c>
    </row>
    <row r="224" s="2" customFormat="1">
      <c r="A224" s="37"/>
      <c r="B224" s="38"/>
      <c r="C224" s="225" t="s">
        <v>331</v>
      </c>
      <c r="D224" s="225" t="s">
        <v>135</v>
      </c>
      <c r="E224" s="226" t="s">
        <v>332</v>
      </c>
      <c r="F224" s="227" t="s">
        <v>333</v>
      </c>
      <c r="G224" s="228" t="s">
        <v>306</v>
      </c>
      <c r="H224" s="229">
        <v>1</v>
      </c>
      <c r="I224" s="230"/>
      <c r="J224" s="231">
        <f>ROUND(I224*H224,2)</f>
        <v>0</v>
      </c>
      <c r="K224" s="227" t="s">
        <v>139</v>
      </c>
      <c r="L224" s="43"/>
      <c r="M224" s="232" t="s">
        <v>1</v>
      </c>
      <c r="N224" s="233" t="s">
        <v>43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140</v>
      </c>
      <c r="AT224" s="236" t="s">
        <v>135</v>
      </c>
      <c r="AU224" s="236" t="s">
        <v>87</v>
      </c>
      <c r="AY224" s="16" t="s">
        <v>132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85</v>
      </c>
      <c r="BK224" s="237">
        <f>ROUND(I224*H224,2)</f>
        <v>0</v>
      </c>
      <c r="BL224" s="16" t="s">
        <v>140</v>
      </c>
      <c r="BM224" s="236" t="s">
        <v>334</v>
      </c>
    </row>
    <row r="225" s="2" customFormat="1">
      <c r="A225" s="37"/>
      <c r="B225" s="38"/>
      <c r="C225" s="39"/>
      <c r="D225" s="238" t="s">
        <v>142</v>
      </c>
      <c r="E225" s="39"/>
      <c r="F225" s="239" t="s">
        <v>335</v>
      </c>
      <c r="G225" s="39"/>
      <c r="H225" s="39"/>
      <c r="I225" s="240"/>
      <c r="J225" s="39"/>
      <c r="K225" s="39"/>
      <c r="L225" s="43"/>
      <c r="M225" s="241"/>
      <c r="N225" s="24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142</v>
      </c>
      <c r="AU225" s="16" t="s">
        <v>87</v>
      </c>
    </row>
    <row r="226" s="2" customFormat="1">
      <c r="A226" s="37"/>
      <c r="B226" s="38"/>
      <c r="C226" s="39"/>
      <c r="D226" s="238" t="s">
        <v>144</v>
      </c>
      <c r="E226" s="39"/>
      <c r="F226" s="243" t="s">
        <v>319</v>
      </c>
      <c r="G226" s="39"/>
      <c r="H226" s="39"/>
      <c r="I226" s="240"/>
      <c r="J226" s="39"/>
      <c r="K226" s="39"/>
      <c r="L226" s="43"/>
      <c r="M226" s="241"/>
      <c r="N226" s="24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144</v>
      </c>
      <c r="AU226" s="16" t="s">
        <v>87</v>
      </c>
    </row>
    <row r="227" s="2" customFormat="1">
      <c r="A227" s="37"/>
      <c r="B227" s="38"/>
      <c r="C227" s="225" t="s">
        <v>336</v>
      </c>
      <c r="D227" s="225" t="s">
        <v>135</v>
      </c>
      <c r="E227" s="226" t="s">
        <v>337</v>
      </c>
      <c r="F227" s="227" t="s">
        <v>338</v>
      </c>
      <c r="G227" s="228" t="s">
        <v>306</v>
      </c>
      <c r="H227" s="229">
        <v>1</v>
      </c>
      <c r="I227" s="230"/>
      <c r="J227" s="231">
        <f>ROUND(I227*H227,2)</f>
        <v>0</v>
      </c>
      <c r="K227" s="227" t="s">
        <v>139</v>
      </c>
      <c r="L227" s="43"/>
      <c r="M227" s="232" t="s">
        <v>1</v>
      </c>
      <c r="N227" s="233" t="s">
        <v>43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140</v>
      </c>
      <c r="AT227" s="236" t="s">
        <v>135</v>
      </c>
      <c r="AU227" s="236" t="s">
        <v>87</v>
      </c>
      <c r="AY227" s="16" t="s">
        <v>132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85</v>
      </c>
      <c r="BK227" s="237">
        <f>ROUND(I227*H227,2)</f>
        <v>0</v>
      </c>
      <c r="BL227" s="16" t="s">
        <v>140</v>
      </c>
      <c r="BM227" s="236" t="s">
        <v>339</v>
      </c>
    </row>
    <row r="228" s="2" customFormat="1">
      <c r="A228" s="37"/>
      <c r="B228" s="38"/>
      <c r="C228" s="39"/>
      <c r="D228" s="238" t="s">
        <v>142</v>
      </c>
      <c r="E228" s="39"/>
      <c r="F228" s="239" t="s">
        <v>340</v>
      </c>
      <c r="G228" s="39"/>
      <c r="H228" s="39"/>
      <c r="I228" s="240"/>
      <c r="J228" s="39"/>
      <c r="K228" s="39"/>
      <c r="L228" s="43"/>
      <c r="M228" s="241"/>
      <c r="N228" s="24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142</v>
      </c>
      <c r="AU228" s="16" t="s">
        <v>87</v>
      </c>
    </row>
    <row r="229" s="2" customFormat="1">
      <c r="A229" s="37"/>
      <c r="B229" s="38"/>
      <c r="C229" s="39"/>
      <c r="D229" s="238" t="s">
        <v>144</v>
      </c>
      <c r="E229" s="39"/>
      <c r="F229" s="243" t="s">
        <v>319</v>
      </c>
      <c r="G229" s="39"/>
      <c r="H229" s="39"/>
      <c r="I229" s="240"/>
      <c r="J229" s="39"/>
      <c r="K229" s="39"/>
      <c r="L229" s="43"/>
      <c r="M229" s="241"/>
      <c r="N229" s="242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144</v>
      </c>
      <c r="AU229" s="16" t="s">
        <v>87</v>
      </c>
    </row>
    <row r="230" s="2" customFormat="1" ht="16.5" customHeight="1">
      <c r="A230" s="37"/>
      <c r="B230" s="38"/>
      <c r="C230" s="225" t="s">
        <v>341</v>
      </c>
      <c r="D230" s="225" t="s">
        <v>135</v>
      </c>
      <c r="E230" s="226" t="s">
        <v>342</v>
      </c>
      <c r="F230" s="227" t="s">
        <v>343</v>
      </c>
      <c r="G230" s="228" t="s">
        <v>306</v>
      </c>
      <c r="H230" s="229">
        <v>941</v>
      </c>
      <c r="I230" s="230"/>
      <c r="J230" s="231">
        <f>ROUND(I230*H230,2)</f>
        <v>0</v>
      </c>
      <c r="K230" s="227" t="s">
        <v>139</v>
      </c>
      <c r="L230" s="43"/>
      <c r="M230" s="232" t="s">
        <v>1</v>
      </c>
      <c r="N230" s="233" t="s">
        <v>43</v>
      </c>
      <c r="O230" s="90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140</v>
      </c>
      <c r="AT230" s="236" t="s">
        <v>135</v>
      </c>
      <c r="AU230" s="236" t="s">
        <v>87</v>
      </c>
      <c r="AY230" s="16" t="s">
        <v>132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85</v>
      </c>
      <c r="BK230" s="237">
        <f>ROUND(I230*H230,2)</f>
        <v>0</v>
      </c>
      <c r="BL230" s="16" t="s">
        <v>140</v>
      </c>
      <c r="BM230" s="236" t="s">
        <v>344</v>
      </c>
    </row>
    <row r="231" s="2" customFormat="1">
      <c r="A231" s="37"/>
      <c r="B231" s="38"/>
      <c r="C231" s="39"/>
      <c r="D231" s="238" t="s">
        <v>142</v>
      </c>
      <c r="E231" s="39"/>
      <c r="F231" s="239" t="s">
        <v>345</v>
      </c>
      <c r="G231" s="39"/>
      <c r="H231" s="39"/>
      <c r="I231" s="240"/>
      <c r="J231" s="39"/>
      <c r="K231" s="39"/>
      <c r="L231" s="43"/>
      <c r="M231" s="241"/>
      <c r="N231" s="242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142</v>
      </c>
      <c r="AU231" s="16" t="s">
        <v>87</v>
      </c>
    </row>
    <row r="232" s="2" customFormat="1">
      <c r="A232" s="37"/>
      <c r="B232" s="38"/>
      <c r="C232" s="39"/>
      <c r="D232" s="238" t="s">
        <v>144</v>
      </c>
      <c r="E232" s="39"/>
      <c r="F232" s="243" t="s">
        <v>346</v>
      </c>
      <c r="G232" s="39"/>
      <c r="H232" s="39"/>
      <c r="I232" s="240"/>
      <c r="J232" s="39"/>
      <c r="K232" s="39"/>
      <c r="L232" s="43"/>
      <c r="M232" s="241"/>
      <c r="N232" s="24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144</v>
      </c>
      <c r="AU232" s="16" t="s">
        <v>87</v>
      </c>
    </row>
    <row r="233" s="13" customFormat="1">
      <c r="A233" s="13"/>
      <c r="B233" s="244"/>
      <c r="C233" s="245"/>
      <c r="D233" s="238" t="s">
        <v>150</v>
      </c>
      <c r="E233" s="246" t="s">
        <v>1</v>
      </c>
      <c r="F233" s="247" t="s">
        <v>347</v>
      </c>
      <c r="G233" s="245"/>
      <c r="H233" s="248">
        <v>941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4" t="s">
        <v>150</v>
      </c>
      <c r="AU233" s="254" t="s">
        <v>87</v>
      </c>
      <c r="AV233" s="13" t="s">
        <v>87</v>
      </c>
      <c r="AW233" s="13" t="s">
        <v>34</v>
      </c>
      <c r="AX233" s="13" t="s">
        <v>85</v>
      </c>
      <c r="AY233" s="254" t="s">
        <v>132</v>
      </c>
    </row>
    <row r="234" s="2" customFormat="1" ht="16.5" customHeight="1">
      <c r="A234" s="37"/>
      <c r="B234" s="38"/>
      <c r="C234" s="225" t="s">
        <v>348</v>
      </c>
      <c r="D234" s="225" t="s">
        <v>135</v>
      </c>
      <c r="E234" s="226" t="s">
        <v>349</v>
      </c>
      <c r="F234" s="227" t="s">
        <v>350</v>
      </c>
      <c r="G234" s="228" t="s">
        <v>306</v>
      </c>
      <c r="H234" s="229">
        <v>700</v>
      </c>
      <c r="I234" s="230"/>
      <c r="J234" s="231">
        <f>ROUND(I234*H234,2)</f>
        <v>0</v>
      </c>
      <c r="K234" s="227" t="s">
        <v>139</v>
      </c>
      <c r="L234" s="43"/>
      <c r="M234" s="232" t="s">
        <v>1</v>
      </c>
      <c r="N234" s="233" t="s">
        <v>43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140</v>
      </c>
      <c r="AT234" s="236" t="s">
        <v>135</v>
      </c>
      <c r="AU234" s="236" t="s">
        <v>87</v>
      </c>
      <c r="AY234" s="16" t="s">
        <v>132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85</v>
      </c>
      <c r="BK234" s="237">
        <f>ROUND(I234*H234,2)</f>
        <v>0</v>
      </c>
      <c r="BL234" s="16" t="s">
        <v>140</v>
      </c>
      <c r="BM234" s="236" t="s">
        <v>351</v>
      </c>
    </row>
    <row r="235" s="2" customFormat="1">
      <c r="A235" s="37"/>
      <c r="B235" s="38"/>
      <c r="C235" s="39"/>
      <c r="D235" s="238" t="s">
        <v>142</v>
      </c>
      <c r="E235" s="39"/>
      <c r="F235" s="239" t="s">
        <v>352</v>
      </c>
      <c r="G235" s="39"/>
      <c r="H235" s="39"/>
      <c r="I235" s="240"/>
      <c r="J235" s="39"/>
      <c r="K235" s="39"/>
      <c r="L235" s="43"/>
      <c r="M235" s="241"/>
      <c r="N235" s="242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142</v>
      </c>
      <c r="AU235" s="16" t="s">
        <v>87</v>
      </c>
    </row>
    <row r="236" s="2" customFormat="1">
      <c r="A236" s="37"/>
      <c r="B236" s="38"/>
      <c r="C236" s="225" t="s">
        <v>353</v>
      </c>
      <c r="D236" s="225" t="s">
        <v>135</v>
      </c>
      <c r="E236" s="226" t="s">
        <v>354</v>
      </c>
      <c r="F236" s="227" t="s">
        <v>355</v>
      </c>
      <c r="G236" s="228" t="s">
        <v>176</v>
      </c>
      <c r="H236" s="229">
        <v>266.5</v>
      </c>
      <c r="I236" s="230"/>
      <c r="J236" s="231">
        <f>ROUND(I236*H236,2)</f>
        <v>0</v>
      </c>
      <c r="K236" s="227" t="s">
        <v>139</v>
      </c>
      <c r="L236" s="43"/>
      <c r="M236" s="232" t="s">
        <v>1</v>
      </c>
      <c r="N236" s="233" t="s">
        <v>43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140</v>
      </c>
      <c r="AT236" s="236" t="s">
        <v>135</v>
      </c>
      <c r="AU236" s="236" t="s">
        <v>87</v>
      </c>
      <c r="AY236" s="16" t="s">
        <v>132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85</v>
      </c>
      <c r="BK236" s="237">
        <f>ROUND(I236*H236,2)</f>
        <v>0</v>
      </c>
      <c r="BL236" s="16" t="s">
        <v>140</v>
      </c>
      <c r="BM236" s="236" t="s">
        <v>356</v>
      </c>
    </row>
    <row r="237" s="2" customFormat="1">
      <c r="A237" s="37"/>
      <c r="B237" s="38"/>
      <c r="C237" s="39"/>
      <c r="D237" s="238" t="s">
        <v>142</v>
      </c>
      <c r="E237" s="39"/>
      <c r="F237" s="239" t="s">
        <v>357</v>
      </c>
      <c r="G237" s="39"/>
      <c r="H237" s="39"/>
      <c r="I237" s="240"/>
      <c r="J237" s="39"/>
      <c r="K237" s="39"/>
      <c r="L237" s="43"/>
      <c r="M237" s="241"/>
      <c r="N237" s="242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142</v>
      </c>
      <c r="AU237" s="16" t="s">
        <v>87</v>
      </c>
    </row>
    <row r="238" s="2" customFormat="1" ht="16.5" customHeight="1">
      <c r="A238" s="37"/>
      <c r="B238" s="38"/>
      <c r="C238" s="225" t="s">
        <v>358</v>
      </c>
      <c r="D238" s="225" t="s">
        <v>135</v>
      </c>
      <c r="E238" s="226" t="s">
        <v>359</v>
      </c>
      <c r="F238" s="227" t="s">
        <v>360</v>
      </c>
      <c r="G238" s="228" t="s">
        <v>192</v>
      </c>
      <c r="H238" s="229">
        <v>453.39999999999998</v>
      </c>
      <c r="I238" s="230"/>
      <c r="J238" s="231">
        <f>ROUND(I238*H238,2)</f>
        <v>0</v>
      </c>
      <c r="K238" s="227" t="s">
        <v>139</v>
      </c>
      <c r="L238" s="43"/>
      <c r="M238" s="232" t="s">
        <v>1</v>
      </c>
      <c r="N238" s="233" t="s">
        <v>43</v>
      </c>
      <c r="O238" s="90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140</v>
      </c>
      <c r="AT238" s="236" t="s">
        <v>135</v>
      </c>
      <c r="AU238" s="236" t="s">
        <v>87</v>
      </c>
      <c r="AY238" s="16" t="s">
        <v>132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85</v>
      </c>
      <c r="BK238" s="237">
        <f>ROUND(I238*H238,2)</f>
        <v>0</v>
      </c>
      <c r="BL238" s="16" t="s">
        <v>140</v>
      </c>
      <c r="BM238" s="236" t="s">
        <v>361</v>
      </c>
    </row>
    <row r="239" s="2" customFormat="1">
      <c r="A239" s="37"/>
      <c r="B239" s="38"/>
      <c r="C239" s="39"/>
      <c r="D239" s="238" t="s">
        <v>142</v>
      </c>
      <c r="E239" s="39"/>
      <c r="F239" s="239" t="s">
        <v>362</v>
      </c>
      <c r="G239" s="39"/>
      <c r="H239" s="39"/>
      <c r="I239" s="240"/>
      <c r="J239" s="39"/>
      <c r="K239" s="39"/>
      <c r="L239" s="43"/>
      <c r="M239" s="241"/>
      <c r="N239" s="242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142</v>
      </c>
      <c r="AU239" s="16" t="s">
        <v>87</v>
      </c>
    </row>
    <row r="240" s="2" customFormat="1">
      <c r="A240" s="37"/>
      <c r="B240" s="38"/>
      <c r="C240" s="39"/>
      <c r="D240" s="238" t="s">
        <v>144</v>
      </c>
      <c r="E240" s="39"/>
      <c r="F240" s="243" t="s">
        <v>363</v>
      </c>
      <c r="G240" s="39"/>
      <c r="H240" s="39"/>
      <c r="I240" s="240"/>
      <c r="J240" s="39"/>
      <c r="K240" s="39"/>
      <c r="L240" s="43"/>
      <c r="M240" s="241"/>
      <c r="N240" s="24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144</v>
      </c>
      <c r="AU240" s="16" t="s">
        <v>87</v>
      </c>
    </row>
    <row r="241" s="13" customFormat="1">
      <c r="A241" s="13"/>
      <c r="B241" s="244"/>
      <c r="C241" s="245"/>
      <c r="D241" s="238" t="s">
        <v>150</v>
      </c>
      <c r="E241" s="246" t="s">
        <v>1</v>
      </c>
      <c r="F241" s="247" t="s">
        <v>364</v>
      </c>
      <c r="G241" s="245"/>
      <c r="H241" s="248">
        <v>453.39999999999998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4" t="s">
        <v>150</v>
      </c>
      <c r="AU241" s="254" t="s">
        <v>87</v>
      </c>
      <c r="AV241" s="13" t="s">
        <v>87</v>
      </c>
      <c r="AW241" s="13" t="s">
        <v>34</v>
      </c>
      <c r="AX241" s="13" t="s">
        <v>85</v>
      </c>
      <c r="AY241" s="254" t="s">
        <v>132</v>
      </c>
    </row>
    <row r="242" s="2" customFormat="1">
      <c r="A242" s="37"/>
      <c r="B242" s="38"/>
      <c r="C242" s="225" t="s">
        <v>365</v>
      </c>
      <c r="D242" s="225" t="s">
        <v>135</v>
      </c>
      <c r="E242" s="226" t="s">
        <v>366</v>
      </c>
      <c r="F242" s="227" t="s">
        <v>367</v>
      </c>
      <c r="G242" s="228" t="s">
        <v>192</v>
      </c>
      <c r="H242" s="229">
        <v>70.381</v>
      </c>
      <c r="I242" s="230"/>
      <c r="J242" s="231">
        <f>ROUND(I242*H242,2)</f>
        <v>0</v>
      </c>
      <c r="K242" s="227" t="s">
        <v>139</v>
      </c>
      <c r="L242" s="43"/>
      <c r="M242" s="232" t="s">
        <v>1</v>
      </c>
      <c r="N242" s="233" t="s">
        <v>43</v>
      </c>
      <c r="O242" s="90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140</v>
      </c>
      <c r="AT242" s="236" t="s">
        <v>135</v>
      </c>
      <c r="AU242" s="236" t="s">
        <v>87</v>
      </c>
      <c r="AY242" s="16" t="s">
        <v>132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85</v>
      </c>
      <c r="BK242" s="237">
        <f>ROUND(I242*H242,2)</f>
        <v>0</v>
      </c>
      <c r="BL242" s="16" t="s">
        <v>140</v>
      </c>
      <c r="BM242" s="236" t="s">
        <v>368</v>
      </c>
    </row>
    <row r="243" s="2" customFormat="1">
      <c r="A243" s="37"/>
      <c r="B243" s="38"/>
      <c r="C243" s="39"/>
      <c r="D243" s="238" t="s">
        <v>142</v>
      </c>
      <c r="E243" s="39"/>
      <c r="F243" s="239" t="s">
        <v>369</v>
      </c>
      <c r="G243" s="39"/>
      <c r="H243" s="39"/>
      <c r="I243" s="240"/>
      <c r="J243" s="39"/>
      <c r="K243" s="39"/>
      <c r="L243" s="43"/>
      <c r="M243" s="241"/>
      <c r="N243" s="242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142</v>
      </c>
      <c r="AU243" s="16" t="s">
        <v>87</v>
      </c>
    </row>
    <row r="244" s="13" customFormat="1">
      <c r="A244" s="13"/>
      <c r="B244" s="244"/>
      <c r="C244" s="245"/>
      <c r="D244" s="238" t="s">
        <v>150</v>
      </c>
      <c r="E244" s="246" t="s">
        <v>1</v>
      </c>
      <c r="F244" s="247" t="s">
        <v>370</v>
      </c>
      <c r="G244" s="245"/>
      <c r="H244" s="248">
        <v>70.381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150</v>
      </c>
      <c r="AU244" s="254" t="s">
        <v>87</v>
      </c>
      <c r="AV244" s="13" t="s">
        <v>87</v>
      </c>
      <c r="AW244" s="13" t="s">
        <v>34</v>
      </c>
      <c r="AX244" s="13" t="s">
        <v>85</v>
      </c>
      <c r="AY244" s="254" t="s">
        <v>132</v>
      </c>
    </row>
    <row r="245" s="2" customFormat="1" ht="16.5" customHeight="1">
      <c r="A245" s="37"/>
      <c r="B245" s="38"/>
      <c r="C245" s="225" t="s">
        <v>371</v>
      </c>
      <c r="D245" s="225" t="s">
        <v>135</v>
      </c>
      <c r="E245" s="226" t="s">
        <v>372</v>
      </c>
      <c r="F245" s="227" t="s">
        <v>373</v>
      </c>
      <c r="G245" s="228" t="s">
        <v>176</v>
      </c>
      <c r="H245" s="229">
        <v>266.5</v>
      </c>
      <c r="I245" s="230"/>
      <c r="J245" s="231">
        <f>ROUND(I245*H245,2)</f>
        <v>0</v>
      </c>
      <c r="K245" s="227" t="s">
        <v>139</v>
      </c>
      <c r="L245" s="43"/>
      <c r="M245" s="232" t="s">
        <v>1</v>
      </c>
      <c r="N245" s="233" t="s">
        <v>43</v>
      </c>
      <c r="O245" s="90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140</v>
      </c>
      <c r="AT245" s="236" t="s">
        <v>135</v>
      </c>
      <c r="AU245" s="236" t="s">
        <v>87</v>
      </c>
      <c r="AY245" s="16" t="s">
        <v>132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85</v>
      </c>
      <c r="BK245" s="237">
        <f>ROUND(I245*H245,2)</f>
        <v>0</v>
      </c>
      <c r="BL245" s="16" t="s">
        <v>140</v>
      </c>
      <c r="BM245" s="236" t="s">
        <v>374</v>
      </c>
    </row>
    <row r="246" s="2" customFormat="1">
      <c r="A246" s="37"/>
      <c r="B246" s="38"/>
      <c r="C246" s="39"/>
      <c r="D246" s="238" t="s">
        <v>142</v>
      </c>
      <c r="E246" s="39"/>
      <c r="F246" s="239" t="s">
        <v>375</v>
      </c>
      <c r="G246" s="39"/>
      <c r="H246" s="39"/>
      <c r="I246" s="240"/>
      <c r="J246" s="39"/>
      <c r="K246" s="39"/>
      <c r="L246" s="43"/>
      <c r="M246" s="241"/>
      <c r="N246" s="242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142</v>
      </c>
      <c r="AU246" s="16" t="s">
        <v>87</v>
      </c>
    </row>
    <row r="247" s="2" customFormat="1">
      <c r="A247" s="37"/>
      <c r="B247" s="38"/>
      <c r="C247" s="39"/>
      <c r="D247" s="238" t="s">
        <v>144</v>
      </c>
      <c r="E247" s="39"/>
      <c r="F247" s="243" t="s">
        <v>287</v>
      </c>
      <c r="G247" s="39"/>
      <c r="H247" s="39"/>
      <c r="I247" s="240"/>
      <c r="J247" s="39"/>
      <c r="K247" s="39"/>
      <c r="L247" s="43"/>
      <c r="M247" s="241"/>
      <c r="N247" s="24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144</v>
      </c>
      <c r="AU247" s="16" t="s">
        <v>87</v>
      </c>
    </row>
    <row r="248" s="13" customFormat="1">
      <c r="A248" s="13"/>
      <c r="B248" s="244"/>
      <c r="C248" s="245"/>
      <c r="D248" s="238" t="s">
        <v>150</v>
      </c>
      <c r="E248" s="246" t="s">
        <v>1</v>
      </c>
      <c r="F248" s="247" t="s">
        <v>376</v>
      </c>
      <c r="G248" s="245"/>
      <c r="H248" s="248">
        <v>266.5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150</v>
      </c>
      <c r="AU248" s="254" t="s">
        <v>87</v>
      </c>
      <c r="AV248" s="13" t="s">
        <v>87</v>
      </c>
      <c r="AW248" s="13" t="s">
        <v>34</v>
      </c>
      <c r="AX248" s="13" t="s">
        <v>85</v>
      </c>
      <c r="AY248" s="254" t="s">
        <v>132</v>
      </c>
    </row>
    <row r="249" s="2" customFormat="1">
      <c r="A249" s="37"/>
      <c r="B249" s="38"/>
      <c r="C249" s="225" t="s">
        <v>377</v>
      </c>
      <c r="D249" s="225" t="s">
        <v>135</v>
      </c>
      <c r="E249" s="226" t="s">
        <v>378</v>
      </c>
      <c r="F249" s="227" t="s">
        <v>379</v>
      </c>
      <c r="G249" s="228" t="s">
        <v>164</v>
      </c>
      <c r="H249" s="229">
        <v>266.5</v>
      </c>
      <c r="I249" s="230"/>
      <c r="J249" s="231">
        <f>ROUND(I249*H249,2)</f>
        <v>0</v>
      </c>
      <c r="K249" s="227" t="s">
        <v>139</v>
      </c>
      <c r="L249" s="43"/>
      <c r="M249" s="232" t="s">
        <v>1</v>
      </c>
      <c r="N249" s="233" t="s">
        <v>43</v>
      </c>
      <c r="O249" s="90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140</v>
      </c>
      <c r="AT249" s="236" t="s">
        <v>135</v>
      </c>
      <c r="AU249" s="236" t="s">
        <v>87</v>
      </c>
      <c r="AY249" s="16" t="s">
        <v>132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85</v>
      </c>
      <c r="BK249" s="237">
        <f>ROUND(I249*H249,2)</f>
        <v>0</v>
      </c>
      <c r="BL249" s="16" t="s">
        <v>140</v>
      </c>
      <c r="BM249" s="236" t="s">
        <v>380</v>
      </c>
    </row>
    <row r="250" s="2" customFormat="1">
      <c r="A250" s="37"/>
      <c r="B250" s="38"/>
      <c r="C250" s="39"/>
      <c r="D250" s="238" t="s">
        <v>142</v>
      </c>
      <c r="E250" s="39"/>
      <c r="F250" s="239" t="s">
        <v>381</v>
      </c>
      <c r="G250" s="39"/>
      <c r="H250" s="39"/>
      <c r="I250" s="240"/>
      <c r="J250" s="39"/>
      <c r="K250" s="39"/>
      <c r="L250" s="43"/>
      <c r="M250" s="241"/>
      <c r="N250" s="242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142</v>
      </c>
      <c r="AU250" s="16" t="s">
        <v>87</v>
      </c>
    </row>
    <row r="251" s="2" customFormat="1">
      <c r="A251" s="37"/>
      <c r="B251" s="38"/>
      <c r="C251" s="39"/>
      <c r="D251" s="238" t="s">
        <v>144</v>
      </c>
      <c r="E251" s="39"/>
      <c r="F251" s="243" t="s">
        <v>382</v>
      </c>
      <c r="G251" s="39"/>
      <c r="H251" s="39"/>
      <c r="I251" s="240"/>
      <c r="J251" s="39"/>
      <c r="K251" s="39"/>
      <c r="L251" s="43"/>
      <c r="M251" s="241"/>
      <c r="N251" s="242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144</v>
      </c>
      <c r="AU251" s="16" t="s">
        <v>87</v>
      </c>
    </row>
    <row r="252" s="2" customFormat="1">
      <c r="A252" s="37"/>
      <c r="B252" s="38"/>
      <c r="C252" s="225" t="s">
        <v>383</v>
      </c>
      <c r="D252" s="225" t="s">
        <v>135</v>
      </c>
      <c r="E252" s="226" t="s">
        <v>384</v>
      </c>
      <c r="F252" s="227" t="s">
        <v>385</v>
      </c>
      <c r="G252" s="228" t="s">
        <v>306</v>
      </c>
      <c r="H252" s="229">
        <v>10</v>
      </c>
      <c r="I252" s="230"/>
      <c r="J252" s="231">
        <f>ROUND(I252*H252,2)</f>
        <v>0</v>
      </c>
      <c r="K252" s="227" t="s">
        <v>139</v>
      </c>
      <c r="L252" s="43"/>
      <c r="M252" s="232" t="s">
        <v>1</v>
      </c>
      <c r="N252" s="233" t="s">
        <v>43</v>
      </c>
      <c r="O252" s="90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140</v>
      </c>
      <c r="AT252" s="236" t="s">
        <v>135</v>
      </c>
      <c r="AU252" s="236" t="s">
        <v>87</v>
      </c>
      <c r="AY252" s="16" t="s">
        <v>132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85</v>
      </c>
      <c r="BK252" s="237">
        <f>ROUND(I252*H252,2)</f>
        <v>0</v>
      </c>
      <c r="BL252" s="16" t="s">
        <v>140</v>
      </c>
      <c r="BM252" s="236" t="s">
        <v>386</v>
      </c>
    </row>
    <row r="253" s="2" customFormat="1">
      <c r="A253" s="37"/>
      <c r="B253" s="38"/>
      <c r="C253" s="39"/>
      <c r="D253" s="238" t="s">
        <v>142</v>
      </c>
      <c r="E253" s="39"/>
      <c r="F253" s="239" t="s">
        <v>387</v>
      </c>
      <c r="G253" s="39"/>
      <c r="H253" s="39"/>
      <c r="I253" s="240"/>
      <c r="J253" s="39"/>
      <c r="K253" s="39"/>
      <c r="L253" s="43"/>
      <c r="M253" s="241"/>
      <c r="N253" s="242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142</v>
      </c>
      <c r="AU253" s="16" t="s">
        <v>87</v>
      </c>
    </row>
    <row r="254" s="2" customFormat="1">
      <c r="A254" s="37"/>
      <c r="B254" s="38"/>
      <c r="C254" s="39"/>
      <c r="D254" s="238" t="s">
        <v>144</v>
      </c>
      <c r="E254" s="39"/>
      <c r="F254" s="243" t="s">
        <v>388</v>
      </c>
      <c r="G254" s="39"/>
      <c r="H254" s="39"/>
      <c r="I254" s="240"/>
      <c r="J254" s="39"/>
      <c r="K254" s="39"/>
      <c r="L254" s="43"/>
      <c r="M254" s="241"/>
      <c r="N254" s="242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144</v>
      </c>
      <c r="AU254" s="16" t="s">
        <v>87</v>
      </c>
    </row>
    <row r="255" s="2" customFormat="1">
      <c r="A255" s="37"/>
      <c r="B255" s="38"/>
      <c r="C255" s="225" t="s">
        <v>389</v>
      </c>
      <c r="D255" s="225" t="s">
        <v>135</v>
      </c>
      <c r="E255" s="226" t="s">
        <v>390</v>
      </c>
      <c r="F255" s="227" t="s">
        <v>391</v>
      </c>
      <c r="G255" s="228" t="s">
        <v>138</v>
      </c>
      <c r="H255" s="229">
        <v>1.653</v>
      </c>
      <c r="I255" s="230"/>
      <c r="J255" s="231">
        <f>ROUND(I255*H255,2)</f>
        <v>0</v>
      </c>
      <c r="K255" s="227" t="s">
        <v>139</v>
      </c>
      <c r="L255" s="43"/>
      <c r="M255" s="232" t="s">
        <v>1</v>
      </c>
      <c r="N255" s="233" t="s">
        <v>43</v>
      </c>
      <c r="O255" s="90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140</v>
      </c>
      <c r="AT255" s="236" t="s">
        <v>135</v>
      </c>
      <c r="AU255" s="236" t="s">
        <v>87</v>
      </c>
      <c r="AY255" s="16" t="s">
        <v>132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85</v>
      </c>
      <c r="BK255" s="237">
        <f>ROUND(I255*H255,2)</f>
        <v>0</v>
      </c>
      <c r="BL255" s="16" t="s">
        <v>140</v>
      </c>
      <c r="BM255" s="236" t="s">
        <v>392</v>
      </c>
    </row>
    <row r="256" s="2" customFormat="1">
      <c r="A256" s="37"/>
      <c r="B256" s="38"/>
      <c r="C256" s="39"/>
      <c r="D256" s="238" t="s">
        <v>142</v>
      </c>
      <c r="E256" s="39"/>
      <c r="F256" s="239" t="s">
        <v>393</v>
      </c>
      <c r="G256" s="39"/>
      <c r="H256" s="39"/>
      <c r="I256" s="240"/>
      <c r="J256" s="39"/>
      <c r="K256" s="39"/>
      <c r="L256" s="43"/>
      <c r="M256" s="241"/>
      <c r="N256" s="242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142</v>
      </c>
      <c r="AU256" s="16" t="s">
        <v>87</v>
      </c>
    </row>
    <row r="257" s="2" customFormat="1">
      <c r="A257" s="37"/>
      <c r="B257" s="38"/>
      <c r="C257" s="39"/>
      <c r="D257" s="238" t="s">
        <v>394</v>
      </c>
      <c r="E257" s="39"/>
      <c r="F257" s="243" t="s">
        <v>395</v>
      </c>
      <c r="G257" s="39"/>
      <c r="H257" s="39"/>
      <c r="I257" s="240"/>
      <c r="J257" s="39"/>
      <c r="K257" s="39"/>
      <c r="L257" s="43"/>
      <c r="M257" s="241"/>
      <c r="N257" s="242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394</v>
      </c>
      <c r="AU257" s="16" t="s">
        <v>87</v>
      </c>
    </row>
    <row r="258" s="13" customFormat="1">
      <c r="A258" s="13"/>
      <c r="B258" s="244"/>
      <c r="C258" s="245"/>
      <c r="D258" s="238" t="s">
        <v>150</v>
      </c>
      <c r="E258" s="246" t="s">
        <v>1</v>
      </c>
      <c r="F258" s="247" t="s">
        <v>396</v>
      </c>
      <c r="G258" s="245"/>
      <c r="H258" s="248">
        <v>1.653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150</v>
      </c>
      <c r="AU258" s="254" t="s">
        <v>87</v>
      </c>
      <c r="AV258" s="13" t="s">
        <v>87</v>
      </c>
      <c r="AW258" s="13" t="s">
        <v>34</v>
      </c>
      <c r="AX258" s="13" t="s">
        <v>78</v>
      </c>
      <c r="AY258" s="254" t="s">
        <v>132</v>
      </c>
    </row>
    <row r="259" s="14" customFormat="1">
      <c r="A259" s="14"/>
      <c r="B259" s="255"/>
      <c r="C259" s="256"/>
      <c r="D259" s="238" t="s">
        <v>150</v>
      </c>
      <c r="E259" s="257" t="s">
        <v>1</v>
      </c>
      <c r="F259" s="258" t="s">
        <v>153</v>
      </c>
      <c r="G259" s="256"/>
      <c r="H259" s="259">
        <v>1.653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150</v>
      </c>
      <c r="AU259" s="265" t="s">
        <v>87</v>
      </c>
      <c r="AV259" s="14" t="s">
        <v>140</v>
      </c>
      <c r="AW259" s="14" t="s">
        <v>34</v>
      </c>
      <c r="AX259" s="14" t="s">
        <v>85</v>
      </c>
      <c r="AY259" s="265" t="s">
        <v>132</v>
      </c>
    </row>
    <row r="260" s="2" customFormat="1">
      <c r="A260" s="37"/>
      <c r="B260" s="38"/>
      <c r="C260" s="225" t="s">
        <v>397</v>
      </c>
      <c r="D260" s="225" t="s">
        <v>135</v>
      </c>
      <c r="E260" s="226" t="s">
        <v>398</v>
      </c>
      <c r="F260" s="227" t="s">
        <v>399</v>
      </c>
      <c r="G260" s="228" t="s">
        <v>164</v>
      </c>
      <c r="H260" s="229">
        <v>49.850000000000001</v>
      </c>
      <c r="I260" s="230"/>
      <c r="J260" s="231">
        <f>ROUND(I260*H260,2)</f>
        <v>0</v>
      </c>
      <c r="K260" s="227" t="s">
        <v>139</v>
      </c>
      <c r="L260" s="43"/>
      <c r="M260" s="232" t="s">
        <v>1</v>
      </c>
      <c r="N260" s="233" t="s">
        <v>43</v>
      </c>
      <c r="O260" s="90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140</v>
      </c>
      <c r="AT260" s="236" t="s">
        <v>135</v>
      </c>
      <c r="AU260" s="236" t="s">
        <v>87</v>
      </c>
      <c r="AY260" s="16" t="s">
        <v>132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85</v>
      </c>
      <c r="BK260" s="237">
        <f>ROUND(I260*H260,2)</f>
        <v>0</v>
      </c>
      <c r="BL260" s="16" t="s">
        <v>140</v>
      </c>
      <c r="BM260" s="236" t="s">
        <v>400</v>
      </c>
    </row>
    <row r="261" s="2" customFormat="1">
      <c r="A261" s="37"/>
      <c r="B261" s="38"/>
      <c r="C261" s="39"/>
      <c r="D261" s="238" t="s">
        <v>142</v>
      </c>
      <c r="E261" s="39"/>
      <c r="F261" s="239" t="s">
        <v>401</v>
      </c>
      <c r="G261" s="39"/>
      <c r="H261" s="39"/>
      <c r="I261" s="240"/>
      <c r="J261" s="39"/>
      <c r="K261" s="39"/>
      <c r="L261" s="43"/>
      <c r="M261" s="241"/>
      <c r="N261" s="242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142</v>
      </c>
      <c r="AU261" s="16" t="s">
        <v>87</v>
      </c>
    </row>
    <row r="262" s="2" customFormat="1">
      <c r="A262" s="37"/>
      <c r="B262" s="38"/>
      <c r="C262" s="39"/>
      <c r="D262" s="238" t="s">
        <v>394</v>
      </c>
      <c r="E262" s="39"/>
      <c r="F262" s="243" t="s">
        <v>395</v>
      </c>
      <c r="G262" s="39"/>
      <c r="H262" s="39"/>
      <c r="I262" s="240"/>
      <c r="J262" s="39"/>
      <c r="K262" s="39"/>
      <c r="L262" s="43"/>
      <c r="M262" s="241"/>
      <c r="N262" s="242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394</v>
      </c>
      <c r="AU262" s="16" t="s">
        <v>87</v>
      </c>
    </row>
    <row r="263" s="2" customFormat="1">
      <c r="A263" s="37"/>
      <c r="B263" s="38"/>
      <c r="C263" s="225" t="s">
        <v>402</v>
      </c>
      <c r="D263" s="225" t="s">
        <v>135</v>
      </c>
      <c r="E263" s="226" t="s">
        <v>403</v>
      </c>
      <c r="F263" s="227" t="s">
        <v>404</v>
      </c>
      <c r="G263" s="228" t="s">
        <v>138</v>
      </c>
      <c r="H263" s="229">
        <v>1.536</v>
      </c>
      <c r="I263" s="230"/>
      <c r="J263" s="231">
        <f>ROUND(I263*H263,2)</f>
        <v>0</v>
      </c>
      <c r="K263" s="227" t="s">
        <v>139</v>
      </c>
      <c r="L263" s="43"/>
      <c r="M263" s="232" t="s">
        <v>1</v>
      </c>
      <c r="N263" s="233" t="s">
        <v>43</v>
      </c>
      <c r="O263" s="90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6" t="s">
        <v>140</v>
      </c>
      <c r="AT263" s="236" t="s">
        <v>135</v>
      </c>
      <c r="AU263" s="236" t="s">
        <v>87</v>
      </c>
      <c r="AY263" s="16" t="s">
        <v>132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6" t="s">
        <v>85</v>
      </c>
      <c r="BK263" s="237">
        <f>ROUND(I263*H263,2)</f>
        <v>0</v>
      </c>
      <c r="BL263" s="16" t="s">
        <v>140</v>
      </c>
      <c r="BM263" s="236" t="s">
        <v>405</v>
      </c>
    </row>
    <row r="264" s="2" customFormat="1">
      <c r="A264" s="37"/>
      <c r="B264" s="38"/>
      <c r="C264" s="39"/>
      <c r="D264" s="238" t="s">
        <v>142</v>
      </c>
      <c r="E264" s="39"/>
      <c r="F264" s="239" t="s">
        <v>406</v>
      </c>
      <c r="G264" s="39"/>
      <c r="H264" s="39"/>
      <c r="I264" s="240"/>
      <c r="J264" s="39"/>
      <c r="K264" s="39"/>
      <c r="L264" s="43"/>
      <c r="M264" s="241"/>
      <c r="N264" s="242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142</v>
      </c>
      <c r="AU264" s="16" t="s">
        <v>87</v>
      </c>
    </row>
    <row r="265" s="2" customFormat="1">
      <c r="A265" s="37"/>
      <c r="B265" s="38"/>
      <c r="C265" s="39"/>
      <c r="D265" s="238" t="s">
        <v>394</v>
      </c>
      <c r="E265" s="39"/>
      <c r="F265" s="243" t="s">
        <v>407</v>
      </c>
      <c r="G265" s="39"/>
      <c r="H265" s="39"/>
      <c r="I265" s="240"/>
      <c r="J265" s="39"/>
      <c r="K265" s="39"/>
      <c r="L265" s="43"/>
      <c r="M265" s="241"/>
      <c r="N265" s="242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394</v>
      </c>
      <c r="AU265" s="16" t="s">
        <v>87</v>
      </c>
    </row>
    <row r="266" s="2" customFormat="1">
      <c r="A266" s="37"/>
      <c r="B266" s="38"/>
      <c r="C266" s="225" t="s">
        <v>408</v>
      </c>
      <c r="D266" s="225" t="s">
        <v>135</v>
      </c>
      <c r="E266" s="226" t="s">
        <v>409</v>
      </c>
      <c r="F266" s="227" t="s">
        <v>410</v>
      </c>
      <c r="G266" s="228" t="s">
        <v>164</v>
      </c>
      <c r="H266" s="229">
        <v>49.850000000000001</v>
      </c>
      <c r="I266" s="230"/>
      <c r="J266" s="231">
        <f>ROUND(I266*H266,2)</f>
        <v>0</v>
      </c>
      <c r="K266" s="227" t="s">
        <v>139</v>
      </c>
      <c r="L266" s="43"/>
      <c r="M266" s="232" t="s">
        <v>1</v>
      </c>
      <c r="N266" s="233" t="s">
        <v>43</v>
      </c>
      <c r="O266" s="90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140</v>
      </c>
      <c r="AT266" s="236" t="s">
        <v>135</v>
      </c>
      <c r="AU266" s="236" t="s">
        <v>87</v>
      </c>
      <c r="AY266" s="16" t="s">
        <v>132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85</v>
      </c>
      <c r="BK266" s="237">
        <f>ROUND(I266*H266,2)</f>
        <v>0</v>
      </c>
      <c r="BL266" s="16" t="s">
        <v>140</v>
      </c>
      <c r="BM266" s="236" t="s">
        <v>411</v>
      </c>
    </row>
    <row r="267" s="2" customFormat="1">
      <c r="A267" s="37"/>
      <c r="B267" s="38"/>
      <c r="C267" s="39"/>
      <c r="D267" s="238" t="s">
        <v>142</v>
      </c>
      <c r="E267" s="39"/>
      <c r="F267" s="239" t="s">
        <v>412</v>
      </c>
      <c r="G267" s="39"/>
      <c r="H267" s="39"/>
      <c r="I267" s="240"/>
      <c r="J267" s="39"/>
      <c r="K267" s="39"/>
      <c r="L267" s="43"/>
      <c r="M267" s="241"/>
      <c r="N267" s="242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142</v>
      </c>
      <c r="AU267" s="16" t="s">
        <v>87</v>
      </c>
    </row>
    <row r="268" s="2" customFormat="1">
      <c r="A268" s="37"/>
      <c r="B268" s="38"/>
      <c r="C268" s="39"/>
      <c r="D268" s="238" t="s">
        <v>394</v>
      </c>
      <c r="E268" s="39"/>
      <c r="F268" s="243" t="s">
        <v>407</v>
      </c>
      <c r="G268" s="39"/>
      <c r="H268" s="39"/>
      <c r="I268" s="240"/>
      <c r="J268" s="39"/>
      <c r="K268" s="39"/>
      <c r="L268" s="43"/>
      <c r="M268" s="241"/>
      <c r="N268" s="242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394</v>
      </c>
      <c r="AU268" s="16" t="s">
        <v>87</v>
      </c>
    </row>
    <row r="269" s="2" customFormat="1" ht="16.5" customHeight="1">
      <c r="A269" s="37"/>
      <c r="B269" s="38"/>
      <c r="C269" s="266" t="s">
        <v>413</v>
      </c>
      <c r="D269" s="266" t="s">
        <v>414</v>
      </c>
      <c r="E269" s="267" t="s">
        <v>415</v>
      </c>
      <c r="F269" s="268" t="s">
        <v>416</v>
      </c>
      <c r="G269" s="269" t="s">
        <v>192</v>
      </c>
      <c r="H269" s="270">
        <v>1409.059</v>
      </c>
      <c r="I269" s="271"/>
      <c r="J269" s="272">
        <f>ROUND(I269*H269,2)</f>
        <v>0</v>
      </c>
      <c r="K269" s="268" t="s">
        <v>139</v>
      </c>
      <c r="L269" s="273"/>
      <c r="M269" s="274" t="s">
        <v>1</v>
      </c>
      <c r="N269" s="275" t="s">
        <v>43</v>
      </c>
      <c r="O269" s="90"/>
      <c r="P269" s="234">
        <f>O269*H269</f>
        <v>0</v>
      </c>
      <c r="Q269" s="234">
        <v>1</v>
      </c>
      <c r="R269" s="234">
        <f>Q269*H269</f>
        <v>1409.059</v>
      </c>
      <c r="S269" s="234">
        <v>0</v>
      </c>
      <c r="T269" s="23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6" t="s">
        <v>189</v>
      </c>
      <c r="AT269" s="236" t="s">
        <v>414</v>
      </c>
      <c r="AU269" s="236" t="s">
        <v>87</v>
      </c>
      <c r="AY269" s="16" t="s">
        <v>132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6" t="s">
        <v>85</v>
      </c>
      <c r="BK269" s="237">
        <f>ROUND(I269*H269,2)</f>
        <v>0</v>
      </c>
      <c r="BL269" s="16" t="s">
        <v>140</v>
      </c>
      <c r="BM269" s="236" t="s">
        <v>417</v>
      </c>
    </row>
    <row r="270" s="2" customFormat="1">
      <c r="A270" s="37"/>
      <c r="B270" s="38"/>
      <c r="C270" s="39"/>
      <c r="D270" s="238" t="s">
        <v>142</v>
      </c>
      <c r="E270" s="39"/>
      <c r="F270" s="239" t="s">
        <v>416</v>
      </c>
      <c r="G270" s="39"/>
      <c r="H270" s="39"/>
      <c r="I270" s="240"/>
      <c r="J270" s="39"/>
      <c r="K270" s="39"/>
      <c r="L270" s="43"/>
      <c r="M270" s="241"/>
      <c r="N270" s="242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142</v>
      </c>
      <c r="AU270" s="16" t="s">
        <v>87</v>
      </c>
    </row>
    <row r="271" s="13" customFormat="1">
      <c r="A271" s="13"/>
      <c r="B271" s="244"/>
      <c r="C271" s="245"/>
      <c r="D271" s="238" t="s">
        <v>150</v>
      </c>
      <c r="E271" s="246" t="s">
        <v>1</v>
      </c>
      <c r="F271" s="247" t="s">
        <v>418</v>
      </c>
      <c r="G271" s="245"/>
      <c r="H271" s="248">
        <v>1409.059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4" t="s">
        <v>150</v>
      </c>
      <c r="AU271" s="254" t="s">
        <v>87</v>
      </c>
      <c r="AV271" s="13" t="s">
        <v>87</v>
      </c>
      <c r="AW271" s="13" t="s">
        <v>34</v>
      </c>
      <c r="AX271" s="13" t="s">
        <v>85</v>
      </c>
      <c r="AY271" s="254" t="s">
        <v>132</v>
      </c>
    </row>
    <row r="272" s="2" customFormat="1" ht="16.5" customHeight="1">
      <c r="A272" s="37"/>
      <c r="B272" s="38"/>
      <c r="C272" s="266" t="s">
        <v>419</v>
      </c>
      <c r="D272" s="266" t="s">
        <v>414</v>
      </c>
      <c r="E272" s="267" t="s">
        <v>420</v>
      </c>
      <c r="F272" s="268" t="s">
        <v>421</v>
      </c>
      <c r="G272" s="269" t="s">
        <v>192</v>
      </c>
      <c r="H272" s="270">
        <v>56.075000000000003</v>
      </c>
      <c r="I272" s="271"/>
      <c r="J272" s="272">
        <f>ROUND(I272*H272,2)</f>
        <v>0</v>
      </c>
      <c r="K272" s="268" t="s">
        <v>139</v>
      </c>
      <c r="L272" s="273"/>
      <c r="M272" s="274" t="s">
        <v>1</v>
      </c>
      <c r="N272" s="275" t="s">
        <v>43</v>
      </c>
      <c r="O272" s="90"/>
      <c r="P272" s="234">
        <f>O272*H272</f>
        <v>0</v>
      </c>
      <c r="Q272" s="234">
        <v>1</v>
      </c>
      <c r="R272" s="234">
        <f>Q272*H272</f>
        <v>56.075000000000003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189</v>
      </c>
      <c r="AT272" s="236" t="s">
        <v>414</v>
      </c>
      <c r="AU272" s="236" t="s">
        <v>87</v>
      </c>
      <c r="AY272" s="16" t="s">
        <v>132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85</v>
      </c>
      <c r="BK272" s="237">
        <f>ROUND(I272*H272,2)</f>
        <v>0</v>
      </c>
      <c r="BL272" s="16" t="s">
        <v>140</v>
      </c>
      <c r="BM272" s="236" t="s">
        <v>422</v>
      </c>
    </row>
    <row r="273" s="2" customFormat="1">
      <c r="A273" s="37"/>
      <c r="B273" s="38"/>
      <c r="C273" s="39"/>
      <c r="D273" s="238" t="s">
        <v>142</v>
      </c>
      <c r="E273" s="39"/>
      <c r="F273" s="239" t="s">
        <v>421</v>
      </c>
      <c r="G273" s="39"/>
      <c r="H273" s="39"/>
      <c r="I273" s="240"/>
      <c r="J273" s="39"/>
      <c r="K273" s="39"/>
      <c r="L273" s="43"/>
      <c r="M273" s="241"/>
      <c r="N273" s="242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142</v>
      </c>
      <c r="AU273" s="16" t="s">
        <v>87</v>
      </c>
    </row>
    <row r="274" s="13" customFormat="1">
      <c r="A274" s="13"/>
      <c r="B274" s="244"/>
      <c r="C274" s="245"/>
      <c r="D274" s="238" t="s">
        <v>150</v>
      </c>
      <c r="E274" s="246" t="s">
        <v>1</v>
      </c>
      <c r="F274" s="247" t="s">
        <v>423</v>
      </c>
      <c r="G274" s="245"/>
      <c r="H274" s="248">
        <v>56.075000000000003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150</v>
      </c>
      <c r="AU274" s="254" t="s">
        <v>87</v>
      </c>
      <c r="AV274" s="13" t="s">
        <v>87</v>
      </c>
      <c r="AW274" s="13" t="s">
        <v>34</v>
      </c>
      <c r="AX274" s="13" t="s">
        <v>85</v>
      </c>
      <c r="AY274" s="254" t="s">
        <v>132</v>
      </c>
    </row>
    <row r="275" s="2" customFormat="1">
      <c r="A275" s="37"/>
      <c r="B275" s="38"/>
      <c r="C275" s="266" t="s">
        <v>424</v>
      </c>
      <c r="D275" s="266" t="s">
        <v>414</v>
      </c>
      <c r="E275" s="267" t="s">
        <v>425</v>
      </c>
      <c r="F275" s="268" t="s">
        <v>426</v>
      </c>
      <c r="G275" s="269" t="s">
        <v>185</v>
      </c>
      <c r="H275" s="270">
        <v>20</v>
      </c>
      <c r="I275" s="271"/>
      <c r="J275" s="272">
        <f>ROUND(I275*H275,2)</f>
        <v>0</v>
      </c>
      <c r="K275" s="268" t="s">
        <v>139</v>
      </c>
      <c r="L275" s="273"/>
      <c r="M275" s="274" t="s">
        <v>1</v>
      </c>
      <c r="N275" s="275" t="s">
        <v>43</v>
      </c>
      <c r="O275" s="90"/>
      <c r="P275" s="234">
        <f>O275*H275</f>
        <v>0</v>
      </c>
      <c r="Q275" s="234">
        <v>2.4289999999999998</v>
      </c>
      <c r="R275" s="234">
        <f>Q275*H275</f>
        <v>48.579999999999998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189</v>
      </c>
      <c r="AT275" s="236" t="s">
        <v>414</v>
      </c>
      <c r="AU275" s="236" t="s">
        <v>87</v>
      </c>
      <c r="AY275" s="16" t="s">
        <v>132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85</v>
      </c>
      <c r="BK275" s="237">
        <f>ROUND(I275*H275,2)</f>
        <v>0</v>
      </c>
      <c r="BL275" s="16" t="s">
        <v>140</v>
      </c>
      <c r="BM275" s="236" t="s">
        <v>427</v>
      </c>
    </row>
    <row r="276" s="2" customFormat="1">
      <c r="A276" s="37"/>
      <c r="B276" s="38"/>
      <c r="C276" s="39"/>
      <c r="D276" s="238" t="s">
        <v>142</v>
      </c>
      <c r="E276" s="39"/>
      <c r="F276" s="239" t="s">
        <v>426</v>
      </c>
      <c r="G276" s="39"/>
      <c r="H276" s="39"/>
      <c r="I276" s="240"/>
      <c r="J276" s="39"/>
      <c r="K276" s="39"/>
      <c r="L276" s="43"/>
      <c r="M276" s="241"/>
      <c r="N276" s="242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142</v>
      </c>
      <c r="AU276" s="16" t="s">
        <v>87</v>
      </c>
    </row>
    <row r="277" s="2" customFormat="1">
      <c r="A277" s="37"/>
      <c r="B277" s="38"/>
      <c r="C277" s="39"/>
      <c r="D277" s="238" t="s">
        <v>144</v>
      </c>
      <c r="E277" s="39"/>
      <c r="F277" s="243" t="s">
        <v>428</v>
      </c>
      <c r="G277" s="39"/>
      <c r="H277" s="39"/>
      <c r="I277" s="240"/>
      <c r="J277" s="39"/>
      <c r="K277" s="39"/>
      <c r="L277" s="43"/>
      <c r="M277" s="241"/>
      <c r="N277" s="242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144</v>
      </c>
      <c r="AU277" s="16" t="s">
        <v>87</v>
      </c>
    </row>
    <row r="278" s="2" customFormat="1" ht="16.5" customHeight="1">
      <c r="A278" s="37"/>
      <c r="B278" s="38"/>
      <c r="C278" s="266" t="s">
        <v>429</v>
      </c>
      <c r="D278" s="266" t="s">
        <v>414</v>
      </c>
      <c r="E278" s="267" t="s">
        <v>430</v>
      </c>
      <c r="F278" s="268" t="s">
        <v>431</v>
      </c>
      <c r="G278" s="269" t="s">
        <v>192</v>
      </c>
      <c r="H278" s="270">
        <v>19.187999999999999</v>
      </c>
      <c r="I278" s="271"/>
      <c r="J278" s="272">
        <f>ROUND(I278*H278,2)</f>
        <v>0</v>
      </c>
      <c r="K278" s="268" t="s">
        <v>139</v>
      </c>
      <c r="L278" s="273"/>
      <c r="M278" s="274" t="s">
        <v>1</v>
      </c>
      <c r="N278" s="275" t="s">
        <v>43</v>
      </c>
      <c r="O278" s="90"/>
      <c r="P278" s="234">
        <f>O278*H278</f>
        <v>0</v>
      </c>
      <c r="Q278" s="234">
        <v>1</v>
      </c>
      <c r="R278" s="234">
        <f>Q278*H278</f>
        <v>19.187999999999999</v>
      </c>
      <c r="S278" s="234">
        <v>0</v>
      </c>
      <c r="T278" s="23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6" t="s">
        <v>189</v>
      </c>
      <c r="AT278" s="236" t="s">
        <v>414</v>
      </c>
      <c r="AU278" s="236" t="s">
        <v>87</v>
      </c>
      <c r="AY278" s="16" t="s">
        <v>132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6" t="s">
        <v>85</v>
      </c>
      <c r="BK278" s="237">
        <f>ROUND(I278*H278,2)</f>
        <v>0</v>
      </c>
      <c r="BL278" s="16" t="s">
        <v>140</v>
      </c>
      <c r="BM278" s="236" t="s">
        <v>432</v>
      </c>
    </row>
    <row r="279" s="2" customFormat="1">
      <c r="A279" s="37"/>
      <c r="B279" s="38"/>
      <c r="C279" s="39"/>
      <c r="D279" s="238" t="s">
        <v>142</v>
      </c>
      <c r="E279" s="39"/>
      <c r="F279" s="239" t="s">
        <v>431</v>
      </c>
      <c r="G279" s="39"/>
      <c r="H279" s="39"/>
      <c r="I279" s="240"/>
      <c r="J279" s="39"/>
      <c r="K279" s="39"/>
      <c r="L279" s="43"/>
      <c r="M279" s="241"/>
      <c r="N279" s="242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142</v>
      </c>
      <c r="AU279" s="16" t="s">
        <v>87</v>
      </c>
    </row>
    <row r="280" s="13" customFormat="1">
      <c r="A280" s="13"/>
      <c r="B280" s="244"/>
      <c r="C280" s="245"/>
      <c r="D280" s="238" t="s">
        <v>150</v>
      </c>
      <c r="E280" s="246" t="s">
        <v>1</v>
      </c>
      <c r="F280" s="247" t="s">
        <v>433</v>
      </c>
      <c r="G280" s="245"/>
      <c r="H280" s="248">
        <v>19.187999999999999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150</v>
      </c>
      <c r="AU280" s="254" t="s">
        <v>87</v>
      </c>
      <c r="AV280" s="13" t="s">
        <v>87</v>
      </c>
      <c r="AW280" s="13" t="s">
        <v>34</v>
      </c>
      <c r="AX280" s="13" t="s">
        <v>85</v>
      </c>
      <c r="AY280" s="254" t="s">
        <v>132</v>
      </c>
    </row>
    <row r="281" s="2" customFormat="1">
      <c r="A281" s="37"/>
      <c r="B281" s="38"/>
      <c r="C281" s="266" t="s">
        <v>434</v>
      </c>
      <c r="D281" s="266" t="s">
        <v>414</v>
      </c>
      <c r="E281" s="267" t="s">
        <v>435</v>
      </c>
      <c r="F281" s="268" t="s">
        <v>436</v>
      </c>
      <c r="G281" s="269" t="s">
        <v>192</v>
      </c>
      <c r="H281" s="270">
        <v>19.187999999999999</v>
      </c>
      <c r="I281" s="271"/>
      <c r="J281" s="272">
        <f>ROUND(I281*H281,2)</f>
        <v>0</v>
      </c>
      <c r="K281" s="268" t="s">
        <v>139</v>
      </c>
      <c r="L281" s="273"/>
      <c r="M281" s="274" t="s">
        <v>1</v>
      </c>
      <c r="N281" s="275" t="s">
        <v>43</v>
      </c>
      <c r="O281" s="90"/>
      <c r="P281" s="234">
        <f>O281*H281</f>
        <v>0</v>
      </c>
      <c r="Q281" s="234">
        <v>1</v>
      </c>
      <c r="R281" s="234">
        <f>Q281*H281</f>
        <v>19.187999999999999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189</v>
      </c>
      <c r="AT281" s="236" t="s">
        <v>414</v>
      </c>
      <c r="AU281" s="236" t="s">
        <v>87</v>
      </c>
      <c r="AY281" s="16" t="s">
        <v>132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85</v>
      </c>
      <c r="BK281" s="237">
        <f>ROUND(I281*H281,2)</f>
        <v>0</v>
      </c>
      <c r="BL281" s="16" t="s">
        <v>140</v>
      </c>
      <c r="BM281" s="236" t="s">
        <v>437</v>
      </c>
    </row>
    <row r="282" s="2" customFormat="1">
      <c r="A282" s="37"/>
      <c r="B282" s="38"/>
      <c r="C282" s="39"/>
      <c r="D282" s="238" t="s">
        <v>142</v>
      </c>
      <c r="E282" s="39"/>
      <c r="F282" s="239" t="s">
        <v>436</v>
      </c>
      <c r="G282" s="39"/>
      <c r="H282" s="39"/>
      <c r="I282" s="240"/>
      <c r="J282" s="39"/>
      <c r="K282" s="39"/>
      <c r="L282" s="43"/>
      <c r="M282" s="241"/>
      <c r="N282" s="242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142</v>
      </c>
      <c r="AU282" s="16" t="s">
        <v>87</v>
      </c>
    </row>
    <row r="283" s="2" customFormat="1" ht="16.5" customHeight="1">
      <c r="A283" s="37"/>
      <c r="B283" s="38"/>
      <c r="C283" s="266" t="s">
        <v>438</v>
      </c>
      <c r="D283" s="266" t="s">
        <v>414</v>
      </c>
      <c r="E283" s="267" t="s">
        <v>439</v>
      </c>
      <c r="F283" s="268" t="s">
        <v>440</v>
      </c>
      <c r="G283" s="269" t="s">
        <v>306</v>
      </c>
      <c r="H283" s="270">
        <v>10</v>
      </c>
      <c r="I283" s="271"/>
      <c r="J283" s="272">
        <f>ROUND(I283*H283,2)</f>
        <v>0</v>
      </c>
      <c r="K283" s="268" t="s">
        <v>139</v>
      </c>
      <c r="L283" s="273"/>
      <c r="M283" s="274" t="s">
        <v>1</v>
      </c>
      <c r="N283" s="275" t="s">
        <v>43</v>
      </c>
      <c r="O283" s="90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6" t="s">
        <v>189</v>
      </c>
      <c r="AT283" s="236" t="s">
        <v>414</v>
      </c>
      <c r="AU283" s="236" t="s">
        <v>87</v>
      </c>
      <c r="AY283" s="16" t="s">
        <v>132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6" t="s">
        <v>85</v>
      </c>
      <c r="BK283" s="237">
        <f>ROUND(I283*H283,2)</f>
        <v>0</v>
      </c>
      <c r="BL283" s="16" t="s">
        <v>140</v>
      </c>
      <c r="BM283" s="236" t="s">
        <v>441</v>
      </c>
    </row>
    <row r="284" s="2" customFormat="1">
      <c r="A284" s="37"/>
      <c r="B284" s="38"/>
      <c r="C284" s="39"/>
      <c r="D284" s="238" t="s">
        <v>142</v>
      </c>
      <c r="E284" s="39"/>
      <c r="F284" s="239" t="s">
        <v>440</v>
      </c>
      <c r="G284" s="39"/>
      <c r="H284" s="39"/>
      <c r="I284" s="240"/>
      <c r="J284" s="39"/>
      <c r="K284" s="39"/>
      <c r="L284" s="43"/>
      <c r="M284" s="241"/>
      <c r="N284" s="242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142</v>
      </c>
      <c r="AU284" s="16" t="s">
        <v>87</v>
      </c>
    </row>
    <row r="285" s="2" customFormat="1" ht="16.5" customHeight="1">
      <c r="A285" s="37"/>
      <c r="B285" s="38"/>
      <c r="C285" s="266" t="s">
        <v>442</v>
      </c>
      <c r="D285" s="266" t="s">
        <v>414</v>
      </c>
      <c r="E285" s="267" t="s">
        <v>443</v>
      </c>
      <c r="F285" s="268" t="s">
        <v>444</v>
      </c>
      <c r="G285" s="269" t="s">
        <v>306</v>
      </c>
      <c r="H285" s="270">
        <v>10</v>
      </c>
      <c r="I285" s="271"/>
      <c r="J285" s="272">
        <f>ROUND(I285*H285,2)</f>
        <v>0</v>
      </c>
      <c r="K285" s="268" t="s">
        <v>139</v>
      </c>
      <c r="L285" s="273"/>
      <c r="M285" s="274" t="s">
        <v>1</v>
      </c>
      <c r="N285" s="275" t="s">
        <v>43</v>
      </c>
      <c r="O285" s="90"/>
      <c r="P285" s="234">
        <f>O285*H285</f>
        <v>0</v>
      </c>
      <c r="Q285" s="234">
        <v>0.29999999999999999</v>
      </c>
      <c r="R285" s="234">
        <f>Q285*H285</f>
        <v>3</v>
      </c>
      <c r="S285" s="234">
        <v>0</v>
      </c>
      <c r="T285" s="23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6" t="s">
        <v>189</v>
      </c>
      <c r="AT285" s="236" t="s">
        <v>414</v>
      </c>
      <c r="AU285" s="236" t="s">
        <v>87</v>
      </c>
      <c r="AY285" s="16" t="s">
        <v>132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6" t="s">
        <v>85</v>
      </c>
      <c r="BK285" s="237">
        <f>ROUND(I285*H285,2)</f>
        <v>0</v>
      </c>
      <c r="BL285" s="16" t="s">
        <v>140</v>
      </c>
      <c r="BM285" s="236" t="s">
        <v>445</v>
      </c>
    </row>
    <row r="286" s="2" customFormat="1">
      <c r="A286" s="37"/>
      <c r="B286" s="38"/>
      <c r="C286" s="39"/>
      <c r="D286" s="238" t="s">
        <v>142</v>
      </c>
      <c r="E286" s="39"/>
      <c r="F286" s="239" t="s">
        <v>444</v>
      </c>
      <c r="G286" s="39"/>
      <c r="H286" s="39"/>
      <c r="I286" s="240"/>
      <c r="J286" s="39"/>
      <c r="K286" s="39"/>
      <c r="L286" s="43"/>
      <c r="M286" s="241"/>
      <c r="N286" s="242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142</v>
      </c>
      <c r="AU286" s="16" t="s">
        <v>87</v>
      </c>
    </row>
    <row r="287" s="2" customFormat="1" ht="16.5" customHeight="1">
      <c r="A287" s="37"/>
      <c r="B287" s="38"/>
      <c r="C287" s="266" t="s">
        <v>446</v>
      </c>
      <c r="D287" s="266" t="s">
        <v>414</v>
      </c>
      <c r="E287" s="267" t="s">
        <v>447</v>
      </c>
      <c r="F287" s="268" t="s">
        <v>448</v>
      </c>
      <c r="G287" s="269" t="s">
        <v>306</v>
      </c>
      <c r="H287" s="270">
        <v>10</v>
      </c>
      <c r="I287" s="271"/>
      <c r="J287" s="272">
        <f>ROUND(I287*H287,2)</f>
        <v>0</v>
      </c>
      <c r="K287" s="268" t="s">
        <v>139</v>
      </c>
      <c r="L287" s="273"/>
      <c r="M287" s="274" t="s">
        <v>1</v>
      </c>
      <c r="N287" s="275" t="s">
        <v>43</v>
      </c>
      <c r="O287" s="90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6" t="s">
        <v>189</v>
      </c>
      <c r="AT287" s="236" t="s">
        <v>414</v>
      </c>
      <c r="AU287" s="236" t="s">
        <v>87</v>
      </c>
      <c r="AY287" s="16" t="s">
        <v>132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6" t="s">
        <v>85</v>
      </c>
      <c r="BK287" s="237">
        <f>ROUND(I287*H287,2)</f>
        <v>0</v>
      </c>
      <c r="BL287" s="16" t="s">
        <v>140</v>
      </c>
      <c r="BM287" s="236" t="s">
        <v>449</v>
      </c>
    </row>
    <row r="288" s="2" customFormat="1">
      <c r="A288" s="37"/>
      <c r="B288" s="38"/>
      <c r="C288" s="39"/>
      <c r="D288" s="238" t="s">
        <v>142</v>
      </c>
      <c r="E288" s="39"/>
      <c r="F288" s="239" t="s">
        <v>448</v>
      </c>
      <c r="G288" s="39"/>
      <c r="H288" s="39"/>
      <c r="I288" s="240"/>
      <c r="J288" s="39"/>
      <c r="K288" s="39"/>
      <c r="L288" s="43"/>
      <c r="M288" s="276"/>
      <c r="N288" s="277"/>
      <c r="O288" s="278"/>
      <c r="P288" s="278"/>
      <c r="Q288" s="278"/>
      <c r="R288" s="278"/>
      <c r="S288" s="278"/>
      <c r="T288" s="279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142</v>
      </c>
      <c r="AU288" s="16" t="s">
        <v>87</v>
      </c>
    </row>
    <row r="289" s="2" customFormat="1" ht="6.96" customHeight="1">
      <c r="A289" s="37"/>
      <c r="B289" s="65"/>
      <c r="C289" s="66"/>
      <c r="D289" s="66"/>
      <c r="E289" s="66"/>
      <c r="F289" s="66"/>
      <c r="G289" s="66"/>
      <c r="H289" s="66"/>
      <c r="I289" s="66"/>
      <c r="J289" s="66"/>
      <c r="K289" s="66"/>
      <c r="L289" s="43"/>
      <c r="M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</row>
  </sheetData>
  <sheetProtection sheet="1" autoFilter="0" formatColumns="0" formatRows="0" objects="1" scenarios="1" spinCount="100000" saltValue="xZIO49rr0YFPTT/pb86FaEgkA71nZ9TBVdmbik9yVVO+1roil1hshmyXzNP2Xwdsa1qRlomFXnx5Ssaf0uBetA==" hashValue="s7HQCibKSimwggrjT6Ee4FgyACloQjeDnZjC403Tv2TESGjJOZ4p56Xqs+LJB1SrO3uQs1nyOwethkxgnWcy3A==" algorithmName="SHA-512" password="CC35"/>
  <autoFilter ref="C121:K2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87</v>
      </c>
    </row>
    <row r="4" hidden="1" s="1" customFormat="1" ht="24.96" customHeight="1">
      <c r="B4" s="19"/>
      <c r="D4" s="147" t="s">
        <v>105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staničních kolejí a výhybek v ŽST Petrohrad</v>
      </c>
      <c r="F7" s="149"/>
      <c r="G7" s="149"/>
      <c r="H7" s="149"/>
      <c r="L7" s="19"/>
    </row>
    <row r="8" hidden="1" s="1" customFormat="1" ht="12" customHeight="1">
      <c r="B8" s="19"/>
      <c r="D8" s="149" t="s">
        <v>106</v>
      </c>
      <c r="L8" s="19"/>
    </row>
    <row r="9" hidden="1" s="2" customFormat="1" ht="23.25" customHeight="1">
      <c r="A9" s="37"/>
      <c r="B9" s="43"/>
      <c r="C9" s="37"/>
      <c r="D9" s="37"/>
      <c r="E9" s="150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108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6. 1. 2021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ROUND((SUM(BE120:BE172)),  2)</f>
        <v>0</v>
      </c>
      <c r="G35" s="37"/>
      <c r="H35" s="37"/>
      <c r="I35" s="163">
        <v>0.20999999999999999</v>
      </c>
      <c r="J35" s="162">
        <f>ROUND(((SUM(BE120:BE172))*I35),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ROUND((SUM(BF120:BF172)),  2)</f>
        <v>0</v>
      </c>
      <c r="G36" s="37"/>
      <c r="H36" s="37"/>
      <c r="I36" s="163">
        <v>0.14999999999999999</v>
      </c>
      <c r="J36" s="162">
        <f>ROUND(((SUM(BF120:BF172))*I36),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ROUND((SUM(BG120:BG172)),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ROUND((SUM(BH120:BH172)),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ROUND((SUM(BI120:BI172)),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staničních kolejí a výhybek v ŽST Petrohrad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107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108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A.1.2 -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 Petrohrad</v>
      </c>
      <c r="G91" s="39"/>
      <c r="H91" s="39"/>
      <c r="I91" s="31" t="s">
        <v>22</v>
      </c>
      <c r="J91" s="78" t="str">
        <f>IF(J14="","",J14)</f>
        <v>6. 1. 2021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Liprtová Pavlína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111</v>
      </c>
      <c r="D96" s="184"/>
      <c r="E96" s="184"/>
      <c r="F96" s="184"/>
      <c r="G96" s="184"/>
      <c r="H96" s="184"/>
      <c r="I96" s="184"/>
      <c r="J96" s="185" t="s">
        <v>112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113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114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staničních kolejí a výhybek v ŽST Petrohrad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106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23.25" customHeight="1">
      <c r="A110" s="37"/>
      <c r="B110" s="38"/>
      <c r="C110" s="39"/>
      <c r="D110" s="39"/>
      <c r="E110" s="182" t="s">
        <v>107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A.1.2 -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ŽST Petrohrad</v>
      </c>
      <c r="G114" s="39"/>
      <c r="H114" s="39"/>
      <c r="I114" s="31" t="s">
        <v>22</v>
      </c>
      <c r="J114" s="78" t="str">
        <f>IF(J14="","",J14)</f>
        <v>6. 1. 2021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Liprtová Pavlína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8"/>
      <c r="B119" s="199"/>
      <c r="C119" s="200" t="s">
        <v>118</v>
      </c>
      <c r="D119" s="201" t="s">
        <v>63</v>
      </c>
      <c r="E119" s="201" t="s">
        <v>59</v>
      </c>
      <c r="F119" s="201" t="s">
        <v>60</v>
      </c>
      <c r="G119" s="201" t="s">
        <v>119</v>
      </c>
      <c r="H119" s="201" t="s">
        <v>120</v>
      </c>
      <c r="I119" s="201" t="s">
        <v>121</v>
      </c>
      <c r="J119" s="201" t="s">
        <v>112</v>
      </c>
      <c r="K119" s="202" t="s">
        <v>122</v>
      </c>
      <c r="L119" s="203"/>
      <c r="M119" s="99" t="s">
        <v>1</v>
      </c>
      <c r="N119" s="100" t="s">
        <v>42</v>
      </c>
      <c r="O119" s="100" t="s">
        <v>123</v>
      </c>
      <c r="P119" s="100" t="s">
        <v>124</v>
      </c>
      <c r="Q119" s="100" t="s">
        <v>125</v>
      </c>
      <c r="R119" s="100" t="s">
        <v>126</v>
      </c>
      <c r="S119" s="100" t="s">
        <v>127</v>
      </c>
      <c r="T119" s="101" t="s">
        <v>128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7"/>
      <c r="B120" s="38"/>
      <c r="C120" s="106" t="s">
        <v>129</v>
      </c>
      <c r="D120" s="39"/>
      <c r="E120" s="39"/>
      <c r="F120" s="39"/>
      <c r="G120" s="39"/>
      <c r="H120" s="39"/>
      <c r="I120" s="39"/>
      <c r="J120" s="204">
        <f>BK120</f>
        <v>0</v>
      </c>
      <c r="K120" s="39"/>
      <c r="L120" s="43"/>
      <c r="M120" s="102"/>
      <c r="N120" s="205"/>
      <c r="O120" s="103"/>
      <c r="P120" s="206">
        <f>SUM(P121:P172)</f>
        <v>0</v>
      </c>
      <c r="Q120" s="103"/>
      <c r="R120" s="206">
        <f>SUM(R121:R172)</f>
        <v>446.37671000000012</v>
      </c>
      <c r="S120" s="103"/>
      <c r="T120" s="207">
        <f>SUM(T121:T172)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77</v>
      </c>
      <c r="AU120" s="16" t="s">
        <v>114</v>
      </c>
      <c r="BK120" s="208">
        <f>SUM(BK121:BK172)</f>
        <v>0</v>
      </c>
    </row>
    <row r="121" s="2" customFormat="1">
      <c r="A121" s="37"/>
      <c r="B121" s="38"/>
      <c r="C121" s="266" t="s">
        <v>85</v>
      </c>
      <c r="D121" s="266" t="s">
        <v>414</v>
      </c>
      <c r="E121" s="267" t="s">
        <v>451</v>
      </c>
      <c r="F121" s="268" t="s">
        <v>452</v>
      </c>
      <c r="G121" s="269" t="s">
        <v>306</v>
      </c>
      <c r="H121" s="270">
        <v>1120</v>
      </c>
      <c r="I121" s="271"/>
      <c r="J121" s="272">
        <f>ROUND(I121*H121,2)</f>
        <v>0</v>
      </c>
      <c r="K121" s="268" t="s">
        <v>139</v>
      </c>
      <c r="L121" s="273"/>
      <c r="M121" s="274" t="s">
        <v>1</v>
      </c>
      <c r="N121" s="275" t="s">
        <v>43</v>
      </c>
      <c r="O121" s="90"/>
      <c r="P121" s="234">
        <f>O121*H121</f>
        <v>0</v>
      </c>
      <c r="Q121" s="234">
        <v>0.32700000000000001</v>
      </c>
      <c r="R121" s="234">
        <f>Q121*H121</f>
        <v>366.24000000000001</v>
      </c>
      <c r="S121" s="234">
        <v>0</v>
      </c>
      <c r="T121" s="23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6" t="s">
        <v>268</v>
      </c>
      <c r="AT121" s="236" t="s">
        <v>414</v>
      </c>
      <c r="AU121" s="236" t="s">
        <v>78</v>
      </c>
      <c r="AY121" s="16" t="s">
        <v>132</v>
      </c>
      <c r="BE121" s="237">
        <f>IF(N121="základní",J121,0)</f>
        <v>0</v>
      </c>
      <c r="BF121" s="237">
        <f>IF(N121="snížená",J121,0)</f>
        <v>0</v>
      </c>
      <c r="BG121" s="237">
        <f>IF(N121="zákl. přenesená",J121,0)</f>
        <v>0</v>
      </c>
      <c r="BH121" s="237">
        <f>IF(N121="sníž. přenesená",J121,0)</f>
        <v>0</v>
      </c>
      <c r="BI121" s="237">
        <f>IF(N121="nulová",J121,0)</f>
        <v>0</v>
      </c>
      <c r="BJ121" s="16" t="s">
        <v>85</v>
      </c>
      <c r="BK121" s="237">
        <f>ROUND(I121*H121,2)</f>
        <v>0</v>
      </c>
      <c r="BL121" s="16" t="s">
        <v>268</v>
      </c>
      <c r="BM121" s="236" t="s">
        <v>453</v>
      </c>
    </row>
    <row r="122" s="2" customFormat="1">
      <c r="A122" s="37"/>
      <c r="B122" s="38"/>
      <c r="C122" s="39"/>
      <c r="D122" s="238" t="s">
        <v>142</v>
      </c>
      <c r="E122" s="39"/>
      <c r="F122" s="239" t="s">
        <v>452</v>
      </c>
      <c r="G122" s="39"/>
      <c r="H122" s="39"/>
      <c r="I122" s="240"/>
      <c r="J122" s="39"/>
      <c r="K122" s="39"/>
      <c r="L122" s="43"/>
      <c r="M122" s="241"/>
      <c r="N122" s="242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142</v>
      </c>
      <c r="AU122" s="16" t="s">
        <v>78</v>
      </c>
    </row>
    <row r="123" s="2" customFormat="1" ht="21.75" customHeight="1">
      <c r="A123" s="37"/>
      <c r="B123" s="38"/>
      <c r="C123" s="266" t="s">
        <v>87</v>
      </c>
      <c r="D123" s="266" t="s">
        <v>414</v>
      </c>
      <c r="E123" s="267" t="s">
        <v>454</v>
      </c>
      <c r="F123" s="268" t="s">
        <v>455</v>
      </c>
      <c r="G123" s="269" t="s">
        <v>306</v>
      </c>
      <c r="H123" s="270">
        <v>19</v>
      </c>
      <c r="I123" s="271"/>
      <c r="J123" s="272">
        <f>ROUND(I123*H123,2)</f>
        <v>0</v>
      </c>
      <c r="K123" s="268" t="s">
        <v>139</v>
      </c>
      <c r="L123" s="273"/>
      <c r="M123" s="274" t="s">
        <v>1</v>
      </c>
      <c r="N123" s="275" t="s">
        <v>43</v>
      </c>
      <c r="O123" s="90"/>
      <c r="P123" s="234">
        <f>O123*H123</f>
        <v>0</v>
      </c>
      <c r="Q123" s="234">
        <v>3.70425</v>
      </c>
      <c r="R123" s="234">
        <f>Q123*H123</f>
        <v>70.380750000000006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268</v>
      </c>
      <c r="AT123" s="236" t="s">
        <v>414</v>
      </c>
      <c r="AU123" s="236" t="s">
        <v>78</v>
      </c>
      <c r="AY123" s="16" t="s">
        <v>132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85</v>
      </c>
      <c r="BK123" s="237">
        <f>ROUND(I123*H123,2)</f>
        <v>0</v>
      </c>
      <c r="BL123" s="16" t="s">
        <v>268</v>
      </c>
      <c r="BM123" s="236" t="s">
        <v>456</v>
      </c>
    </row>
    <row r="124" s="2" customFormat="1">
      <c r="A124" s="37"/>
      <c r="B124" s="38"/>
      <c r="C124" s="39"/>
      <c r="D124" s="238" t="s">
        <v>142</v>
      </c>
      <c r="E124" s="39"/>
      <c r="F124" s="239" t="s">
        <v>455</v>
      </c>
      <c r="G124" s="39"/>
      <c r="H124" s="39"/>
      <c r="I124" s="240"/>
      <c r="J124" s="39"/>
      <c r="K124" s="39"/>
      <c r="L124" s="43"/>
      <c r="M124" s="241"/>
      <c r="N124" s="242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142</v>
      </c>
      <c r="AU124" s="16" t="s">
        <v>78</v>
      </c>
    </row>
    <row r="125" s="2" customFormat="1" ht="21.75" customHeight="1">
      <c r="A125" s="37"/>
      <c r="B125" s="38"/>
      <c r="C125" s="266" t="s">
        <v>140</v>
      </c>
      <c r="D125" s="266" t="s">
        <v>414</v>
      </c>
      <c r="E125" s="267" t="s">
        <v>457</v>
      </c>
      <c r="F125" s="268" t="s">
        <v>458</v>
      </c>
      <c r="G125" s="269" t="s">
        <v>306</v>
      </c>
      <c r="H125" s="270">
        <v>489</v>
      </c>
      <c r="I125" s="271"/>
      <c r="J125" s="272">
        <f>ROUND(I125*H125,2)</f>
        <v>0</v>
      </c>
      <c r="K125" s="268" t="s">
        <v>139</v>
      </c>
      <c r="L125" s="273"/>
      <c r="M125" s="274" t="s">
        <v>1</v>
      </c>
      <c r="N125" s="275" t="s">
        <v>43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268</v>
      </c>
      <c r="AT125" s="236" t="s">
        <v>414</v>
      </c>
      <c r="AU125" s="236" t="s">
        <v>78</v>
      </c>
      <c r="AY125" s="16" t="s">
        <v>132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85</v>
      </c>
      <c r="BK125" s="237">
        <f>ROUND(I125*H125,2)</f>
        <v>0</v>
      </c>
      <c r="BL125" s="16" t="s">
        <v>268</v>
      </c>
      <c r="BM125" s="236" t="s">
        <v>459</v>
      </c>
    </row>
    <row r="126" s="2" customFormat="1">
      <c r="A126" s="37"/>
      <c r="B126" s="38"/>
      <c r="C126" s="39"/>
      <c r="D126" s="238" t="s">
        <v>142</v>
      </c>
      <c r="E126" s="39"/>
      <c r="F126" s="239" t="s">
        <v>458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142</v>
      </c>
      <c r="AU126" s="16" t="s">
        <v>78</v>
      </c>
    </row>
    <row r="127" s="2" customFormat="1">
      <c r="A127" s="37"/>
      <c r="B127" s="38"/>
      <c r="C127" s="266" t="s">
        <v>133</v>
      </c>
      <c r="D127" s="266" t="s">
        <v>414</v>
      </c>
      <c r="E127" s="267" t="s">
        <v>460</v>
      </c>
      <c r="F127" s="268" t="s">
        <v>461</v>
      </c>
      <c r="G127" s="269" t="s">
        <v>306</v>
      </c>
      <c r="H127" s="270">
        <v>19</v>
      </c>
      <c r="I127" s="271"/>
      <c r="J127" s="272">
        <f>ROUND(I127*H127,2)</f>
        <v>0</v>
      </c>
      <c r="K127" s="268" t="s">
        <v>139</v>
      </c>
      <c r="L127" s="273"/>
      <c r="M127" s="274" t="s">
        <v>1</v>
      </c>
      <c r="N127" s="275" t="s">
        <v>43</v>
      </c>
      <c r="O127" s="90"/>
      <c r="P127" s="234">
        <f>O127*H127</f>
        <v>0</v>
      </c>
      <c r="Q127" s="234">
        <v>0.097000000000000003</v>
      </c>
      <c r="R127" s="234">
        <f>Q127*H127</f>
        <v>1.843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268</v>
      </c>
      <c r="AT127" s="236" t="s">
        <v>414</v>
      </c>
      <c r="AU127" s="236" t="s">
        <v>78</v>
      </c>
      <c r="AY127" s="16" t="s">
        <v>132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85</v>
      </c>
      <c r="BK127" s="237">
        <f>ROUND(I127*H127,2)</f>
        <v>0</v>
      </c>
      <c r="BL127" s="16" t="s">
        <v>268</v>
      </c>
      <c r="BM127" s="236" t="s">
        <v>462</v>
      </c>
    </row>
    <row r="128" s="2" customFormat="1">
      <c r="A128" s="37"/>
      <c r="B128" s="38"/>
      <c r="C128" s="39"/>
      <c r="D128" s="238" t="s">
        <v>142</v>
      </c>
      <c r="E128" s="39"/>
      <c r="F128" s="239" t="s">
        <v>461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142</v>
      </c>
      <c r="AU128" s="16" t="s">
        <v>78</v>
      </c>
    </row>
    <row r="129" s="2" customFormat="1">
      <c r="A129" s="37"/>
      <c r="B129" s="38"/>
      <c r="C129" s="266" t="s">
        <v>173</v>
      </c>
      <c r="D129" s="266" t="s">
        <v>414</v>
      </c>
      <c r="E129" s="267" t="s">
        <v>463</v>
      </c>
      <c r="F129" s="268" t="s">
        <v>464</v>
      </c>
      <c r="G129" s="269" t="s">
        <v>306</v>
      </c>
      <c r="H129" s="270">
        <v>12</v>
      </c>
      <c r="I129" s="271"/>
      <c r="J129" s="272">
        <f>ROUND(I129*H129,2)</f>
        <v>0</v>
      </c>
      <c r="K129" s="268" t="s">
        <v>139</v>
      </c>
      <c r="L129" s="273"/>
      <c r="M129" s="274" t="s">
        <v>1</v>
      </c>
      <c r="N129" s="275" t="s">
        <v>43</v>
      </c>
      <c r="O129" s="90"/>
      <c r="P129" s="234">
        <f>O129*H129</f>
        <v>0</v>
      </c>
      <c r="Q129" s="234">
        <v>0.097000000000000003</v>
      </c>
      <c r="R129" s="234">
        <f>Q129*H129</f>
        <v>1.1640000000000002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268</v>
      </c>
      <c r="AT129" s="236" t="s">
        <v>414</v>
      </c>
      <c r="AU129" s="236" t="s">
        <v>78</v>
      </c>
      <c r="AY129" s="16" t="s">
        <v>132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85</v>
      </c>
      <c r="BK129" s="237">
        <f>ROUND(I129*H129,2)</f>
        <v>0</v>
      </c>
      <c r="BL129" s="16" t="s">
        <v>268</v>
      </c>
      <c r="BM129" s="236" t="s">
        <v>465</v>
      </c>
    </row>
    <row r="130" s="2" customFormat="1">
      <c r="A130" s="37"/>
      <c r="B130" s="38"/>
      <c r="C130" s="39"/>
      <c r="D130" s="238" t="s">
        <v>142</v>
      </c>
      <c r="E130" s="39"/>
      <c r="F130" s="239" t="s">
        <v>464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142</v>
      </c>
      <c r="AU130" s="16" t="s">
        <v>78</v>
      </c>
    </row>
    <row r="131" s="2" customFormat="1">
      <c r="A131" s="37"/>
      <c r="B131" s="38"/>
      <c r="C131" s="266" t="s">
        <v>182</v>
      </c>
      <c r="D131" s="266" t="s">
        <v>414</v>
      </c>
      <c r="E131" s="267" t="s">
        <v>466</v>
      </c>
      <c r="F131" s="268" t="s">
        <v>467</v>
      </c>
      <c r="G131" s="269" t="s">
        <v>306</v>
      </c>
      <c r="H131" s="270">
        <v>6</v>
      </c>
      <c r="I131" s="271"/>
      <c r="J131" s="272">
        <f>ROUND(I131*H131,2)</f>
        <v>0</v>
      </c>
      <c r="K131" s="268" t="s">
        <v>139</v>
      </c>
      <c r="L131" s="273"/>
      <c r="M131" s="274" t="s">
        <v>1</v>
      </c>
      <c r="N131" s="275" t="s">
        <v>43</v>
      </c>
      <c r="O131" s="90"/>
      <c r="P131" s="234">
        <f>O131*H131</f>
        <v>0</v>
      </c>
      <c r="Q131" s="234">
        <v>0.10073</v>
      </c>
      <c r="R131" s="234">
        <f>Q131*H131</f>
        <v>0.60438000000000003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268</v>
      </c>
      <c r="AT131" s="236" t="s">
        <v>414</v>
      </c>
      <c r="AU131" s="236" t="s">
        <v>78</v>
      </c>
      <c r="AY131" s="16" t="s">
        <v>132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85</v>
      </c>
      <c r="BK131" s="237">
        <f>ROUND(I131*H131,2)</f>
        <v>0</v>
      </c>
      <c r="BL131" s="16" t="s">
        <v>268</v>
      </c>
      <c r="BM131" s="236" t="s">
        <v>468</v>
      </c>
    </row>
    <row r="132" s="2" customFormat="1">
      <c r="A132" s="37"/>
      <c r="B132" s="38"/>
      <c r="C132" s="39"/>
      <c r="D132" s="238" t="s">
        <v>142</v>
      </c>
      <c r="E132" s="39"/>
      <c r="F132" s="239" t="s">
        <v>467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142</v>
      </c>
      <c r="AU132" s="16" t="s">
        <v>78</v>
      </c>
    </row>
    <row r="133" s="2" customFormat="1">
      <c r="A133" s="37"/>
      <c r="B133" s="38"/>
      <c r="C133" s="266" t="s">
        <v>189</v>
      </c>
      <c r="D133" s="266" t="s">
        <v>414</v>
      </c>
      <c r="E133" s="267" t="s">
        <v>469</v>
      </c>
      <c r="F133" s="268" t="s">
        <v>470</v>
      </c>
      <c r="G133" s="269" t="s">
        <v>306</v>
      </c>
      <c r="H133" s="270">
        <v>5</v>
      </c>
      <c r="I133" s="271"/>
      <c r="J133" s="272">
        <f>ROUND(I133*H133,2)</f>
        <v>0</v>
      </c>
      <c r="K133" s="268" t="s">
        <v>139</v>
      </c>
      <c r="L133" s="273"/>
      <c r="M133" s="274" t="s">
        <v>1</v>
      </c>
      <c r="N133" s="275" t="s">
        <v>43</v>
      </c>
      <c r="O133" s="90"/>
      <c r="P133" s="234">
        <f>O133*H133</f>
        <v>0</v>
      </c>
      <c r="Q133" s="234">
        <v>0.10446</v>
      </c>
      <c r="R133" s="234">
        <f>Q133*H133</f>
        <v>0.52229999999999999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268</v>
      </c>
      <c r="AT133" s="236" t="s">
        <v>414</v>
      </c>
      <c r="AU133" s="236" t="s">
        <v>78</v>
      </c>
      <c r="AY133" s="16" t="s">
        <v>132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85</v>
      </c>
      <c r="BK133" s="237">
        <f>ROUND(I133*H133,2)</f>
        <v>0</v>
      </c>
      <c r="BL133" s="16" t="s">
        <v>268</v>
      </c>
      <c r="BM133" s="236" t="s">
        <v>471</v>
      </c>
    </row>
    <row r="134" s="2" customFormat="1">
      <c r="A134" s="37"/>
      <c r="B134" s="38"/>
      <c r="C134" s="39"/>
      <c r="D134" s="238" t="s">
        <v>142</v>
      </c>
      <c r="E134" s="39"/>
      <c r="F134" s="239" t="s">
        <v>470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142</v>
      </c>
      <c r="AU134" s="16" t="s">
        <v>78</v>
      </c>
    </row>
    <row r="135" s="2" customFormat="1">
      <c r="A135" s="37"/>
      <c r="B135" s="38"/>
      <c r="C135" s="266" t="s">
        <v>195</v>
      </c>
      <c r="D135" s="266" t="s">
        <v>414</v>
      </c>
      <c r="E135" s="267" t="s">
        <v>472</v>
      </c>
      <c r="F135" s="268" t="s">
        <v>473</v>
      </c>
      <c r="G135" s="269" t="s">
        <v>306</v>
      </c>
      <c r="H135" s="270">
        <v>4</v>
      </c>
      <c r="I135" s="271"/>
      <c r="J135" s="272">
        <f>ROUND(I135*H135,2)</f>
        <v>0</v>
      </c>
      <c r="K135" s="268" t="s">
        <v>139</v>
      </c>
      <c r="L135" s="273"/>
      <c r="M135" s="274" t="s">
        <v>1</v>
      </c>
      <c r="N135" s="275" t="s">
        <v>43</v>
      </c>
      <c r="O135" s="90"/>
      <c r="P135" s="234">
        <f>O135*H135</f>
        <v>0</v>
      </c>
      <c r="Q135" s="234">
        <v>0.10819</v>
      </c>
      <c r="R135" s="234">
        <f>Q135*H135</f>
        <v>0.43275999999999998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268</v>
      </c>
      <c r="AT135" s="236" t="s">
        <v>414</v>
      </c>
      <c r="AU135" s="236" t="s">
        <v>78</v>
      </c>
      <c r="AY135" s="16" t="s">
        <v>132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85</v>
      </c>
      <c r="BK135" s="237">
        <f>ROUND(I135*H135,2)</f>
        <v>0</v>
      </c>
      <c r="BL135" s="16" t="s">
        <v>268</v>
      </c>
      <c r="BM135" s="236" t="s">
        <v>474</v>
      </c>
    </row>
    <row r="136" s="2" customFormat="1">
      <c r="A136" s="37"/>
      <c r="B136" s="38"/>
      <c r="C136" s="39"/>
      <c r="D136" s="238" t="s">
        <v>142</v>
      </c>
      <c r="E136" s="39"/>
      <c r="F136" s="239" t="s">
        <v>473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142</v>
      </c>
      <c r="AU136" s="16" t="s">
        <v>78</v>
      </c>
    </row>
    <row r="137" s="2" customFormat="1">
      <c r="A137" s="37"/>
      <c r="B137" s="38"/>
      <c r="C137" s="266" t="s">
        <v>204</v>
      </c>
      <c r="D137" s="266" t="s">
        <v>414</v>
      </c>
      <c r="E137" s="267" t="s">
        <v>475</v>
      </c>
      <c r="F137" s="268" t="s">
        <v>476</v>
      </c>
      <c r="G137" s="269" t="s">
        <v>306</v>
      </c>
      <c r="H137" s="270">
        <v>3</v>
      </c>
      <c r="I137" s="271"/>
      <c r="J137" s="272">
        <f>ROUND(I137*H137,2)</f>
        <v>0</v>
      </c>
      <c r="K137" s="268" t="s">
        <v>139</v>
      </c>
      <c r="L137" s="273"/>
      <c r="M137" s="274" t="s">
        <v>1</v>
      </c>
      <c r="N137" s="275" t="s">
        <v>43</v>
      </c>
      <c r="O137" s="90"/>
      <c r="P137" s="234">
        <f>O137*H137</f>
        <v>0</v>
      </c>
      <c r="Q137" s="234">
        <v>0.11192000000000001</v>
      </c>
      <c r="R137" s="234">
        <f>Q137*H137</f>
        <v>0.33576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268</v>
      </c>
      <c r="AT137" s="236" t="s">
        <v>414</v>
      </c>
      <c r="AU137" s="236" t="s">
        <v>78</v>
      </c>
      <c r="AY137" s="16" t="s">
        <v>132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85</v>
      </c>
      <c r="BK137" s="237">
        <f>ROUND(I137*H137,2)</f>
        <v>0</v>
      </c>
      <c r="BL137" s="16" t="s">
        <v>268</v>
      </c>
      <c r="BM137" s="236" t="s">
        <v>477</v>
      </c>
    </row>
    <row r="138" s="2" customFormat="1">
      <c r="A138" s="37"/>
      <c r="B138" s="38"/>
      <c r="C138" s="39"/>
      <c r="D138" s="238" t="s">
        <v>142</v>
      </c>
      <c r="E138" s="39"/>
      <c r="F138" s="239" t="s">
        <v>476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142</v>
      </c>
      <c r="AU138" s="16" t="s">
        <v>78</v>
      </c>
    </row>
    <row r="139" s="2" customFormat="1">
      <c r="A139" s="37"/>
      <c r="B139" s="38"/>
      <c r="C139" s="266" t="s">
        <v>210</v>
      </c>
      <c r="D139" s="266" t="s">
        <v>414</v>
      </c>
      <c r="E139" s="267" t="s">
        <v>478</v>
      </c>
      <c r="F139" s="268" t="s">
        <v>479</v>
      </c>
      <c r="G139" s="269" t="s">
        <v>306</v>
      </c>
      <c r="H139" s="270">
        <v>3</v>
      </c>
      <c r="I139" s="271"/>
      <c r="J139" s="272">
        <f>ROUND(I139*H139,2)</f>
        <v>0</v>
      </c>
      <c r="K139" s="268" t="s">
        <v>139</v>
      </c>
      <c r="L139" s="273"/>
      <c r="M139" s="274" t="s">
        <v>1</v>
      </c>
      <c r="N139" s="275" t="s">
        <v>43</v>
      </c>
      <c r="O139" s="90"/>
      <c r="P139" s="234">
        <f>O139*H139</f>
        <v>0</v>
      </c>
      <c r="Q139" s="234">
        <v>0.11565</v>
      </c>
      <c r="R139" s="234">
        <f>Q139*H139</f>
        <v>0.34694999999999998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268</v>
      </c>
      <c r="AT139" s="236" t="s">
        <v>414</v>
      </c>
      <c r="AU139" s="236" t="s">
        <v>78</v>
      </c>
      <c r="AY139" s="16" t="s">
        <v>132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85</v>
      </c>
      <c r="BK139" s="237">
        <f>ROUND(I139*H139,2)</f>
        <v>0</v>
      </c>
      <c r="BL139" s="16" t="s">
        <v>268</v>
      </c>
      <c r="BM139" s="236" t="s">
        <v>480</v>
      </c>
    </row>
    <row r="140" s="2" customFormat="1">
      <c r="A140" s="37"/>
      <c r="B140" s="38"/>
      <c r="C140" s="39"/>
      <c r="D140" s="238" t="s">
        <v>142</v>
      </c>
      <c r="E140" s="39"/>
      <c r="F140" s="239" t="s">
        <v>479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142</v>
      </c>
      <c r="AU140" s="16" t="s">
        <v>78</v>
      </c>
    </row>
    <row r="141" s="2" customFormat="1">
      <c r="A141" s="37"/>
      <c r="B141" s="38"/>
      <c r="C141" s="266" t="s">
        <v>215</v>
      </c>
      <c r="D141" s="266" t="s">
        <v>414</v>
      </c>
      <c r="E141" s="267" t="s">
        <v>481</v>
      </c>
      <c r="F141" s="268" t="s">
        <v>482</v>
      </c>
      <c r="G141" s="269" t="s">
        <v>306</v>
      </c>
      <c r="H141" s="270">
        <v>2</v>
      </c>
      <c r="I141" s="271"/>
      <c r="J141" s="272">
        <f>ROUND(I141*H141,2)</f>
        <v>0</v>
      </c>
      <c r="K141" s="268" t="s">
        <v>139</v>
      </c>
      <c r="L141" s="273"/>
      <c r="M141" s="274" t="s">
        <v>1</v>
      </c>
      <c r="N141" s="275" t="s">
        <v>43</v>
      </c>
      <c r="O141" s="90"/>
      <c r="P141" s="234">
        <f>O141*H141</f>
        <v>0</v>
      </c>
      <c r="Q141" s="234">
        <v>0.11938</v>
      </c>
      <c r="R141" s="234">
        <f>Q141*H141</f>
        <v>0.23876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268</v>
      </c>
      <c r="AT141" s="236" t="s">
        <v>414</v>
      </c>
      <c r="AU141" s="236" t="s">
        <v>78</v>
      </c>
      <c r="AY141" s="16" t="s">
        <v>132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85</v>
      </c>
      <c r="BK141" s="237">
        <f>ROUND(I141*H141,2)</f>
        <v>0</v>
      </c>
      <c r="BL141" s="16" t="s">
        <v>268</v>
      </c>
      <c r="BM141" s="236" t="s">
        <v>483</v>
      </c>
    </row>
    <row r="142" s="2" customFormat="1">
      <c r="A142" s="37"/>
      <c r="B142" s="38"/>
      <c r="C142" s="39"/>
      <c r="D142" s="238" t="s">
        <v>142</v>
      </c>
      <c r="E142" s="39"/>
      <c r="F142" s="239" t="s">
        <v>482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142</v>
      </c>
      <c r="AU142" s="16" t="s">
        <v>78</v>
      </c>
    </row>
    <row r="143" s="2" customFormat="1">
      <c r="A143" s="37"/>
      <c r="B143" s="38"/>
      <c r="C143" s="266" t="s">
        <v>220</v>
      </c>
      <c r="D143" s="266" t="s">
        <v>414</v>
      </c>
      <c r="E143" s="267" t="s">
        <v>484</v>
      </c>
      <c r="F143" s="268" t="s">
        <v>485</v>
      </c>
      <c r="G143" s="269" t="s">
        <v>306</v>
      </c>
      <c r="H143" s="270">
        <v>3</v>
      </c>
      <c r="I143" s="271"/>
      <c r="J143" s="272">
        <f>ROUND(I143*H143,2)</f>
        <v>0</v>
      </c>
      <c r="K143" s="268" t="s">
        <v>139</v>
      </c>
      <c r="L143" s="273"/>
      <c r="M143" s="274" t="s">
        <v>1</v>
      </c>
      <c r="N143" s="275" t="s">
        <v>43</v>
      </c>
      <c r="O143" s="90"/>
      <c r="P143" s="234">
        <f>O143*H143</f>
        <v>0</v>
      </c>
      <c r="Q143" s="234">
        <v>0.12311999999999999</v>
      </c>
      <c r="R143" s="234">
        <f>Q143*H143</f>
        <v>0.36935999999999997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268</v>
      </c>
      <c r="AT143" s="236" t="s">
        <v>414</v>
      </c>
      <c r="AU143" s="236" t="s">
        <v>78</v>
      </c>
      <c r="AY143" s="16" t="s">
        <v>132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85</v>
      </c>
      <c r="BK143" s="237">
        <f>ROUND(I143*H143,2)</f>
        <v>0</v>
      </c>
      <c r="BL143" s="16" t="s">
        <v>268</v>
      </c>
      <c r="BM143" s="236" t="s">
        <v>486</v>
      </c>
    </row>
    <row r="144" s="2" customFormat="1">
      <c r="A144" s="37"/>
      <c r="B144" s="38"/>
      <c r="C144" s="39"/>
      <c r="D144" s="238" t="s">
        <v>142</v>
      </c>
      <c r="E144" s="39"/>
      <c r="F144" s="239" t="s">
        <v>485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142</v>
      </c>
      <c r="AU144" s="16" t="s">
        <v>78</v>
      </c>
    </row>
    <row r="145" s="2" customFormat="1">
      <c r="A145" s="37"/>
      <c r="B145" s="38"/>
      <c r="C145" s="266" t="s">
        <v>226</v>
      </c>
      <c r="D145" s="266" t="s">
        <v>414</v>
      </c>
      <c r="E145" s="267" t="s">
        <v>487</v>
      </c>
      <c r="F145" s="268" t="s">
        <v>488</v>
      </c>
      <c r="G145" s="269" t="s">
        <v>306</v>
      </c>
      <c r="H145" s="270">
        <v>3</v>
      </c>
      <c r="I145" s="271"/>
      <c r="J145" s="272">
        <f>ROUND(I145*H145,2)</f>
        <v>0</v>
      </c>
      <c r="K145" s="268" t="s">
        <v>139</v>
      </c>
      <c r="L145" s="273"/>
      <c r="M145" s="274" t="s">
        <v>1</v>
      </c>
      <c r="N145" s="275" t="s">
        <v>43</v>
      </c>
      <c r="O145" s="90"/>
      <c r="P145" s="234">
        <f>O145*H145</f>
        <v>0</v>
      </c>
      <c r="Q145" s="234">
        <v>0.12684999999999999</v>
      </c>
      <c r="R145" s="234">
        <f>Q145*H145</f>
        <v>0.38054999999999994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268</v>
      </c>
      <c r="AT145" s="236" t="s">
        <v>414</v>
      </c>
      <c r="AU145" s="236" t="s">
        <v>78</v>
      </c>
      <c r="AY145" s="16" t="s">
        <v>132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85</v>
      </c>
      <c r="BK145" s="237">
        <f>ROUND(I145*H145,2)</f>
        <v>0</v>
      </c>
      <c r="BL145" s="16" t="s">
        <v>268</v>
      </c>
      <c r="BM145" s="236" t="s">
        <v>489</v>
      </c>
    </row>
    <row r="146" s="2" customFormat="1">
      <c r="A146" s="37"/>
      <c r="B146" s="38"/>
      <c r="C146" s="39"/>
      <c r="D146" s="238" t="s">
        <v>142</v>
      </c>
      <c r="E146" s="39"/>
      <c r="F146" s="239" t="s">
        <v>488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142</v>
      </c>
      <c r="AU146" s="16" t="s">
        <v>78</v>
      </c>
    </row>
    <row r="147" s="2" customFormat="1">
      <c r="A147" s="37"/>
      <c r="B147" s="38"/>
      <c r="C147" s="266" t="s">
        <v>8</v>
      </c>
      <c r="D147" s="266" t="s">
        <v>414</v>
      </c>
      <c r="E147" s="267" t="s">
        <v>490</v>
      </c>
      <c r="F147" s="268" t="s">
        <v>491</v>
      </c>
      <c r="G147" s="269" t="s">
        <v>306</v>
      </c>
      <c r="H147" s="270">
        <v>3</v>
      </c>
      <c r="I147" s="271"/>
      <c r="J147" s="272">
        <f>ROUND(I147*H147,2)</f>
        <v>0</v>
      </c>
      <c r="K147" s="268" t="s">
        <v>139</v>
      </c>
      <c r="L147" s="273"/>
      <c r="M147" s="274" t="s">
        <v>1</v>
      </c>
      <c r="N147" s="275" t="s">
        <v>43</v>
      </c>
      <c r="O147" s="90"/>
      <c r="P147" s="234">
        <f>O147*H147</f>
        <v>0</v>
      </c>
      <c r="Q147" s="234">
        <v>0.13058</v>
      </c>
      <c r="R147" s="234">
        <f>Q147*H147</f>
        <v>0.39173999999999998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268</v>
      </c>
      <c r="AT147" s="236" t="s">
        <v>414</v>
      </c>
      <c r="AU147" s="236" t="s">
        <v>78</v>
      </c>
      <c r="AY147" s="16" t="s">
        <v>132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85</v>
      </c>
      <c r="BK147" s="237">
        <f>ROUND(I147*H147,2)</f>
        <v>0</v>
      </c>
      <c r="BL147" s="16" t="s">
        <v>268</v>
      </c>
      <c r="BM147" s="236" t="s">
        <v>492</v>
      </c>
    </row>
    <row r="148" s="2" customFormat="1">
      <c r="A148" s="37"/>
      <c r="B148" s="38"/>
      <c r="C148" s="39"/>
      <c r="D148" s="238" t="s">
        <v>142</v>
      </c>
      <c r="E148" s="39"/>
      <c r="F148" s="239" t="s">
        <v>491</v>
      </c>
      <c r="G148" s="39"/>
      <c r="H148" s="39"/>
      <c r="I148" s="240"/>
      <c r="J148" s="39"/>
      <c r="K148" s="39"/>
      <c r="L148" s="43"/>
      <c r="M148" s="241"/>
      <c r="N148" s="24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142</v>
      </c>
      <c r="AU148" s="16" t="s">
        <v>78</v>
      </c>
    </row>
    <row r="149" s="2" customFormat="1">
      <c r="A149" s="37"/>
      <c r="B149" s="38"/>
      <c r="C149" s="266" t="s">
        <v>239</v>
      </c>
      <c r="D149" s="266" t="s">
        <v>414</v>
      </c>
      <c r="E149" s="267" t="s">
        <v>493</v>
      </c>
      <c r="F149" s="268" t="s">
        <v>494</v>
      </c>
      <c r="G149" s="269" t="s">
        <v>306</v>
      </c>
      <c r="H149" s="270">
        <v>1</v>
      </c>
      <c r="I149" s="271"/>
      <c r="J149" s="272">
        <f>ROUND(I149*H149,2)</f>
        <v>0</v>
      </c>
      <c r="K149" s="268" t="s">
        <v>139</v>
      </c>
      <c r="L149" s="273"/>
      <c r="M149" s="274" t="s">
        <v>1</v>
      </c>
      <c r="N149" s="275" t="s">
        <v>43</v>
      </c>
      <c r="O149" s="90"/>
      <c r="P149" s="234">
        <f>O149*H149</f>
        <v>0</v>
      </c>
      <c r="Q149" s="234">
        <v>0.13431000000000001</v>
      </c>
      <c r="R149" s="234">
        <f>Q149*H149</f>
        <v>0.13431000000000001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268</v>
      </c>
      <c r="AT149" s="236" t="s">
        <v>414</v>
      </c>
      <c r="AU149" s="236" t="s">
        <v>78</v>
      </c>
      <c r="AY149" s="16" t="s">
        <v>132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85</v>
      </c>
      <c r="BK149" s="237">
        <f>ROUND(I149*H149,2)</f>
        <v>0</v>
      </c>
      <c r="BL149" s="16" t="s">
        <v>268</v>
      </c>
      <c r="BM149" s="236" t="s">
        <v>495</v>
      </c>
    </row>
    <row r="150" s="2" customFormat="1">
      <c r="A150" s="37"/>
      <c r="B150" s="38"/>
      <c r="C150" s="39"/>
      <c r="D150" s="238" t="s">
        <v>142</v>
      </c>
      <c r="E150" s="39"/>
      <c r="F150" s="239" t="s">
        <v>494</v>
      </c>
      <c r="G150" s="39"/>
      <c r="H150" s="39"/>
      <c r="I150" s="240"/>
      <c r="J150" s="39"/>
      <c r="K150" s="39"/>
      <c r="L150" s="43"/>
      <c r="M150" s="241"/>
      <c r="N150" s="24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142</v>
      </c>
      <c r="AU150" s="16" t="s">
        <v>78</v>
      </c>
    </row>
    <row r="151" s="2" customFormat="1">
      <c r="A151" s="37"/>
      <c r="B151" s="38"/>
      <c r="C151" s="266" t="s">
        <v>246</v>
      </c>
      <c r="D151" s="266" t="s">
        <v>414</v>
      </c>
      <c r="E151" s="267" t="s">
        <v>496</v>
      </c>
      <c r="F151" s="268" t="s">
        <v>497</v>
      </c>
      <c r="G151" s="269" t="s">
        <v>306</v>
      </c>
      <c r="H151" s="270">
        <v>2</v>
      </c>
      <c r="I151" s="271"/>
      <c r="J151" s="272">
        <f>ROUND(I151*H151,2)</f>
        <v>0</v>
      </c>
      <c r="K151" s="268" t="s">
        <v>139</v>
      </c>
      <c r="L151" s="273"/>
      <c r="M151" s="274" t="s">
        <v>1</v>
      </c>
      <c r="N151" s="275" t="s">
        <v>43</v>
      </c>
      <c r="O151" s="90"/>
      <c r="P151" s="234">
        <f>O151*H151</f>
        <v>0</v>
      </c>
      <c r="Q151" s="234">
        <v>0.13804</v>
      </c>
      <c r="R151" s="234">
        <f>Q151*H151</f>
        <v>0.27607999999999999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268</v>
      </c>
      <c r="AT151" s="236" t="s">
        <v>414</v>
      </c>
      <c r="AU151" s="236" t="s">
        <v>78</v>
      </c>
      <c r="AY151" s="16" t="s">
        <v>132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85</v>
      </c>
      <c r="BK151" s="237">
        <f>ROUND(I151*H151,2)</f>
        <v>0</v>
      </c>
      <c r="BL151" s="16" t="s">
        <v>268</v>
      </c>
      <c r="BM151" s="236" t="s">
        <v>498</v>
      </c>
    </row>
    <row r="152" s="2" customFormat="1">
      <c r="A152" s="37"/>
      <c r="B152" s="38"/>
      <c r="C152" s="39"/>
      <c r="D152" s="238" t="s">
        <v>142</v>
      </c>
      <c r="E152" s="39"/>
      <c r="F152" s="239" t="s">
        <v>497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142</v>
      </c>
      <c r="AU152" s="16" t="s">
        <v>78</v>
      </c>
    </row>
    <row r="153" s="2" customFormat="1">
      <c r="A153" s="37"/>
      <c r="B153" s="38"/>
      <c r="C153" s="266" t="s">
        <v>253</v>
      </c>
      <c r="D153" s="266" t="s">
        <v>414</v>
      </c>
      <c r="E153" s="267" t="s">
        <v>499</v>
      </c>
      <c r="F153" s="268" t="s">
        <v>500</v>
      </c>
      <c r="G153" s="269" t="s">
        <v>306</v>
      </c>
      <c r="H153" s="270">
        <v>2</v>
      </c>
      <c r="I153" s="271"/>
      <c r="J153" s="272">
        <f>ROUND(I153*H153,2)</f>
        <v>0</v>
      </c>
      <c r="K153" s="268" t="s">
        <v>139</v>
      </c>
      <c r="L153" s="273"/>
      <c r="M153" s="274" t="s">
        <v>1</v>
      </c>
      <c r="N153" s="275" t="s">
        <v>43</v>
      </c>
      <c r="O153" s="90"/>
      <c r="P153" s="234">
        <f>O153*H153</f>
        <v>0</v>
      </c>
      <c r="Q153" s="234">
        <v>0.14177000000000001</v>
      </c>
      <c r="R153" s="234">
        <f>Q153*H153</f>
        <v>0.28354000000000001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268</v>
      </c>
      <c r="AT153" s="236" t="s">
        <v>414</v>
      </c>
      <c r="AU153" s="236" t="s">
        <v>78</v>
      </c>
      <c r="AY153" s="16" t="s">
        <v>132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85</v>
      </c>
      <c r="BK153" s="237">
        <f>ROUND(I153*H153,2)</f>
        <v>0</v>
      </c>
      <c r="BL153" s="16" t="s">
        <v>268</v>
      </c>
      <c r="BM153" s="236" t="s">
        <v>501</v>
      </c>
    </row>
    <row r="154" s="2" customFormat="1">
      <c r="A154" s="37"/>
      <c r="B154" s="38"/>
      <c r="C154" s="39"/>
      <c r="D154" s="238" t="s">
        <v>142</v>
      </c>
      <c r="E154" s="39"/>
      <c r="F154" s="239" t="s">
        <v>500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142</v>
      </c>
      <c r="AU154" s="16" t="s">
        <v>78</v>
      </c>
    </row>
    <row r="155" s="2" customFormat="1">
      <c r="A155" s="37"/>
      <c r="B155" s="38"/>
      <c r="C155" s="266" t="s">
        <v>259</v>
      </c>
      <c r="D155" s="266" t="s">
        <v>414</v>
      </c>
      <c r="E155" s="267" t="s">
        <v>502</v>
      </c>
      <c r="F155" s="268" t="s">
        <v>503</v>
      </c>
      <c r="G155" s="269" t="s">
        <v>306</v>
      </c>
      <c r="H155" s="270">
        <v>1</v>
      </c>
      <c r="I155" s="271"/>
      <c r="J155" s="272">
        <f>ROUND(I155*H155,2)</f>
        <v>0</v>
      </c>
      <c r="K155" s="268" t="s">
        <v>139</v>
      </c>
      <c r="L155" s="273"/>
      <c r="M155" s="274" t="s">
        <v>1</v>
      </c>
      <c r="N155" s="275" t="s">
        <v>43</v>
      </c>
      <c r="O155" s="90"/>
      <c r="P155" s="234">
        <f>O155*H155</f>
        <v>0</v>
      </c>
      <c r="Q155" s="234">
        <v>0.14549999999999999</v>
      </c>
      <c r="R155" s="234">
        <f>Q155*H155</f>
        <v>0.14549999999999999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268</v>
      </c>
      <c r="AT155" s="236" t="s">
        <v>414</v>
      </c>
      <c r="AU155" s="236" t="s">
        <v>78</v>
      </c>
      <c r="AY155" s="16" t="s">
        <v>132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85</v>
      </c>
      <c r="BK155" s="237">
        <f>ROUND(I155*H155,2)</f>
        <v>0</v>
      </c>
      <c r="BL155" s="16" t="s">
        <v>268</v>
      </c>
      <c r="BM155" s="236" t="s">
        <v>504</v>
      </c>
    </row>
    <row r="156" s="2" customFormat="1">
      <c r="A156" s="37"/>
      <c r="B156" s="38"/>
      <c r="C156" s="39"/>
      <c r="D156" s="238" t="s">
        <v>142</v>
      </c>
      <c r="E156" s="39"/>
      <c r="F156" s="239" t="s">
        <v>503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142</v>
      </c>
      <c r="AU156" s="16" t="s">
        <v>78</v>
      </c>
    </row>
    <row r="157" s="2" customFormat="1">
      <c r="A157" s="37"/>
      <c r="B157" s="38"/>
      <c r="C157" s="266" t="s">
        <v>265</v>
      </c>
      <c r="D157" s="266" t="s">
        <v>414</v>
      </c>
      <c r="E157" s="267" t="s">
        <v>505</v>
      </c>
      <c r="F157" s="268" t="s">
        <v>506</v>
      </c>
      <c r="G157" s="269" t="s">
        <v>306</v>
      </c>
      <c r="H157" s="270">
        <v>3</v>
      </c>
      <c r="I157" s="271"/>
      <c r="J157" s="272">
        <f>ROUND(I157*H157,2)</f>
        <v>0</v>
      </c>
      <c r="K157" s="268" t="s">
        <v>139</v>
      </c>
      <c r="L157" s="273"/>
      <c r="M157" s="274" t="s">
        <v>1</v>
      </c>
      <c r="N157" s="275" t="s">
        <v>43</v>
      </c>
      <c r="O157" s="90"/>
      <c r="P157" s="234">
        <f>O157*H157</f>
        <v>0</v>
      </c>
      <c r="Q157" s="234">
        <v>0.14923</v>
      </c>
      <c r="R157" s="234">
        <f>Q157*H157</f>
        <v>0.44769000000000003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268</v>
      </c>
      <c r="AT157" s="236" t="s">
        <v>414</v>
      </c>
      <c r="AU157" s="236" t="s">
        <v>78</v>
      </c>
      <c r="AY157" s="16" t="s">
        <v>132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85</v>
      </c>
      <c r="BK157" s="237">
        <f>ROUND(I157*H157,2)</f>
        <v>0</v>
      </c>
      <c r="BL157" s="16" t="s">
        <v>268</v>
      </c>
      <c r="BM157" s="236" t="s">
        <v>507</v>
      </c>
    </row>
    <row r="158" s="2" customFormat="1">
      <c r="A158" s="37"/>
      <c r="B158" s="38"/>
      <c r="C158" s="39"/>
      <c r="D158" s="238" t="s">
        <v>142</v>
      </c>
      <c r="E158" s="39"/>
      <c r="F158" s="239" t="s">
        <v>506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142</v>
      </c>
      <c r="AU158" s="16" t="s">
        <v>78</v>
      </c>
    </row>
    <row r="159" s="2" customFormat="1">
      <c r="A159" s="37"/>
      <c r="B159" s="38"/>
      <c r="C159" s="266" t="s">
        <v>7</v>
      </c>
      <c r="D159" s="266" t="s">
        <v>414</v>
      </c>
      <c r="E159" s="267" t="s">
        <v>508</v>
      </c>
      <c r="F159" s="268" t="s">
        <v>509</v>
      </c>
      <c r="G159" s="269" t="s">
        <v>306</v>
      </c>
      <c r="H159" s="270">
        <v>2</v>
      </c>
      <c r="I159" s="271"/>
      <c r="J159" s="272">
        <f>ROUND(I159*H159,2)</f>
        <v>0</v>
      </c>
      <c r="K159" s="268" t="s">
        <v>139</v>
      </c>
      <c r="L159" s="273"/>
      <c r="M159" s="274" t="s">
        <v>1</v>
      </c>
      <c r="N159" s="275" t="s">
        <v>43</v>
      </c>
      <c r="O159" s="90"/>
      <c r="P159" s="234">
        <f>O159*H159</f>
        <v>0</v>
      </c>
      <c r="Q159" s="234">
        <v>0.15296000000000001</v>
      </c>
      <c r="R159" s="234">
        <f>Q159*H159</f>
        <v>0.30592000000000003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268</v>
      </c>
      <c r="AT159" s="236" t="s">
        <v>414</v>
      </c>
      <c r="AU159" s="236" t="s">
        <v>78</v>
      </c>
      <c r="AY159" s="16" t="s">
        <v>132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85</v>
      </c>
      <c r="BK159" s="237">
        <f>ROUND(I159*H159,2)</f>
        <v>0</v>
      </c>
      <c r="BL159" s="16" t="s">
        <v>268</v>
      </c>
      <c r="BM159" s="236" t="s">
        <v>510</v>
      </c>
    </row>
    <row r="160" s="2" customFormat="1">
      <c r="A160" s="37"/>
      <c r="B160" s="38"/>
      <c r="C160" s="39"/>
      <c r="D160" s="238" t="s">
        <v>142</v>
      </c>
      <c r="E160" s="39"/>
      <c r="F160" s="239" t="s">
        <v>509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142</v>
      </c>
      <c r="AU160" s="16" t="s">
        <v>78</v>
      </c>
    </row>
    <row r="161" s="2" customFormat="1">
      <c r="A161" s="37"/>
      <c r="B161" s="38"/>
      <c r="C161" s="266" t="s">
        <v>276</v>
      </c>
      <c r="D161" s="266" t="s">
        <v>414</v>
      </c>
      <c r="E161" s="267" t="s">
        <v>511</v>
      </c>
      <c r="F161" s="268" t="s">
        <v>512</v>
      </c>
      <c r="G161" s="269" t="s">
        <v>306</v>
      </c>
      <c r="H161" s="270">
        <v>1</v>
      </c>
      <c r="I161" s="271"/>
      <c r="J161" s="272">
        <f>ROUND(I161*H161,2)</f>
        <v>0</v>
      </c>
      <c r="K161" s="268" t="s">
        <v>139</v>
      </c>
      <c r="L161" s="273"/>
      <c r="M161" s="274" t="s">
        <v>1</v>
      </c>
      <c r="N161" s="275" t="s">
        <v>43</v>
      </c>
      <c r="O161" s="90"/>
      <c r="P161" s="234">
        <f>O161*H161</f>
        <v>0</v>
      </c>
      <c r="Q161" s="234">
        <v>0.15669</v>
      </c>
      <c r="R161" s="234">
        <f>Q161*H161</f>
        <v>0.15669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268</v>
      </c>
      <c r="AT161" s="236" t="s">
        <v>414</v>
      </c>
      <c r="AU161" s="236" t="s">
        <v>78</v>
      </c>
      <c r="AY161" s="16" t="s">
        <v>132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85</v>
      </c>
      <c r="BK161" s="237">
        <f>ROUND(I161*H161,2)</f>
        <v>0</v>
      </c>
      <c r="BL161" s="16" t="s">
        <v>268</v>
      </c>
      <c r="BM161" s="236" t="s">
        <v>513</v>
      </c>
    </row>
    <row r="162" s="2" customFormat="1">
      <c r="A162" s="37"/>
      <c r="B162" s="38"/>
      <c r="C162" s="39"/>
      <c r="D162" s="238" t="s">
        <v>142</v>
      </c>
      <c r="E162" s="39"/>
      <c r="F162" s="239" t="s">
        <v>512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142</v>
      </c>
      <c r="AU162" s="16" t="s">
        <v>78</v>
      </c>
    </row>
    <row r="163" s="2" customFormat="1">
      <c r="A163" s="37"/>
      <c r="B163" s="38"/>
      <c r="C163" s="266" t="s">
        <v>282</v>
      </c>
      <c r="D163" s="266" t="s">
        <v>414</v>
      </c>
      <c r="E163" s="267" t="s">
        <v>514</v>
      </c>
      <c r="F163" s="268" t="s">
        <v>515</v>
      </c>
      <c r="G163" s="269" t="s">
        <v>306</v>
      </c>
      <c r="H163" s="270">
        <v>1</v>
      </c>
      <c r="I163" s="271"/>
      <c r="J163" s="272">
        <f>ROUND(I163*H163,2)</f>
        <v>0</v>
      </c>
      <c r="K163" s="268" t="s">
        <v>139</v>
      </c>
      <c r="L163" s="273"/>
      <c r="M163" s="274" t="s">
        <v>1</v>
      </c>
      <c r="N163" s="275" t="s">
        <v>43</v>
      </c>
      <c r="O163" s="90"/>
      <c r="P163" s="234">
        <f>O163*H163</f>
        <v>0</v>
      </c>
      <c r="Q163" s="234">
        <v>0.16042000000000001</v>
      </c>
      <c r="R163" s="234">
        <f>Q163*H163</f>
        <v>0.16042000000000001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268</v>
      </c>
      <c r="AT163" s="236" t="s">
        <v>414</v>
      </c>
      <c r="AU163" s="236" t="s">
        <v>78</v>
      </c>
      <c r="AY163" s="16" t="s">
        <v>132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85</v>
      </c>
      <c r="BK163" s="237">
        <f>ROUND(I163*H163,2)</f>
        <v>0</v>
      </c>
      <c r="BL163" s="16" t="s">
        <v>268</v>
      </c>
      <c r="BM163" s="236" t="s">
        <v>516</v>
      </c>
    </row>
    <row r="164" s="2" customFormat="1">
      <c r="A164" s="37"/>
      <c r="B164" s="38"/>
      <c r="C164" s="39"/>
      <c r="D164" s="238" t="s">
        <v>142</v>
      </c>
      <c r="E164" s="39"/>
      <c r="F164" s="239" t="s">
        <v>515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142</v>
      </c>
      <c r="AU164" s="16" t="s">
        <v>78</v>
      </c>
    </row>
    <row r="165" s="2" customFormat="1">
      <c r="A165" s="37"/>
      <c r="B165" s="38"/>
      <c r="C165" s="266" t="s">
        <v>288</v>
      </c>
      <c r="D165" s="266" t="s">
        <v>414</v>
      </c>
      <c r="E165" s="267" t="s">
        <v>517</v>
      </c>
      <c r="F165" s="268" t="s">
        <v>518</v>
      </c>
      <c r="G165" s="269" t="s">
        <v>306</v>
      </c>
      <c r="H165" s="270">
        <v>1</v>
      </c>
      <c r="I165" s="271"/>
      <c r="J165" s="272">
        <f>ROUND(I165*H165,2)</f>
        <v>0</v>
      </c>
      <c r="K165" s="268" t="s">
        <v>139</v>
      </c>
      <c r="L165" s="273"/>
      <c r="M165" s="274" t="s">
        <v>1</v>
      </c>
      <c r="N165" s="275" t="s">
        <v>43</v>
      </c>
      <c r="O165" s="90"/>
      <c r="P165" s="234">
        <f>O165*H165</f>
        <v>0</v>
      </c>
      <c r="Q165" s="234">
        <v>0.16414999999999999</v>
      </c>
      <c r="R165" s="234">
        <f>Q165*H165</f>
        <v>0.16414999999999999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268</v>
      </c>
      <c r="AT165" s="236" t="s">
        <v>414</v>
      </c>
      <c r="AU165" s="236" t="s">
        <v>78</v>
      </c>
      <c r="AY165" s="16" t="s">
        <v>132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85</v>
      </c>
      <c r="BK165" s="237">
        <f>ROUND(I165*H165,2)</f>
        <v>0</v>
      </c>
      <c r="BL165" s="16" t="s">
        <v>268</v>
      </c>
      <c r="BM165" s="236" t="s">
        <v>519</v>
      </c>
    </row>
    <row r="166" s="2" customFormat="1">
      <c r="A166" s="37"/>
      <c r="B166" s="38"/>
      <c r="C166" s="39"/>
      <c r="D166" s="238" t="s">
        <v>142</v>
      </c>
      <c r="E166" s="39"/>
      <c r="F166" s="239" t="s">
        <v>518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142</v>
      </c>
      <c r="AU166" s="16" t="s">
        <v>78</v>
      </c>
    </row>
    <row r="167" s="2" customFormat="1">
      <c r="A167" s="37"/>
      <c r="B167" s="38"/>
      <c r="C167" s="266" t="s">
        <v>293</v>
      </c>
      <c r="D167" s="266" t="s">
        <v>414</v>
      </c>
      <c r="E167" s="267" t="s">
        <v>520</v>
      </c>
      <c r="F167" s="268" t="s">
        <v>521</v>
      </c>
      <c r="G167" s="269" t="s">
        <v>306</v>
      </c>
      <c r="H167" s="270">
        <v>2</v>
      </c>
      <c r="I167" s="271"/>
      <c r="J167" s="272">
        <f>ROUND(I167*H167,2)</f>
        <v>0</v>
      </c>
      <c r="K167" s="268" t="s">
        <v>139</v>
      </c>
      <c r="L167" s="273"/>
      <c r="M167" s="274" t="s">
        <v>1</v>
      </c>
      <c r="N167" s="275" t="s">
        <v>43</v>
      </c>
      <c r="O167" s="90"/>
      <c r="P167" s="234">
        <f>O167*H167</f>
        <v>0</v>
      </c>
      <c r="Q167" s="234">
        <v>0.17162</v>
      </c>
      <c r="R167" s="234">
        <f>Q167*H167</f>
        <v>0.34323999999999999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268</v>
      </c>
      <c r="AT167" s="236" t="s">
        <v>414</v>
      </c>
      <c r="AU167" s="236" t="s">
        <v>78</v>
      </c>
      <c r="AY167" s="16" t="s">
        <v>132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85</v>
      </c>
      <c r="BK167" s="237">
        <f>ROUND(I167*H167,2)</f>
        <v>0</v>
      </c>
      <c r="BL167" s="16" t="s">
        <v>268</v>
      </c>
      <c r="BM167" s="236" t="s">
        <v>522</v>
      </c>
    </row>
    <row r="168" s="2" customFormat="1">
      <c r="A168" s="37"/>
      <c r="B168" s="38"/>
      <c r="C168" s="39"/>
      <c r="D168" s="238" t="s">
        <v>142</v>
      </c>
      <c r="E168" s="39"/>
      <c r="F168" s="239" t="s">
        <v>521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142</v>
      </c>
      <c r="AU168" s="16" t="s">
        <v>78</v>
      </c>
    </row>
    <row r="169" s="2" customFormat="1">
      <c r="A169" s="37"/>
      <c r="B169" s="38"/>
      <c r="C169" s="266" t="s">
        <v>298</v>
      </c>
      <c r="D169" s="266" t="s">
        <v>414</v>
      </c>
      <c r="E169" s="267" t="s">
        <v>523</v>
      </c>
      <c r="F169" s="268" t="s">
        <v>524</v>
      </c>
      <c r="G169" s="269" t="s">
        <v>306</v>
      </c>
      <c r="H169" s="270">
        <v>2</v>
      </c>
      <c r="I169" s="271"/>
      <c r="J169" s="272">
        <f>ROUND(I169*H169,2)</f>
        <v>0</v>
      </c>
      <c r="K169" s="268" t="s">
        <v>139</v>
      </c>
      <c r="L169" s="273"/>
      <c r="M169" s="274" t="s">
        <v>1</v>
      </c>
      <c r="N169" s="275" t="s">
        <v>43</v>
      </c>
      <c r="O169" s="90"/>
      <c r="P169" s="234">
        <f>O169*H169</f>
        <v>0</v>
      </c>
      <c r="Q169" s="234">
        <v>0.17535000000000001</v>
      </c>
      <c r="R169" s="234">
        <f>Q169*H169</f>
        <v>0.35070000000000001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268</v>
      </c>
      <c r="AT169" s="236" t="s">
        <v>414</v>
      </c>
      <c r="AU169" s="236" t="s">
        <v>78</v>
      </c>
      <c r="AY169" s="16" t="s">
        <v>132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85</v>
      </c>
      <c r="BK169" s="237">
        <f>ROUND(I169*H169,2)</f>
        <v>0</v>
      </c>
      <c r="BL169" s="16" t="s">
        <v>268</v>
      </c>
      <c r="BM169" s="236" t="s">
        <v>525</v>
      </c>
    </row>
    <row r="170" s="2" customFormat="1">
      <c r="A170" s="37"/>
      <c r="B170" s="38"/>
      <c r="C170" s="39"/>
      <c r="D170" s="238" t="s">
        <v>142</v>
      </c>
      <c r="E170" s="39"/>
      <c r="F170" s="239" t="s">
        <v>524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142</v>
      </c>
      <c r="AU170" s="16" t="s">
        <v>78</v>
      </c>
    </row>
    <row r="171" s="2" customFormat="1">
      <c r="A171" s="37"/>
      <c r="B171" s="38"/>
      <c r="C171" s="266" t="s">
        <v>303</v>
      </c>
      <c r="D171" s="266" t="s">
        <v>414</v>
      </c>
      <c r="E171" s="267" t="s">
        <v>526</v>
      </c>
      <c r="F171" s="268" t="s">
        <v>527</v>
      </c>
      <c r="G171" s="269" t="s">
        <v>306</v>
      </c>
      <c r="H171" s="270">
        <v>2</v>
      </c>
      <c r="I171" s="271"/>
      <c r="J171" s="272">
        <f>ROUND(I171*H171,2)</f>
        <v>0</v>
      </c>
      <c r="K171" s="268" t="s">
        <v>139</v>
      </c>
      <c r="L171" s="273"/>
      <c r="M171" s="274" t="s">
        <v>1</v>
      </c>
      <c r="N171" s="275" t="s">
        <v>43</v>
      </c>
      <c r="O171" s="90"/>
      <c r="P171" s="234">
        <f>O171*H171</f>
        <v>0</v>
      </c>
      <c r="Q171" s="234">
        <v>0.17907999999999999</v>
      </c>
      <c r="R171" s="234">
        <f>Q171*H171</f>
        <v>0.35815999999999998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268</v>
      </c>
      <c r="AT171" s="236" t="s">
        <v>414</v>
      </c>
      <c r="AU171" s="236" t="s">
        <v>78</v>
      </c>
      <c r="AY171" s="16" t="s">
        <v>132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85</v>
      </c>
      <c r="BK171" s="237">
        <f>ROUND(I171*H171,2)</f>
        <v>0</v>
      </c>
      <c r="BL171" s="16" t="s">
        <v>268</v>
      </c>
      <c r="BM171" s="236" t="s">
        <v>528</v>
      </c>
    </row>
    <row r="172" s="2" customFormat="1">
      <c r="A172" s="37"/>
      <c r="B172" s="38"/>
      <c r="C172" s="39"/>
      <c r="D172" s="238" t="s">
        <v>142</v>
      </c>
      <c r="E172" s="39"/>
      <c r="F172" s="239" t="s">
        <v>527</v>
      </c>
      <c r="G172" s="39"/>
      <c r="H172" s="39"/>
      <c r="I172" s="240"/>
      <c r="J172" s="39"/>
      <c r="K172" s="39"/>
      <c r="L172" s="43"/>
      <c r="M172" s="276"/>
      <c r="N172" s="277"/>
      <c r="O172" s="278"/>
      <c r="P172" s="278"/>
      <c r="Q172" s="278"/>
      <c r="R172" s="278"/>
      <c r="S172" s="278"/>
      <c r="T172" s="279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142</v>
      </c>
      <c r="AU172" s="16" t="s">
        <v>78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ksAn23Kd5CYjCCAt/2ZNcwj9Sbs9c+s0f6PfkoxxYm5DmMVQt5Ruu9bxHq07lmU0Tyz0DZt9nm1M8canxzqGPA==" hashValue="CsTMqUMm9T8pZdtrwuGkEbIGeHboGkPHPnng9ZwYO4DXQIM+4EUpoxmobeBEctA4G2ehX0p2bRyVqI5Rq9zMlQ==" algorithmName="SHA-512" password="CC35"/>
  <autoFilter ref="C119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87</v>
      </c>
    </row>
    <row r="4" hidden="1" s="1" customFormat="1" ht="24.96" customHeight="1">
      <c r="B4" s="19"/>
      <c r="D4" s="147" t="s">
        <v>105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staničních kolejí a výhybek v ŽST Petrohrad</v>
      </c>
      <c r="F7" s="149"/>
      <c r="G7" s="149"/>
      <c r="H7" s="149"/>
      <c r="L7" s="19"/>
    </row>
    <row r="8" hidden="1" s="1" customFormat="1" ht="12" customHeight="1">
      <c r="B8" s="19"/>
      <c r="D8" s="149" t="s">
        <v>106</v>
      </c>
      <c r="L8" s="19"/>
    </row>
    <row r="9" hidden="1" s="2" customFormat="1" ht="23.25" customHeight="1">
      <c r="A9" s="37"/>
      <c r="B9" s="43"/>
      <c r="C9" s="37"/>
      <c r="D9" s="37"/>
      <c r="E9" s="150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108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529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6. 1. 2021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ROUND((SUM(BE121:BE126)),  2)</f>
        <v>0</v>
      </c>
      <c r="G35" s="37"/>
      <c r="H35" s="37"/>
      <c r="I35" s="163">
        <v>0.20999999999999999</v>
      </c>
      <c r="J35" s="162">
        <f>ROUND(((SUM(BE121:BE126))*I35),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ROUND((SUM(BF121:BF126)),  2)</f>
        <v>0</v>
      </c>
      <c r="G36" s="37"/>
      <c r="H36" s="37"/>
      <c r="I36" s="163">
        <v>0.14999999999999999</v>
      </c>
      <c r="J36" s="162">
        <f>ROUND(((SUM(BF121:BF126))*I36),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ROUND((SUM(BG121:BG126)),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ROUND((SUM(BH121:BH126)),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ROUND((SUM(BI121:BI126)),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staničních kolejí a výhybek v ŽST Petrohrad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107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108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 xml:space="preserve">A.1.3 - Práce na SSZT a SEE 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 Petrohrad</v>
      </c>
      <c r="G91" s="39"/>
      <c r="H91" s="39"/>
      <c r="I91" s="31" t="s">
        <v>22</v>
      </c>
      <c r="J91" s="78" t="str">
        <f>IF(J14="","",J14)</f>
        <v>6. 1. 2021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Liprtová Pavlína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111</v>
      </c>
      <c r="D96" s="184"/>
      <c r="E96" s="184"/>
      <c r="F96" s="184"/>
      <c r="G96" s="184"/>
      <c r="H96" s="184"/>
      <c r="I96" s="184"/>
      <c r="J96" s="185" t="s">
        <v>112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113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114</v>
      </c>
    </row>
    <row r="99" hidden="1" s="9" customFormat="1" ht="24.96" customHeight="1">
      <c r="A99" s="9"/>
      <c r="B99" s="187"/>
      <c r="C99" s="188"/>
      <c r="D99" s="189" t="s">
        <v>530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staničních kolejí a výhybek v ŽST Petrohrad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106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23.25" customHeight="1">
      <c r="A111" s="37"/>
      <c r="B111" s="38"/>
      <c r="C111" s="39"/>
      <c r="D111" s="39"/>
      <c r="E111" s="182" t="s">
        <v>107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108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 xml:space="preserve">A.1.3 - Práce na SSZT a SEE 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ŽST Petrohrad</v>
      </c>
      <c r="G115" s="39"/>
      <c r="H115" s="39"/>
      <c r="I115" s="31" t="s">
        <v>22</v>
      </c>
      <c r="J115" s="78" t="str">
        <f>IF(J14="","",J14)</f>
        <v>6. 1. 2021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>Správa železnic,s.o.;OŘ ÚNL - ST K.Vary</v>
      </c>
      <c r="G117" s="39"/>
      <c r="H117" s="39"/>
      <c r="I117" s="31" t="s">
        <v>32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35</v>
      </c>
      <c r="J118" s="35" t="str">
        <f>E26</f>
        <v>Liprtová Pavlína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118</v>
      </c>
      <c r="D120" s="201" t="s">
        <v>63</v>
      </c>
      <c r="E120" s="201" t="s">
        <v>59</v>
      </c>
      <c r="F120" s="201" t="s">
        <v>60</v>
      </c>
      <c r="G120" s="201" t="s">
        <v>119</v>
      </c>
      <c r="H120" s="201" t="s">
        <v>120</v>
      </c>
      <c r="I120" s="201" t="s">
        <v>121</v>
      </c>
      <c r="J120" s="201" t="s">
        <v>112</v>
      </c>
      <c r="K120" s="202" t="s">
        <v>122</v>
      </c>
      <c r="L120" s="203"/>
      <c r="M120" s="99" t="s">
        <v>1</v>
      </c>
      <c r="N120" s="100" t="s">
        <v>42</v>
      </c>
      <c r="O120" s="100" t="s">
        <v>123</v>
      </c>
      <c r="P120" s="100" t="s">
        <v>124</v>
      </c>
      <c r="Q120" s="100" t="s">
        <v>125</v>
      </c>
      <c r="R120" s="100" t="s">
        <v>126</v>
      </c>
      <c r="S120" s="100" t="s">
        <v>127</v>
      </c>
      <c r="T120" s="101" t="s">
        <v>128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129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</f>
        <v>0</v>
      </c>
      <c r="Q121" s="103"/>
      <c r="R121" s="206">
        <f>R122</f>
        <v>0</v>
      </c>
      <c r="S121" s="103"/>
      <c r="T121" s="207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77</v>
      </c>
      <c r="AU121" s="16" t="s">
        <v>114</v>
      </c>
      <c r="BK121" s="208">
        <f>BK122</f>
        <v>0</v>
      </c>
    </row>
    <row r="122" s="12" customFormat="1" ht="25.92" customHeight="1">
      <c r="A122" s="12"/>
      <c r="B122" s="209"/>
      <c r="C122" s="210"/>
      <c r="D122" s="211" t="s">
        <v>77</v>
      </c>
      <c r="E122" s="212" t="s">
        <v>531</v>
      </c>
      <c r="F122" s="212" t="s">
        <v>532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SUM(P123:P126)</f>
        <v>0</v>
      </c>
      <c r="Q122" s="217"/>
      <c r="R122" s="218">
        <f>SUM(R123:R126)</f>
        <v>0</v>
      </c>
      <c r="S122" s="217"/>
      <c r="T122" s="219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140</v>
      </c>
      <c r="AT122" s="221" t="s">
        <v>77</v>
      </c>
      <c r="AU122" s="221" t="s">
        <v>78</v>
      </c>
      <c r="AY122" s="220" t="s">
        <v>132</v>
      </c>
      <c r="BK122" s="222">
        <f>SUM(BK123:BK126)</f>
        <v>0</v>
      </c>
    </row>
    <row r="123" s="2" customFormat="1">
      <c r="A123" s="37"/>
      <c r="B123" s="38"/>
      <c r="C123" s="225" t="s">
        <v>87</v>
      </c>
      <c r="D123" s="225" t="s">
        <v>135</v>
      </c>
      <c r="E123" s="226" t="s">
        <v>533</v>
      </c>
      <c r="F123" s="227" t="s">
        <v>534</v>
      </c>
      <c r="G123" s="228" t="s">
        <v>306</v>
      </c>
      <c r="H123" s="229">
        <v>5</v>
      </c>
      <c r="I123" s="230"/>
      <c r="J123" s="231">
        <f>ROUND(I123*H123,2)</f>
        <v>0</v>
      </c>
      <c r="K123" s="227" t="s">
        <v>139</v>
      </c>
      <c r="L123" s="43"/>
      <c r="M123" s="232" t="s">
        <v>1</v>
      </c>
      <c r="N123" s="233" t="s">
        <v>43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268</v>
      </c>
      <c r="AT123" s="236" t="s">
        <v>135</v>
      </c>
      <c r="AU123" s="236" t="s">
        <v>85</v>
      </c>
      <c r="AY123" s="16" t="s">
        <v>132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85</v>
      </c>
      <c r="BK123" s="237">
        <f>ROUND(I123*H123,2)</f>
        <v>0</v>
      </c>
      <c r="BL123" s="16" t="s">
        <v>268</v>
      </c>
      <c r="BM123" s="236" t="s">
        <v>535</v>
      </c>
    </row>
    <row r="124" s="2" customFormat="1">
      <c r="A124" s="37"/>
      <c r="B124" s="38"/>
      <c r="C124" s="39"/>
      <c r="D124" s="238" t="s">
        <v>142</v>
      </c>
      <c r="E124" s="39"/>
      <c r="F124" s="239" t="s">
        <v>536</v>
      </c>
      <c r="G124" s="39"/>
      <c r="H124" s="39"/>
      <c r="I124" s="240"/>
      <c r="J124" s="39"/>
      <c r="K124" s="39"/>
      <c r="L124" s="43"/>
      <c r="M124" s="241"/>
      <c r="N124" s="242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142</v>
      </c>
      <c r="AU124" s="16" t="s">
        <v>85</v>
      </c>
    </row>
    <row r="125" s="2" customFormat="1">
      <c r="A125" s="37"/>
      <c r="B125" s="38"/>
      <c r="C125" s="225" t="s">
        <v>85</v>
      </c>
      <c r="D125" s="225" t="s">
        <v>135</v>
      </c>
      <c r="E125" s="226" t="s">
        <v>537</v>
      </c>
      <c r="F125" s="227" t="s">
        <v>538</v>
      </c>
      <c r="G125" s="228" t="s">
        <v>306</v>
      </c>
      <c r="H125" s="229">
        <v>5</v>
      </c>
      <c r="I125" s="230"/>
      <c r="J125" s="231">
        <f>ROUND(I125*H125,2)</f>
        <v>0</v>
      </c>
      <c r="K125" s="227" t="s">
        <v>139</v>
      </c>
      <c r="L125" s="43"/>
      <c r="M125" s="232" t="s">
        <v>1</v>
      </c>
      <c r="N125" s="233" t="s">
        <v>43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268</v>
      </c>
      <c r="AT125" s="236" t="s">
        <v>135</v>
      </c>
      <c r="AU125" s="236" t="s">
        <v>85</v>
      </c>
      <c r="AY125" s="16" t="s">
        <v>132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85</v>
      </c>
      <c r="BK125" s="237">
        <f>ROUND(I125*H125,2)</f>
        <v>0</v>
      </c>
      <c r="BL125" s="16" t="s">
        <v>268</v>
      </c>
      <c r="BM125" s="236" t="s">
        <v>539</v>
      </c>
    </row>
    <row r="126" s="2" customFormat="1">
      <c r="A126" s="37"/>
      <c r="B126" s="38"/>
      <c r="C126" s="39"/>
      <c r="D126" s="238" t="s">
        <v>142</v>
      </c>
      <c r="E126" s="39"/>
      <c r="F126" s="239" t="s">
        <v>538</v>
      </c>
      <c r="G126" s="39"/>
      <c r="H126" s="39"/>
      <c r="I126" s="240"/>
      <c r="J126" s="39"/>
      <c r="K126" s="39"/>
      <c r="L126" s="43"/>
      <c r="M126" s="276"/>
      <c r="N126" s="277"/>
      <c r="O126" s="278"/>
      <c r="P126" s="278"/>
      <c r="Q126" s="278"/>
      <c r="R126" s="278"/>
      <c r="S126" s="278"/>
      <c r="T126" s="279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142</v>
      </c>
      <c r="AU126" s="16" t="s">
        <v>85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4Bm03gWSQdA/jJNOpL/L5eijkbk8NW1hGctX/eYLM6Xz3GtpnEXQA/0gITA7l3hpnPMYYcr2EGfxQENAfBsGFw==" hashValue="sq5cHdK1q4wY3E9FYImuC5SxXZHXVKtKSWDt3hj+CrwmibAfkm87iiAG2pyMqY4WYChXpbuVF0YqoRDFh5m6JA==" algorithmName="SHA-512" password="CC35"/>
  <autoFilter ref="C120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87</v>
      </c>
    </row>
    <row r="4" hidden="1" s="1" customFormat="1" ht="24.96" customHeight="1">
      <c r="B4" s="19"/>
      <c r="D4" s="147" t="s">
        <v>105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staničních kolejí a výhybek v ŽST Petrohrad</v>
      </c>
      <c r="F7" s="149"/>
      <c r="G7" s="149"/>
      <c r="H7" s="149"/>
      <c r="L7" s="19"/>
    </row>
    <row r="8" hidden="1" s="1" customFormat="1" ht="12" customHeight="1">
      <c r="B8" s="19"/>
      <c r="D8" s="149" t="s">
        <v>106</v>
      </c>
      <c r="L8" s="19"/>
    </row>
    <row r="9" hidden="1" s="2" customFormat="1" ht="23.25" customHeight="1">
      <c r="A9" s="37"/>
      <c r="B9" s="43"/>
      <c r="C9" s="37"/>
      <c r="D9" s="37"/>
      <c r="E9" s="150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108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540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6. 1. 2021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ROUND((SUM(BE120:BE138)),  2)</f>
        <v>0</v>
      </c>
      <c r="G35" s="37"/>
      <c r="H35" s="37"/>
      <c r="I35" s="163">
        <v>0.20999999999999999</v>
      </c>
      <c r="J35" s="162">
        <f>ROUND(((SUM(BE120:BE138))*I35),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ROUND((SUM(BF120:BF138)),  2)</f>
        <v>0</v>
      </c>
      <c r="G36" s="37"/>
      <c r="H36" s="37"/>
      <c r="I36" s="163">
        <v>0.14999999999999999</v>
      </c>
      <c r="J36" s="162">
        <f>ROUND(((SUM(BF120:BF138))*I36),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ROUND((SUM(BG120:BG138)),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ROUND((SUM(BH120:BH138)),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ROUND((SUM(BI120:BI138)),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staničních kolejí a výhybek v ŽST Petrohrad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107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108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A.1.4 -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 Petrohrad</v>
      </c>
      <c r="G91" s="39"/>
      <c r="H91" s="39"/>
      <c r="I91" s="31" t="s">
        <v>22</v>
      </c>
      <c r="J91" s="78" t="str">
        <f>IF(J14="","",J14)</f>
        <v>6. 1. 2021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Liprtová Pavlína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111</v>
      </c>
      <c r="D96" s="184"/>
      <c r="E96" s="184"/>
      <c r="F96" s="184"/>
      <c r="G96" s="184"/>
      <c r="H96" s="184"/>
      <c r="I96" s="184"/>
      <c r="J96" s="185" t="s">
        <v>112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113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114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staničních kolejí a výhybek v ŽST Petrohrad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106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23.25" customHeight="1">
      <c r="A110" s="37"/>
      <c r="B110" s="38"/>
      <c r="C110" s="39"/>
      <c r="D110" s="39"/>
      <c r="E110" s="182" t="s">
        <v>107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A.1.4 -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ŽST Petrohrad</v>
      </c>
      <c r="G114" s="39"/>
      <c r="H114" s="39"/>
      <c r="I114" s="31" t="s">
        <v>22</v>
      </c>
      <c r="J114" s="78" t="str">
        <f>IF(J14="","",J14)</f>
        <v>6. 1. 2021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Liprtová Pavlína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8"/>
      <c r="B119" s="199"/>
      <c r="C119" s="200" t="s">
        <v>118</v>
      </c>
      <c r="D119" s="201" t="s">
        <v>63</v>
      </c>
      <c r="E119" s="201" t="s">
        <v>59</v>
      </c>
      <c r="F119" s="201" t="s">
        <v>60</v>
      </c>
      <c r="G119" s="201" t="s">
        <v>119</v>
      </c>
      <c r="H119" s="201" t="s">
        <v>120</v>
      </c>
      <c r="I119" s="201" t="s">
        <v>121</v>
      </c>
      <c r="J119" s="201" t="s">
        <v>112</v>
      </c>
      <c r="K119" s="202" t="s">
        <v>122</v>
      </c>
      <c r="L119" s="203"/>
      <c r="M119" s="99" t="s">
        <v>1</v>
      </c>
      <c r="N119" s="100" t="s">
        <v>42</v>
      </c>
      <c r="O119" s="100" t="s">
        <v>123</v>
      </c>
      <c r="P119" s="100" t="s">
        <v>124</v>
      </c>
      <c r="Q119" s="100" t="s">
        <v>125</v>
      </c>
      <c r="R119" s="100" t="s">
        <v>126</v>
      </c>
      <c r="S119" s="100" t="s">
        <v>127</v>
      </c>
      <c r="T119" s="101" t="s">
        <v>128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7"/>
      <c r="B120" s="38"/>
      <c r="C120" s="106" t="s">
        <v>129</v>
      </c>
      <c r="D120" s="39"/>
      <c r="E120" s="39"/>
      <c r="F120" s="39"/>
      <c r="G120" s="39"/>
      <c r="H120" s="39"/>
      <c r="I120" s="39"/>
      <c r="J120" s="204">
        <f>BK120</f>
        <v>0</v>
      </c>
      <c r="K120" s="39"/>
      <c r="L120" s="43"/>
      <c r="M120" s="102"/>
      <c r="N120" s="205"/>
      <c r="O120" s="103"/>
      <c r="P120" s="206">
        <f>SUM(P121:P138)</f>
        <v>0</v>
      </c>
      <c r="Q120" s="103"/>
      <c r="R120" s="206">
        <f>SUM(R121:R138)</f>
        <v>0</v>
      </c>
      <c r="S120" s="103"/>
      <c r="T120" s="207">
        <f>SUM(T121:T138)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77</v>
      </c>
      <c r="AU120" s="16" t="s">
        <v>114</v>
      </c>
      <c r="BK120" s="208">
        <f>SUM(BK121:BK138)</f>
        <v>0</v>
      </c>
    </row>
    <row r="121" s="2" customFormat="1" ht="55.5" customHeight="1">
      <c r="A121" s="37"/>
      <c r="B121" s="38"/>
      <c r="C121" s="225" t="s">
        <v>85</v>
      </c>
      <c r="D121" s="225" t="s">
        <v>135</v>
      </c>
      <c r="E121" s="226" t="s">
        <v>541</v>
      </c>
      <c r="F121" s="227" t="s">
        <v>542</v>
      </c>
      <c r="G121" s="228" t="s">
        <v>192</v>
      </c>
      <c r="H121" s="229">
        <v>3523.0569999999998</v>
      </c>
      <c r="I121" s="230"/>
      <c r="J121" s="231">
        <f>ROUND(I121*H121,2)</f>
        <v>0</v>
      </c>
      <c r="K121" s="227" t="s">
        <v>139</v>
      </c>
      <c r="L121" s="43"/>
      <c r="M121" s="232" t="s">
        <v>1</v>
      </c>
      <c r="N121" s="233" t="s">
        <v>43</v>
      </c>
      <c r="O121" s="90"/>
      <c r="P121" s="234">
        <f>O121*H121</f>
        <v>0</v>
      </c>
      <c r="Q121" s="234">
        <v>0</v>
      </c>
      <c r="R121" s="234">
        <f>Q121*H121</f>
        <v>0</v>
      </c>
      <c r="S121" s="234">
        <v>0</v>
      </c>
      <c r="T121" s="23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6" t="s">
        <v>268</v>
      </c>
      <c r="AT121" s="236" t="s">
        <v>135</v>
      </c>
      <c r="AU121" s="236" t="s">
        <v>78</v>
      </c>
      <c r="AY121" s="16" t="s">
        <v>132</v>
      </c>
      <c r="BE121" s="237">
        <f>IF(N121="základní",J121,0)</f>
        <v>0</v>
      </c>
      <c r="BF121" s="237">
        <f>IF(N121="snížená",J121,0)</f>
        <v>0</v>
      </c>
      <c r="BG121" s="237">
        <f>IF(N121="zákl. přenesená",J121,0)</f>
        <v>0</v>
      </c>
      <c r="BH121" s="237">
        <f>IF(N121="sníž. přenesená",J121,0)</f>
        <v>0</v>
      </c>
      <c r="BI121" s="237">
        <f>IF(N121="nulová",J121,0)</f>
        <v>0</v>
      </c>
      <c r="BJ121" s="16" t="s">
        <v>85</v>
      </c>
      <c r="BK121" s="237">
        <f>ROUND(I121*H121,2)</f>
        <v>0</v>
      </c>
      <c r="BL121" s="16" t="s">
        <v>268</v>
      </c>
      <c r="BM121" s="236" t="s">
        <v>543</v>
      </c>
    </row>
    <row r="122" s="2" customFormat="1">
      <c r="A122" s="37"/>
      <c r="B122" s="38"/>
      <c r="C122" s="39"/>
      <c r="D122" s="238" t="s">
        <v>142</v>
      </c>
      <c r="E122" s="39"/>
      <c r="F122" s="239" t="s">
        <v>544</v>
      </c>
      <c r="G122" s="39"/>
      <c r="H122" s="39"/>
      <c r="I122" s="240"/>
      <c r="J122" s="39"/>
      <c r="K122" s="39"/>
      <c r="L122" s="43"/>
      <c r="M122" s="241"/>
      <c r="N122" s="242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142</v>
      </c>
      <c r="AU122" s="16" t="s">
        <v>78</v>
      </c>
    </row>
    <row r="123" s="2" customFormat="1">
      <c r="A123" s="37"/>
      <c r="B123" s="38"/>
      <c r="C123" s="39"/>
      <c r="D123" s="238" t="s">
        <v>144</v>
      </c>
      <c r="E123" s="39"/>
      <c r="F123" s="243" t="s">
        <v>545</v>
      </c>
      <c r="G123" s="39"/>
      <c r="H123" s="39"/>
      <c r="I123" s="240"/>
      <c r="J123" s="39"/>
      <c r="K123" s="39"/>
      <c r="L123" s="43"/>
      <c r="M123" s="241"/>
      <c r="N123" s="24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144</v>
      </c>
      <c r="AU123" s="16" t="s">
        <v>78</v>
      </c>
    </row>
    <row r="124" s="13" customFormat="1">
      <c r="A124" s="13"/>
      <c r="B124" s="244"/>
      <c r="C124" s="245"/>
      <c r="D124" s="238" t="s">
        <v>150</v>
      </c>
      <c r="E124" s="246" t="s">
        <v>1</v>
      </c>
      <c r="F124" s="247" t="s">
        <v>546</v>
      </c>
      <c r="G124" s="245"/>
      <c r="H124" s="248">
        <v>3523.0569999999998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150</v>
      </c>
      <c r="AU124" s="254" t="s">
        <v>78</v>
      </c>
      <c r="AV124" s="13" t="s">
        <v>87</v>
      </c>
      <c r="AW124" s="13" t="s">
        <v>34</v>
      </c>
      <c r="AX124" s="13" t="s">
        <v>85</v>
      </c>
      <c r="AY124" s="254" t="s">
        <v>132</v>
      </c>
    </row>
    <row r="125" s="2" customFormat="1" ht="55.5" customHeight="1">
      <c r="A125" s="37"/>
      <c r="B125" s="38"/>
      <c r="C125" s="225" t="s">
        <v>87</v>
      </c>
      <c r="D125" s="225" t="s">
        <v>135</v>
      </c>
      <c r="E125" s="226" t="s">
        <v>547</v>
      </c>
      <c r="F125" s="227" t="s">
        <v>548</v>
      </c>
      <c r="G125" s="228" t="s">
        <v>192</v>
      </c>
      <c r="H125" s="229">
        <v>1552.0899999999999</v>
      </c>
      <c r="I125" s="230"/>
      <c r="J125" s="231">
        <f>ROUND(I125*H125,2)</f>
        <v>0</v>
      </c>
      <c r="K125" s="227" t="s">
        <v>139</v>
      </c>
      <c r="L125" s="43"/>
      <c r="M125" s="232" t="s">
        <v>1</v>
      </c>
      <c r="N125" s="233" t="s">
        <v>43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268</v>
      </c>
      <c r="AT125" s="236" t="s">
        <v>135</v>
      </c>
      <c r="AU125" s="236" t="s">
        <v>78</v>
      </c>
      <c r="AY125" s="16" t="s">
        <v>132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85</v>
      </c>
      <c r="BK125" s="237">
        <f>ROUND(I125*H125,2)</f>
        <v>0</v>
      </c>
      <c r="BL125" s="16" t="s">
        <v>268</v>
      </c>
      <c r="BM125" s="236" t="s">
        <v>549</v>
      </c>
    </row>
    <row r="126" s="2" customFormat="1">
      <c r="A126" s="37"/>
      <c r="B126" s="38"/>
      <c r="C126" s="39"/>
      <c r="D126" s="238" t="s">
        <v>142</v>
      </c>
      <c r="E126" s="39"/>
      <c r="F126" s="239" t="s">
        <v>550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142</v>
      </c>
      <c r="AU126" s="16" t="s">
        <v>78</v>
      </c>
    </row>
    <row r="127" s="2" customFormat="1">
      <c r="A127" s="37"/>
      <c r="B127" s="38"/>
      <c r="C127" s="39"/>
      <c r="D127" s="238" t="s">
        <v>144</v>
      </c>
      <c r="E127" s="39"/>
      <c r="F127" s="243" t="s">
        <v>551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78</v>
      </c>
    </row>
    <row r="128" s="13" customFormat="1">
      <c r="A128" s="13"/>
      <c r="B128" s="244"/>
      <c r="C128" s="245"/>
      <c r="D128" s="238" t="s">
        <v>150</v>
      </c>
      <c r="E128" s="246" t="s">
        <v>1</v>
      </c>
      <c r="F128" s="247" t="s">
        <v>552</v>
      </c>
      <c r="G128" s="245"/>
      <c r="H128" s="248">
        <v>1552.0899999999999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150</v>
      </c>
      <c r="AU128" s="254" t="s">
        <v>78</v>
      </c>
      <c r="AV128" s="13" t="s">
        <v>87</v>
      </c>
      <c r="AW128" s="13" t="s">
        <v>34</v>
      </c>
      <c r="AX128" s="13" t="s">
        <v>85</v>
      </c>
      <c r="AY128" s="254" t="s">
        <v>132</v>
      </c>
    </row>
    <row r="129" s="2" customFormat="1">
      <c r="A129" s="37"/>
      <c r="B129" s="38"/>
      <c r="C129" s="225" t="s">
        <v>154</v>
      </c>
      <c r="D129" s="225" t="s">
        <v>135</v>
      </c>
      <c r="E129" s="226" t="s">
        <v>553</v>
      </c>
      <c r="F129" s="227" t="s">
        <v>554</v>
      </c>
      <c r="G129" s="228" t="s">
        <v>306</v>
      </c>
      <c r="H129" s="229">
        <v>4</v>
      </c>
      <c r="I129" s="230"/>
      <c r="J129" s="231">
        <f>ROUND(I129*H129,2)</f>
        <v>0</v>
      </c>
      <c r="K129" s="227" t="s">
        <v>139</v>
      </c>
      <c r="L129" s="43"/>
      <c r="M129" s="232" t="s">
        <v>1</v>
      </c>
      <c r="N129" s="233" t="s">
        <v>43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268</v>
      </c>
      <c r="AT129" s="236" t="s">
        <v>135</v>
      </c>
      <c r="AU129" s="236" t="s">
        <v>78</v>
      </c>
      <c r="AY129" s="16" t="s">
        <v>132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85</v>
      </c>
      <c r="BK129" s="237">
        <f>ROUND(I129*H129,2)</f>
        <v>0</v>
      </c>
      <c r="BL129" s="16" t="s">
        <v>268</v>
      </c>
      <c r="BM129" s="236" t="s">
        <v>555</v>
      </c>
    </row>
    <row r="130" s="2" customFormat="1">
      <c r="A130" s="37"/>
      <c r="B130" s="38"/>
      <c r="C130" s="39"/>
      <c r="D130" s="238" t="s">
        <v>142</v>
      </c>
      <c r="E130" s="39"/>
      <c r="F130" s="239" t="s">
        <v>556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142</v>
      </c>
      <c r="AU130" s="16" t="s">
        <v>78</v>
      </c>
    </row>
    <row r="131" s="2" customFormat="1">
      <c r="A131" s="37"/>
      <c r="B131" s="38"/>
      <c r="C131" s="39"/>
      <c r="D131" s="238" t="s">
        <v>144</v>
      </c>
      <c r="E131" s="39"/>
      <c r="F131" s="243" t="s">
        <v>557</v>
      </c>
      <c r="G131" s="39"/>
      <c r="H131" s="39"/>
      <c r="I131" s="240"/>
      <c r="J131" s="39"/>
      <c r="K131" s="39"/>
      <c r="L131" s="43"/>
      <c r="M131" s="241"/>
      <c r="N131" s="24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144</v>
      </c>
      <c r="AU131" s="16" t="s">
        <v>78</v>
      </c>
    </row>
    <row r="132" s="2" customFormat="1">
      <c r="A132" s="37"/>
      <c r="B132" s="38"/>
      <c r="C132" s="225" t="s">
        <v>140</v>
      </c>
      <c r="D132" s="225" t="s">
        <v>135</v>
      </c>
      <c r="E132" s="226" t="s">
        <v>558</v>
      </c>
      <c r="F132" s="227" t="s">
        <v>559</v>
      </c>
      <c r="G132" s="228" t="s">
        <v>192</v>
      </c>
      <c r="H132" s="229">
        <v>162.90299999999999</v>
      </c>
      <c r="I132" s="230"/>
      <c r="J132" s="231">
        <f>ROUND(I132*H132,2)</f>
        <v>0</v>
      </c>
      <c r="K132" s="227" t="s">
        <v>139</v>
      </c>
      <c r="L132" s="43"/>
      <c r="M132" s="232" t="s">
        <v>1</v>
      </c>
      <c r="N132" s="233" t="s">
        <v>43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268</v>
      </c>
      <c r="AT132" s="236" t="s">
        <v>135</v>
      </c>
      <c r="AU132" s="236" t="s">
        <v>78</v>
      </c>
      <c r="AY132" s="16" t="s">
        <v>132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85</v>
      </c>
      <c r="BK132" s="237">
        <f>ROUND(I132*H132,2)</f>
        <v>0</v>
      </c>
      <c r="BL132" s="16" t="s">
        <v>268</v>
      </c>
      <c r="BM132" s="236" t="s">
        <v>560</v>
      </c>
    </row>
    <row r="133" s="2" customFormat="1">
      <c r="A133" s="37"/>
      <c r="B133" s="38"/>
      <c r="C133" s="39"/>
      <c r="D133" s="238" t="s">
        <v>142</v>
      </c>
      <c r="E133" s="39"/>
      <c r="F133" s="239" t="s">
        <v>561</v>
      </c>
      <c r="G133" s="39"/>
      <c r="H133" s="39"/>
      <c r="I133" s="240"/>
      <c r="J133" s="39"/>
      <c r="K133" s="39"/>
      <c r="L133" s="43"/>
      <c r="M133" s="241"/>
      <c r="N133" s="24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142</v>
      </c>
      <c r="AU133" s="16" t="s">
        <v>78</v>
      </c>
    </row>
    <row r="134" s="2" customFormat="1">
      <c r="A134" s="37"/>
      <c r="B134" s="38"/>
      <c r="C134" s="39"/>
      <c r="D134" s="238" t="s">
        <v>144</v>
      </c>
      <c r="E134" s="39"/>
      <c r="F134" s="243" t="s">
        <v>562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144</v>
      </c>
      <c r="AU134" s="16" t="s">
        <v>78</v>
      </c>
    </row>
    <row r="135" s="13" customFormat="1">
      <c r="A135" s="13"/>
      <c r="B135" s="244"/>
      <c r="C135" s="245"/>
      <c r="D135" s="238" t="s">
        <v>150</v>
      </c>
      <c r="E135" s="246" t="s">
        <v>1</v>
      </c>
      <c r="F135" s="247" t="s">
        <v>563</v>
      </c>
      <c r="G135" s="245"/>
      <c r="H135" s="248">
        <v>162.90299999999999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150</v>
      </c>
      <c r="AU135" s="254" t="s">
        <v>78</v>
      </c>
      <c r="AV135" s="13" t="s">
        <v>87</v>
      </c>
      <c r="AW135" s="13" t="s">
        <v>34</v>
      </c>
      <c r="AX135" s="13" t="s">
        <v>85</v>
      </c>
      <c r="AY135" s="254" t="s">
        <v>132</v>
      </c>
    </row>
    <row r="136" s="2" customFormat="1">
      <c r="A136" s="37"/>
      <c r="B136" s="38"/>
      <c r="C136" s="225" t="s">
        <v>133</v>
      </c>
      <c r="D136" s="225" t="s">
        <v>135</v>
      </c>
      <c r="E136" s="226" t="s">
        <v>564</v>
      </c>
      <c r="F136" s="227" t="s">
        <v>565</v>
      </c>
      <c r="G136" s="228" t="s">
        <v>192</v>
      </c>
      <c r="H136" s="229">
        <v>159.90299999999999</v>
      </c>
      <c r="I136" s="230"/>
      <c r="J136" s="231">
        <f>ROUND(I136*H136,2)</f>
        <v>0</v>
      </c>
      <c r="K136" s="227" t="s">
        <v>139</v>
      </c>
      <c r="L136" s="43"/>
      <c r="M136" s="232" t="s">
        <v>1</v>
      </c>
      <c r="N136" s="233" t="s">
        <v>43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268</v>
      </c>
      <c r="AT136" s="236" t="s">
        <v>135</v>
      </c>
      <c r="AU136" s="236" t="s">
        <v>78</v>
      </c>
      <c r="AY136" s="16" t="s">
        <v>132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85</v>
      </c>
      <c r="BK136" s="237">
        <f>ROUND(I136*H136,2)</f>
        <v>0</v>
      </c>
      <c r="BL136" s="16" t="s">
        <v>268</v>
      </c>
      <c r="BM136" s="236" t="s">
        <v>566</v>
      </c>
    </row>
    <row r="137" s="2" customFormat="1">
      <c r="A137" s="37"/>
      <c r="B137" s="38"/>
      <c r="C137" s="39"/>
      <c r="D137" s="238" t="s">
        <v>142</v>
      </c>
      <c r="E137" s="39"/>
      <c r="F137" s="239" t="s">
        <v>567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142</v>
      </c>
      <c r="AU137" s="16" t="s">
        <v>78</v>
      </c>
    </row>
    <row r="138" s="2" customFormat="1">
      <c r="A138" s="37"/>
      <c r="B138" s="38"/>
      <c r="C138" s="39"/>
      <c r="D138" s="238" t="s">
        <v>144</v>
      </c>
      <c r="E138" s="39"/>
      <c r="F138" s="243" t="s">
        <v>568</v>
      </c>
      <c r="G138" s="39"/>
      <c r="H138" s="39"/>
      <c r="I138" s="240"/>
      <c r="J138" s="39"/>
      <c r="K138" s="39"/>
      <c r="L138" s="43"/>
      <c r="M138" s="276"/>
      <c r="N138" s="277"/>
      <c r="O138" s="278"/>
      <c r="P138" s="278"/>
      <c r="Q138" s="278"/>
      <c r="R138" s="278"/>
      <c r="S138" s="278"/>
      <c r="T138" s="279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144</v>
      </c>
      <c r="AU138" s="16" t="s">
        <v>78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XzVOPPcEH5lNu8wYme5w673xuPsB6YyEFb1QUEY5r2iG8l9RV9CSUbdrHyDD995RzK2+2clKKSXj+DMiS9mEIw==" hashValue="ngkYsCmNA48V1Ijl+AD/tAAwuY/Yltbjshxayui8BoyO1jUqzmsJ0MuUEeHAfR3SARJ2xfhSUx0LFUvY+QIqug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87</v>
      </c>
    </row>
    <row r="4" hidden="1" s="1" customFormat="1" ht="24.96" customHeight="1">
      <c r="B4" s="19"/>
      <c r="D4" s="147" t="s">
        <v>105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staničních kolejí a výhybek v ŽST Petrohrad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569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6. 1. 2021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30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32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35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">
        <v>36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38</v>
      </c>
      <c r="E30" s="37"/>
      <c r="F30" s="37"/>
      <c r="G30" s="37"/>
      <c r="H30" s="37"/>
      <c r="I30" s="37"/>
      <c r="J30" s="159">
        <f>ROUND(J116,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40</v>
      </c>
      <c r="G32" s="37"/>
      <c r="H32" s="37"/>
      <c r="I32" s="160" t="s">
        <v>39</v>
      </c>
      <c r="J32" s="160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42</v>
      </c>
      <c r="E33" s="149" t="s">
        <v>43</v>
      </c>
      <c r="F33" s="162">
        <f>ROUND((SUM(BE116:BE137)),  2)</f>
        <v>0</v>
      </c>
      <c r="G33" s="37"/>
      <c r="H33" s="37"/>
      <c r="I33" s="163">
        <v>0.20999999999999999</v>
      </c>
      <c r="J33" s="162">
        <f>ROUND(((SUM(BE116:BE137))*I33),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44</v>
      </c>
      <c r="F34" s="162">
        <f>ROUND((SUM(BF116:BF137)),  2)</f>
        <v>0</v>
      </c>
      <c r="G34" s="37"/>
      <c r="H34" s="37"/>
      <c r="I34" s="163">
        <v>0.14999999999999999</v>
      </c>
      <c r="J34" s="162">
        <f>ROUND(((SUM(BF116:BF137))*I34),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45</v>
      </c>
      <c r="F35" s="162">
        <f>ROUND((SUM(BG116:BG137)),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46</v>
      </c>
      <c r="F36" s="162">
        <f>ROUND((SUM(BH116:BH137)),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ROUND((SUM(BI116:BI137)),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staničních kolejí a výhybek v ŽST Petrohrad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 xml:space="preserve">A.2 - VON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ŽST Petrohrad</v>
      </c>
      <c r="G89" s="39"/>
      <c r="H89" s="39"/>
      <c r="I89" s="31" t="s">
        <v>22</v>
      </c>
      <c r="J89" s="78" t="str">
        <f>IF(J12="","",J12)</f>
        <v>6. 1. 2021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železnic,s.o.;OŘ ÚNL - ST K.Vary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Liprtová Pavlína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83" t="s">
        <v>111</v>
      </c>
      <c r="D94" s="184"/>
      <c r="E94" s="184"/>
      <c r="F94" s="184"/>
      <c r="G94" s="184"/>
      <c r="H94" s="184"/>
      <c r="I94" s="184"/>
      <c r="J94" s="185" t="s">
        <v>112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86" t="s">
        <v>113</v>
      </c>
      <c r="D96" s="39"/>
      <c r="E96" s="39"/>
      <c r="F96" s="39"/>
      <c r="G96" s="39"/>
      <c r="H96" s="39"/>
      <c r="I96" s="39"/>
      <c r="J96" s="109">
        <f>J116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114</v>
      </c>
    </row>
    <row r="97" hidden="1" s="2" customFormat="1" ht="21.84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/>
    <row r="100" hidden="1"/>
    <row r="101" hidden="1"/>
    <row r="102" s="2" customFormat="1" ht="6.96" customHeight="1">
      <c r="A102" s="37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4.96" customHeight="1">
      <c r="A103" s="37"/>
      <c r="B103" s="38"/>
      <c r="C103" s="22" t="s">
        <v>117</v>
      </c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2" customHeight="1">
      <c r="A105" s="37"/>
      <c r="B105" s="38"/>
      <c r="C105" s="31" t="s">
        <v>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6.5" customHeight="1">
      <c r="A106" s="37"/>
      <c r="B106" s="38"/>
      <c r="C106" s="39"/>
      <c r="D106" s="39"/>
      <c r="E106" s="182" t="str">
        <f>E7</f>
        <v>Oprava staničních kolejí a výhybek v ŽST Petrohrad</v>
      </c>
      <c r="F106" s="31"/>
      <c r="G106" s="31"/>
      <c r="H106" s="31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106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75" t="str">
        <f>E9</f>
        <v xml:space="preserve">A.2 - VON </v>
      </c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20</v>
      </c>
      <c r="D110" s="39"/>
      <c r="E110" s="39"/>
      <c r="F110" s="26" t="str">
        <f>F12</f>
        <v>ŽST Petrohrad</v>
      </c>
      <c r="G110" s="39"/>
      <c r="H110" s="39"/>
      <c r="I110" s="31" t="s">
        <v>22</v>
      </c>
      <c r="J110" s="78" t="str">
        <f>IF(J12="","",J12)</f>
        <v>6. 1. 2021</v>
      </c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24</v>
      </c>
      <c r="D112" s="39"/>
      <c r="E112" s="39"/>
      <c r="F112" s="26" t="str">
        <f>E15</f>
        <v>Správa železnic,s.o.;OŘ ÚNL - ST K.Vary</v>
      </c>
      <c r="G112" s="39"/>
      <c r="H112" s="39"/>
      <c r="I112" s="31" t="s">
        <v>32</v>
      </c>
      <c r="J112" s="35" t="str">
        <f>E21</f>
        <v xml:space="preserve"> 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30</v>
      </c>
      <c r="D113" s="39"/>
      <c r="E113" s="39"/>
      <c r="F113" s="26" t="str">
        <f>IF(E18="","",E18)</f>
        <v>Vyplň údaj</v>
      </c>
      <c r="G113" s="39"/>
      <c r="H113" s="39"/>
      <c r="I113" s="31" t="s">
        <v>35</v>
      </c>
      <c r="J113" s="35" t="str">
        <f>E24</f>
        <v>Liprtová Pavlína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0.32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1" customFormat="1" ht="29.28" customHeight="1">
      <c r="A115" s="198"/>
      <c r="B115" s="199"/>
      <c r="C115" s="200" t="s">
        <v>118</v>
      </c>
      <c r="D115" s="201" t="s">
        <v>63</v>
      </c>
      <c r="E115" s="201" t="s">
        <v>59</v>
      </c>
      <c r="F115" s="201" t="s">
        <v>60</v>
      </c>
      <c r="G115" s="201" t="s">
        <v>119</v>
      </c>
      <c r="H115" s="201" t="s">
        <v>120</v>
      </c>
      <c r="I115" s="201" t="s">
        <v>121</v>
      </c>
      <c r="J115" s="201" t="s">
        <v>112</v>
      </c>
      <c r="K115" s="202" t="s">
        <v>122</v>
      </c>
      <c r="L115" s="203"/>
      <c r="M115" s="99" t="s">
        <v>1</v>
      </c>
      <c r="N115" s="100" t="s">
        <v>42</v>
      </c>
      <c r="O115" s="100" t="s">
        <v>123</v>
      </c>
      <c r="P115" s="100" t="s">
        <v>124</v>
      </c>
      <c r="Q115" s="100" t="s">
        <v>125</v>
      </c>
      <c r="R115" s="100" t="s">
        <v>126</v>
      </c>
      <c r="S115" s="100" t="s">
        <v>127</v>
      </c>
      <c r="T115" s="101" t="s">
        <v>128</v>
      </c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</row>
    <row r="116" s="2" customFormat="1" ht="22.8" customHeight="1">
      <c r="A116" s="37"/>
      <c r="B116" s="38"/>
      <c r="C116" s="106" t="s">
        <v>129</v>
      </c>
      <c r="D116" s="39"/>
      <c r="E116" s="39"/>
      <c r="F116" s="39"/>
      <c r="G116" s="39"/>
      <c r="H116" s="39"/>
      <c r="I116" s="39"/>
      <c r="J116" s="204">
        <f>BK116</f>
        <v>0</v>
      </c>
      <c r="K116" s="39"/>
      <c r="L116" s="43"/>
      <c r="M116" s="102"/>
      <c r="N116" s="205"/>
      <c r="O116" s="103"/>
      <c r="P116" s="206">
        <f>SUM(P117:P137)</f>
        <v>0</v>
      </c>
      <c r="Q116" s="103"/>
      <c r="R116" s="206">
        <f>SUM(R117:R137)</f>
        <v>0</v>
      </c>
      <c r="S116" s="103"/>
      <c r="T116" s="207">
        <f>SUM(T117:T137)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77</v>
      </c>
      <c r="AU116" s="16" t="s">
        <v>114</v>
      </c>
      <c r="BK116" s="208">
        <f>SUM(BK117:BK137)</f>
        <v>0</v>
      </c>
    </row>
    <row r="117" s="2" customFormat="1" ht="66.75" customHeight="1">
      <c r="A117" s="37"/>
      <c r="B117" s="38"/>
      <c r="C117" s="225" t="s">
        <v>85</v>
      </c>
      <c r="D117" s="225" t="s">
        <v>135</v>
      </c>
      <c r="E117" s="226" t="s">
        <v>570</v>
      </c>
      <c r="F117" s="227" t="s">
        <v>571</v>
      </c>
      <c r="G117" s="228" t="s">
        <v>572</v>
      </c>
      <c r="H117" s="280"/>
      <c r="I117" s="230"/>
      <c r="J117" s="231">
        <f>ROUND(I117*H117,2)</f>
        <v>0</v>
      </c>
      <c r="K117" s="227" t="s">
        <v>139</v>
      </c>
      <c r="L117" s="43"/>
      <c r="M117" s="232" t="s">
        <v>1</v>
      </c>
      <c r="N117" s="233" t="s">
        <v>43</v>
      </c>
      <c r="O117" s="90"/>
      <c r="P117" s="234">
        <f>O117*H117</f>
        <v>0</v>
      </c>
      <c r="Q117" s="234">
        <v>0</v>
      </c>
      <c r="R117" s="234">
        <f>Q117*H117</f>
        <v>0</v>
      </c>
      <c r="S117" s="234">
        <v>0</v>
      </c>
      <c r="T117" s="23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36" t="s">
        <v>140</v>
      </c>
      <c r="AT117" s="236" t="s">
        <v>135</v>
      </c>
      <c r="AU117" s="236" t="s">
        <v>78</v>
      </c>
      <c r="AY117" s="16" t="s">
        <v>132</v>
      </c>
      <c r="BE117" s="237">
        <f>IF(N117="základní",J117,0)</f>
        <v>0</v>
      </c>
      <c r="BF117" s="237">
        <f>IF(N117="snížená",J117,0)</f>
        <v>0</v>
      </c>
      <c r="BG117" s="237">
        <f>IF(N117="zákl. přenesená",J117,0)</f>
        <v>0</v>
      </c>
      <c r="BH117" s="237">
        <f>IF(N117="sníž. přenesená",J117,0)</f>
        <v>0</v>
      </c>
      <c r="BI117" s="237">
        <f>IF(N117="nulová",J117,0)</f>
        <v>0</v>
      </c>
      <c r="BJ117" s="16" t="s">
        <v>85</v>
      </c>
      <c r="BK117" s="237">
        <f>ROUND(I117*H117,2)</f>
        <v>0</v>
      </c>
      <c r="BL117" s="16" t="s">
        <v>140</v>
      </c>
      <c r="BM117" s="236" t="s">
        <v>573</v>
      </c>
    </row>
    <row r="118" s="2" customFormat="1">
      <c r="A118" s="37"/>
      <c r="B118" s="38"/>
      <c r="C118" s="39"/>
      <c r="D118" s="238" t="s">
        <v>142</v>
      </c>
      <c r="E118" s="39"/>
      <c r="F118" s="239" t="s">
        <v>571</v>
      </c>
      <c r="G118" s="39"/>
      <c r="H118" s="39"/>
      <c r="I118" s="240"/>
      <c r="J118" s="39"/>
      <c r="K118" s="39"/>
      <c r="L118" s="43"/>
      <c r="M118" s="241"/>
      <c r="N118" s="242"/>
      <c r="O118" s="90"/>
      <c r="P118" s="90"/>
      <c r="Q118" s="90"/>
      <c r="R118" s="90"/>
      <c r="S118" s="90"/>
      <c r="T118" s="91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142</v>
      </c>
      <c r="AU118" s="16" t="s">
        <v>78</v>
      </c>
    </row>
    <row r="119" s="2" customFormat="1">
      <c r="A119" s="37"/>
      <c r="B119" s="38"/>
      <c r="C119" s="39"/>
      <c r="D119" s="238" t="s">
        <v>144</v>
      </c>
      <c r="E119" s="39"/>
      <c r="F119" s="243" t="s">
        <v>574</v>
      </c>
      <c r="G119" s="39"/>
      <c r="H119" s="39"/>
      <c r="I119" s="240"/>
      <c r="J119" s="39"/>
      <c r="K119" s="39"/>
      <c r="L119" s="43"/>
      <c r="M119" s="241"/>
      <c r="N119" s="242"/>
      <c r="O119" s="90"/>
      <c r="P119" s="90"/>
      <c r="Q119" s="90"/>
      <c r="R119" s="90"/>
      <c r="S119" s="90"/>
      <c r="T119" s="91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144</v>
      </c>
      <c r="AU119" s="16" t="s">
        <v>78</v>
      </c>
    </row>
    <row r="120" s="2" customFormat="1" ht="33" customHeight="1">
      <c r="A120" s="37"/>
      <c r="B120" s="38"/>
      <c r="C120" s="225" t="s">
        <v>87</v>
      </c>
      <c r="D120" s="225" t="s">
        <v>135</v>
      </c>
      <c r="E120" s="226" t="s">
        <v>575</v>
      </c>
      <c r="F120" s="227" t="s">
        <v>576</v>
      </c>
      <c r="G120" s="228" t="s">
        <v>306</v>
      </c>
      <c r="H120" s="229">
        <v>2</v>
      </c>
      <c r="I120" s="230"/>
      <c r="J120" s="231">
        <f>ROUND(I120*H120,2)</f>
        <v>0</v>
      </c>
      <c r="K120" s="227" t="s">
        <v>139</v>
      </c>
      <c r="L120" s="43"/>
      <c r="M120" s="232" t="s">
        <v>1</v>
      </c>
      <c r="N120" s="233" t="s">
        <v>43</v>
      </c>
      <c r="O120" s="90"/>
      <c r="P120" s="234">
        <f>O120*H120</f>
        <v>0</v>
      </c>
      <c r="Q120" s="234">
        <v>0</v>
      </c>
      <c r="R120" s="234">
        <f>Q120*H120</f>
        <v>0</v>
      </c>
      <c r="S120" s="234">
        <v>0</v>
      </c>
      <c r="T120" s="23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6" t="s">
        <v>140</v>
      </c>
      <c r="AT120" s="236" t="s">
        <v>135</v>
      </c>
      <c r="AU120" s="236" t="s">
        <v>78</v>
      </c>
      <c r="AY120" s="16" t="s">
        <v>132</v>
      </c>
      <c r="BE120" s="237">
        <f>IF(N120="základní",J120,0)</f>
        <v>0</v>
      </c>
      <c r="BF120" s="237">
        <f>IF(N120="snížená",J120,0)</f>
        <v>0</v>
      </c>
      <c r="BG120" s="237">
        <f>IF(N120="zákl. přenesená",J120,0)</f>
        <v>0</v>
      </c>
      <c r="BH120" s="237">
        <f>IF(N120="sníž. přenesená",J120,0)</f>
        <v>0</v>
      </c>
      <c r="BI120" s="237">
        <f>IF(N120="nulová",J120,0)</f>
        <v>0</v>
      </c>
      <c r="BJ120" s="16" t="s">
        <v>85</v>
      </c>
      <c r="BK120" s="237">
        <f>ROUND(I120*H120,2)</f>
        <v>0</v>
      </c>
      <c r="BL120" s="16" t="s">
        <v>140</v>
      </c>
      <c r="BM120" s="236" t="s">
        <v>577</v>
      </c>
    </row>
    <row r="121" s="2" customFormat="1">
      <c r="A121" s="37"/>
      <c r="B121" s="38"/>
      <c r="C121" s="39"/>
      <c r="D121" s="238" t="s">
        <v>142</v>
      </c>
      <c r="E121" s="39"/>
      <c r="F121" s="239" t="s">
        <v>578</v>
      </c>
      <c r="G121" s="39"/>
      <c r="H121" s="39"/>
      <c r="I121" s="240"/>
      <c r="J121" s="39"/>
      <c r="K121" s="39"/>
      <c r="L121" s="43"/>
      <c r="M121" s="241"/>
      <c r="N121" s="242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142</v>
      </c>
      <c r="AU121" s="16" t="s">
        <v>78</v>
      </c>
    </row>
    <row r="122" s="2" customFormat="1">
      <c r="A122" s="37"/>
      <c r="B122" s="38"/>
      <c r="C122" s="225" t="s">
        <v>154</v>
      </c>
      <c r="D122" s="225" t="s">
        <v>135</v>
      </c>
      <c r="E122" s="226" t="s">
        <v>579</v>
      </c>
      <c r="F122" s="227" t="s">
        <v>580</v>
      </c>
      <c r="G122" s="228" t="s">
        <v>164</v>
      </c>
      <c r="H122" s="229">
        <v>1585.8499999999999</v>
      </c>
      <c r="I122" s="230"/>
      <c r="J122" s="231">
        <f>ROUND(I122*H122,2)</f>
        <v>0</v>
      </c>
      <c r="K122" s="227" t="s">
        <v>139</v>
      </c>
      <c r="L122" s="43"/>
      <c r="M122" s="232" t="s">
        <v>1</v>
      </c>
      <c r="N122" s="233" t="s">
        <v>43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140</v>
      </c>
      <c r="AT122" s="236" t="s">
        <v>135</v>
      </c>
      <c r="AU122" s="236" t="s">
        <v>78</v>
      </c>
      <c r="AY122" s="16" t="s">
        <v>132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85</v>
      </c>
      <c r="BK122" s="237">
        <f>ROUND(I122*H122,2)</f>
        <v>0</v>
      </c>
      <c r="BL122" s="16" t="s">
        <v>140</v>
      </c>
      <c r="BM122" s="236" t="s">
        <v>581</v>
      </c>
    </row>
    <row r="123" s="2" customFormat="1">
      <c r="A123" s="37"/>
      <c r="B123" s="38"/>
      <c r="C123" s="39"/>
      <c r="D123" s="238" t="s">
        <v>142</v>
      </c>
      <c r="E123" s="39"/>
      <c r="F123" s="239" t="s">
        <v>582</v>
      </c>
      <c r="G123" s="39"/>
      <c r="H123" s="39"/>
      <c r="I123" s="240"/>
      <c r="J123" s="39"/>
      <c r="K123" s="39"/>
      <c r="L123" s="43"/>
      <c r="M123" s="241"/>
      <c r="N123" s="24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142</v>
      </c>
      <c r="AU123" s="16" t="s">
        <v>78</v>
      </c>
    </row>
    <row r="124" s="13" customFormat="1">
      <c r="A124" s="13"/>
      <c r="B124" s="244"/>
      <c r="C124" s="245"/>
      <c r="D124" s="238" t="s">
        <v>150</v>
      </c>
      <c r="E124" s="246" t="s">
        <v>1</v>
      </c>
      <c r="F124" s="247" t="s">
        <v>583</v>
      </c>
      <c r="G124" s="245"/>
      <c r="H124" s="248">
        <v>1585.8499999999999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150</v>
      </c>
      <c r="AU124" s="254" t="s">
        <v>78</v>
      </c>
      <c r="AV124" s="13" t="s">
        <v>87</v>
      </c>
      <c r="AW124" s="13" t="s">
        <v>34</v>
      </c>
      <c r="AX124" s="13" t="s">
        <v>85</v>
      </c>
      <c r="AY124" s="254" t="s">
        <v>132</v>
      </c>
    </row>
    <row r="125" s="2" customFormat="1">
      <c r="A125" s="37"/>
      <c r="B125" s="38"/>
      <c r="C125" s="225" t="s">
        <v>140</v>
      </c>
      <c r="D125" s="225" t="s">
        <v>135</v>
      </c>
      <c r="E125" s="226" t="s">
        <v>584</v>
      </c>
      <c r="F125" s="227" t="s">
        <v>585</v>
      </c>
      <c r="G125" s="228" t="s">
        <v>572</v>
      </c>
      <c r="H125" s="280"/>
      <c r="I125" s="230"/>
      <c r="J125" s="231">
        <f>ROUND(I125*H125,2)</f>
        <v>0</v>
      </c>
      <c r="K125" s="227" t="s">
        <v>139</v>
      </c>
      <c r="L125" s="43"/>
      <c r="M125" s="232" t="s">
        <v>1</v>
      </c>
      <c r="N125" s="233" t="s">
        <v>43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140</v>
      </c>
      <c r="AT125" s="236" t="s">
        <v>135</v>
      </c>
      <c r="AU125" s="236" t="s">
        <v>78</v>
      </c>
      <c r="AY125" s="16" t="s">
        <v>132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85</v>
      </c>
      <c r="BK125" s="237">
        <f>ROUND(I125*H125,2)</f>
        <v>0</v>
      </c>
      <c r="BL125" s="16" t="s">
        <v>140</v>
      </c>
      <c r="BM125" s="236" t="s">
        <v>586</v>
      </c>
    </row>
    <row r="126" s="2" customFormat="1">
      <c r="A126" s="37"/>
      <c r="B126" s="38"/>
      <c r="C126" s="39"/>
      <c r="D126" s="238" t="s">
        <v>142</v>
      </c>
      <c r="E126" s="39"/>
      <c r="F126" s="239" t="s">
        <v>587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142</v>
      </c>
      <c r="AU126" s="16" t="s">
        <v>78</v>
      </c>
    </row>
    <row r="127" s="2" customFormat="1" ht="21.75" customHeight="1">
      <c r="A127" s="37"/>
      <c r="B127" s="38"/>
      <c r="C127" s="225" t="s">
        <v>133</v>
      </c>
      <c r="D127" s="225" t="s">
        <v>135</v>
      </c>
      <c r="E127" s="226" t="s">
        <v>588</v>
      </c>
      <c r="F127" s="227" t="s">
        <v>589</v>
      </c>
      <c r="G127" s="228" t="s">
        <v>572</v>
      </c>
      <c r="H127" s="280"/>
      <c r="I127" s="230"/>
      <c r="J127" s="231">
        <f>ROUND(I127*H127,2)</f>
        <v>0</v>
      </c>
      <c r="K127" s="227" t="s">
        <v>139</v>
      </c>
      <c r="L127" s="43"/>
      <c r="M127" s="232" t="s">
        <v>1</v>
      </c>
      <c r="N127" s="233" t="s">
        <v>43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140</v>
      </c>
      <c r="AT127" s="236" t="s">
        <v>135</v>
      </c>
      <c r="AU127" s="236" t="s">
        <v>78</v>
      </c>
      <c r="AY127" s="16" t="s">
        <v>132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85</v>
      </c>
      <c r="BK127" s="237">
        <f>ROUND(I127*H127,2)</f>
        <v>0</v>
      </c>
      <c r="BL127" s="16" t="s">
        <v>140</v>
      </c>
      <c r="BM127" s="236" t="s">
        <v>590</v>
      </c>
    </row>
    <row r="128" s="2" customFormat="1">
      <c r="A128" s="37"/>
      <c r="B128" s="38"/>
      <c r="C128" s="39"/>
      <c r="D128" s="238" t="s">
        <v>142</v>
      </c>
      <c r="E128" s="39"/>
      <c r="F128" s="239" t="s">
        <v>589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142</v>
      </c>
      <c r="AU128" s="16" t="s">
        <v>78</v>
      </c>
    </row>
    <row r="129" s="2" customFormat="1">
      <c r="A129" s="37"/>
      <c r="B129" s="38"/>
      <c r="C129" s="225" t="s">
        <v>173</v>
      </c>
      <c r="D129" s="225" t="s">
        <v>135</v>
      </c>
      <c r="E129" s="226" t="s">
        <v>591</v>
      </c>
      <c r="F129" s="227" t="s">
        <v>592</v>
      </c>
      <c r="G129" s="228" t="s">
        <v>572</v>
      </c>
      <c r="H129" s="280"/>
      <c r="I129" s="230"/>
      <c r="J129" s="231">
        <f>ROUND(I129*H129,2)</f>
        <v>0</v>
      </c>
      <c r="K129" s="227" t="s">
        <v>139</v>
      </c>
      <c r="L129" s="43"/>
      <c r="M129" s="232" t="s">
        <v>1</v>
      </c>
      <c r="N129" s="233" t="s">
        <v>43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140</v>
      </c>
      <c r="AT129" s="236" t="s">
        <v>135</v>
      </c>
      <c r="AU129" s="236" t="s">
        <v>78</v>
      </c>
      <c r="AY129" s="16" t="s">
        <v>132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85</v>
      </c>
      <c r="BK129" s="237">
        <f>ROUND(I129*H129,2)</f>
        <v>0</v>
      </c>
      <c r="BL129" s="16" t="s">
        <v>140</v>
      </c>
      <c r="BM129" s="236" t="s">
        <v>593</v>
      </c>
    </row>
    <row r="130" s="2" customFormat="1">
      <c r="A130" s="37"/>
      <c r="B130" s="38"/>
      <c r="C130" s="39"/>
      <c r="D130" s="238" t="s">
        <v>142</v>
      </c>
      <c r="E130" s="39"/>
      <c r="F130" s="239" t="s">
        <v>592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142</v>
      </c>
      <c r="AU130" s="16" t="s">
        <v>78</v>
      </c>
    </row>
    <row r="131" s="2" customFormat="1" ht="33" customHeight="1">
      <c r="A131" s="37"/>
      <c r="B131" s="38"/>
      <c r="C131" s="225" t="s">
        <v>182</v>
      </c>
      <c r="D131" s="225" t="s">
        <v>135</v>
      </c>
      <c r="E131" s="226" t="s">
        <v>594</v>
      </c>
      <c r="F131" s="227" t="s">
        <v>595</v>
      </c>
      <c r="G131" s="228" t="s">
        <v>138</v>
      </c>
      <c r="H131" s="229">
        <v>1.585</v>
      </c>
      <c r="I131" s="230"/>
      <c r="J131" s="231">
        <f>ROUND(I131*H131,2)</f>
        <v>0</v>
      </c>
      <c r="K131" s="227" t="s">
        <v>139</v>
      </c>
      <c r="L131" s="43"/>
      <c r="M131" s="232" t="s">
        <v>1</v>
      </c>
      <c r="N131" s="233" t="s">
        <v>43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140</v>
      </c>
      <c r="AT131" s="236" t="s">
        <v>135</v>
      </c>
      <c r="AU131" s="236" t="s">
        <v>78</v>
      </c>
      <c r="AY131" s="16" t="s">
        <v>132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85</v>
      </c>
      <c r="BK131" s="237">
        <f>ROUND(I131*H131,2)</f>
        <v>0</v>
      </c>
      <c r="BL131" s="16" t="s">
        <v>140</v>
      </c>
      <c r="BM131" s="236" t="s">
        <v>596</v>
      </c>
    </row>
    <row r="132" s="2" customFormat="1">
      <c r="A132" s="37"/>
      <c r="B132" s="38"/>
      <c r="C132" s="39"/>
      <c r="D132" s="238" t="s">
        <v>142</v>
      </c>
      <c r="E132" s="39"/>
      <c r="F132" s="239" t="s">
        <v>597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142</v>
      </c>
      <c r="AU132" s="16" t="s">
        <v>78</v>
      </c>
    </row>
    <row r="133" s="2" customFormat="1">
      <c r="A133" s="37"/>
      <c r="B133" s="38"/>
      <c r="C133" s="225" t="s">
        <v>189</v>
      </c>
      <c r="D133" s="225" t="s">
        <v>135</v>
      </c>
      <c r="E133" s="226" t="s">
        <v>598</v>
      </c>
      <c r="F133" s="227" t="s">
        <v>599</v>
      </c>
      <c r="G133" s="228" t="s">
        <v>138</v>
      </c>
      <c r="H133" s="229">
        <v>1.585</v>
      </c>
      <c r="I133" s="230"/>
      <c r="J133" s="231">
        <f>ROUND(I133*H133,2)</f>
        <v>0</v>
      </c>
      <c r="K133" s="227" t="s">
        <v>139</v>
      </c>
      <c r="L133" s="43"/>
      <c r="M133" s="232" t="s">
        <v>1</v>
      </c>
      <c r="N133" s="233" t="s">
        <v>43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140</v>
      </c>
      <c r="AT133" s="236" t="s">
        <v>135</v>
      </c>
      <c r="AU133" s="236" t="s">
        <v>78</v>
      </c>
      <c r="AY133" s="16" t="s">
        <v>132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85</v>
      </c>
      <c r="BK133" s="237">
        <f>ROUND(I133*H133,2)</f>
        <v>0</v>
      </c>
      <c r="BL133" s="16" t="s">
        <v>140</v>
      </c>
      <c r="BM133" s="236" t="s">
        <v>600</v>
      </c>
    </row>
    <row r="134" s="2" customFormat="1">
      <c r="A134" s="37"/>
      <c r="B134" s="38"/>
      <c r="C134" s="39"/>
      <c r="D134" s="238" t="s">
        <v>142</v>
      </c>
      <c r="E134" s="39"/>
      <c r="F134" s="239" t="s">
        <v>601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142</v>
      </c>
      <c r="AU134" s="16" t="s">
        <v>78</v>
      </c>
    </row>
    <row r="135" s="2" customFormat="1">
      <c r="A135" s="37"/>
      <c r="B135" s="38"/>
      <c r="C135" s="225" t="s">
        <v>195</v>
      </c>
      <c r="D135" s="225" t="s">
        <v>135</v>
      </c>
      <c r="E135" s="226" t="s">
        <v>602</v>
      </c>
      <c r="F135" s="227" t="s">
        <v>603</v>
      </c>
      <c r="G135" s="228" t="s">
        <v>572</v>
      </c>
      <c r="H135" s="280"/>
      <c r="I135" s="230"/>
      <c r="J135" s="231">
        <f>ROUND(I135*H135,2)</f>
        <v>0</v>
      </c>
      <c r="K135" s="227" t="s">
        <v>139</v>
      </c>
      <c r="L135" s="43"/>
      <c r="M135" s="232" t="s">
        <v>1</v>
      </c>
      <c r="N135" s="233" t="s">
        <v>43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140</v>
      </c>
      <c r="AT135" s="236" t="s">
        <v>135</v>
      </c>
      <c r="AU135" s="236" t="s">
        <v>78</v>
      </c>
      <c r="AY135" s="16" t="s">
        <v>132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85</v>
      </c>
      <c r="BK135" s="237">
        <f>ROUND(I135*H135,2)</f>
        <v>0</v>
      </c>
      <c r="BL135" s="16" t="s">
        <v>140</v>
      </c>
      <c r="BM135" s="236" t="s">
        <v>604</v>
      </c>
    </row>
    <row r="136" s="2" customFormat="1">
      <c r="A136" s="37"/>
      <c r="B136" s="38"/>
      <c r="C136" s="39"/>
      <c r="D136" s="238" t="s">
        <v>142</v>
      </c>
      <c r="E136" s="39"/>
      <c r="F136" s="239" t="s">
        <v>605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142</v>
      </c>
      <c r="AU136" s="16" t="s">
        <v>78</v>
      </c>
    </row>
    <row r="137" s="2" customFormat="1">
      <c r="A137" s="37"/>
      <c r="B137" s="38"/>
      <c r="C137" s="39"/>
      <c r="D137" s="238" t="s">
        <v>144</v>
      </c>
      <c r="E137" s="39"/>
      <c r="F137" s="243" t="s">
        <v>606</v>
      </c>
      <c r="G137" s="39"/>
      <c r="H137" s="39"/>
      <c r="I137" s="240"/>
      <c r="J137" s="39"/>
      <c r="K137" s="39"/>
      <c r="L137" s="43"/>
      <c r="M137" s="276"/>
      <c r="N137" s="277"/>
      <c r="O137" s="278"/>
      <c r="P137" s="278"/>
      <c r="Q137" s="278"/>
      <c r="R137" s="278"/>
      <c r="S137" s="278"/>
      <c r="T137" s="279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78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raXroG5B83RcXN37TxOokw0d97b8tPqk7CZyD5yclrV0C5Yxgj++bzOJB4Z0STdw1saLlyUpGwlmLr2SMxY3Tw==" hashValue="B6g9nb2qOODOToC358EEoNYeyuPHD9g9YH2BtBDw62TQbrc1zx8+rkoxuYbl2Q9Ubmc89huUPILVRoBw0f17Gg==" algorithmName="SHA-512" password="CC35"/>
  <autoFilter ref="C115:K13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2021-03-08T13:47:22Z</dcterms:created>
  <dcterms:modified xsi:type="dcterms:W3CDTF">2021-03-08T13:47:28Z</dcterms:modified>
</cp:coreProperties>
</file>