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eugebauer\Desktop\"/>
    </mc:Choice>
  </mc:AlternateContent>
  <bookViews>
    <workbookView xWindow="0" yWindow="0" windowWidth="0" windowHeight="0"/>
  </bookViews>
  <sheets>
    <sheet name="Rekapitulace stavby" sheetId="1" r:id="rId1"/>
    <sheet name="01 - Stavební řešení " sheetId="2" r:id="rId2"/>
    <sheet name="02 - Bourací práce" sheetId="3" r:id="rId3"/>
    <sheet name="03 - Elektroinstalace" sheetId="4" r:id="rId4"/>
    <sheet name="04 - Dešťová kanalizace" sheetId="5" r:id="rId5"/>
    <sheet name="05 - Vedlejší a ostatní n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Stavební řešení '!$C$136:$K$444</definedName>
    <definedName name="_xlnm.Print_Area" localSheetId="1">'01 - Stavební řešení '!$C$4:$J$76,'01 - Stavební řešení '!$C$82:$J$118,'01 - Stavební řešení '!$C$124:$K$444</definedName>
    <definedName name="_xlnm.Print_Titles" localSheetId="1">'01 - Stavební řešení '!$136:$136</definedName>
    <definedName name="_xlnm._FilterDatabase" localSheetId="2" hidden="1">'02 - Bourací práce'!$C$118:$K$213</definedName>
    <definedName name="_xlnm.Print_Area" localSheetId="2">'02 - Bourací práce'!$C$4:$J$76,'02 - Bourací práce'!$C$82:$J$100,'02 - Bourací práce'!$C$106:$K$213</definedName>
    <definedName name="_xlnm.Print_Titles" localSheetId="2">'02 - Bourací práce'!$118:$118</definedName>
    <definedName name="_xlnm._FilterDatabase" localSheetId="3" hidden="1">'03 - Elektroinstalace'!$C$122:$K$220</definedName>
    <definedName name="_xlnm.Print_Area" localSheetId="3">'03 - Elektroinstalace'!$C$4:$J$76,'03 - Elektroinstalace'!$C$82:$J$104,'03 - Elektroinstalace'!$C$110:$K$220</definedName>
    <definedName name="_xlnm.Print_Titles" localSheetId="3">'03 - Elektroinstalace'!$122:$122</definedName>
    <definedName name="_xlnm._FilterDatabase" localSheetId="4" hidden="1">'04 - Dešťová kanalizace'!$C$125:$K$282</definedName>
    <definedName name="_xlnm.Print_Area" localSheetId="4">'04 - Dešťová kanalizace'!$C$4:$J$76,'04 - Dešťová kanalizace'!$C$82:$J$107,'04 - Dešťová kanalizace'!$C$113:$K$282</definedName>
    <definedName name="_xlnm.Print_Titles" localSheetId="4">'04 - Dešťová kanalizace'!$125:$125</definedName>
    <definedName name="_xlnm._FilterDatabase" localSheetId="5" hidden="1">'05 - Vedlejší a ostatní n...'!$C$120:$K$150</definedName>
    <definedName name="_xlnm.Print_Area" localSheetId="5">'05 - Vedlejší a ostatní n...'!$C$4:$J$76,'05 - Vedlejší a ostatní n...'!$C$82:$J$102,'05 - Vedlejší a ostatní n...'!$C$108:$K$150</definedName>
    <definedName name="_xlnm.Print_Titles" localSheetId="5">'05 - Vedlejší a ostatní n...'!$120:$120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111"/>
  <c i="5" r="J37"/>
  <c r="J36"/>
  <c i="1" r="AY98"/>
  <c i="5" r="J35"/>
  <c i="1" r="AX98"/>
  <c i="5" r="BI281"/>
  <c r="BH281"/>
  <c r="BG281"/>
  <c r="BF281"/>
  <c r="T281"/>
  <c r="R281"/>
  <c r="P281"/>
  <c r="BI278"/>
  <c r="BH278"/>
  <c r="BG278"/>
  <c r="BF278"/>
  <c r="T278"/>
  <c r="R278"/>
  <c r="P278"/>
  <c r="BI273"/>
  <c r="BH273"/>
  <c r="BG273"/>
  <c r="BF273"/>
  <c r="T273"/>
  <c r="R273"/>
  <c r="P273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8"/>
  <c r="BH258"/>
  <c r="BG258"/>
  <c r="BF258"/>
  <c r="T258"/>
  <c r="T257"/>
  <c r="R258"/>
  <c r="R257"/>
  <c r="P258"/>
  <c r="P257"/>
  <c r="BI253"/>
  <c r="BH253"/>
  <c r="BG253"/>
  <c r="BF253"/>
  <c r="T253"/>
  <c r="T247"/>
  <c r="R253"/>
  <c r="R247"/>
  <c r="P253"/>
  <c r="P247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6"/>
  <c r="BH236"/>
  <c r="BG236"/>
  <c r="BF236"/>
  <c r="T236"/>
  <c r="R236"/>
  <c r="P236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4"/>
  <c r="BH214"/>
  <c r="BG214"/>
  <c r="BF214"/>
  <c r="T214"/>
  <c r="R214"/>
  <c r="P214"/>
  <c r="BI209"/>
  <c r="BH209"/>
  <c r="BG209"/>
  <c r="BF209"/>
  <c r="T209"/>
  <c r="R209"/>
  <c r="P209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6"/>
  <c r="BH176"/>
  <c r="BG176"/>
  <c r="BF176"/>
  <c r="T176"/>
  <c r="R176"/>
  <c r="P176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7"/>
  <c r="BH157"/>
  <c r="BG157"/>
  <c r="BF157"/>
  <c r="T157"/>
  <c r="R157"/>
  <c r="P157"/>
  <c r="BI152"/>
  <c r="BH152"/>
  <c r="BG152"/>
  <c r="BF152"/>
  <c r="T152"/>
  <c r="R152"/>
  <c r="P152"/>
  <c r="BI147"/>
  <c r="BH147"/>
  <c r="BG147"/>
  <c r="BF147"/>
  <c r="T147"/>
  <c r="R147"/>
  <c r="P147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123"/>
  <c r="J17"/>
  <c r="J15"/>
  <c r="E15"/>
  <c r="F122"/>
  <c r="J14"/>
  <c r="J12"/>
  <c r="J120"/>
  <c r="E7"/>
  <c r="E85"/>
  <c i="4" r="J37"/>
  <c r="J36"/>
  <c i="1" r="AY97"/>
  <c i="4" r="J35"/>
  <c i="1" r="AX97"/>
  <c i="4"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R150"/>
  <c r="P150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91"/>
  <c r="J14"/>
  <c r="J12"/>
  <c r="J117"/>
  <c r="E7"/>
  <c r="E113"/>
  <c i="3" r="J37"/>
  <c r="J36"/>
  <c i="1" r="AY96"/>
  <c i="3" r="J35"/>
  <c i="1" r="AX96"/>
  <c i="3"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1"/>
  <c r="BH171"/>
  <c r="BG171"/>
  <c r="BF171"/>
  <c r="T171"/>
  <c r="R171"/>
  <c r="P171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7"/>
  <c r="BH137"/>
  <c r="BG137"/>
  <c r="BF137"/>
  <c r="T137"/>
  <c r="R137"/>
  <c r="P137"/>
  <c r="BI134"/>
  <c r="BH134"/>
  <c r="BG134"/>
  <c r="BF134"/>
  <c r="T134"/>
  <c r="R134"/>
  <c r="P134"/>
  <c r="BI129"/>
  <c r="BH129"/>
  <c r="BG129"/>
  <c r="BF129"/>
  <c r="T129"/>
  <c r="R129"/>
  <c r="P129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85"/>
  <c i="2" r="J37"/>
  <c r="J36"/>
  <c i="1" r="AY95"/>
  <c i="2" r="J35"/>
  <c i="1" r="AX95"/>
  <c i="2" r="BI442"/>
  <c r="BH442"/>
  <c r="BG442"/>
  <c r="BF442"/>
  <c r="T442"/>
  <c r="R442"/>
  <c r="P442"/>
  <c r="BI437"/>
  <c r="BH437"/>
  <c r="BG437"/>
  <c r="BF437"/>
  <c r="T437"/>
  <c r="R437"/>
  <c r="P437"/>
  <c r="BI433"/>
  <c r="BH433"/>
  <c r="BG433"/>
  <c r="BF433"/>
  <c r="T433"/>
  <c r="R433"/>
  <c r="P433"/>
  <c r="BI428"/>
  <c r="BH428"/>
  <c r="BG428"/>
  <c r="BF428"/>
  <c r="T428"/>
  <c r="R428"/>
  <c r="P428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1"/>
  <c r="BH411"/>
  <c r="BG411"/>
  <c r="BF411"/>
  <c r="T411"/>
  <c r="R411"/>
  <c r="P411"/>
  <c r="BI408"/>
  <c r="BH408"/>
  <c r="BG408"/>
  <c r="BF408"/>
  <c r="T408"/>
  <c r="R408"/>
  <c r="P408"/>
  <c r="BI405"/>
  <c r="BH405"/>
  <c r="BG405"/>
  <c r="BF405"/>
  <c r="T405"/>
  <c r="R405"/>
  <c r="P405"/>
  <c r="BI401"/>
  <c r="BH401"/>
  <c r="BG401"/>
  <c r="BF401"/>
  <c r="T401"/>
  <c r="R401"/>
  <c r="P401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6"/>
  <c r="BH386"/>
  <c r="BG386"/>
  <c r="BF386"/>
  <c r="T386"/>
  <c r="R386"/>
  <c r="P386"/>
  <c r="BI383"/>
  <c r="BH383"/>
  <c r="BG383"/>
  <c r="BF383"/>
  <c r="T383"/>
  <c r="R383"/>
  <c r="P383"/>
  <c r="BI380"/>
  <c r="BH380"/>
  <c r="BG380"/>
  <c r="BF380"/>
  <c r="T380"/>
  <c r="R380"/>
  <c r="P380"/>
  <c r="BI377"/>
  <c r="BH377"/>
  <c r="BG377"/>
  <c r="BF377"/>
  <c r="T377"/>
  <c r="R377"/>
  <c r="P377"/>
  <c r="BI374"/>
  <c r="BH374"/>
  <c r="BG374"/>
  <c r="BF374"/>
  <c r="T374"/>
  <c r="R374"/>
  <c r="P374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2"/>
  <c r="BH332"/>
  <c r="BG332"/>
  <c r="BF332"/>
  <c r="T332"/>
  <c r="R332"/>
  <c r="P332"/>
  <c r="BI329"/>
  <c r="BH329"/>
  <c r="BG329"/>
  <c r="BF329"/>
  <c r="T329"/>
  <c r="R329"/>
  <c r="P329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0"/>
  <c r="BH310"/>
  <c r="BG310"/>
  <c r="BF310"/>
  <c r="T310"/>
  <c r="R310"/>
  <c r="P310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0"/>
  <c r="BH270"/>
  <c r="BG270"/>
  <c r="BF270"/>
  <c r="T270"/>
  <c r="R270"/>
  <c r="P270"/>
  <c r="BI264"/>
  <c r="BH264"/>
  <c r="BG264"/>
  <c r="BF264"/>
  <c r="T264"/>
  <c r="R264"/>
  <c r="P264"/>
  <c r="BI259"/>
  <c r="BH259"/>
  <c r="BG259"/>
  <c r="BF259"/>
  <c r="T259"/>
  <c r="R259"/>
  <c r="P259"/>
  <c r="BI253"/>
  <c r="BH253"/>
  <c r="BG253"/>
  <c r="BF253"/>
  <c r="T253"/>
  <c r="R253"/>
  <c r="P253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T239"/>
  <c r="R240"/>
  <c r="R239"/>
  <c r="P240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1"/>
  <c r="BH211"/>
  <c r="BG211"/>
  <c r="BF211"/>
  <c r="T211"/>
  <c r="R211"/>
  <c r="P211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T171"/>
  <c r="R172"/>
  <c r="R171"/>
  <c r="P172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1"/>
  <c r="BH141"/>
  <c r="BG141"/>
  <c r="BF141"/>
  <c r="T141"/>
  <c r="R141"/>
  <c r="P141"/>
  <c r="F131"/>
  <c r="E129"/>
  <c r="F89"/>
  <c r="E87"/>
  <c r="J24"/>
  <c r="E24"/>
  <c r="J92"/>
  <c r="J23"/>
  <c r="J21"/>
  <c r="E21"/>
  <c r="J133"/>
  <c r="J20"/>
  <c r="J18"/>
  <c r="E18"/>
  <c r="F92"/>
  <c r="J17"/>
  <c r="J15"/>
  <c r="E15"/>
  <c r="F133"/>
  <c r="J14"/>
  <c r="J12"/>
  <c r="J131"/>
  <c r="E7"/>
  <c r="E85"/>
  <c i="1" r="L90"/>
  <c r="AM90"/>
  <c r="AM89"/>
  <c r="L89"/>
  <c r="AM87"/>
  <c r="L87"/>
  <c r="L85"/>
  <c r="L84"/>
  <c i="6" r="BK149"/>
  <c r="J149"/>
  <c r="BK147"/>
  <c r="J147"/>
  <c r="BK145"/>
  <c r="J145"/>
  <c r="BK141"/>
  <c r="J141"/>
  <c r="BK138"/>
  <c r="J138"/>
  <c r="BK134"/>
  <c r="J134"/>
  <c r="BK131"/>
  <c r="J131"/>
  <c r="BK127"/>
  <c r="J127"/>
  <c r="BK124"/>
  <c r="J124"/>
  <c i="5" r="J281"/>
  <c r="BK265"/>
  <c r="BK258"/>
  <c r="J253"/>
  <c r="J242"/>
  <c r="J229"/>
  <c r="BK224"/>
  <c r="BK219"/>
  <c r="BK214"/>
  <c r="J209"/>
  <c r="BK204"/>
  <c r="BK199"/>
  <c r="BK176"/>
  <c r="BK168"/>
  <c r="BK163"/>
  <c r="J157"/>
  <c i="4" r="J215"/>
  <c r="BK214"/>
  <c r="J213"/>
  <c r="BK212"/>
  <c r="J209"/>
  <c r="BK208"/>
  <c r="J206"/>
  <c r="BK205"/>
  <c r="BK204"/>
  <c r="J203"/>
  <c r="J202"/>
  <c r="J201"/>
  <c r="BK200"/>
  <c r="J198"/>
  <c r="J197"/>
  <c r="J196"/>
  <c r="BK195"/>
  <c r="J193"/>
  <c r="J182"/>
  <c r="J172"/>
  <c r="J171"/>
  <c r="BK170"/>
  <c r="BK167"/>
  <c r="J165"/>
  <c r="BK126"/>
  <c i="3" r="J212"/>
  <c r="BK210"/>
  <c r="J205"/>
  <c r="BK189"/>
  <c r="J186"/>
  <c r="J183"/>
  <c r="BK168"/>
  <c r="BK161"/>
  <c r="BK156"/>
  <c r="J148"/>
  <c r="J129"/>
  <c i="2" r="J433"/>
  <c r="J428"/>
  <c r="BK417"/>
  <c r="J414"/>
  <c r="BK411"/>
  <c r="J408"/>
  <c r="J386"/>
  <c r="J383"/>
  <c r="BK380"/>
  <c r="BK377"/>
  <c r="J363"/>
  <c r="J361"/>
  <c r="BK359"/>
  <c r="BK355"/>
  <c r="J352"/>
  <c r="BK349"/>
  <c r="J346"/>
  <c r="J337"/>
  <c r="BK332"/>
  <c r="J313"/>
  <c r="BK304"/>
  <c r="J297"/>
  <c r="BK289"/>
  <c r="J285"/>
  <c r="J279"/>
  <c r="J253"/>
  <c r="BK248"/>
  <c r="BK243"/>
  <c r="BK240"/>
  <c r="BK231"/>
  <c r="J228"/>
  <c r="J225"/>
  <c r="BK222"/>
  <c r="BK219"/>
  <c r="BK204"/>
  <c r="BK193"/>
  <c r="J193"/>
  <c r="BK181"/>
  <c r="J154"/>
  <c r="BK151"/>
  <c r="J148"/>
  <c i="1" r="AS94"/>
  <c i="5" r="BK281"/>
  <c r="J273"/>
  <c r="J270"/>
  <c r="J267"/>
  <c r="J236"/>
  <c r="J224"/>
  <c r="J214"/>
  <c r="J204"/>
  <c r="J199"/>
  <c r="BK194"/>
  <c r="BK188"/>
  <c r="J173"/>
  <c r="BK157"/>
  <c r="BK152"/>
  <c r="J141"/>
  <c r="J135"/>
  <c i="4" r="J219"/>
  <c r="BK216"/>
  <c r="BK213"/>
  <c r="J212"/>
  <c r="BK209"/>
  <c r="J207"/>
  <c r="BK206"/>
  <c r="J205"/>
  <c r="J204"/>
  <c r="J199"/>
  <c r="BK196"/>
  <c r="J195"/>
  <c r="BK188"/>
  <c r="BK176"/>
  <c r="BK174"/>
  <c r="BK171"/>
  <c r="J169"/>
  <c r="BK168"/>
  <c r="J166"/>
  <c r="BK164"/>
  <c r="J163"/>
  <c r="J159"/>
  <c r="J150"/>
  <c r="BK148"/>
  <c r="J141"/>
  <c r="BK138"/>
  <c r="J134"/>
  <c r="BK130"/>
  <c i="3" r="BK207"/>
  <c r="BK205"/>
  <c r="BK200"/>
  <c r="BK195"/>
  <c r="J189"/>
  <c r="BK180"/>
  <c r="J171"/>
  <c r="J164"/>
  <c r="BK148"/>
  <c r="BK145"/>
  <c r="BK142"/>
  <c r="J137"/>
  <c r="BK122"/>
  <c i="2" r="BK428"/>
  <c r="BK420"/>
  <c r="J417"/>
  <c r="BK414"/>
  <c r="J411"/>
  <c r="BK398"/>
  <c r="BK395"/>
  <c r="J392"/>
  <c r="J389"/>
  <c r="BK383"/>
  <c r="J369"/>
  <c r="J366"/>
  <c r="J359"/>
  <c r="BK352"/>
  <c r="J349"/>
  <c r="BK346"/>
  <c r="BK343"/>
  <c r="J340"/>
  <c r="BK337"/>
  <c r="BK326"/>
  <c r="BK323"/>
  <c r="BK313"/>
  <c r="BK301"/>
  <c r="BK282"/>
  <c r="BK276"/>
  <c r="BK270"/>
  <c r="BK264"/>
  <c r="BK259"/>
  <c r="J248"/>
  <c r="J243"/>
  <c r="J240"/>
  <c r="J237"/>
  <c r="BK234"/>
  <c r="BK225"/>
  <c r="J222"/>
  <c r="BK211"/>
  <c r="J208"/>
  <c r="BK200"/>
  <c r="BK196"/>
  <c r="BK188"/>
  <c r="J172"/>
  <c r="BK167"/>
  <c r="BK160"/>
  <c i="5" r="J278"/>
  <c r="BK273"/>
  <c r="BK267"/>
  <c r="J265"/>
  <c r="J263"/>
  <c r="J258"/>
  <c r="BK253"/>
  <c r="BK248"/>
  <c r="BK245"/>
  <c r="BK242"/>
  <c r="BK236"/>
  <c r="BK229"/>
  <c r="J219"/>
  <c r="J194"/>
  <c r="J188"/>
  <c r="J184"/>
  <c r="J181"/>
  <c r="BK147"/>
  <c r="BK135"/>
  <c r="BK129"/>
  <c i="4" r="BK219"/>
  <c r="BK218"/>
  <c r="J217"/>
  <c r="J211"/>
  <c r="BK210"/>
  <c r="BK207"/>
  <c r="BK203"/>
  <c r="BK198"/>
  <c r="BK193"/>
  <c r="J190"/>
  <c r="J188"/>
  <c r="BK185"/>
  <c r="BK179"/>
  <c r="J174"/>
  <c r="BK173"/>
  <c r="BK169"/>
  <c r="BK166"/>
  <c r="BK165"/>
  <c r="J164"/>
  <c r="BK159"/>
  <c r="BK154"/>
  <c r="J144"/>
  <c r="BK141"/>
  <c r="BK134"/>
  <c r="J130"/>
  <c i="3" r="J207"/>
  <c r="J200"/>
  <c r="BK192"/>
  <c r="BK183"/>
  <c r="J180"/>
  <c r="J177"/>
  <c r="BK171"/>
  <c r="J168"/>
  <c r="BK164"/>
  <c r="J161"/>
  <c r="J156"/>
  <c r="BK152"/>
  <c r="J142"/>
  <c r="J134"/>
  <c i="2" r="BK442"/>
  <c r="J442"/>
  <c r="BK437"/>
  <c r="J437"/>
  <c r="BK408"/>
  <c r="J405"/>
  <c r="BK401"/>
  <c r="J395"/>
  <c r="BK389"/>
  <c r="J380"/>
  <c r="J377"/>
  <c r="J374"/>
  <c r="BK369"/>
  <c r="BK366"/>
  <c r="BK363"/>
  <c r="J355"/>
  <c r="BK340"/>
  <c r="J332"/>
  <c r="BK329"/>
  <c r="J326"/>
  <c r="J323"/>
  <c r="J321"/>
  <c r="J318"/>
  <c r="BK316"/>
  <c r="J310"/>
  <c r="BK285"/>
  <c r="J282"/>
  <c r="BK279"/>
  <c r="J273"/>
  <c r="J264"/>
  <c r="J259"/>
  <c r="BK253"/>
  <c r="BK237"/>
  <c r="J219"/>
  <c r="J216"/>
  <c r="J211"/>
  <c r="J204"/>
  <c r="J188"/>
  <c r="J184"/>
  <c r="BK178"/>
  <c r="BK172"/>
  <c r="BK163"/>
  <c r="J160"/>
  <c r="J151"/>
  <c r="BK148"/>
  <c r="J141"/>
  <c i="5" r="BK278"/>
  <c r="BK270"/>
  <c r="BK263"/>
  <c r="J248"/>
  <c r="J245"/>
  <c r="BK209"/>
  <c r="BK184"/>
  <c r="BK181"/>
  <c r="J176"/>
  <c r="BK173"/>
  <c r="J168"/>
  <c r="J163"/>
  <c r="J152"/>
  <c r="J147"/>
  <c r="BK141"/>
  <c r="J129"/>
  <c i="4" r="J218"/>
  <c r="BK217"/>
  <c r="J216"/>
  <c r="BK215"/>
  <c r="J214"/>
  <c r="BK211"/>
  <c r="J210"/>
  <c r="J208"/>
  <c r="BK202"/>
  <c r="BK201"/>
  <c r="J200"/>
  <c r="BK199"/>
  <c r="BK197"/>
  <c r="BK190"/>
  <c r="J185"/>
  <c r="BK182"/>
  <c r="J179"/>
  <c r="J176"/>
  <c r="J173"/>
  <c r="BK172"/>
  <c r="J170"/>
  <c r="J168"/>
  <c r="J167"/>
  <c r="BK163"/>
  <c r="J154"/>
  <c r="BK150"/>
  <c r="J148"/>
  <c r="BK144"/>
  <c r="J138"/>
  <c r="J126"/>
  <c i="3" r="BK212"/>
  <c r="J210"/>
  <c r="J195"/>
  <c r="J192"/>
  <c r="BK186"/>
  <c r="BK177"/>
  <c r="J152"/>
  <c r="J145"/>
  <c r="BK137"/>
  <c r="BK134"/>
  <c r="BK129"/>
  <c r="J122"/>
  <c i="2" r="BK433"/>
  <c r="J420"/>
  <c r="BK405"/>
  <c r="J401"/>
  <c r="J398"/>
  <c r="BK392"/>
  <c r="BK386"/>
  <c r="BK374"/>
  <c r="BK361"/>
  <c r="J343"/>
  <c r="J329"/>
  <c r="BK321"/>
  <c r="BK318"/>
  <c r="J316"/>
  <c r="BK310"/>
  <c r="J304"/>
  <c r="J301"/>
  <c r="BK297"/>
  <c r="J289"/>
  <c r="J276"/>
  <c r="BK273"/>
  <c r="J270"/>
  <c r="J234"/>
  <c r="J231"/>
  <c r="BK228"/>
  <c r="BK216"/>
  <c r="BK208"/>
  <c r="J200"/>
  <c r="J196"/>
  <c r="BK184"/>
  <c r="J181"/>
  <c r="J178"/>
  <c r="J167"/>
  <c r="J163"/>
  <c r="BK154"/>
  <c r="BK141"/>
  <c l="1" r="R140"/>
  <c r="R139"/>
  <c r="T177"/>
  <c r="T187"/>
  <c r="T210"/>
  <c r="T203"/>
  <c r="T202"/>
  <c r="R227"/>
  <c r="R242"/>
  <c r="P284"/>
  <c r="BK303"/>
  <c r="J303"/>
  <c r="J111"/>
  <c r="BK376"/>
  <c r="J376"/>
  <c r="J112"/>
  <c r="BK385"/>
  <c r="J385"/>
  <c r="J113"/>
  <c r="T385"/>
  <c r="R394"/>
  <c r="P410"/>
  <c r="T419"/>
  <c r="P436"/>
  <c i="3" r="BK121"/>
  <c r="BK120"/>
  <c r="J120"/>
  <c r="J97"/>
  <c r="BK204"/>
  <c r="J204"/>
  <c r="J99"/>
  <c i="4" r="P125"/>
  <c r="P137"/>
  <c r="T147"/>
  <c r="BK153"/>
  <c r="R162"/>
  <c i="2" r="BK140"/>
  <c r="R177"/>
  <c r="R187"/>
  <c r="BK210"/>
  <c r="J210"/>
  <c r="J106"/>
  <c r="BK227"/>
  <c r="J227"/>
  <c r="J107"/>
  <c r="T242"/>
  <c r="R284"/>
  <c r="T303"/>
  <c r="T376"/>
  <c r="P385"/>
  <c r="P394"/>
  <c r="R410"/>
  <c r="P419"/>
  <c r="T436"/>
  <c i="3" r="P121"/>
  <c r="R204"/>
  <c i="4" r="T125"/>
  <c r="T137"/>
  <c r="P147"/>
  <c r="P153"/>
  <c r="P162"/>
  <c i="5" r="P128"/>
  <c i="2" r="P140"/>
  <c r="P139"/>
  <c r="BK177"/>
  <c r="J177"/>
  <c r="J101"/>
  <c r="BK187"/>
  <c r="J187"/>
  <c r="J102"/>
  <c r="P210"/>
  <c r="P203"/>
  <c r="P202"/>
  <c r="P227"/>
  <c r="BK242"/>
  <c r="J242"/>
  <c r="J109"/>
  <c r="BK284"/>
  <c r="J284"/>
  <c r="J110"/>
  <c r="P303"/>
  <c r="R376"/>
  <c r="R385"/>
  <c r="T394"/>
  <c r="T410"/>
  <c r="R419"/>
  <c r="R436"/>
  <c i="3" r="T121"/>
  <c r="P204"/>
  <c i="4" r="R125"/>
  <c r="R137"/>
  <c r="R147"/>
  <c r="R153"/>
  <c r="R152"/>
  <c r="T162"/>
  <c i="5" r="T128"/>
  <c r="P208"/>
  <c r="T208"/>
  <c r="R235"/>
  <c r="P262"/>
  <c r="T262"/>
  <c r="P269"/>
  <c r="T269"/>
  <c r="P277"/>
  <c r="P276"/>
  <c r="T277"/>
  <c r="T276"/>
  <c i="2" r="T140"/>
  <c r="T139"/>
  <c r="T138"/>
  <c r="P177"/>
  <c r="P187"/>
  <c r="R210"/>
  <c r="R203"/>
  <c r="R202"/>
  <c r="T227"/>
  <c r="P242"/>
  <c r="T284"/>
  <c r="R303"/>
  <c r="P376"/>
  <c r="BK394"/>
  <c r="J394"/>
  <c r="J114"/>
  <c r="BK410"/>
  <c r="J410"/>
  <c r="J115"/>
  <c r="BK419"/>
  <c r="J419"/>
  <c r="J116"/>
  <c r="BK436"/>
  <c r="J436"/>
  <c r="J117"/>
  <c i="3" r="R121"/>
  <c r="R120"/>
  <c r="R119"/>
  <c r="T204"/>
  <c i="4" r="BK125"/>
  <c r="J125"/>
  <c r="J98"/>
  <c r="BK137"/>
  <c r="J137"/>
  <c r="J99"/>
  <c r="BK147"/>
  <c r="J147"/>
  <c r="J100"/>
  <c r="T153"/>
  <c r="T152"/>
  <c r="BK162"/>
  <c r="J162"/>
  <c r="J103"/>
  <c i="5" r="BK128"/>
  <c r="J128"/>
  <c r="J98"/>
  <c r="R128"/>
  <c r="BK208"/>
  <c r="J208"/>
  <c r="J99"/>
  <c r="R208"/>
  <c r="BK235"/>
  <c r="J235"/>
  <c r="J100"/>
  <c r="P235"/>
  <c r="T235"/>
  <c r="BK262"/>
  <c r="J262"/>
  <c r="J103"/>
  <c r="R262"/>
  <c r="BK269"/>
  <c r="J269"/>
  <c r="J104"/>
  <c r="R269"/>
  <c r="BK277"/>
  <c r="J277"/>
  <c r="J106"/>
  <c r="R277"/>
  <c r="R276"/>
  <c i="6" r="BK123"/>
  <c r="J123"/>
  <c r="J98"/>
  <c r="P123"/>
  <c r="R123"/>
  <c r="T123"/>
  <c r="BK130"/>
  <c r="J130"/>
  <c r="J99"/>
  <c r="P130"/>
  <c r="R130"/>
  <c r="T130"/>
  <c r="BK137"/>
  <c r="J137"/>
  <c r="J100"/>
  <c r="P137"/>
  <c r="R137"/>
  <c r="T137"/>
  <c r="BK144"/>
  <c r="J144"/>
  <c r="J101"/>
  <c r="P144"/>
  <c r="R144"/>
  <c r="T144"/>
  <c i="2" r="J89"/>
  <c r="BE148"/>
  <c r="BE188"/>
  <c r="BE219"/>
  <c r="BE231"/>
  <c r="BE237"/>
  <c r="BE240"/>
  <c r="BE259"/>
  <c r="BE276"/>
  <c r="BE282"/>
  <c r="BE323"/>
  <c r="BE332"/>
  <c r="BE337"/>
  <c r="BE355"/>
  <c r="BE363"/>
  <c r="BE380"/>
  <c r="BE408"/>
  <c i="3" r="J91"/>
  <c r="F115"/>
  <c r="BE122"/>
  <c r="BE142"/>
  <c r="BE148"/>
  <c r="BE156"/>
  <c r="BE161"/>
  <c r="BE168"/>
  <c r="BE180"/>
  <c r="BE189"/>
  <c r="BE205"/>
  <c r="BE207"/>
  <c i="4" r="J89"/>
  <c r="J92"/>
  <c r="F119"/>
  <c r="BE159"/>
  <c r="BE164"/>
  <c r="BE165"/>
  <c r="BE167"/>
  <c r="BE173"/>
  <c r="BE204"/>
  <c r="BE205"/>
  <c r="BE206"/>
  <c r="BE209"/>
  <c r="BE212"/>
  <c i="5" r="J91"/>
  <c r="J92"/>
  <c r="BE181"/>
  <c r="BE188"/>
  <c r="BE214"/>
  <c r="BE219"/>
  <c r="BE224"/>
  <c r="BE236"/>
  <c r="BE253"/>
  <c r="BE265"/>
  <c i="2" r="F91"/>
  <c r="E127"/>
  <c r="J134"/>
  <c r="BE154"/>
  <c r="BE167"/>
  <c r="BE222"/>
  <c r="BE225"/>
  <c r="BE234"/>
  <c r="BE243"/>
  <c r="BE253"/>
  <c r="BE301"/>
  <c r="BE313"/>
  <c r="BE343"/>
  <c r="BE346"/>
  <c r="BE349"/>
  <c r="BE359"/>
  <c r="BE383"/>
  <c r="BE395"/>
  <c r="BE411"/>
  <c r="BE414"/>
  <c r="BE417"/>
  <c r="BE420"/>
  <c r="BE428"/>
  <c r="BE433"/>
  <c r="BE437"/>
  <c r="BE442"/>
  <c r="BK171"/>
  <c r="J171"/>
  <c r="J100"/>
  <c r="BK239"/>
  <c r="J239"/>
  <c r="J108"/>
  <c i="3" r="J92"/>
  <c r="BE145"/>
  <c r="BE186"/>
  <c r="BE200"/>
  <c r="BE212"/>
  <c i="4" r="J91"/>
  <c r="F120"/>
  <c r="BE126"/>
  <c r="BE144"/>
  <c r="BE150"/>
  <c r="BE170"/>
  <c r="BE171"/>
  <c r="BE195"/>
  <c r="BE196"/>
  <c r="BE199"/>
  <c r="BE201"/>
  <c r="BE208"/>
  <c r="BE213"/>
  <c r="BE215"/>
  <c r="BE218"/>
  <c r="BE219"/>
  <c i="5" r="J89"/>
  <c r="E116"/>
  <c r="BE157"/>
  <c r="BE168"/>
  <c r="BE173"/>
  <c r="BE194"/>
  <c r="BE199"/>
  <c r="BE204"/>
  <c i="2" r="J91"/>
  <c r="F134"/>
  <c r="BE141"/>
  <c r="BE151"/>
  <c r="BE181"/>
  <c r="BE204"/>
  <c r="BE216"/>
  <c r="BE228"/>
  <c r="BE248"/>
  <c r="BE270"/>
  <c r="BE279"/>
  <c r="BE285"/>
  <c r="BE289"/>
  <c r="BE304"/>
  <c r="BE318"/>
  <c r="BE329"/>
  <c r="BE352"/>
  <c r="BE361"/>
  <c r="BE374"/>
  <c r="BE377"/>
  <c r="BE386"/>
  <c r="BE398"/>
  <c r="BE405"/>
  <c r="BK199"/>
  <c r="J199"/>
  <c r="J103"/>
  <c r="BK203"/>
  <c r="J203"/>
  <c r="J105"/>
  <c i="3" r="J89"/>
  <c r="E109"/>
  <c r="F116"/>
  <c r="BE129"/>
  <c r="BE134"/>
  <c r="BE152"/>
  <c r="BE164"/>
  <c r="BE171"/>
  <c r="BE183"/>
  <c r="BE210"/>
  <c i="4" r="BE166"/>
  <c r="BE169"/>
  <c r="BE179"/>
  <c r="BE182"/>
  <c r="BE190"/>
  <c r="BE193"/>
  <c r="BE197"/>
  <c r="BE200"/>
  <c r="BE202"/>
  <c r="BE203"/>
  <c r="BE207"/>
  <c r="BE210"/>
  <c r="BE211"/>
  <c r="BE214"/>
  <c r="BE216"/>
  <c r="BE217"/>
  <c i="5" r="F91"/>
  <c r="BE129"/>
  <c r="BE135"/>
  <c r="BE163"/>
  <c r="BE176"/>
  <c r="BE209"/>
  <c r="BE242"/>
  <c r="BE248"/>
  <c r="BE258"/>
  <c r="BE263"/>
  <c r="BE273"/>
  <c r="BE281"/>
  <c r="BK247"/>
  <c r="J247"/>
  <c r="J101"/>
  <c r="BK257"/>
  <c r="J257"/>
  <c r="J102"/>
  <c i="6" r="E85"/>
  <c r="J89"/>
  <c r="J91"/>
  <c r="J92"/>
  <c r="F118"/>
  <c i="2" r="BE160"/>
  <c r="BE163"/>
  <c r="BE172"/>
  <c r="BE178"/>
  <c r="BE184"/>
  <c r="BE193"/>
  <c r="BE196"/>
  <c r="BE200"/>
  <c r="BE208"/>
  <c r="BE211"/>
  <c r="BE264"/>
  <c r="BE273"/>
  <c r="BE297"/>
  <c r="BE310"/>
  <c r="BE316"/>
  <c r="BE321"/>
  <c r="BE326"/>
  <c r="BE340"/>
  <c r="BE366"/>
  <c r="BE369"/>
  <c r="BE389"/>
  <c r="BE392"/>
  <c r="BE401"/>
  <c i="3" r="BE137"/>
  <c r="BE177"/>
  <c r="BE192"/>
  <c r="BE195"/>
  <c i="4" r="E85"/>
  <c r="BE130"/>
  <c r="BE134"/>
  <c r="BE138"/>
  <c r="BE141"/>
  <c r="BE148"/>
  <c r="BE154"/>
  <c r="BE163"/>
  <c r="BE168"/>
  <c r="BE172"/>
  <c r="BE174"/>
  <c r="BE176"/>
  <c r="BE185"/>
  <c r="BE188"/>
  <c r="BE198"/>
  <c i="5" r="F92"/>
  <c r="BE141"/>
  <c r="BE147"/>
  <c r="BE152"/>
  <c r="BE184"/>
  <c r="BE229"/>
  <c r="BE245"/>
  <c r="BE267"/>
  <c r="BE270"/>
  <c r="BE278"/>
  <c i="6" r="F91"/>
  <c r="BE124"/>
  <c r="BE127"/>
  <c r="BE131"/>
  <c r="BE134"/>
  <c r="BE138"/>
  <c r="BE141"/>
  <c r="BE145"/>
  <c r="BE147"/>
  <c r="BE149"/>
  <c i="2" r="F34"/>
  <c i="1" r="BA95"/>
  <c i="4" r="F36"/>
  <c i="1" r="BC97"/>
  <c i="2" r="F35"/>
  <c i="1" r="BB95"/>
  <c i="3" r="F34"/>
  <c i="1" r="BA96"/>
  <c i="2" r="J34"/>
  <c i="1" r="AW95"/>
  <c i="4" r="F34"/>
  <c i="1" r="BA97"/>
  <c i="3" r="F35"/>
  <c i="1" r="BB96"/>
  <c i="5" r="F36"/>
  <c i="1" r="BC98"/>
  <c i="4" r="J34"/>
  <c i="1" r="AW97"/>
  <c i="5" r="F35"/>
  <c i="1" r="BB98"/>
  <c i="3" r="F36"/>
  <c i="1" r="BC96"/>
  <c i="4" r="F37"/>
  <c i="1" r="BD97"/>
  <c i="5" r="F34"/>
  <c i="1" r="BA98"/>
  <c i="6" r="F34"/>
  <c i="1" r="BA99"/>
  <c i="6" r="F36"/>
  <c i="1" r="BC99"/>
  <c i="3" r="F37"/>
  <c i="1" r="BD96"/>
  <c i="5" r="J34"/>
  <c i="1" r="AW98"/>
  <c i="4" r="F35"/>
  <c i="1" r="BB97"/>
  <c i="2" r="F37"/>
  <c i="1" r="BD95"/>
  <c i="2" r="F36"/>
  <c i="1" r="BC95"/>
  <c i="6" r="F35"/>
  <c i="1" r="BB99"/>
  <c i="3" r="J34"/>
  <c i="1" r="AW96"/>
  <c i="5" r="F37"/>
  <c i="1" r="BD98"/>
  <c i="6" r="J34"/>
  <c i="1" r="AW99"/>
  <c i="6" r="F37"/>
  <c i="1" r="BD99"/>
  <c i="6" l="1" r="T122"/>
  <c r="T121"/>
  <c i="5" r="T127"/>
  <c r="T126"/>
  <c i="2" r="P138"/>
  <c r="P137"/>
  <c i="1" r="AU95"/>
  <c i="4" r="T124"/>
  <c r="T123"/>
  <c r="P124"/>
  <c i="6" r="P122"/>
  <c r="P121"/>
  <c i="1" r="AU99"/>
  <c i="5" r="R127"/>
  <c r="R126"/>
  <c i="4" r="R124"/>
  <c r="R123"/>
  <c r="BK152"/>
  <c r="J152"/>
  <c r="J101"/>
  <c i="2" r="R138"/>
  <c r="R137"/>
  <c i="6" r="R122"/>
  <c r="R121"/>
  <c i="4" r="P152"/>
  <c i="2" r="BK139"/>
  <c r="J139"/>
  <c r="J98"/>
  <c r="T137"/>
  <c i="3" r="T120"/>
  <c r="T119"/>
  <c i="5" r="P127"/>
  <c r="P126"/>
  <c i="1" r="AU98"/>
  <c i="3" r="P120"/>
  <c r="P119"/>
  <c i="1" r="AU96"/>
  <c i="3" r="J121"/>
  <c r="J98"/>
  <c i="4" r="J153"/>
  <c r="J102"/>
  <c i="2" r="J140"/>
  <c r="J99"/>
  <c i="3" r="BK119"/>
  <c r="J119"/>
  <c r="J96"/>
  <c i="4" r="BK124"/>
  <c r="BK123"/>
  <c r="J123"/>
  <c r="J96"/>
  <c i="5" r="BK127"/>
  <c r="J127"/>
  <c r="J97"/>
  <c i="2" r="BK202"/>
  <c r="J202"/>
  <c r="J104"/>
  <c i="5" r="BK276"/>
  <c r="J276"/>
  <c r="J105"/>
  <c i="6" r="BK122"/>
  <c r="J122"/>
  <c r="J97"/>
  <c i="5" r="F33"/>
  <c i="1" r="AZ98"/>
  <c i="6" r="F33"/>
  <c i="1" r="AZ99"/>
  <c i="4" r="J33"/>
  <c i="1" r="AV97"/>
  <c r="AT97"/>
  <c r="BA94"/>
  <c r="AW94"/>
  <c r="AK30"/>
  <c r="BC94"/>
  <c r="W32"/>
  <c i="2" r="F33"/>
  <c i="1" r="AZ95"/>
  <c r="BD94"/>
  <c r="W33"/>
  <c i="5" r="J33"/>
  <c i="1" r="AV98"/>
  <c r="AT98"/>
  <c r="BB94"/>
  <c r="AX94"/>
  <c i="2" r="J33"/>
  <c i="1" r="AV95"/>
  <c r="AT95"/>
  <c i="3" r="F33"/>
  <c i="1" r="AZ96"/>
  <c i="3" r="J33"/>
  <c i="1" r="AV96"/>
  <c r="AT96"/>
  <c i="4" r="F33"/>
  <c i="1" r="AZ97"/>
  <c i="6" r="J33"/>
  <c i="1" r="AV99"/>
  <c r="AT99"/>
  <c i="4" l="1" r="P123"/>
  <c i="1" r="AU97"/>
  <c i="4" r="J124"/>
  <c r="J97"/>
  <c i="2" r="BK138"/>
  <c r="BK137"/>
  <c r="J137"/>
  <c r="J96"/>
  <c i="5" r="BK126"/>
  <c r="J126"/>
  <c r="J96"/>
  <c i="6" r="BK121"/>
  <c r="J121"/>
  <c r="J96"/>
  <c i="1" r="AU94"/>
  <c r="AZ94"/>
  <c r="W29"/>
  <c i="4" r="J30"/>
  <c i="1" r="AG97"/>
  <c r="AN97"/>
  <c r="W30"/>
  <c i="3" r="J30"/>
  <c i="1" r="AG96"/>
  <c r="AN96"/>
  <c r="AY94"/>
  <c r="W31"/>
  <c i="2" l="1" r="J138"/>
  <c r="J97"/>
  <c i="3" r="J39"/>
  <c i="4" r="J39"/>
  <c i="1" r="AV94"/>
  <c r="AK29"/>
  <c i="6" r="J30"/>
  <c i="1" r="AG99"/>
  <c r="AN99"/>
  <c i="2" r="J30"/>
  <c i="1" r="AG95"/>
  <c r="AN95"/>
  <c i="5" r="J30"/>
  <c i="1" r="AG98"/>
  <c r="AN98"/>
  <c i="2" l="1" r="J39"/>
  <c i="5" r="J39"/>
  <c i="6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<sst xmlns="http://schemas.openxmlformats.org/spreadsheetml/2006/main">
  <si>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</si>
  <si>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</si>
  <si>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</si>
  <si>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</si>
  <si>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</si>
  <si>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{f5171c29-561d-4a32-b74c-f5f1974ac876}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</si>
  <si>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</si>
  <si>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</si>
  <si>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</si>
  <si>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</si>
  <si>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</si>
  <si>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</si>
  <si>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</si>
  <si>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</si>
  <si>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F2017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</si>
  <si>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</si>
  <si>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</si>
  <si>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Studenec VB - oprava střechy</t>
  </si>
  <si>
    <t>KSO:</t>
  </si>
  <si>
    <t>CC-CZ:</t>
  </si>
  <si>
    <t>Místo:</t>
  </si>
  <si>
    <t xml:space="preserve"> </t>
  </si>
  <si>
    <t>Datum:</t>
  </si>
  <si>
    <t>22. 10. 2020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</si>
  <si>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</si>
  <si>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</si>
  <si>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</si>
  <si>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</si>
  <si>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</si>
  <si>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</si>
  <si>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</si>
  <si>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</si>
  <si>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</si>
  <si>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</si>
  <si>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</si>
  <si>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</si>
  <si>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</si>
  <si>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</si>
  <si>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</si>
  <si>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</si>
  <si>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</si>
  <si>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</si>
  <si>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</si>
  <si>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</si>
  <si>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</si>
  <si>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</si>
  <si>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</si>
  <si>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</si>
  <si>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</si>
  <si>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</si>
  <si>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</si>
  <si>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</si>
  <si>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</si>
  <si>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</si>
  <si>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</si>
  <si>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</si>
  <si>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</si>
  <si>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</si>
  <si>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</si>
  <si>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</si>
  <si>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</si>
  <si>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</si>
  <si>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</si>
  <si>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</si>
  <si>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</si>
  <si>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</si>
  <si>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</si>
  <si>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</si>
  <si>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</si>
  <si>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</si>
  <si>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</si>
  <si>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</si>
  <si>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</si>
  <si>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</si>
  <si>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</si>
  <si>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</si>
  <si>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</si>
  <si>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</si>
  <si>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</si>
  <si>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 xml:space="preserve">Stavební řešení </t>
  </si>
  <si>
    <t>STA</t>
  </si>
  <si>
    <t>1</t>
  </si>
  <si>
    <t>{9020cf9c-5d83-4e0a-bda3-1ed06b5a2397}</t>
  </si>
  <si>
    <t>2</t>
  </si>
  <si>
    <t>02</t>
  </si>
  <si>
    <t>Bourací práce</t>
  </si>
  <si>
    <t>{5bcc9aa9-8901-45f3-88f5-96ee15aed913}</t>
  </si>
  <si>
    <t>03</t>
  </si>
  <si>
    <t>Elektroinstalace</t>
  </si>
  <si>
    <t>{ad4b3770-9468-4406-95db-975835303239}</t>
  </si>
  <si>
    <t>04</t>
  </si>
  <si>
    <t>Dešťová kanalizace</t>
  </si>
  <si>
    <t>{4119f546-0dfe-4c2b-ae20-210ffd3b846a}</t>
  </si>
  <si>
    <t>05</t>
  </si>
  <si>
    <t>Vedlejší a ostatní náklady</t>
  </si>
  <si>
    <t>{adc6a59c-8efa-4d24-83f4-710392326ddb}</t>
  </si>
  <si>
    <t>KRYCÍ LIST SOUPISU PRACÍ</t>
  </si>
  <si>
    <t>Objekt:</t>
  </si>
  <si>
    <t xml:space="preserve">01 - Stavební řešení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</si>
  <si>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</si>
  <si>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</si>
  <si>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</si>
  <si>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</si>
  <si>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</si>
  <si>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</si>
  <si>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</si>
  <si>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</si>
  <si>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</si>
  <si>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9 - Ostatní konstrukce a práce, bourání</t>
  </si>
  <si>
    <t xml:space="preserve">    94 - Lešení a stavební výtahy</t>
  </si>
  <si>
    <t xml:space="preserve">    998 - Přesun hmot</t>
  </si>
  <si>
    <t>PSV - PSV</t>
  </si>
  <si>
    <t xml:space="preserve">    711 - Izolace proti vodě, vlhkosti a plynům</t>
  </si>
  <si>
    <t xml:space="preserve">      712 - Živičné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</si>
  <si>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</si>
  <si>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</si>
  <si>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</si>
  <si>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</si>
  <si>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</si>
  <si>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</si>
  <si>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</si>
  <si>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</si>
  <si>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781 - Dokončovací práce - obklady keramické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</si>
  <si>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</si>
  <si>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</si>
  <si>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</si>
  <si>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</si>
  <si>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</si>
  <si>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</si>
  <si>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</si>
  <si>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</si>
  <si>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</si>
  <si>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</si>
  <si>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</si>
  <si>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</si>
  <si>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</si>
  <si>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</si>
  <si>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</si>
  <si>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</si>
  <si>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</si>
  <si>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6</t>
  </si>
  <si>
    <t>Úpravy povrchů, podlahy a osazování výplní</t>
  </si>
  <si>
    <t>61</t>
  </si>
  <si>
    <t>Úprava povrchů vnitřních</t>
  </si>
  <si>
    <t>K</t>
  </si>
  <si>
    <t>612142001</t>
  </si>
  <si>
    <t>Potažení vnitřních stěn sklovláknitým pletivem vtlačeným do tenkovrstvé hmoty</t>
  </si>
  <si>
    <t>m2</t>
  </si>
  <si>
    <t>CS ÚRS 2020 02</t>
  </si>
  <si>
    <t>4</t>
  </si>
  <si>
    <t>3</t>
  </si>
  <si>
    <t>329843954</t>
  </si>
  <si>
    <t>PP</t>
  </si>
  <si>
    <t>Potažení vnitřních ploch pletivem v ploše nebo pruzích, na plném podkladu sklovláknitým vtlačením do tmelu stěn</t>
  </si>
  <si>
    <t>VV</t>
  </si>
  <si>
    <t>"potažení celé ploch stěn v ii.np"</t>
  </si>
  <si>
    <t>"2.01-2.11" 2,9*(4,4+4,4+4,3+4,3+4,3+4,3)*2</t>
  </si>
  <si>
    <t>2,9*(4,2+4,2+5,5+5,5+5,5+5,5+2,8+2,8+3,6+3,6+2,5)</t>
  </si>
  <si>
    <t>2,2*(4,4+1,9+1,9)*4</t>
  </si>
  <si>
    <t>Součet</t>
  </si>
  <si>
    <t>612311131</t>
  </si>
  <si>
    <t>Potažení vnitřních stěn vápenným štukem tloušťky do 3 mm</t>
  </si>
  <si>
    <t>-461101165</t>
  </si>
  <si>
    <t>Potažení vnitřních ploch štukem tloušťky do 3 mm svislých konstrukcí stěn</t>
  </si>
  <si>
    <t>355,49-13,8</t>
  </si>
  <si>
    <t>612321121</t>
  </si>
  <si>
    <t>Vápenocementová omítka hladká jednovrstvá vnitřních stěn nanášená ručně</t>
  </si>
  <si>
    <t>862120819</t>
  </si>
  <si>
    <t xml:space="preserve">Omítka vápenocementová vnitřních ploch  nanášená ručně jednovrstvá, tloušťky do 10 mm hladká svislých konstrukcí stěn</t>
  </si>
  <si>
    <t>"doplneni otlučených míst - bourání omítek do 30% " 355,5*0,3</t>
  </si>
  <si>
    <t>622143003</t>
  </si>
  <si>
    <t>Montáž omítkových plastových nebo pozinkovaných rohových profilů s tkaninou</t>
  </si>
  <si>
    <t>m</t>
  </si>
  <si>
    <t>113561365</t>
  </si>
  <si>
    <t>Montáž omítkových profilů plastových nebo pozinkovaných, upevněných vtlačením do podkladní vrstvy nebo přibitím rohových s tkaninou</t>
  </si>
  <si>
    <t>(2,4+1,5+1,5)*1</t>
  </si>
  <si>
    <t>(2,1+1,5+1,5)*2</t>
  </si>
  <si>
    <t>(0,7+0,5+0,5)*4</t>
  </si>
  <si>
    <t>(1,2+1,2+1,2)*2</t>
  </si>
  <si>
    <t>5</t>
  </si>
  <si>
    <t>622143004</t>
  </si>
  <si>
    <t>Montáž omítkových samolepících začišťovacích profilů pro spojení s okenním rámem</t>
  </si>
  <si>
    <t>1024574074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</si>
  <si>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</si>
  <si>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29,6</t>
  </si>
  <si>
    <t>M</t>
  </si>
  <si>
    <t>28342208</t>
  </si>
  <si>
    <t>profil okenní zakončovací protipožární s tkaninou pro nadpraží ETICS</t>
  </si>
  <si>
    <t>8</t>
  </si>
  <si>
    <t>-153764669</t>
  </si>
  <si>
    <t>29,6*1,1</t>
  </si>
  <si>
    <t>32,56*1,05 'Přepočtené koeficientem množství</t>
  </si>
  <si>
    <t>7</t>
  </si>
  <si>
    <t>63127416</t>
  </si>
  <si>
    <t>profil rohový PVC 23x23mm s výztužnou tkaninou š 100mm pro ETICS</t>
  </si>
  <si>
    <t>25640768</t>
  </si>
  <si>
    <t>62</t>
  </si>
  <si>
    <t>Úprava povrchů vnějších</t>
  </si>
  <si>
    <t>622321121</t>
  </si>
  <si>
    <t>Vápenocementová omítka hladká jednovrstvá vnějších stěn nanášená ručně</t>
  </si>
  <si>
    <t>133397473</t>
  </si>
  <si>
    <t>Omítka vápenocementová vnějších ploch nanášená ručně jednovrstvá, tloušťky do 15 mm hladká stěn</t>
  </si>
  <si>
    <t>0,3*(15,6+15,6+5,5+5,5+5,5+5,5)</t>
  </si>
  <si>
    <t>0,3*(8,7+5,5+5,5)</t>
  </si>
  <si>
    <t>9</t>
  </si>
  <si>
    <t>Ostatní konstrukce a práce, bourání</t>
  </si>
  <si>
    <t>619991001</t>
  </si>
  <si>
    <t>Zakrytí podlah fólií přilepenou lepící páskou</t>
  </si>
  <si>
    <t>844103443</t>
  </si>
  <si>
    <t>Zakrytí vnitřních ploch před znečištěním včetně pozdějšího odkrytí podlah fólií přilepenou lepící páskou</t>
  </si>
  <si>
    <t>119,5</t>
  </si>
  <si>
    <t>10</t>
  </si>
  <si>
    <t>952901111</t>
  </si>
  <si>
    <t>Vyčištění budov bytové a občanské výstavby při výšce podlaží do 4 m</t>
  </si>
  <si>
    <t>1425288278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</si>
  <si>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</si>
  <si>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10,9+0,9+8,4+18,4+8,4+23,3+8,4+18,5+8,4+10,4+3,5</t>
  </si>
  <si>
    <t>11</t>
  </si>
  <si>
    <t>HZS1301</t>
  </si>
  <si>
    <t>Hodinová zúčtovací sazba zedník - neocenitelné práce (skryté konstrukce)</t>
  </si>
  <si>
    <t>hod</t>
  </si>
  <si>
    <t>1663071523</t>
  </si>
  <si>
    <t>Hodinové zúčtovací sazby profesí HSV provádění konstrukcí zedník</t>
  </si>
  <si>
    <t>94</t>
  </si>
  <si>
    <t>Lešení a stavební výtahy</t>
  </si>
  <si>
    <t>12</t>
  </si>
  <si>
    <t>941211111</t>
  </si>
  <si>
    <t>Montáž lešení řadového rámového lehkého zatížení do 200 kg/m2 š do 0,9 m v do 10 m</t>
  </si>
  <si>
    <t>691618842</t>
  </si>
  <si>
    <t>Montáž lešení řadového rámového lehkého pracovního s podlahami s provozním zatížením tř. 3 do 200 kg/m2 šířky tř. SW06 přes 0,6 do 0,9 m, výšky do 10 m</t>
  </si>
  <si>
    <t>"Jih sever" 15,8*5*2</t>
  </si>
  <si>
    <t>"zapad, vychod" 10,3* 6,8*2</t>
  </si>
  <si>
    <t>"pristavek" 5,5*3*2</t>
  </si>
  <si>
    <t>13</t>
  </si>
  <si>
    <t>941211211</t>
  </si>
  <si>
    <t>Příplatek k lešení řadovému rámovému lehkému š 0,9 m v do 25 m za první a ZKD den použití</t>
  </si>
  <si>
    <t>-1956658657</t>
  </si>
  <si>
    <t>Montáž lešení řadového rámového lehkého pracovního s podlahami s provozním zatížením tř. 3 do 200 kg/m2 Příplatek za první a každý další den použití lešení k ceně -1111 nebo -1112</t>
  </si>
  <si>
    <t>331,08*2</t>
  </si>
  <si>
    <t>14</t>
  </si>
  <si>
    <t>941211811</t>
  </si>
  <si>
    <t>Demontáž lešení řadového rámového lehkého zatížení do 200 kg/m2 š do 0,9 m v do 10 m</t>
  </si>
  <si>
    <t>109561574</t>
  </si>
  <si>
    <t>Demontáž lešení řadového rámového lehkého pracovního s provozním zatížením tř. 3 do 200 kg/m2 šířky tř. SW06 přes 0,6 do 0,9 m, výšky do 10 m</t>
  </si>
  <si>
    <t>331,08</t>
  </si>
  <si>
    <t>998</t>
  </si>
  <si>
    <t>Přesun hmot</t>
  </si>
  <si>
    <t>998011002</t>
  </si>
  <si>
    <t>Přesun hmot pro budovy zděné v do 12 m</t>
  </si>
  <si>
    <t>t</t>
  </si>
  <si>
    <t>2097296650</t>
  </si>
  <si>
    <t>Přesun hmot pro budovy občanské výstavby, bydlení, výrobu a služby s nosnou svislou konstrukcí zděnou z cihel, tvárnic nebo kamene vodorovná dopravní vzdálenost do 100 m pro budovy výšky přes 6 do 12 m</t>
  </si>
  <si>
    <t>PSV</t>
  </si>
  <si>
    <t>711</t>
  </si>
  <si>
    <t>Izolace proti vodě, vlhkosti a plynům</t>
  </si>
  <si>
    <t>16</t>
  </si>
  <si>
    <t>711493121</t>
  </si>
  <si>
    <t>Izolace proti podpovrchové a tlakové vodě svislá těsnicí hmotou dvousložkovou na bázi cementu</t>
  </si>
  <si>
    <t>-1398412264</t>
  </si>
  <si>
    <t>Izolace proti podpovrchové a tlakové vodě - ostatní na ploše svislé S dvousložkovou na bázi cementu</t>
  </si>
  <si>
    <t>"izol za nove obklady" 1,5*(1,8+0,6)</t>
  </si>
  <si>
    <t>17</t>
  </si>
  <si>
    <t>998711102</t>
  </si>
  <si>
    <t>Přesun hmot tonážní pro izolace proti vodě, vlhkosti a plynům v objektech výšky do 12 m</t>
  </si>
  <si>
    <t>237436401</t>
  </si>
  <si>
    <t>Přesun hmot pro izolace proti vodě, vlhkosti a plynům stanovený z hmotnosti přesunovaného materiálu vodorovná dopravní vzdálenost do 50 m v objektech výšky přes 6 do 12 m</t>
  </si>
  <si>
    <t>712</t>
  </si>
  <si>
    <t>Živičné krytiny</t>
  </si>
  <si>
    <t>18</t>
  </si>
  <si>
    <t>712362387R</t>
  </si>
  <si>
    <t xml:space="preserve">Krytina folie P-PVC 1,8mm, odolonst UV vc.1*netk, textilie 300g/m2, kotevni, vsech doplnku, odolnost  Broof T3  D+M</t>
  </si>
  <si>
    <t>-1489887301</t>
  </si>
  <si>
    <t xml:space="preserve">Krytina mekcena folie P-PVC 1,5mm, odolnost UV vc.1*netk.textilie 300g/m2, kotevni, vsech doplnku  , kotveni do pev.podklad, odolnost Broof T3    D+M</t>
  </si>
  <si>
    <t>P</t>
  </si>
  <si>
    <t xml:space="preserve">Poznámka k položce:_x000d_
Krytina mekcena folie P-PVC 1,5mm, odolnost UV vc.1*netk.textilie 300g/m2, kotevni, vsech doplnku  , kotveni do pev.podklad  D+M</t>
  </si>
  <si>
    <t>"pl.strecha pristavek " 6*5*2</t>
  </si>
  <si>
    <t>19</t>
  </si>
  <si>
    <t>712363352</t>
  </si>
  <si>
    <t>Povlakové krytiny střech do 10° z tvarovaných poplastovaných lišt délky 2 m koutová lišta vnitřní rš 100 mm</t>
  </si>
  <si>
    <t>-1441403092</t>
  </si>
  <si>
    <t>Povlakové krytiny střech plochých do 10° z tvarovaných poplastovaných lišt pro mPVC vnitřní koutová lišta rš 100 mm</t>
  </si>
  <si>
    <t>9,6</t>
  </si>
  <si>
    <t>20</t>
  </si>
  <si>
    <t>7123633571R</t>
  </si>
  <si>
    <t>Povlakové krytiny střech do 10° z tvarovaných poplastovaných lišt délky 2 m okapnice široká rš 260 mm</t>
  </si>
  <si>
    <t>-1927207000</t>
  </si>
  <si>
    <t>Povlakové krytiny střech plochých do 10° z tvarovaných poplastovaných lišt pro mPVC okapnice rš 260 mm</t>
  </si>
  <si>
    <t>"K08" 12</t>
  </si>
  <si>
    <t>712363359</t>
  </si>
  <si>
    <t>Povlakové krytiny střech do 10° z tvarovaných poplastovaných lišt délky 2 m závětrná lišta rš 300 mm</t>
  </si>
  <si>
    <t>-584347278</t>
  </si>
  <si>
    <t>Povlakové krytiny střech plochých do 10° z tvarovaných poplastovaných lišt pro mPVC závětrná lišta rš 300 mm</t>
  </si>
  <si>
    <t>"K07" 9,6</t>
  </si>
  <si>
    <t>22</t>
  </si>
  <si>
    <t>998712101</t>
  </si>
  <si>
    <t>Přesun hmot tonážní tonážní pro krytiny povlakové v objektech v do 6 m</t>
  </si>
  <si>
    <t>-1214229216</t>
  </si>
  <si>
    <t>Přesun hmot pro povlakové krytiny stanovený z hmotnosti přesunovaného materiálu vodorovná dopravní vzdálenost do 50 m v objektech výšky do 6 m</t>
  </si>
  <si>
    <t>713</t>
  </si>
  <si>
    <t>Izolace tepelné</t>
  </si>
  <si>
    <t>23</t>
  </si>
  <si>
    <t>713111121</t>
  </si>
  <si>
    <t>Montáž izolace tepelné spodem stropů s uchycením drátem rohoží, pásů, dílců, desek</t>
  </si>
  <si>
    <t>-2074252218</t>
  </si>
  <si>
    <t>Montáž tepelné izolace stropů rohožemi, pásy, dílci, deskami, bloky (izolační materiál ve specifikaci) rovných spodem s uchycením (drátem, páskou apod.)</t>
  </si>
  <si>
    <t>24</t>
  </si>
  <si>
    <t>631481042R</t>
  </si>
  <si>
    <t>deska tepelně izolační minerální univerzální λ=0,038-0,039 tl 100mm</t>
  </si>
  <si>
    <t>32</t>
  </si>
  <si>
    <t>1102238444</t>
  </si>
  <si>
    <t>deska tepelně izolační minerální univerzální λ=0,038-0,039 tl 100mm
min.obj.hmotnost 40 kg/m3</t>
  </si>
  <si>
    <t>139,6*1,05</t>
  </si>
  <si>
    <t>25</t>
  </si>
  <si>
    <t>63148107</t>
  </si>
  <si>
    <t>deska tepelně izolační minerální univerzální λ=0,038-0,039 tl 160mm</t>
  </si>
  <si>
    <t>-706557888</t>
  </si>
  <si>
    <t>26</t>
  </si>
  <si>
    <t>998713101</t>
  </si>
  <si>
    <t>Přesun hmot tonážní pro izolace tepelné v objektech v do 6 m</t>
  </si>
  <si>
    <t>2058765250</t>
  </si>
  <si>
    <t>Přesun hmot pro izolace tepelné stanovený z hmotnosti přesunovaného materiálu vodorovná dopravní vzdálenost do 50 m v objektech výšky do 6 m</t>
  </si>
  <si>
    <t>721</t>
  </si>
  <si>
    <t>Zdravotechnika - vnitřní kanalizace</t>
  </si>
  <si>
    <t>27</t>
  </si>
  <si>
    <t>721273153</t>
  </si>
  <si>
    <t>Hlavice ventilační polypropylen PP DN 110</t>
  </si>
  <si>
    <t>kus</t>
  </si>
  <si>
    <t>1435643407</t>
  </si>
  <si>
    <t>Ventilační hlavice z polypropylenu (PP) DN 110</t>
  </si>
  <si>
    <t>762</t>
  </si>
  <si>
    <t>Konstrukce tesařské</t>
  </si>
  <si>
    <t>28</t>
  </si>
  <si>
    <t>762081150</t>
  </si>
  <si>
    <t>Hoblování hraněného řeziva ve staveništní dílně</t>
  </si>
  <si>
    <t>m3</t>
  </si>
  <si>
    <t>-787818048</t>
  </si>
  <si>
    <t>Práce společné pro tesařské konstrukce hoblování hraněného řeziva přímo na staveništi</t>
  </si>
  <si>
    <t xml:space="preserve">"krokve"  1*(0,12*0,16)*17*2*0,4</t>
  </si>
  <si>
    <t>1*(0,12*0,16)*8*2*0,4</t>
  </si>
  <si>
    <t>29</t>
  </si>
  <si>
    <t>762332132</t>
  </si>
  <si>
    <t>Montáž vázaných kcí krovů pravidelných z hraněného řeziva průřezové plochy do 224 cm2</t>
  </si>
  <si>
    <t>-834922919</t>
  </si>
  <si>
    <t>Montáž vázaných konstrukcí krovů střech pultových, sedlových, valbových, stanových čtvercového nebo obdélníkového půdorysu, z řeziva hraněného průřezové plochy přes 120 do 224 cm2</t>
  </si>
  <si>
    <t xml:space="preserve">"krokve"  6*17*2*0,4</t>
  </si>
  <si>
    <t>4,5*8*2*0,4</t>
  </si>
  <si>
    <t>"klestiny" 5*2*8</t>
  </si>
  <si>
    <t>30</t>
  </si>
  <si>
    <t>762341210</t>
  </si>
  <si>
    <t>Montáž bednění střech rovných a šikmých sklonu do 60° z hrubých prken na sraz</t>
  </si>
  <si>
    <t>-260507063</t>
  </si>
  <si>
    <t>Bednění a laťování montáž bednění střech rovných a šikmých sklonu do 60° s vyřezáním otvorů z prken hrubých na sraz tl. do 32 mm</t>
  </si>
  <si>
    <t>"hl. objekt" 229,9</t>
  </si>
  <si>
    <t>"pristavek " 4,7*6*2</t>
  </si>
  <si>
    <t>"palubky" -58,6</t>
  </si>
  <si>
    <t>31</t>
  </si>
  <si>
    <t>762341660</t>
  </si>
  <si>
    <t>Montáž bednění štítových okapových presahu z palubek</t>
  </si>
  <si>
    <t>-69102307</t>
  </si>
  <si>
    <t>Bednění a laťování montáž bednění štítových okapových říms, krajnic, závětrných prken a žaluzií ve spádu nebo rovnoběžně s okapem z palubek</t>
  </si>
  <si>
    <t>"pristavek" 0,5*(4,4+4,4+5,9+5,9)</t>
  </si>
  <si>
    <t>"hl budova" 0,7*(5,5+5,5+5,5+5,5+4+4+4+4+2,2+2,2+2,2+2,2+5,2+5,2+10,4)</t>
  </si>
  <si>
    <t>762342441</t>
  </si>
  <si>
    <t>Montáž lišt trojúhelníkových nebo kontralatí na střechách sklonu do 60°</t>
  </si>
  <si>
    <t>-67477621</t>
  </si>
  <si>
    <t>Bednění a laťování montáž lišt trojúhelníkových nebo kontralatí</t>
  </si>
  <si>
    <t>"sever, jih" 5,95*16,9*2</t>
  </si>
  <si>
    <t>-3*6,6*2</t>
  </si>
  <si>
    <t xml:space="preserve">"vychod, zapad"  4,5*3,8*2*2</t>
  </si>
  <si>
    <t>33</t>
  </si>
  <si>
    <t>60515111</t>
  </si>
  <si>
    <t>řezivo jehličnaté boční prkno 20-30mm</t>
  </si>
  <si>
    <t>-666636247</t>
  </si>
  <si>
    <t>227,7*0,025*1,1</t>
  </si>
  <si>
    <t>34</t>
  </si>
  <si>
    <t>605141140</t>
  </si>
  <si>
    <t>řezivo jehličnaté,střešní latě impregnované dl 4 - 5 m</t>
  </si>
  <si>
    <t>CS ÚRS 2015 01</t>
  </si>
  <si>
    <t>1339020742</t>
  </si>
  <si>
    <t xml:space="preserve">řezivo jehličnaté drobné, neopracované (lišty a latě), (ČSN 49 1503, ČSN 49 2100) řezivo jehličnaté - latě střešní latě délka 4 - 5 m latě  impregnované</t>
  </si>
  <si>
    <t>230*0,04*0,06</t>
  </si>
  <si>
    <t>35</t>
  </si>
  <si>
    <t>605121210</t>
  </si>
  <si>
    <t>řezivo jehličnaté hranol jakost I-II délka 4 - 5 m</t>
  </si>
  <si>
    <t>-1124373054</t>
  </si>
  <si>
    <t>řezivo jehličnaté hraněné, neopracované (hranolky, hranoly) řezivo jehličnaté - hranoly délka 4 - 5 m hranoly jakost I-II</t>
  </si>
  <si>
    <t>190,4*0,12*0,18</t>
  </si>
  <si>
    <t>36</t>
  </si>
  <si>
    <t>762395000.1</t>
  </si>
  <si>
    <t>Spojovací prostředky pro montáž krovu, bednění, laťování, světlíky, klíny</t>
  </si>
  <si>
    <t>CS ÚRS 2017 01</t>
  </si>
  <si>
    <t>-120091763</t>
  </si>
  <si>
    <t>Spojovací prostředky krovů, bednění a laťování, nadstřešních konstrukcí svory, prkna, hřebíky, pásová ocel, vruty</t>
  </si>
  <si>
    <t>4,113</t>
  </si>
  <si>
    <t>37</t>
  </si>
  <si>
    <t>998762102</t>
  </si>
  <si>
    <t>Přesun hmot tonážní pro kce tesařské v objektech v do 12 m</t>
  </si>
  <si>
    <t>2077330914</t>
  </si>
  <si>
    <t>Přesun hmot pro konstrukce tesařské stanovený z hmotnosti přesunovaného materiálu vodorovná dopravní vzdálenost do 50 m v objektech výšky přes 6 do 12 m</t>
  </si>
  <si>
    <t>763</t>
  </si>
  <si>
    <t>Konstrukce suché výstavby</t>
  </si>
  <si>
    <t>38</t>
  </si>
  <si>
    <t>283292100</t>
  </si>
  <si>
    <t xml:space="preserve">zábrana parotěsná  role 1,5 x 50 m</t>
  </si>
  <si>
    <t>1155010490</t>
  </si>
  <si>
    <t xml:space="preserve">fólie z plastů ostatních a speciálně upravené podstřešní a parotěsné folie parotěsná a větrotěsná zábrana rozměr - role 1,5 x 50 m PK-BAR SPECIÁL    110 g/m2</t>
  </si>
  <si>
    <t>Poznámka k položce:_x000d_
Parotěsná zábrana zpevněná mřížkou s hlavní funkcí jako větrotěsná zábrana..</t>
  </si>
  <si>
    <t>132,6+3,5</t>
  </si>
  <si>
    <t>39</t>
  </si>
  <si>
    <t>763131533</t>
  </si>
  <si>
    <t>SDK podhled deska 1xDF 15 s izolací jednovrstvá spodní kce profil CD+UD EI 30</t>
  </si>
  <si>
    <t>664914208</t>
  </si>
  <si>
    <t xml:space="preserve">Podhled ze sádrokartonových desek  jednovrstvá zavěšená spodní konstrukce z ocelových profilů CD, UD jednoduše opláštěná deskou protipožární DF, tl. 15 mm, s izolací, EI 30</t>
  </si>
  <si>
    <t>"SDK podhled - požadavek odolnost REI 30 DP3"</t>
  </si>
  <si>
    <t>18,4+18,5</t>
  </si>
  <si>
    <t>2,3*4,3*4</t>
  </si>
  <si>
    <t>(5,55*9,3)+(1,25*1,6*4)</t>
  </si>
  <si>
    <t>-3,5</t>
  </si>
  <si>
    <t>40</t>
  </si>
  <si>
    <t>763131561</t>
  </si>
  <si>
    <t>SDK podhled desky 2xH2 12,5 bez izolace jednovrstvá spodní kce profil CD+UD EI 30</t>
  </si>
  <si>
    <t>-996522627</t>
  </si>
  <si>
    <t xml:space="preserve">Podhled ze sádrokartonových desek  jednovrstvá zavěšená spodní konstrukce z ocelových profilů CD, UD dvojitě opláštěná deskami impregnovanými H2, tl. 2 x 12,5 mm, bez izolace, EI 30</t>
  </si>
  <si>
    <t xml:space="preserve">"2.11,  " 2,8*1,25</t>
  </si>
  <si>
    <t>41</t>
  </si>
  <si>
    <t>998763301</t>
  </si>
  <si>
    <t>Přesun hmot tonážní pro sádrokartonové konstrukce v objektech v do 6 m</t>
  </si>
  <si>
    <t>-2073798663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</si>
  <si>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</si>
  <si>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764</t>
  </si>
  <si>
    <t>Konstrukce klempířské</t>
  </si>
  <si>
    <t>42</t>
  </si>
  <si>
    <t>764111658R</t>
  </si>
  <si>
    <t xml:space="preserve">Krytina střechy rovné z tabulí v imitaci falcované krytiny z Pz plechu s povrchovou úpravou sklonu do 60°  tl.0,63mm</t>
  </si>
  <si>
    <t>1490605118</t>
  </si>
  <si>
    <t xml:space="preserve">Krytina rovné z tabulí v imitaci falcované krytiny z pozinkovaného plechu s povrchovou úpravou s úpravou u okapů, prostupů a výčnělků, sklon střechy přes 30 do 60°
tl.0,63mm
</t>
  </si>
  <si>
    <t>43</t>
  </si>
  <si>
    <t>764125369R</t>
  </si>
  <si>
    <t xml:space="preserve">Montáž střešní lávky vč.lávky, konzol, kolébky </t>
  </si>
  <si>
    <t>bm</t>
  </si>
  <si>
    <t>-1345367696</t>
  </si>
  <si>
    <t>Krytina z hliníkového plechu s úpravou u okapů, prostupů a výčnělků střechy rovné drážkováním ze svitků rš 500 mm, sklon střechy přes 30 do 60°</t>
  </si>
  <si>
    <t xml:space="preserve">"ozn Z04, 05, 06"  10</t>
  </si>
  <si>
    <t>44</t>
  </si>
  <si>
    <t>764125358R</t>
  </si>
  <si>
    <t>Montáž střešní stoupací plošiny délky do 600 mm pro plech.krytinu</t>
  </si>
  <si>
    <t>-18519782</t>
  </si>
  <si>
    <t>Montáž střešních doplňků krytiny betonové stoupací plošiny délky do 450 mm</t>
  </si>
  <si>
    <t>"Z03" 7</t>
  </si>
  <si>
    <t>45</t>
  </si>
  <si>
    <t>766671008</t>
  </si>
  <si>
    <t>Montáž střešního okna do krytiny ploché 94 x 118 cm</t>
  </si>
  <si>
    <t>513911012</t>
  </si>
  <si>
    <t xml:space="preserve">Montáž střešních oken dřevěných nebo plastových  kyvných, výklopných/kyvných s okenním rámem a lemováním, s plisovaným límcem, s napojením na krytinu do krytiny ploché, rozměru 94 x 118 cm</t>
  </si>
  <si>
    <t>46</t>
  </si>
  <si>
    <t>5924402888</t>
  </si>
  <si>
    <t xml:space="preserve">plošina stoupací kovová šíře 50 x 25 cm vc.sroubu a kotveni </t>
  </si>
  <si>
    <t>1793659423</t>
  </si>
  <si>
    <t>plošina stoupací kovová šíře 41 x 25 cm</t>
  </si>
  <si>
    <t>47</t>
  </si>
  <si>
    <t>592440669</t>
  </si>
  <si>
    <t xml:space="preserve">Střešní lávka vč. kozoly, lávka, kolébka  Pz povchr.úpr.</t>
  </si>
  <si>
    <t>1347930241</t>
  </si>
  <si>
    <t>48</t>
  </si>
  <si>
    <t>55344649</t>
  </si>
  <si>
    <t>tyč do sněhového zachytávače D 25mm Pz</t>
  </si>
  <si>
    <t>658060148</t>
  </si>
  <si>
    <t>"Z02" 3*28</t>
  </si>
  <si>
    <t>49</t>
  </si>
  <si>
    <t>55344662</t>
  </si>
  <si>
    <t>Konzola zachytávače sněhového pro falcované kryt. Pz</t>
  </si>
  <si>
    <t>27972362</t>
  </si>
  <si>
    <t>zachytávač sněhový pro profilované falcované pásy D 22-35mm Pz</t>
  </si>
  <si>
    <t>"Z01" 30</t>
  </si>
  <si>
    <t>50</t>
  </si>
  <si>
    <t>592444150</t>
  </si>
  <si>
    <t>komplet pro sanitární odvětr. DuroVent(Js100,125)</t>
  </si>
  <si>
    <t>sada</t>
  </si>
  <si>
    <t>759092679</t>
  </si>
  <si>
    <t>komplet pro sanitární odvětrání-průchozí taška s napojovací trubkou (100,125mm), nástavec, kryt</t>
  </si>
  <si>
    <t>51</t>
  </si>
  <si>
    <t>15486050</t>
  </si>
  <si>
    <t>těsnění spodní/horní plechové krytiny taškové</t>
  </si>
  <si>
    <t>130067563</t>
  </si>
  <si>
    <t>5,1*4</t>
  </si>
  <si>
    <t>1,8*4</t>
  </si>
  <si>
    <t>52</t>
  </si>
  <si>
    <t>591646228R</t>
  </si>
  <si>
    <t>Výlez na střechu pro skladanou krytinu plech 860x1180mm, odolnost EW 30 DP3</t>
  </si>
  <si>
    <t>2021906689</t>
  </si>
  <si>
    <t>"ozn 001" 1,000</t>
  </si>
  <si>
    <t>53</t>
  </si>
  <si>
    <t>7642116161R</t>
  </si>
  <si>
    <t>Oplechování větraného hřebene s těsněním a perforovaným plechem z Pz s povrch úpravou rš 600 mm</t>
  </si>
  <si>
    <t>-1690944335</t>
  </si>
  <si>
    <t>Oplechování střešních prvků z pozinkovaného plechu s povrchovou úpravou hřebene větraného s použitím hřebenového plechu s těsněním a perforovaným plechem rš 600 mm</t>
  </si>
  <si>
    <t xml:space="preserve">"K09, K14"  29</t>
  </si>
  <si>
    <t>54</t>
  </si>
  <si>
    <t>764212606</t>
  </si>
  <si>
    <t>Oplechování úžlabí z Pz s povrchovou úpravou rš 500 mm</t>
  </si>
  <si>
    <t>-455054846</t>
  </si>
  <si>
    <t>Oplechování střešních prvků z pozinkovaného plechu s povrchovou úpravou úžlabí rš 500 mm</t>
  </si>
  <si>
    <t>"K13" 17,4</t>
  </si>
  <si>
    <t>55</t>
  </si>
  <si>
    <t>7642124034R</t>
  </si>
  <si>
    <t>Oplechování štítu závětrnou lištou z Pz plechu rš 310 mm</t>
  </si>
  <si>
    <t>-1171926182</t>
  </si>
  <si>
    <t>Oplechování střešních prvků z pozinkovaného plechu štítu závětrnou lištou rš 310 mm</t>
  </si>
  <si>
    <t xml:space="preserve">"K06"  34</t>
  </si>
  <si>
    <t>56</t>
  </si>
  <si>
    <t>764212662</t>
  </si>
  <si>
    <t>Oplechování rovné okapové hrany z Pz s povrchovou úpravou rš 200 mm</t>
  </si>
  <si>
    <t>1591650429</t>
  </si>
  <si>
    <t>Oplechování střešních prvků z pozinkovaného plechu s povrchovou úpravou okapu okapovým plechem střechy rovné rš 200 mm</t>
  </si>
  <si>
    <t>"K04" 56</t>
  </si>
  <si>
    <t>57</t>
  </si>
  <si>
    <t>7642186061R</t>
  </si>
  <si>
    <t>Oplechování rovné římsy mechanicky kotvené z Pz s upraveným povrchem rš 450 mm</t>
  </si>
  <si>
    <t>561767222</t>
  </si>
  <si>
    <t>Oplechování říms a ozdobných prvků z pozinkovaného plechu s povrchovou úpravou rovných, bez rohů mechanicky kotvené rš 545 mm</t>
  </si>
  <si>
    <t>"K05" 28</t>
  </si>
  <si>
    <t>58</t>
  </si>
  <si>
    <t>764311605</t>
  </si>
  <si>
    <t xml:space="preserve">Lemování rovných zdí střech s krytinou prejzovou nebo vlnitou  z Pz s povrchovou úpravou rš 400 mm</t>
  </si>
  <si>
    <t>649935201</t>
  </si>
  <si>
    <t>Lemování zdí z pozinkovaného plechu s povrchovou úpravou boční nebo horní rovné, střech s krytinou prejzovou nebo vlnitou rš 400 mm</t>
  </si>
  <si>
    <t xml:space="preserve">"K11"  2+3,5</t>
  </si>
  <si>
    <t>"K12" 6,4</t>
  </si>
  <si>
    <t>59</t>
  </si>
  <si>
    <t>764316422</t>
  </si>
  <si>
    <t>Lemování ventilačních nástavců z Pz plechu na skládané krytině průměru do 100 mm</t>
  </si>
  <si>
    <t>1332699746</t>
  </si>
  <si>
    <t>Lemování ventilačních nástavců z pozinkovaného plechu výšky do 1000 mm, se stříškou střech s krytinou skládanou mimo prejzovou nebo z plechu, průměru přes 75 do 100 mm</t>
  </si>
  <si>
    <t>60</t>
  </si>
  <si>
    <t>764316423</t>
  </si>
  <si>
    <t>Lemování ventilačních nástavců z Pz plechu na skládané krytině průměru do 150 mm</t>
  </si>
  <si>
    <t>-617257259</t>
  </si>
  <si>
    <t>Lemování ventilačních nástavců z pozinkovaného plechu výšky do 1000 mm, se stříškou střech s krytinou skládanou mimo prejzovou nebo z plechu, průměru přes 100 do 150 mm</t>
  </si>
  <si>
    <t>764511601</t>
  </si>
  <si>
    <t>Žlab podokapní půlkruhový z Pz s povrchovou úpravou rš 250 mm</t>
  </si>
  <si>
    <t>1504201392</t>
  </si>
  <si>
    <t>Žlab podokapní z pozinkovaného plechu s povrchovou úpravou včetně háků a čel půlkruhový do rš 280 mm</t>
  </si>
  <si>
    <t>"K03" 10,5</t>
  </si>
  <si>
    <t>764511602</t>
  </si>
  <si>
    <t xml:space="preserve">Žlab podokapní půlkruhový z Pz s povrchovou úpravou rš 330 mm   </t>
  </si>
  <si>
    <t>-560383906</t>
  </si>
  <si>
    <t>Žlab podokapní z pozinkovaného plechu s povrchovou úpravou včetně háků a čel půlkruhový rš 330 mm</t>
  </si>
  <si>
    <t>"K02" 18,5</t>
  </si>
  <si>
    <t>63</t>
  </si>
  <si>
    <t>764518622</t>
  </si>
  <si>
    <t xml:space="preserve">Svody kruhové včetně objímek, kolen, odskoků z Pz s povrchovou úpravou průměru 100 mm  </t>
  </si>
  <si>
    <t>1926898946</t>
  </si>
  <si>
    <t>Svod z pozinkovaného plechu s upraveným povrchem včetně objímek, kolen a odskoků kruhový, průměru 100 mm</t>
  </si>
  <si>
    <t>"K01" 1,6*2</t>
  </si>
  <si>
    <t>3,9*2</t>
  </si>
  <si>
    <t>5,7*2</t>
  </si>
  <si>
    <t>64</t>
  </si>
  <si>
    <t>998764101</t>
  </si>
  <si>
    <t>Přesun hmot tonážní pro konstrukce klempířské v objektech v do 6 m</t>
  </si>
  <si>
    <t>-1351713839</t>
  </si>
  <si>
    <t>Přesun hmot pro konstrukce klempířské stanovený z hmotnosti přesunovaného materiálu vodorovná dopravní vzdálenost do 50 m v objektech výšky do 6 m</t>
  </si>
  <si>
    <t>765</t>
  </si>
  <si>
    <t>Krytina skládaná</t>
  </si>
  <si>
    <t>65</t>
  </si>
  <si>
    <t>765191013</t>
  </si>
  <si>
    <t>Montáž pojistné hydroizolační fólie kladené přes 20° volně na bednění nebo tepelnou izolaci</t>
  </si>
  <si>
    <t>-419242082</t>
  </si>
  <si>
    <t>Montáž pojistné hydroizolační fólie kladené ve sklonu přes 20 st. volně na bednění nebo tepelnou izolaci</t>
  </si>
  <si>
    <t>66</t>
  </si>
  <si>
    <t>283292950</t>
  </si>
  <si>
    <t>membrána podstřešní kontaktní s aplikovanou spojovací páskou</t>
  </si>
  <si>
    <t>-643307818</t>
  </si>
  <si>
    <t>membrána podstřešní (reakce na oheň - třída E) 150 g/m2 s aplikovanou spojovací páskou</t>
  </si>
  <si>
    <t>229,9*1,2</t>
  </si>
  <si>
    <t>67</t>
  </si>
  <si>
    <t>998765102</t>
  </si>
  <si>
    <t>Přesun hmot tonážní pro krytiny skládané v objektech v do 12 m</t>
  </si>
  <si>
    <t>-1293315084</t>
  </si>
  <si>
    <t>Přesun hmot pro krytiny skládané stanovený z hmotnosti přesunovaného materiálu vodorovná dopravní vzdálenost do 50 m na objektech výšky přes 6 do 12 m</t>
  </si>
  <si>
    <t>766</t>
  </si>
  <si>
    <t>Konstrukce truhlářské</t>
  </si>
  <si>
    <t>68</t>
  </si>
  <si>
    <t>766231113</t>
  </si>
  <si>
    <t>Montáž sklápěcích půdních schodů</t>
  </si>
  <si>
    <t>-505800917</t>
  </si>
  <si>
    <t xml:space="preserve">Montáž sklápěcich schodů  na půdu s vyřezáním otvoru a kompletizací</t>
  </si>
  <si>
    <t>"OZN 002" 1</t>
  </si>
  <si>
    <t>69</t>
  </si>
  <si>
    <t>55377597R</t>
  </si>
  <si>
    <t xml:space="preserve">schody stahovací  mech. protipož., z oc.profilů, EW 30 DP3, pro výšku max. 320cm, 13 schodnic 110x70cm</t>
  </si>
  <si>
    <t>-1550014931</t>
  </si>
  <si>
    <t xml:space="preserve">"OZN 002  pož.odoln ost EW30 DP3" 1</t>
  </si>
  <si>
    <t>70</t>
  </si>
  <si>
    <t>998766102</t>
  </si>
  <si>
    <t>Přesun hmot tonážní pro konstrukce truhlářské v objektech v do 12 m</t>
  </si>
  <si>
    <t>-970768671</t>
  </si>
  <si>
    <t>Přesun hmot pro konstrukce truhlářské stanovený z hmotnosti přesunovaného materiálu vodorovná dopravní vzdálenost do 50 m v objektech výšky přes 6 do 12 m</t>
  </si>
  <si>
    <t>767</t>
  </si>
  <si>
    <t>Konstrukce zámečnické</t>
  </si>
  <si>
    <t>71</t>
  </si>
  <si>
    <t>767881128</t>
  </si>
  <si>
    <t>Montáž bodů záchytného systému do dřevěných trámových konstrukcí sevřením, kotvením</t>
  </si>
  <si>
    <t>-1302408377</t>
  </si>
  <si>
    <t>Montáž záchytného systému proti pádu bodů samostatných nebo v systému s poddajným kotvícím vedením do dřevěných trámových konstrukcí sevřením, kotvení svrchní, objímkou</t>
  </si>
  <si>
    <t>"U1" 16</t>
  </si>
  <si>
    <t>72</t>
  </si>
  <si>
    <t>767893115</t>
  </si>
  <si>
    <t>Montáž stříšek nad vstupy kotvených pomocí závěsů rovných, výplň skleněná šířky do 1,50 m</t>
  </si>
  <si>
    <t>-1625558394</t>
  </si>
  <si>
    <t>Montáž stříšek nad venkovními vstupy z kovových profilů kotvených k nosné konstrukci pomocí závěsů, výplň ze skla rovná, šířky do 1,50 m</t>
  </si>
  <si>
    <t>"Z07"1</t>
  </si>
  <si>
    <t>73</t>
  </si>
  <si>
    <t>70921375</t>
  </si>
  <si>
    <t>kotvicí bod pro dřevěné nosníky pomocí dvou závitových tyčí do předvrtaných otvorů dl 300mm</t>
  </si>
  <si>
    <t>-1913534552</t>
  </si>
  <si>
    <t>Poznámka k položce:_x000d_
pro dřevěné nosníky min 100x20mm</t>
  </si>
  <si>
    <t>74</t>
  </si>
  <si>
    <t>2831901345R</t>
  </si>
  <si>
    <t>Vchodová stříška - markýza , ocel.nos.kce, výplň sklo 1150x1500mm vc.kotveni, žar.zink+ lak</t>
  </si>
  <si>
    <t>soubor</t>
  </si>
  <si>
    <t>-446045250</t>
  </si>
  <si>
    <t>Vchodová stříška - markýza , ocel.nos.kce, výplň bezp.drat.sklo, 1150x1500mm vc.kotveni, žar.zink+ lak</t>
  </si>
  <si>
    <t>75</t>
  </si>
  <si>
    <t>998767102</t>
  </si>
  <si>
    <t>Přesun hmot tonážní pro zámečnické konstrukce v objektech v do 12 m</t>
  </si>
  <si>
    <t>-1641417326</t>
  </si>
  <si>
    <t xml:space="preserve">Přesun hmot pro zámečnické konstrukce  stanovený z hmotnosti přesunovaného materiálu vodorovná dopravní vzdálenost do 50 m v objektech výšky přes 6 do 12 m</t>
  </si>
  <si>
    <t>781</t>
  </si>
  <si>
    <t>Dokončovací práce - obklady keramické</t>
  </si>
  <si>
    <t>76</t>
  </si>
  <si>
    <t>781474115</t>
  </si>
  <si>
    <t>Montáž obkladů vnitřních keramických hladkých do 25 ks/m2 lepených flexibilním lepidlem</t>
  </si>
  <si>
    <t>1379679473</t>
  </si>
  <si>
    <t>Montáž obkladů vnitřních stěn z dlaždic keramických lepených flexibilním lepidlem maloformátových hladkých přes 22 do 25 ks/m2</t>
  </si>
  <si>
    <t>1,8*(2,8+2,8+1,25+0,8)</t>
  </si>
  <si>
    <t>77</t>
  </si>
  <si>
    <t>59761040</t>
  </si>
  <si>
    <t>obklad keramický hladký přes 19 do 22ks/m2</t>
  </si>
  <si>
    <t>1945635213</t>
  </si>
  <si>
    <t>13,77*1,1</t>
  </si>
  <si>
    <t>78</t>
  </si>
  <si>
    <t>998781101</t>
  </si>
  <si>
    <t>Přesun hmot tonážní pro obklady keramické v objektech v do 6 m</t>
  </si>
  <si>
    <t>1820387815</t>
  </si>
  <si>
    <t>Přesun hmot pro obklady keramické stanovený z hmotnosti přesunovaného materiálu vodorovná dopravní vzdálenost do 50 m v objektech výšky do 6 m</t>
  </si>
  <si>
    <t>783</t>
  </si>
  <si>
    <t>Dokončovací práce - nátěry</t>
  </si>
  <si>
    <t>79</t>
  </si>
  <si>
    <t>783213011</t>
  </si>
  <si>
    <t>Napouštěcí jednonásobný syntetický biocidní nátěr tesařských prvků nezabudovaných do konstrukce</t>
  </si>
  <si>
    <t>2026611942</t>
  </si>
  <si>
    <t>Napouštěcí nátěr tesařských prvků proti dřevokazným houbám, hmyzu a plísním nezabudovaných do konstrukce jednonásobný syntetický</t>
  </si>
  <si>
    <t xml:space="preserve">"krokve"  6*17*2*0,56</t>
  </si>
  <si>
    <t>4,5*8*2*0,56</t>
  </si>
  <si>
    <t>"klestiny" 5*2*8*0,48</t>
  </si>
  <si>
    <t xml:space="preserve">"pristavba"  5,1*4*2*0,56</t>
  </si>
  <si>
    <t>"bedneni" 278*2</t>
  </si>
  <si>
    <t>80</t>
  </si>
  <si>
    <t>783263101</t>
  </si>
  <si>
    <t>Napouštěcí jednonásobný olejový nátěr tesařských konstrukcí zabudovaných do konstrukce</t>
  </si>
  <si>
    <t>2005223495</t>
  </si>
  <si>
    <t>Napouštěcí nátěr tesařských konstrukcí zabudovaných do konstrukce jednonásobný olejový</t>
  </si>
  <si>
    <t>"palubky" 57,6</t>
  </si>
  <si>
    <t>"tramy zhlavi" 1*(0,12+0,12+0,18+0,18)*(16+16+6+6+6+6+8)</t>
  </si>
  <si>
    <t>81</t>
  </si>
  <si>
    <t>783317101</t>
  </si>
  <si>
    <t>Krycí jednonásobný syntetický standardní nátěr zámečnických konstrukcí</t>
  </si>
  <si>
    <t>1365624117</t>
  </si>
  <si>
    <t>Krycí nátěr (email) zámečnických konstrukcí jednonásobný syntetický standardní</t>
  </si>
  <si>
    <t>"zarubne" 0,2*(0,8+2+2)*10</t>
  </si>
  <si>
    <t>784</t>
  </si>
  <si>
    <t>Dokončovací práce - malby a tapety</t>
  </si>
  <si>
    <t>82</t>
  </si>
  <si>
    <t>784181101</t>
  </si>
  <si>
    <t>Základní akrylátová jednonásobná penetrace podkladu v místnostech výšky do 3,80m</t>
  </si>
  <si>
    <t>223021948</t>
  </si>
  <si>
    <t>Penetrace podkladu jednonásobná základní akrylátová v místnostech výšky do 3,80 m</t>
  </si>
  <si>
    <t>"steny" 341,7</t>
  </si>
  <si>
    <t>"stropy SDK" 136,1</t>
  </si>
  <si>
    <t>83</t>
  </si>
  <si>
    <t>784321031</t>
  </si>
  <si>
    <t>Dvojnásobné silikátové bílé malby v místnosti výšky do 3,80 m</t>
  </si>
  <si>
    <t>1102754220</t>
  </si>
  <si>
    <t>Malby silikátové dvojnásobné, bílé v místnostech výšky do 3,80 m</t>
  </si>
  <si>
    <t>477,8</t>
  </si>
  <si>
    <t>02 - Bourací práce</t>
  </si>
  <si>
    <t>HSV - Práce a dodávky HSV</t>
  </si>
  <si>
    <t xml:space="preserve">    997 - Přesun sutě</t>
  </si>
  <si>
    <t>Práce a dodávky HSV</t>
  </si>
  <si>
    <t>712600831</t>
  </si>
  <si>
    <t>Odstranění povlakové krytiny střech přes 30° jednovrstvé</t>
  </si>
  <si>
    <t>1648415621</t>
  </si>
  <si>
    <t xml:space="preserve">Odstranění ze střech šikmých přes 30° do 45°  krytiny povlakové jednovrstvé</t>
  </si>
  <si>
    <t xml:space="preserve">"odstraneni podkl.lepenky" </t>
  </si>
  <si>
    <t>762331812</t>
  </si>
  <si>
    <t>Demontáž vázaných kcí krovů z hranolů průřezové plochy do 224 cm2</t>
  </si>
  <si>
    <t>219813928</t>
  </si>
  <si>
    <t>Demontáž vázaných konstrukcí krovů sklonu do 60 st. z hranolů, hranolků, fošen, průřezové plochy přes 120 do 224 cm2</t>
  </si>
  <si>
    <t>762341811</t>
  </si>
  <si>
    <t>Demontáž bednění střech z prken</t>
  </si>
  <si>
    <t>-1667294422</t>
  </si>
  <si>
    <t>Demontáž bednění a laťování bednění střech rovných, obloukových, sklonu do 60 st. se všemi nadstřešními konstrukcemi z prken hrubých, hoblovaných tl. do 32 mm</t>
  </si>
  <si>
    <t>762841812</t>
  </si>
  <si>
    <t>Demontáž podbíjení obkladů stropů a střech sklonu do 60° z hrubých prken s omítkou - stáv.podhled s omítkou</t>
  </si>
  <si>
    <t>-1083372883</t>
  </si>
  <si>
    <t>Demontáž podbíjení obkladů stropů a střech sklonu do 60 st. z hrubých prken tl. do 35 mm s omítkou</t>
  </si>
  <si>
    <t>4,4*14,4</t>
  </si>
  <si>
    <t>2,4*4,3*4</t>
  </si>
  <si>
    <t>(1,96+1,09+2,3)*2,6*2</t>
  </si>
  <si>
    <t>764001821</t>
  </si>
  <si>
    <t>Demontáž krytiny ze svitků nebo tabulí do suti</t>
  </si>
  <si>
    <t>-1105285828</t>
  </si>
  <si>
    <t>Demontáž klempířských konstrukcí krytiny ze svitků nebo tabulí do suti</t>
  </si>
  <si>
    <t>4,7*6*2</t>
  </si>
  <si>
    <t>764001891</t>
  </si>
  <si>
    <t>Demontáž úžlabí do suti</t>
  </si>
  <si>
    <t>1248436712</t>
  </si>
  <si>
    <t>Demontáž klempířských konstrukcí oplechování úžlabí do suti</t>
  </si>
  <si>
    <t>6,5*4</t>
  </si>
  <si>
    <t>764002801</t>
  </si>
  <si>
    <t>Demontáž závětrné lišty do suti</t>
  </si>
  <si>
    <t>310115837</t>
  </si>
  <si>
    <t>Demontáž klempířských konstrukcí závětrné lišty do suti</t>
  </si>
  <si>
    <t>6*4</t>
  </si>
  <si>
    <t>4,5*4</t>
  </si>
  <si>
    <t>764002812</t>
  </si>
  <si>
    <t>Demontáž okapového plechu do suti v krytině skládané</t>
  </si>
  <si>
    <t>109683192</t>
  </si>
  <si>
    <t>Demontáž klempířských konstrukcí okapového plechu do suti, v krytině skládané</t>
  </si>
  <si>
    <t>(5,2+5,2)*2</t>
  </si>
  <si>
    <t>1,96*4</t>
  </si>
  <si>
    <t>764002871</t>
  </si>
  <si>
    <t>Demontáž lemování zdí do suti</t>
  </si>
  <si>
    <t>497750202</t>
  </si>
  <si>
    <t>Demontáž klempířských konstrukcí lemování zdí do suti</t>
  </si>
  <si>
    <t>0,5*2*4</t>
  </si>
  <si>
    <t>0,9*2*4</t>
  </si>
  <si>
    <t>764003801</t>
  </si>
  <si>
    <t>Demontáž lemování trub, konzol, držáků, ventilačních nástavců a jiných kusových prvků do suti</t>
  </si>
  <si>
    <t>-147133428</t>
  </si>
  <si>
    <t>Demontáž klempířských konstrukcí lemování trub, konzol, držáků, ventilačních nástavců a ostatních kusových prvků do suti</t>
  </si>
  <si>
    <t>764004801</t>
  </si>
  <si>
    <t>Demontáž podokapního žlabu do suti</t>
  </si>
  <si>
    <t>1796377542</t>
  </si>
  <si>
    <t>Demontáž klempířských konstrukcí žlabu podokapního do suti</t>
  </si>
  <si>
    <t>764004861</t>
  </si>
  <si>
    <t>Demontáž svodu do suti</t>
  </si>
  <si>
    <t>1279063431</t>
  </si>
  <si>
    <t>Demontáž klempířských konstrukcí svodu do suti</t>
  </si>
  <si>
    <t>5,7*4</t>
  </si>
  <si>
    <t>765131851</t>
  </si>
  <si>
    <t>Demontáž vlnité vláknocementové krytiny sklonu do 30° do suti</t>
  </si>
  <si>
    <t>-433201621</t>
  </si>
  <si>
    <t xml:space="preserve">Demontáž vláknocementové krytiny vlnité  sklonu do 30° do suti</t>
  </si>
  <si>
    <t>765131823</t>
  </si>
  <si>
    <t>Demontáž hřebene nebo nároží z hřebenáčů azbestocementové skládané krytiny sklonu do 30° do suti</t>
  </si>
  <si>
    <t>-541146290</t>
  </si>
  <si>
    <t>Demontáž azbestocementové krytiny skládané sklonu do 30° hřebene nebo nároží z hřebenáčů do suti</t>
  </si>
  <si>
    <t>16,9+12</t>
  </si>
  <si>
    <t>765131843</t>
  </si>
  <si>
    <t>Příplatek k cenám demontáže skládané azbestocementové krytiny za sklon přes 30°</t>
  </si>
  <si>
    <t>-965107293</t>
  </si>
  <si>
    <t>Demontáž azbestocementové krytiny skládané Příplatek k cenám za sklon přes 30° demontáže krytiny</t>
  </si>
  <si>
    <t>229,91</t>
  </si>
  <si>
    <t>765131853</t>
  </si>
  <si>
    <t>Příplatek k cenám demontáže hřebene nebo nároží skládané azbestocementové krytiny za sklon přes 30°</t>
  </si>
  <si>
    <t>1164745408</t>
  </si>
  <si>
    <t>Demontáž azbestocementové krytiny skládané Příplatek k cenám za sklon přes 30° demontáže hřebene nebo nároží</t>
  </si>
  <si>
    <t>28,9</t>
  </si>
  <si>
    <t>767851803</t>
  </si>
  <si>
    <t>Demontáž komínových lávek - celé komínové lávky</t>
  </si>
  <si>
    <t>-510931292</t>
  </si>
  <si>
    <t>Demontáž komínových lávek kompletní celé lávky</t>
  </si>
  <si>
    <t>22,1</t>
  </si>
  <si>
    <t>771571810</t>
  </si>
  <si>
    <t>Demontáž podlah z dlaždic keramických kladených do malty</t>
  </si>
  <si>
    <t>-1962668354</t>
  </si>
  <si>
    <t>4,05*4,85</t>
  </si>
  <si>
    <t>781441810</t>
  </si>
  <si>
    <t>Demontáž obkladů z obkladaček hutných kladených do malty - sokl</t>
  </si>
  <si>
    <t>317747721</t>
  </si>
  <si>
    <t>Demontáž obkladů z obkladaček hutných nebo polohutných kladených do malty</t>
  </si>
  <si>
    <t>0,5*(15,3+15,3+11,4)</t>
  </si>
  <si>
    <t>978013141</t>
  </si>
  <si>
    <t>Otlučení (osekání) vnitřní vápenné nebo vápenocementové omítky stěn v rozsahu do 30 %</t>
  </si>
  <si>
    <t>-1066071813</t>
  </si>
  <si>
    <t>Otlučení vápenných nebo vápenocementových omítek vnitřních ploch stěn s vyškrabáním spar, s očištěním zdiva, v rozsahu přes 10 do 30 %</t>
  </si>
  <si>
    <t>978036191</t>
  </si>
  <si>
    <t>Otlučení (osekání) cementových omítek vnějších ploch v rozsahu do 100 %</t>
  </si>
  <si>
    <t>-159376677</t>
  </si>
  <si>
    <t>Otlučení cementových omítek vnějších ploch s vyškrabáním spar zdiva a s očištěním povrchu, v rozsahu přes 80 do 100 %</t>
  </si>
  <si>
    <t>997</t>
  </si>
  <si>
    <t>Přesun sutě</t>
  </si>
  <si>
    <t>997006512</t>
  </si>
  <si>
    <t>Vodorovné doprava suti s naložením a složením na skládku do 1 km</t>
  </si>
  <si>
    <t>-1468011444</t>
  </si>
  <si>
    <t>Vodorovná doprava suti na skládku s naložením na dopravní prostředek a složením přes 100 m do 1 km</t>
  </si>
  <si>
    <t>997006519</t>
  </si>
  <si>
    <t>Příplatek k vodorovnému přemístění suti na skládku ZKD 1 km přes 1 km</t>
  </si>
  <si>
    <t>1917971194</t>
  </si>
  <si>
    <t>Vodorovná doprava suti na skládku s naložením na dopravní prostředek a složením Příplatek k ceně za každý další i započatý 1 km</t>
  </si>
  <si>
    <t>26,813*19 'Přepočtené koeficientem množství</t>
  </si>
  <si>
    <t>997013112</t>
  </si>
  <si>
    <t>Vnitrostaveništní doprava suti a vybouraných hmot pro budovy v do 9 m s použitím mechanizace</t>
  </si>
  <si>
    <t>1696555424</t>
  </si>
  <si>
    <t>Vnitrostaveništní doprava suti a vybouraných hmot vodorovně do 50 m svisle s použitím mechanizace pro budovy a haly výšky přes 6 do 9 m</t>
  </si>
  <si>
    <t>997013804</t>
  </si>
  <si>
    <t>Poplatek za uložení na skládce (skládkovné) stavebního odpadu ze skla kód odpadu 17 02 02</t>
  </si>
  <si>
    <t>-878052150</t>
  </si>
  <si>
    <t>Poplatek za uložení stavebního odpadu na skládce (skládkovné) ze skla zatříděného do Katalogu odpadů pod kódem 17 02 02</t>
  </si>
  <si>
    <t>03 - Elektroinstalace</t>
  </si>
  <si>
    <t xml:space="preserve">    1 - Zemní práce</t>
  </si>
  <si>
    <t xml:space="preserve">    VN - Vedlejší náklady</t>
  </si>
  <si>
    <t>PSV - Práce a dodávky PSV</t>
  </si>
  <si>
    <t xml:space="preserve">    740 - Elektromontáže - zkoušky a revize</t>
  </si>
  <si>
    <t xml:space="preserve">    741 - Elektroinstalace - silnoproud</t>
  </si>
  <si>
    <t>Zemní práce</t>
  </si>
  <si>
    <t>132151101</t>
  </si>
  <si>
    <t xml:space="preserve">Hloubení rýh nezapažených  š do 800 mm v hornině třídy těžitelnosti I, skupiny 1 a 2 objem do 20 m3 strojně</t>
  </si>
  <si>
    <t>-2092987360</t>
  </si>
  <si>
    <t>Hloubení nezapažených rýh šířky do 800 mm strojně s urovnáním dna do předepsaného profilu a spádu v hornině třídy těžitelnosti I skupiny 1 a 2 do 20 m3</t>
  </si>
  <si>
    <t>"vykop pro zemici vodoci hromosvodu"</t>
  </si>
  <si>
    <t>(15,1+5,6)*0,6*0,8*2*0,8</t>
  </si>
  <si>
    <t>132251101</t>
  </si>
  <si>
    <t xml:space="preserve">Hloubení rýh nezapažených  š do 800 mm v hornině třídy těžitelnosti I, skupiny 3 objem do 20 m3 strojně</t>
  </si>
  <si>
    <t>-1610603698</t>
  </si>
  <si>
    <t>Hloubení nezapažených rýh šířky do 800 mm strojně s urovnáním dna do předepsaného profilu a spádu v hornině třídy těžitelnosti I skupiny 3 do 20 m3</t>
  </si>
  <si>
    <t>(15,1+5,6)*0,6*0,8*2*0,2</t>
  </si>
  <si>
    <t>174111101</t>
  </si>
  <si>
    <t>Zásyp jam, šachet rýh nebo kolem objektů sypaninou se zhutněním ručně</t>
  </si>
  <si>
    <t>20383582</t>
  </si>
  <si>
    <t>Zásyp sypaninou z jakékoliv horniny ručně s uložením výkopku ve vrstvách se zhutněním jam, šachet, rýh nebo kolem objektů v těchto vykopávkách</t>
  </si>
  <si>
    <t>15,9+3,9</t>
  </si>
  <si>
    <t>973031324</t>
  </si>
  <si>
    <t>Vysekání kapes ve zdivu cihelném na MV nebo MVC pl do 0,10 m2 hl do 150 mm</t>
  </si>
  <si>
    <t>79596179</t>
  </si>
  <si>
    <t xml:space="preserve">Vysekání výklenků nebo kapes ve zdivu z cihel  na maltu vápennou nebo vápenocementovou kapes, plochy do 0,10 m2, hl. do 150 mm</t>
  </si>
  <si>
    <t>85</t>
  </si>
  <si>
    <t>974031153</t>
  </si>
  <si>
    <t>Vysekání rýh ve zdivu cihelném hl do 100 mm š do 100 mm</t>
  </si>
  <si>
    <t>784341070</t>
  </si>
  <si>
    <t xml:space="preserve">Vysekání rýh ve zdivu cihelném na maltu vápennou nebo vápenocementovou  do hl. 100 mm a šířky do 100 mm</t>
  </si>
  <si>
    <t>229</t>
  </si>
  <si>
    <t>58541233</t>
  </si>
  <si>
    <t>pojivo sádrové normálně tuhnoucí pro instalace</t>
  </si>
  <si>
    <t>1442883263</t>
  </si>
  <si>
    <t>0,15</t>
  </si>
  <si>
    <t>VN</t>
  </si>
  <si>
    <t>Vedlejší náklady</t>
  </si>
  <si>
    <t>VRN0</t>
  </si>
  <si>
    <t>Individuální mimostaveništní doprava</t>
  </si>
  <si>
    <t>Soubor</t>
  </si>
  <si>
    <t>947647308</t>
  </si>
  <si>
    <t>"Individuální mimostaveništní doprava pro elektro" 1</t>
  </si>
  <si>
    <t>VRN1</t>
  </si>
  <si>
    <t>Likvidace odpadu a úklid</t>
  </si>
  <si>
    <t>-1950913672</t>
  </si>
  <si>
    <t xml:space="preserve">"dílčí uklid po realizaci  elektro v  řešených  prostorách " 1</t>
  </si>
  <si>
    <t>Práce a dodávky PSV</t>
  </si>
  <si>
    <t>740</t>
  </si>
  <si>
    <t>Elektromontáže - zkoušky a revize</t>
  </si>
  <si>
    <t>741810002</t>
  </si>
  <si>
    <t>Celková prohlídka elektrického rozvodu a zařízení do 500 000,- Kč</t>
  </si>
  <si>
    <t>-782923815</t>
  </si>
  <si>
    <t xml:space="preserve">Zkoušky a prohlídky elektrických rozvodů a zařízení celková prohlídka a vyhotovení revizní zprávy pro objem montážních prací přes 100 do 500 tis. Kč
revize -  hromosvod, elektroinstalace</t>
  </si>
  <si>
    <t>"Revize - hromosvod" 1</t>
  </si>
  <si>
    <t>"Revize - elektroinstalace" 1</t>
  </si>
  <si>
    <t>747301</t>
  </si>
  <si>
    <t xml:space="preserve">Provedení prohlídky a zkoušky osobou, vydání průkazu způsobilosti </t>
  </si>
  <si>
    <t>KUS</t>
  </si>
  <si>
    <t>-2030409880</t>
  </si>
  <si>
    <t xml:space="preserve">Poznámka k položce:_x000d_
Vydání průkazu způsobilosti_x000d_
1. Položka obsahuje:  – cenu za vyhotovení dokladu právnickou osobou o silnoproudých zařízeních a vydání průkazu způsobilosti 2. Položka neobsahuje:  X 3. Způsob měření: Udává se počet kusů kompletní konstrukce nebo práce.</t>
  </si>
  <si>
    <t>741</t>
  </si>
  <si>
    <t>Elektroinstalace - silnoproud</t>
  </si>
  <si>
    <t>210200817R</t>
  </si>
  <si>
    <t>Demontáž původní el. instalace vč. ekologické likvidace odpadu</t>
  </si>
  <si>
    <t>-843706272</t>
  </si>
  <si>
    <t>210210819R</t>
  </si>
  <si>
    <t>Demontáž původního bleskosvodu vč. ekologické likvidace odpadu</t>
  </si>
  <si>
    <t>782788287</t>
  </si>
  <si>
    <t>210010002R</t>
  </si>
  <si>
    <t>Trubka ohebná pod omítku, typ 23.. 16 mm včetně dodávky trubky PVC 2316</t>
  </si>
  <si>
    <t>-25641861</t>
  </si>
  <si>
    <t>210010301R</t>
  </si>
  <si>
    <t>Krabice přístrojová KP 68, KZ 3, bez zapojení vč.dodávky KP 68/2, KU 1901+2xšroub</t>
  </si>
  <si>
    <t>1150353668</t>
  </si>
  <si>
    <t>210010321R</t>
  </si>
  <si>
    <t>Krabice odbočná KR 68, se zapojením-kruhová vč.dodávky krabice 1903+svork+víčko</t>
  </si>
  <si>
    <t>-1379973237</t>
  </si>
  <si>
    <t>210110001R</t>
  </si>
  <si>
    <t>Spínač nástěnný jednopól.- řaz. 1, obyč.prostředí včetně dodávky spínače</t>
  </si>
  <si>
    <t>-862777309</t>
  </si>
  <si>
    <t>210110003R</t>
  </si>
  <si>
    <t>Spínač nástěnný seriový - řaz. 5, obyč.prostředí včetně dodávky spínače</t>
  </si>
  <si>
    <t>126440333</t>
  </si>
  <si>
    <t>210110004R</t>
  </si>
  <si>
    <t>Spínač nástěnný střídavý - řaz. 6, obyč.prostředí včetně dodávky spínače</t>
  </si>
  <si>
    <t>-1059306903</t>
  </si>
  <si>
    <t>210110005R</t>
  </si>
  <si>
    <t>Spínač nástěnný křížový - řaz. 7, obyč.prostředí včetně dodávky spínače</t>
  </si>
  <si>
    <t>1442037236</t>
  </si>
  <si>
    <t>210110082R</t>
  </si>
  <si>
    <t>Spínač speciální sporákový 39563 - 23 C včetně dodávky spor.příp.</t>
  </si>
  <si>
    <t>-1475718258</t>
  </si>
  <si>
    <t>210111011R</t>
  </si>
  <si>
    <t>Zásuvka domovní zapuštěná - provedení 2P+Z včetně dodávky zásuvky</t>
  </si>
  <si>
    <t>-1137626217</t>
  </si>
  <si>
    <t>741210002</t>
  </si>
  <si>
    <t>Montáž rozvodnice oceloplechová nebo plastová běžná do 50 kg</t>
  </si>
  <si>
    <t>-66770409</t>
  </si>
  <si>
    <t>Montáž rozvodnic oceloplechových nebo plastových bez zapojení vodičů běžných, hmotnosti do 50 kg</t>
  </si>
  <si>
    <t>741410001</t>
  </si>
  <si>
    <t>Montáž vodič uzemňovací pásek D do 120 mm2 na povrchu</t>
  </si>
  <si>
    <t>-1684724942</t>
  </si>
  <si>
    <t>Montáž uzemňovacího vedení s upevněním, propojením a připojením pomocí svorek na povrchu pásku průřezu do 120 mm2</t>
  </si>
  <si>
    <t>35442062</t>
  </si>
  <si>
    <t>pás zemnící 30x4mm FeZn</t>
  </si>
  <si>
    <t>kg</t>
  </si>
  <si>
    <t>696674867</t>
  </si>
  <si>
    <t>60*1,05</t>
  </si>
  <si>
    <t>741410003</t>
  </si>
  <si>
    <t>Montáž vodič uzemňovací drát nebo lano D do 10 mm na povrchu</t>
  </si>
  <si>
    <t>-355406320</t>
  </si>
  <si>
    <t>Montáž uzemňovacího vedení s upevněním, propojením a připojením pomocí svorek na povrchu drátu nebo lana Ø do 10 mm</t>
  </si>
  <si>
    <t>35441073</t>
  </si>
  <si>
    <t>drát D 10mm FeZn</t>
  </si>
  <si>
    <t>-169910441</t>
  </si>
  <si>
    <t>741420051</t>
  </si>
  <si>
    <t>Montáž vedení hromosvodné-úhelník nebo trubka s držáky do zdiva</t>
  </si>
  <si>
    <t>-435706612</t>
  </si>
  <si>
    <t>Montáž hromosvodného vedení ochranných prvků úhelníků nebo trubek s držáky do zdiva</t>
  </si>
  <si>
    <t>35441836</t>
  </si>
  <si>
    <t>držák ochranného úhelníku do zdiva, FeZn</t>
  </si>
  <si>
    <t>-759773394</t>
  </si>
  <si>
    <t>5*2</t>
  </si>
  <si>
    <t>35441831</t>
  </si>
  <si>
    <t>úhelník ochranný na ochranu svodu - 2000mm, FeZn</t>
  </si>
  <si>
    <t>1517566764</t>
  </si>
  <si>
    <t>210220010R</t>
  </si>
  <si>
    <t>Nátěr zemnícího pásku do 120 mm2</t>
  </si>
  <si>
    <t>558333435</t>
  </si>
  <si>
    <t>210220101R</t>
  </si>
  <si>
    <t>Vodiče svodové HVI POWER +podpěry včetně dodávky drátu HVI POWER,podpěr a koncovek</t>
  </si>
  <si>
    <t>202868368</t>
  </si>
  <si>
    <t>210220211R</t>
  </si>
  <si>
    <t>Tyč jímací s upev. na stř.hřeben do 2 m, do dřeva včetně dodávky jímací tyče + 2 držáků</t>
  </si>
  <si>
    <t>-1266604642</t>
  </si>
  <si>
    <t>210220212R</t>
  </si>
  <si>
    <t>Tyč jímací s upev. na stř.hřeben do 3 m, do zdi včetně dodávky tyče JP 20 + 2xdržák DJ 1</t>
  </si>
  <si>
    <t>1870633673</t>
  </si>
  <si>
    <t>210220301R</t>
  </si>
  <si>
    <t>Svorka hromosvodová pro HVI včetně dodávky svorky</t>
  </si>
  <si>
    <t>-1858270598</t>
  </si>
  <si>
    <t>210220302R</t>
  </si>
  <si>
    <t>Svorka hromosvodová nad 2 šrouby /ST, SJ, SR, atd/ včetně dodávky svorky SR 02</t>
  </si>
  <si>
    <t>1482202722</t>
  </si>
  <si>
    <t>210220321R</t>
  </si>
  <si>
    <t>Svorka na potrubí Bernard, včetně Cu pásku včetně dodávky svorky + Cu pásku</t>
  </si>
  <si>
    <t>-1996434245</t>
  </si>
  <si>
    <t>210220401R</t>
  </si>
  <si>
    <t>Označení svodu štítky, smaltované, umělá hmota včetně dodávky štítku</t>
  </si>
  <si>
    <t>229521389</t>
  </si>
  <si>
    <t>210220452R</t>
  </si>
  <si>
    <t>Ochranné spoj. v prádel.,koupel.,Cu4-16 mm2 pevně včetně dodávky CY 16</t>
  </si>
  <si>
    <t>-1855488758</t>
  </si>
  <si>
    <t>210800101R</t>
  </si>
  <si>
    <t>Kabel CYKY 750 V 2x1,5 mm2 uložený pod omítkou včetně dodávky kabelu 2Ax1,5</t>
  </si>
  <si>
    <t>1319707477</t>
  </si>
  <si>
    <t>210800105R</t>
  </si>
  <si>
    <t>Kabel CYKY 750 V 3x1,5 mm2 uložený pod omítkou včetně dodávky kabelu 3Ax1,5</t>
  </si>
  <si>
    <t>2076658861</t>
  </si>
  <si>
    <t>2108001051R</t>
  </si>
  <si>
    <t>Kabel CYKY 750 V 3x1,5 mm2 uložený pod omítkou včetně dodávky kabelu 3Cx1,5</t>
  </si>
  <si>
    <t>-830059754</t>
  </si>
  <si>
    <t>210800106R</t>
  </si>
  <si>
    <t>Kabel CYKY 750 V 3x2,5 mm2 uložený pod omítkou včetně dodávky kabelu 3Cx2,5</t>
  </si>
  <si>
    <t>-2017943288</t>
  </si>
  <si>
    <t>210800113R</t>
  </si>
  <si>
    <t>Kabel CYKY 750 V 4x10 mm2 uložený pod omítkou včetně dodávky kabelu 4Bx10</t>
  </si>
  <si>
    <t>325192251</t>
  </si>
  <si>
    <t>210800117R</t>
  </si>
  <si>
    <t>Kabel CYKY 750 V 5x4 mm2 uložený pod omítkou včetně dodávky kabelu 5Cx4</t>
  </si>
  <si>
    <t>-764413535</t>
  </si>
  <si>
    <t>210800604R</t>
  </si>
  <si>
    <t>Vodič nn a vn CYA 2,5 mm2 uložený pod.omít. včetně dodávky vodiče CYA 2,5</t>
  </si>
  <si>
    <t>1752690629</t>
  </si>
  <si>
    <t>210420112R</t>
  </si>
  <si>
    <t>Koupelnové svítidlo PANDELLA LED/7,4W/230V IP44 + montáž</t>
  </si>
  <si>
    <t>ks</t>
  </si>
  <si>
    <t>-2091586189</t>
  </si>
  <si>
    <t>210520112R</t>
  </si>
  <si>
    <t>Stropní svítidlo 1xLED/12W/230V IP44 + montáž</t>
  </si>
  <si>
    <t>1978680719</t>
  </si>
  <si>
    <t>210521112R</t>
  </si>
  <si>
    <t>Stropní svítidlo 1xLED/24W/230V IP44 + montáž</t>
  </si>
  <si>
    <t>864679364</t>
  </si>
  <si>
    <t>210620112R</t>
  </si>
  <si>
    <t>Kopupelnový ventilátor 230V tř.II IP44 + montáž</t>
  </si>
  <si>
    <t>-1383856864</t>
  </si>
  <si>
    <t>210720112R</t>
  </si>
  <si>
    <t>Zřízení izolovaného jímače z vodiče HVI a podpěr u stořáru antén</t>
  </si>
  <si>
    <t>-1553852716</t>
  </si>
  <si>
    <t>210721112R</t>
  </si>
  <si>
    <t>Zřízení izolovaného jímače z vodiče HVI a podpěr u stořáru STA</t>
  </si>
  <si>
    <t>-2030344958</t>
  </si>
  <si>
    <t>210820112R</t>
  </si>
  <si>
    <t>koordinace umístění izol. jímačů s provozovatelem anténních zařízení</t>
  </si>
  <si>
    <t>-1475057468</t>
  </si>
  <si>
    <t>210320112R</t>
  </si>
  <si>
    <t>Rozváděč R1 zapojení dle výkresu č. D.2.2.a.6-03</t>
  </si>
  <si>
    <t>-1124191281</t>
  </si>
  <si>
    <t>998741101</t>
  </si>
  <si>
    <t>Přesun hmot tonážní pro silnoproud v objektech v do 6 m</t>
  </si>
  <si>
    <t>-828367973</t>
  </si>
  <si>
    <t>Přesun hmot pro silnoproud stanovený z hmotnosti přesunovaného materiálu vodorovná dopravní vzdálenost do 50 m v objektech výšky do 6 m</t>
  </si>
  <si>
    <t>04 - Dešťová kanalizace</t>
  </si>
  <si>
    <t xml:space="preserve">    5 - Komunikace</t>
  </si>
  <si>
    <t xml:space="preserve">    8 - Trubní vedení</t>
  </si>
  <si>
    <t xml:space="preserve">    991 - Inženýrská činnost</t>
  </si>
  <si>
    <t>119001422</t>
  </si>
  <si>
    <t>Dočasné zajištění kabelů a kabelových tratí z 6 volně ložených kabelů</t>
  </si>
  <si>
    <t>1433483534</t>
  </si>
  <si>
    <t xml:space="preserve">|"předpokládané výkopy pro dešť kanalizaci u objektu - rozsah dle situace C.02" </t>
  </si>
  <si>
    <t>132251253</t>
  </si>
  <si>
    <t>Hloubení rýh nezapažených š do 2000 mm v hornině třídy těžitelnosti I, skupiny 3 objem do 100 m3 strojně</t>
  </si>
  <si>
    <t>1330580376</t>
  </si>
  <si>
    <t>Hloubení nezapažených rýh šířky přes 800 do 2 000 mm strojně s urovnáním dna do předepsaného profilu a spádu v hornině třídy těžitelnosti I skupiny 3 přes 50 do 100 m3</t>
  </si>
  <si>
    <t>"předpokládaná dešťová kanalizace u objektu - rozsah dle situace C.02" "předpokládané "předpokládané výkopy pro dešť kanalizaci u objektu - rozsah dle</t>
  </si>
  <si>
    <t>"sever" 18*1,2*1,8*0,7</t>
  </si>
  <si>
    <t xml:space="preserve">"jih"  19*1,2*1,8*0,7</t>
  </si>
  <si>
    <t>132354202</t>
  </si>
  <si>
    <t>Hloubení zapažených rýh š do 2000 mm v hornině třídy těžitelnosti II, skupiny 4 objem do 50 m3</t>
  </si>
  <si>
    <t>1483367684</t>
  </si>
  <si>
    <t>Hloubení zapažených rýh šířky přes 800 do 2 000 mm strojně s urovnáním dna do předepsaného profilu a spádu v hornině třídy těžitelnosti II skupiny 4 přes 20 do 50 m3</t>
  </si>
  <si>
    <t xml:space="preserve">"předpokládané výkopy pro dešť kanalizaci u objektu - rozsah dle situace C.02" </t>
  </si>
  <si>
    <t>"sever" 38,9*0,3</t>
  </si>
  <si>
    <t>133254101</t>
  </si>
  <si>
    <t>Hloubení šachet zapažených v hornině třídy těžitelnosti I, skupiny 3 objem do 20 m3</t>
  </si>
  <si>
    <t>355238247</t>
  </si>
  <si>
    <t>Hloubení zapažených šachet strojně v hornině třídy těžitelnosti I skupiny 3 do 20 m3</t>
  </si>
  <si>
    <t>1,4*1,4*1,8*0,7</t>
  </si>
  <si>
    <t>133354101</t>
  </si>
  <si>
    <t>Hloubení šachet zapažených v hornině třídy těžitelnosti II, skupiny 4 objem do 20 m3</t>
  </si>
  <si>
    <t>2104023410</t>
  </si>
  <si>
    <t>Hloubení zapažených šachet strojně v hornině třídy těžitelnosti II skupiny 4 do 20 m3</t>
  </si>
  <si>
    <t>1,4*1,4*1,8*0,3</t>
  </si>
  <si>
    <t>151101101</t>
  </si>
  <si>
    <t>Pažení a rozepření stěn rýh - příložné - hl. do 2m</t>
  </si>
  <si>
    <t>943222037</t>
  </si>
  <si>
    <t>"sever" 18*1,6*1,8</t>
  </si>
  <si>
    <t>"jih" 19*1,6*1,8</t>
  </si>
  <si>
    <t>151101111</t>
  </si>
  <si>
    <t>Odstranění příložného pažení a rozepření stěn rýh hl do 2 m</t>
  </si>
  <si>
    <t>1589381863</t>
  </si>
  <si>
    <t>106,56</t>
  </si>
  <si>
    <t>161102111</t>
  </si>
  <si>
    <t>Svislé přemístění výkopku do 2,5 m z kamenouhelných hlušin</t>
  </si>
  <si>
    <t>-1967312999</t>
  </si>
  <si>
    <t xml:space="preserve">Svislé přemístění výkopku z kamenouhelných hlušin  celková hloubka výkopu přes 1,0 do 2,5 m</t>
  </si>
  <si>
    <t>55,9+40,4</t>
  </si>
  <si>
    <t>2,5+1,1</t>
  </si>
  <si>
    <t>162751117</t>
  </si>
  <si>
    <t>Vodorovné přemístění do 10000 m výkopku/sypaniny z horniny třídy těžitelnosti I, skupiny 1 až 3</t>
  </si>
  <si>
    <t>263815849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</si>
  <si>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</si>
  <si>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8,9+26,6</t>
  </si>
  <si>
    <t>162751119</t>
  </si>
  <si>
    <t>Příplatek k vodorovnému přemístění výkopku/sypaniny z horniny třídy těžitelnosti I, skupiny 1 až 3 ZKD 1000 m přes 10000 m</t>
  </si>
  <si>
    <t>368897863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</si>
  <si>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</si>
  <si>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35,5</t>
  </si>
  <si>
    <t>35,5*24 'Přepočtené koeficientem množství</t>
  </si>
  <si>
    <t>171201201</t>
  </si>
  <si>
    <t>Uložení sypaniny na skládku</t>
  </si>
  <si>
    <t>2002538664</t>
  </si>
  <si>
    <t>171201221</t>
  </si>
  <si>
    <t>Poplatek za uložení na skládce (skládkovné) zeminy a kamení kód odpadu 17 05 04</t>
  </si>
  <si>
    <t>-1209051458</t>
  </si>
  <si>
    <t>Poplatek za uložení stavebního odpadu na skládce (skládkovné) zeminy a kamení zatříděného do Katalogu odpadů pod kódem 17 05 04</t>
  </si>
  <si>
    <t>35,5*1,65</t>
  </si>
  <si>
    <t>174101101</t>
  </si>
  <si>
    <t>Zásyp jam, rýh, šachet se zhutněním po vrstvách</t>
  </si>
  <si>
    <t>-783187665</t>
  </si>
  <si>
    <t>-26,6-8,9</t>
  </si>
  <si>
    <t>175151101</t>
  </si>
  <si>
    <t>Obsypání potrubí strojně sypaninou bez prohození, uloženou do 3 m</t>
  </si>
  <si>
    <t>-760788054</t>
  </si>
  <si>
    <t>"sever" 18*1,2*0,6</t>
  </si>
  <si>
    <t xml:space="preserve">"jih"  19*1,2*0,6</t>
  </si>
  <si>
    <t>451572111</t>
  </si>
  <si>
    <t>Lože pod potrubí otevřený výkop z kameniva drobného těženého - pisek</t>
  </si>
  <si>
    <t>-1772001045</t>
  </si>
  <si>
    <t>"sever" 18*1,2*0,2</t>
  </si>
  <si>
    <t xml:space="preserve">"jih"  19*1,2*0,2</t>
  </si>
  <si>
    <t>583312000</t>
  </si>
  <si>
    <t>štěrkopísek (Bratčice) netříděný zásypový materiál</t>
  </si>
  <si>
    <t>690860807</t>
  </si>
  <si>
    <t>26,6*1,65</t>
  </si>
  <si>
    <t>Komunikace</t>
  </si>
  <si>
    <t>451577777</t>
  </si>
  <si>
    <t>Podklad nebo lože pod dlažbu vodorovný nebo do sklonu 1:5 z kameniva těženého tl do 100 mm</t>
  </si>
  <si>
    <t>612960994</t>
  </si>
  <si>
    <t xml:space="preserve">"opra zpev.ploch po předpokládané dešť kanalizaci u objektu - rozsah dle situace C.02" </t>
  </si>
  <si>
    <t>23,3</t>
  </si>
  <si>
    <t>564201111</t>
  </si>
  <si>
    <t>Podklad nebo podsyp ze štěrkopísku ŠP tl 40 mm</t>
  </si>
  <si>
    <t>-486359886</t>
  </si>
  <si>
    <t xml:space="preserve">"oprava zpev.ploch po předpokládané dešť kanalizaci u objektu - rozsah dle situace C.02" </t>
  </si>
  <si>
    <t>564861111</t>
  </si>
  <si>
    <t>Podklad ze štěrkodrtě ŠD tl 200 mm</t>
  </si>
  <si>
    <t>-1438001001</t>
  </si>
  <si>
    <t>596212212</t>
  </si>
  <si>
    <t>Kladení zámkové dlažby pozemních komunikací tl 80 mm skupiny A pl do 300 m2</t>
  </si>
  <si>
    <t>1520870725</t>
  </si>
  <si>
    <t>592451220</t>
  </si>
  <si>
    <t>dlažba zámková PROMENÁDA 20x10x8 cm šedá</t>
  </si>
  <si>
    <t>1587414563</t>
  </si>
  <si>
    <t>Poznámka k položce:_x000d_
spotřeba: 50 kus/m2</t>
  </si>
  <si>
    <t>23,3*1,05</t>
  </si>
  <si>
    <t>Trubní vedení</t>
  </si>
  <si>
    <t>871315221</t>
  </si>
  <si>
    <t>Kanalizační potrubí z tvrdého PVC-systém KG tuhost třídy SN8 DN150 vc.tvarovek, dodavky trub</t>
  </si>
  <si>
    <t>697056514</t>
  </si>
  <si>
    <t xml:space="preserve">"předpokládaná dešťová kanalizace u objektu - rozsah dle situace C.02" </t>
  </si>
  <si>
    <t>2,4+17,6</t>
  </si>
  <si>
    <t>1+18,3</t>
  </si>
  <si>
    <t>877315221R</t>
  </si>
  <si>
    <t xml:space="preserve">Montáž tvarovek z PVC nebo z polypropylenu-KG dvouosé DN 160 vč.vyřezání a napojen na stáv.potrubí </t>
  </si>
  <si>
    <t>-2124294030</t>
  </si>
  <si>
    <t xml:space="preserve">Montáž tvarovek z PVC nebo z polypropylenu-KG dvouosé DN 160 vč.vyřezání a napojen na stáv.potrubí 
</t>
  </si>
  <si>
    <t>28611392</t>
  </si>
  <si>
    <t>odbočka kanalizační PVC s hrdlem 160/160/45°</t>
  </si>
  <si>
    <t>-1094489804</t>
  </si>
  <si>
    <t>113106121</t>
  </si>
  <si>
    <t>Rozebrání dlažeb komunikací pro pěší z betonových nebo kamenných dlaždic</t>
  </si>
  <si>
    <t>-333667948</t>
  </si>
  <si>
    <t>"sever" (16,6*1,3)-(0,5*6,6)</t>
  </si>
  <si>
    <t>"jih" 3,6*1,4</t>
  </si>
  <si>
    <t>113107122</t>
  </si>
  <si>
    <t>Odstranění podkladu pl do 50 m2 z kameniva drceného tl 200 mm</t>
  </si>
  <si>
    <t>-1319041830</t>
  </si>
  <si>
    <t>991</t>
  </si>
  <si>
    <t>Inženýrská činnost</t>
  </si>
  <si>
    <t>119008412</t>
  </si>
  <si>
    <t>Vytyčení a koordinace stavajicich inženýrských sít</t>
  </si>
  <si>
    <t>-1569890359</t>
  </si>
  <si>
    <t>235581094</t>
  </si>
  <si>
    <t>750088518</t>
  </si>
  <si>
    <t>997013655</t>
  </si>
  <si>
    <t>-285869475</t>
  </si>
  <si>
    <t>998223011</t>
  </si>
  <si>
    <t>Přesun hmot pro pozemní komunikace s krytem dlážděným</t>
  </si>
  <si>
    <t>-127293672</t>
  </si>
  <si>
    <t xml:space="preserve">Přesun hmot pro pozemní komunikace s krytem dlážděným  dopravní vzdálenost do 200 m jakékoliv délky objektu</t>
  </si>
  <si>
    <t>37,28-1,42</t>
  </si>
  <si>
    <t>998276101</t>
  </si>
  <si>
    <t>Přesun hmot, trubní vedení plastová, otevř. výkop</t>
  </si>
  <si>
    <t>-12666713</t>
  </si>
  <si>
    <t>0,142</t>
  </si>
  <si>
    <t>721242116</t>
  </si>
  <si>
    <t>Lapač střešních splavenin z PP se zápachovou klapkou a lapacím košem DN 125</t>
  </si>
  <si>
    <t>-949890340</t>
  </si>
  <si>
    <t>998721101</t>
  </si>
  <si>
    <t>Přesun hmot tonážní pro vnitřní kanalizace v objektech v do 6 m</t>
  </si>
  <si>
    <t>542502698</t>
  </si>
  <si>
    <t>05 -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</si>
  <si>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</si>
  <si>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</si>
  <si>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</si>
  <si>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</si>
  <si>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 VRN9 - Ostatní náklady</t>
  </si>
  <si>
    <t>VRN</t>
  </si>
  <si>
    <t>Vedlejší rozpočtové náklady</t>
  </si>
  <si>
    <t>Průzkumné, geodetické a projektové práce</t>
  </si>
  <si>
    <t>0130031000</t>
  </si>
  <si>
    <t xml:space="preserve">Vytyčení inženýrských sítí </t>
  </si>
  <si>
    <t>1024</t>
  </si>
  <si>
    <t>977711445</t>
  </si>
  <si>
    <t>Hlavní tituly průvodních činností a nákladů průzkumné, geodetické a projektové práce projektové práce</t>
  </si>
  <si>
    <t>5+5</t>
  </si>
  <si>
    <t>013254000</t>
  </si>
  <si>
    <t>Dokumentace skutečného provedení stavby</t>
  </si>
  <si>
    <t>…</t>
  </si>
  <si>
    <t>CS ÚRS 2018 02</t>
  </si>
  <si>
    <t>299097431</t>
  </si>
  <si>
    <t>Průzkumné, geodetické a projektové práce projektové práce dokumentace stavby (výkresová a textová) skutečného provedení stavby</t>
  </si>
  <si>
    <t>VRN3</t>
  </si>
  <si>
    <t>Zařízení staveniště</t>
  </si>
  <si>
    <t>03000109</t>
  </si>
  <si>
    <t>1795756384</t>
  </si>
  <si>
    <t>Základní rozdělení průvodních činností a nákladů zařízení staveniště</t>
  </si>
  <si>
    <t>Ztížené výrobní podmínky</t>
  </si>
  <si>
    <t>705973393</t>
  </si>
  <si>
    <t xml:space="preserve">Ztížené výrobní podmínky -  realizace za provozu v objektu</t>
  </si>
  <si>
    <t>VRN7</t>
  </si>
  <si>
    <t>Provozní vlivy</t>
  </si>
  <si>
    <t>071203000</t>
  </si>
  <si>
    <t>Provoz dalšího subjektu - dozor správce zarízení</t>
  </si>
  <si>
    <t>CS ÚRS 2019 02</t>
  </si>
  <si>
    <t>680233583</t>
  </si>
  <si>
    <t>Provoz dalšího subjektu</t>
  </si>
  <si>
    <t>4*5</t>
  </si>
  <si>
    <t>071203005</t>
  </si>
  <si>
    <t xml:space="preserve">Provoz dalšího subjektu - dočasné zábory pozemků - odhad nákladů </t>
  </si>
  <si>
    <t>-2005592157</t>
  </si>
  <si>
    <t xml:space="preserve">Odhad pronájmu pozemků  pro relaizaci 
celková plocha 1046m2-468m2 =  cca 578 m2
odhad záboru plochy cca na 3 měsíce
</t>
  </si>
  <si>
    <t>VRN9</t>
  </si>
  <si>
    <t>Ostatní náklady</t>
  </si>
  <si>
    <t>094103021</t>
  </si>
  <si>
    <t xml:space="preserve">Náklady na plánované vystěhování a nastěhování bytu </t>
  </si>
  <si>
    <t>981927906</t>
  </si>
  <si>
    <t>Náklady na plánované vyklizení objektu</t>
  </si>
  <si>
    <t>094103024</t>
  </si>
  <si>
    <t xml:space="preserve">Náhradní ubytování </t>
  </si>
  <si>
    <t>měsíc</t>
  </si>
  <si>
    <t>-431976370</t>
  </si>
  <si>
    <t>094103041</t>
  </si>
  <si>
    <t xml:space="preserve">Uskladnění  vybavení bytu </t>
  </si>
  <si>
    <t>....</t>
  </si>
  <si>
    <t>-1719551163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</si>
</sst>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F2017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Studenec VB - oprava střechy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22. 10. 2020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řešení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Stavební řešení '!P137</f>
        <v>0</v>
      </c>
      <c r="AV95" s="128">
        <f>'01 - Stavební řešení '!J33</f>
        <v>0</v>
      </c>
      <c r="AW95" s="128">
        <f>'01 - Stavební řešení '!J34</f>
        <v>0</v>
      </c>
      <c r="AX95" s="128">
        <f>'01 - Stavební řešení '!J35</f>
        <v>0</v>
      </c>
      <c r="AY95" s="128">
        <f>'01 - Stavební řešení '!J36</f>
        <v>0</v>
      </c>
      <c r="AZ95" s="128">
        <f>'01 - Stavební řešení '!F33</f>
        <v>0</v>
      </c>
      <c r="BA95" s="128">
        <f>'01 - Stavební řešení '!F34</f>
        <v>0</v>
      </c>
      <c r="BB95" s="128">
        <f>'01 - Stavební řešení '!F35</f>
        <v>0</v>
      </c>
      <c r="BC95" s="128">
        <f>'01 - Stavební řešení '!F36</f>
        <v>0</v>
      </c>
      <c r="BD95" s="130">
        <f>'01 - Stavební řešení 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16.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Bourací práce'!J30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27">
        <v>0</v>
      </c>
      <c r="AT96" s="128">
        <f>ROUND(SUM(AV96:AW96),2)</f>
        <v>0</v>
      </c>
      <c r="AU96" s="129">
        <f>'02 - Bourací práce'!P119</f>
        <v>0</v>
      </c>
      <c r="AV96" s="128">
        <f>'02 - Bourací práce'!J33</f>
        <v>0</v>
      </c>
      <c r="AW96" s="128">
        <f>'02 - Bourací práce'!J34</f>
        <v>0</v>
      </c>
      <c r="AX96" s="128">
        <f>'02 - Bourací práce'!J35</f>
        <v>0</v>
      </c>
      <c r="AY96" s="128">
        <f>'02 - Bourací práce'!J36</f>
        <v>0</v>
      </c>
      <c r="AZ96" s="128">
        <f>'02 - Bourací práce'!F33</f>
        <v>0</v>
      </c>
      <c r="BA96" s="128">
        <f>'02 - Bourací práce'!F34</f>
        <v>0</v>
      </c>
      <c r="BB96" s="128">
        <f>'02 - Bourací práce'!F35</f>
        <v>0</v>
      </c>
      <c r="BC96" s="128">
        <f>'02 - Bourací práce'!F36</f>
        <v>0</v>
      </c>
      <c r="BD96" s="130">
        <f>'02 - Bourací práce'!F37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7" customFormat="1" ht="16.5" customHeight="1">
      <c r="A97" s="119" t="s">
        <v>77</v>
      </c>
      <c r="B97" s="120"/>
      <c r="C97" s="121"/>
      <c r="D97" s="122" t="s">
        <v>87</v>
      </c>
      <c r="E97" s="122"/>
      <c r="F97" s="122"/>
      <c r="G97" s="122"/>
      <c r="H97" s="122"/>
      <c r="I97" s="123"/>
      <c r="J97" s="122" t="s">
        <v>88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Elektroinstalace'!J30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80</v>
      </c>
      <c r="AR97" s="126"/>
      <c r="AS97" s="127">
        <v>0</v>
      </c>
      <c r="AT97" s="128">
        <f>ROUND(SUM(AV97:AW97),2)</f>
        <v>0</v>
      </c>
      <c r="AU97" s="129">
        <f>'03 - Elektroinstalace'!P123</f>
        <v>0</v>
      </c>
      <c r="AV97" s="128">
        <f>'03 - Elektroinstalace'!J33</f>
        <v>0</v>
      </c>
      <c r="AW97" s="128">
        <f>'03 - Elektroinstalace'!J34</f>
        <v>0</v>
      </c>
      <c r="AX97" s="128">
        <f>'03 - Elektroinstalace'!J35</f>
        <v>0</v>
      </c>
      <c r="AY97" s="128">
        <f>'03 - Elektroinstalace'!J36</f>
        <v>0</v>
      </c>
      <c r="AZ97" s="128">
        <f>'03 - Elektroinstalace'!F33</f>
        <v>0</v>
      </c>
      <c r="BA97" s="128">
        <f>'03 - Elektroinstalace'!F34</f>
        <v>0</v>
      </c>
      <c r="BB97" s="128">
        <f>'03 - Elektroinstalace'!F35</f>
        <v>0</v>
      </c>
      <c r="BC97" s="128">
        <f>'03 - Elektroinstalace'!F36</f>
        <v>0</v>
      </c>
      <c r="BD97" s="130">
        <f>'03 - Elektroinstalace'!F37</f>
        <v>0</v>
      </c>
      <c r="BE97" s="7"/>
      <c r="BT97" s="131" t="s">
        <v>81</v>
      </c>
      <c r="BV97" s="131" t="s">
        <v>75</v>
      </c>
      <c r="BW97" s="131" t="s">
        <v>89</v>
      </c>
      <c r="BX97" s="131" t="s">
        <v>5</v>
      </c>
      <c r="CL97" s="131" t="s">
        <v>1</v>
      </c>
      <c r="CM97" s="131" t="s">
        <v>83</v>
      </c>
    </row>
    <row r="98" s="7" customFormat="1" ht="16.5" customHeight="1">
      <c r="A98" s="119" t="s">
        <v>77</v>
      </c>
      <c r="B98" s="120"/>
      <c r="C98" s="121"/>
      <c r="D98" s="122" t="s">
        <v>90</v>
      </c>
      <c r="E98" s="122"/>
      <c r="F98" s="122"/>
      <c r="G98" s="122"/>
      <c r="H98" s="122"/>
      <c r="I98" s="123"/>
      <c r="J98" s="122" t="s">
        <v>91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Dešťová kanalizace'!J30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80</v>
      </c>
      <c r="AR98" s="126"/>
      <c r="AS98" s="127">
        <v>0</v>
      </c>
      <c r="AT98" s="128">
        <f>ROUND(SUM(AV98:AW98),2)</f>
        <v>0</v>
      </c>
      <c r="AU98" s="129">
        <f>'04 - Dešťová kanalizace'!P126</f>
        <v>0</v>
      </c>
      <c r="AV98" s="128">
        <f>'04 - Dešťová kanalizace'!J33</f>
        <v>0</v>
      </c>
      <c r="AW98" s="128">
        <f>'04 - Dešťová kanalizace'!J34</f>
        <v>0</v>
      </c>
      <c r="AX98" s="128">
        <f>'04 - Dešťová kanalizace'!J35</f>
        <v>0</v>
      </c>
      <c r="AY98" s="128">
        <f>'04 - Dešťová kanalizace'!J36</f>
        <v>0</v>
      </c>
      <c r="AZ98" s="128">
        <f>'04 - Dešťová kanalizace'!F33</f>
        <v>0</v>
      </c>
      <c r="BA98" s="128">
        <f>'04 - Dešťová kanalizace'!F34</f>
        <v>0</v>
      </c>
      <c r="BB98" s="128">
        <f>'04 - Dešťová kanalizace'!F35</f>
        <v>0</v>
      </c>
      <c r="BC98" s="128">
        <f>'04 - Dešťová kanalizace'!F36</f>
        <v>0</v>
      </c>
      <c r="BD98" s="130">
        <f>'04 - Dešťová kanalizace'!F37</f>
        <v>0</v>
      </c>
      <c r="BE98" s="7"/>
      <c r="BT98" s="131" t="s">
        <v>81</v>
      </c>
      <c r="BV98" s="131" t="s">
        <v>75</v>
      </c>
      <c r="BW98" s="131" t="s">
        <v>92</v>
      </c>
      <c r="BX98" s="131" t="s">
        <v>5</v>
      </c>
      <c r="CL98" s="131" t="s">
        <v>1</v>
      </c>
      <c r="CM98" s="131" t="s">
        <v>83</v>
      </c>
    </row>
    <row r="99" s="7" customFormat="1" ht="16.5" customHeight="1">
      <c r="A99" s="119" t="s">
        <v>77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'05 - Vedlejší a ostatní n...'!J30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80</v>
      </c>
      <c r="AR99" s="126"/>
      <c r="AS99" s="132">
        <v>0</v>
      </c>
      <c r="AT99" s="133">
        <f>ROUND(SUM(AV99:AW99),2)</f>
        <v>0</v>
      </c>
      <c r="AU99" s="134">
        <f>'05 - Vedlejší a ostatní n...'!P121</f>
        <v>0</v>
      </c>
      <c r="AV99" s="133">
        <f>'05 - Vedlejší a ostatní n...'!J33</f>
        <v>0</v>
      </c>
      <c r="AW99" s="133">
        <f>'05 - Vedlejší a ostatní n...'!J34</f>
        <v>0</v>
      </c>
      <c r="AX99" s="133">
        <f>'05 - Vedlejší a ostatní n...'!J35</f>
        <v>0</v>
      </c>
      <c r="AY99" s="133">
        <f>'05 - Vedlejší a ostatní n...'!J36</f>
        <v>0</v>
      </c>
      <c r="AZ99" s="133">
        <f>'05 - Vedlejší a ostatní n...'!F33</f>
        <v>0</v>
      </c>
      <c r="BA99" s="133">
        <f>'05 - Vedlejší a ostatní n...'!F34</f>
        <v>0</v>
      </c>
      <c r="BB99" s="133">
        <f>'05 - Vedlejší a ostatní n...'!F35</f>
        <v>0</v>
      </c>
      <c r="BC99" s="133">
        <f>'05 - Vedlejší a ostatní n...'!F36</f>
        <v>0</v>
      </c>
      <c r="BD99" s="135">
        <f>'05 - Vedlejší a ostatní n...'!F37</f>
        <v>0</v>
      </c>
      <c r="BE99" s="7"/>
      <c r="BT99" s="131" t="s">
        <v>81</v>
      </c>
      <c r="BV99" s="131" t="s">
        <v>75</v>
      </c>
      <c r="BW99" s="131" t="s">
        <v>95</v>
      </c>
      <c r="BX99" s="131" t="s">
        <v>5</v>
      </c>
      <c r="CL99" s="131" t="s">
        <v>1</v>
      </c>
      <c r="CM99" s="131" t="s">
        <v>83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SN5h8h4xg09sYkhqV4+tqLGqCkszWW5mffgo9zR0xMpM3jGpj3XTDomoVfRH4aTpoI5BnyBWsVym/N0n2wa5aA==" hashValue="jbSV6CexfYVjcOP+BMwH6EP8Va7XFexNSeJ2GjwdHTuOCaXbzXCQR71Em/5lBi5kF+zJUOT3iaGTT3AYD9xbsQ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Stavební řešení '!C2" display="/"/>
    <hyperlink ref="A96" location="'02 - Bourací práce'!C2" display="/"/>
    <hyperlink ref="A97" location="'03 - Elektroinstalace'!C2" display="/"/>
    <hyperlink ref="A98" location="'04 - Dešťová kanalizace'!C2" display="/"/>
    <hyperlink ref="A99" location="'05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Studenec VB - oprava střechy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ROUND(J137,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ROUND((SUM(BE137:BE444)),  2)</f>
        <v>0</v>
      </c>
      <c r="G33" s="38"/>
      <c r="H33" s="38"/>
      <c r="I33" s="155">
        <v>0.20999999999999999</v>
      </c>
      <c r="J33" s="154">
        <f>ROUND(((SUM(BE137:BE444))*I33),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ROUND((SUM(BF137:BF444)),  2)</f>
        <v>0</v>
      </c>
      <c r="G34" s="38"/>
      <c r="H34" s="38"/>
      <c r="I34" s="155">
        <v>0.14999999999999999</v>
      </c>
      <c r="J34" s="154">
        <f>ROUND(((SUM(BF137:BF444))*I34),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ROUND((SUM(BG137:BG444)),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ROUND((SUM(BH137:BH444)),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ROUND((SUM(BI137:BI444)),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Studenec VB - oprava střechy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01 - Stavební řešení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J137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J138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105</v>
      </c>
      <c r="E98" s="188"/>
      <c r="F98" s="188"/>
      <c r="G98" s="188"/>
      <c r="H98" s="188"/>
      <c r="I98" s="188"/>
      <c r="J98" s="189">
        <f>J139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5"/>
      <c r="C99" s="186"/>
      <c r="D99" s="187" t="s">
        <v>106</v>
      </c>
      <c r="E99" s="188"/>
      <c r="F99" s="188"/>
      <c r="G99" s="188"/>
      <c r="H99" s="188"/>
      <c r="I99" s="188"/>
      <c r="J99" s="189">
        <f>J140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5"/>
      <c r="C100" s="186"/>
      <c r="D100" s="187" t="s">
        <v>107</v>
      </c>
      <c r="E100" s="188"/>
      <c r="F100" s="188"/>
      <c r="G100" s="188"/>
      <c r="H100" s="188"/>
      <c r="I100" s="188"/>
      <c r="J100" s="189">
        <f>J171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J177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109</v>
      </c>
      <c r="E102" s="188"/>
      <c r="F102" s="188"/>
      <c r="G102" s="188"/>
      <c r="H102" s="188"/>
      <c r="I102" s="188"/>
      <c r="J102" s="189">
        <f>J187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110</v>
      </c>
      <c r="E103" s="188"/>
      <c r="F103" s="188"/>
      <c r="G103" s="188"/>
      <c r="H103" s="188"/>
      <c r="I103" s="188"/>
      <c r="J103" s="189">
        <f>J199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9"/>
      <c r="C104" s="180"/>
      <c r="D104" s="181" t="s">
        <v>111</v>
      </c>
      <c r="E104" s="182"/>
      <c r="F104" s="182"/>
      <c r="G104" s="182"/>
      <c r="H104" s="182"/>
      <c r="I104" s="182"/>
      <c r="J104" s="183">
        <f>J202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5"/>
      <c r="C105" s="186"/>
      <c r="D105" s="187" t="s">
        <v>112</v>
      </c>
      <c r="E105" s="188"/>
      <c r="F105" s="188"/>
      <c r="G105" s="188"/>
      <c r="H105" s="188"/>
      <c r="I105" s="188"/>
      <c r="J105" s="189">
        <f>J203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4.88" customHeight="1">
      <c r="A106" s="10"/>
      <c r="B106" s="185"/>
      <c r="C106" s="186"/>
      <c r="D106" s="187" t="s">
        <v>113</v>
      </c>
      <c r="E106" s="188"/>
      <c r="F106" s="188"/>
      <c r="G106" s="188"/>
      <c r="H106" s="188"/>
      <c r="I106" s="188"/>
      <c r="J106" s="189">
        <f>J210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114</v>
      </c>
      <c r="E107" s="188"/>
      <c r="F107" s="188"/>
      <c r="G107" s="188"/>
      <c r="H107" s="188"/>
      <c r="I107" s="188"/>
      <c r="J107" s="189">
        <f>J227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115</v>
      </c>
      <c r="E108" s="188"/>
      <c r="F108" s="188"/>
      <c r="G108" s="188"/>
      <c r="H108" s="188"/>
      <c r="I108" s="188"/>
      <c r="J108" s="189">
        <f>J239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116</v>
      </c>
      <c r="E109" s="188"/>
      <c r="F109" s="188"/>
      <c r="G109" s="188"/>
      <c r="H109" s="188"/>
      <c r="I109" s="188"/>
      <c r="J109" s="189">
        <f>J242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5"/>
      <c r="C110" s="186"/>
      <c r="D110" s="187" t="s">
        <v>117</v>
      </c>
      <c r="E110" s="188"/>
      <c r="F110" s="188"/>
      <c r="G110" s="188"/>
      <c r="H110" s="188"/>
      <c r="I110" s="188"/>
      <c r="J110" s="189">
        <f>J284</f>
        <v>0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5"/>
      <c r="C111" s="186"/>
      <c r="D111" s="187" t="s">
        <v>118</v>
      </c>
      <c r="E111" s="188"/>
      <c r="F111" s="188"/>
      <c r="G111" s="188"/>
      <c r="H111" s="188"/>
      <c r="I111" s="188"/>
      <c r="J111" s="189">
        <f>J303</f>
        <v>0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5"/>
      <c r="C112" s="186"/>
      <c r="D112" s="187" t="s">
        <v>119</v>
      </c>
      <c r="E112" s="188"/>
      <c r="F112" s="188"/>
      <c r="G112" s="188"/>
      <c r="H112" s="188"/>
      <c r="I112" s="188"/>
      <c r="J112" s="189">
        <f>J376</f>
        <v>0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5"/>
      <c r="C113" s="186"/>
      <c r="D113" s="187" t="s">
        <v>120</v>
      </c>
      <c r="E113" s="188"/>
      <c r="F113" s="188"/>
      <c r="G113" s="188"/>
      <c r="H113" s="188"/>
      <c r="I113" s="188"/>
      <c r="J113" s="189">
        <f>J385</f>
        <v>0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5"/>
      <c r="C114" s="186"/>
      <c r="D114" s="187" t="s">
        <v>121</v>
      </c>
      <c r="E114" s="188"/>
      <c r="F114" s="188"/>
      <c r="G114" s="188"/>
      <c r="H114" s="188"/>
      <c r="I114" s="188"/>
      <c r="J114" s="189">
        <f>J394</f>
        <v>0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5"/>
      <c r="C115" s="186"/>
      <c r="D115" s="187" t="s">
        <v>122</v>
      </c>
      <c r="E115" s="188"/>
      <c r="F115" s="188"/>
      <c r="G115" s="188"/>
      <c r="H115" s="188"/>
      <c r="I115" s="188"/>
      <c r="J115" s="189">
        <f>J410</f>
        <v>0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5"/>
      <c r="C116" s="186"/>
      <c r="D116" s="187" t="s">
        <v>123</v>
      </c>
      <c r="E116" s="188"/>
      <c r="F116" s="188"/>
      <c r="G116" s="188"/>
      <c r="H116" s="188"/>
      <c r="I116" s="188"/>
      <c r="J116" s="189">
        <f>J419</f>
        <v>0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5"/>
      <c r="C117" s="186"/>
      <c r="D117" s="187" t="s">
        <v>124</v>
      </c>
      <c r="E117" s="188"/>
      <c r="F117" s="188"/>
      <c r="G117" s="188"/>
      <c r="H117" s="188"/>
      <c r="I117" s="188"/>
      <c r="J117" s="189">
        <f>J436</f>
        <v>0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66"/>
      <c r="C119" s="67"/>
      <c r="D119" s="67"/>
      <c r="E119" s="67"/>
      <c r="F119" s="67"/>
      <c r="G119" s="67"/>
      <c r="H119" s="67"/>
      <c r="I119" s="67"/>
      <c r="J119" s="67"/>
      <c r="K119" s="67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3" s="2" customFormat="1" ht="6.96" customHeight="1">
      <c r="A123" s="38"/>
      <c r="B123" s="68"/>
      <c r="C123" s="69"/>
      <c r="D123" s="69"/>
      <c r="E123" s="69"/>
      <c r="F123" s="69"/>
      <c r="G123" s="69"/>
      <c r="H123" s="69"/>
      <c r="I123" s="69"/>
      <c r="J123" s="69"/>
      <c r="K123" s="69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4.96" customHeight="1">
      <c r="A124" s="38"/>
      <c r="B124" s="39"/>
      <c r="C124" s="23" t="s">
        <v>125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16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174" t="str">
        <f>E7</f>
        <v>Studenec VB - oprava střechy</v>
      </c>
      <c r="F127" s="32"/>
      <c r="G127" s="32"/>
      <c r="H127" s="32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2" customHeight="1">
      <c r="A128" s="38"/>
      <c r="B128" s="39"/>
      <c r="C128" s="32" t="s">
        <v>97</v>
      </c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6.5" customHeight="1">
      <c r="A129" s="38"/>
      <c r="B129" s="39"/>
      <c r="C129" s="40"/>
      <c r="D129" s="40"/>
      <c r="E129" s="76" t="str">
        <f>E9</f>
        <v xml:space="preserve">01 - Stavební řešení </v>
      </c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2" customHeight="1">
      <c r="A131" s="38"/>
      <c r="B131" s="39"/>
      <c r="C131" s="32" t="s">
        <v>20</v>
      </c>
      <c r="D131" s="40"/>
      <c r="E131" s="40"/>
      <c r="F131" s="27" t="str">
        <f>F12</f>
        <v xml:space="preserve"> </v>
      </c>
      <c r="G131" s="40"/>
      <c r="H131" s="40"/>
      <c r="I131" s="32" t="s">
        <v>22</v>
      </c>
      <c r="J131" s="79" t="str">
        <f>IF(J12="","",J12)</f>
        <v>22. 10. 2020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5.15" customHeight="1">
      <c r="A133" s="38"/>
      <c r="B133" s="39"/>
      <c r="C133" s="32" t="s">
        <v>24</v>
      </c>
      <c r="D133" s="40"/>
      <c r="E133" s="40"/>
      <c r="F133" s="27" t="str">
        <f>E15</f>
        <v xml:space="preserve"> </v>
      </c>
      <c r="G133" s="40"/>
      <c r="H133" s="40"/>
      <c r="I133" s="32" t="s">
        <v>29</v>
      </c>
      <c r="J133" s="36" t="str">
        <f>E21</f>
        <v xml:space="preserve"> 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5.15" customHeight="1">
      <c r="A134" s="38"/>
      <c r="B134" s="39"/>
      <c r="C134" s="32" t="s">
        <v>27</v>
      </c>
      <c r="D134" s="40"/>
      <c r="E134" s="40"/>
      <c r="F134" s="27" t="str">
        <f>IF(E18="","",E18)</f>
        <v>Vyplň údaj</v>
      </c>
      <c r="G134" s="40"/>
      <c r="H134" s="40"/>
      <c r="I134" s="32" t="s">
        <v>31</v>
      </c>
      <c r="J134" s="36" t="str">
        <f>E24</f>
        <v xml:space="preserve"> 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0.32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11" customFormat="1" ht="29.28" customHeight="1">
      <c r="A136" s="191"/>
      <c r="B136" s="192"/>
      <c r="C136" s="193" t="s">
        <v>126</v>
      </c>
      <c r="D136" s="194" t="s">
        <v>58</v>
      </c>
      <c r="E136" s="194" t="s">
        <v>54</v>
      </c>
      <c r="F136" s="194" t="s">
        <v>55</v>
      </c>
      <c r="G136" s="194" t="s">
        <v>127</v>
      </c>
      <c r="H136" s="194" t="s">
        <v>128</v>
      </c>
      <c r="I136" s="194" t="s">
        <v>129</v>
      </c>
      <c r="J136" s="194" t="s">
        <v>101</v>
      </c>
      <c r="K136" s="195" t="s">
        <v>130</v>
      </c>
      <c r="L136" s="196"/>
      <c r="M136" s="100" t="s">
        <v>1</v>
      </c>
      <c r="N136" s="101" t="s">
        <v>37</v>
      </c>
      <c r="O136" s="101" t="s">
        <v>131</v>
      </c>
      <c r="P136" s="101" t="s">
        <v>132</v>
      </c>
      <c r="Q136" s="101" t="s">
        <v>133</v>
      </c>
      <c r="R136" s="101" t="s">
        <v>134</v>
      </c>
      <c r="S136" s="101" t="s">
        <v>135</v>
      </c>
      <c r="T136" s="102" t="s">
        <v>136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38"/>
      <c r="B137" s="39"/>
      <c r="C137" s="107" t="s">
        <v>137</v>
      </c>
      <c r="D137" s="40"/>
      <c r="E137" s="40"/>
      <c r="F137" s="40"/>
      <c r="G137" s="40"/>
      <c r="H137" s="40"/>
      <c r="I137" s="40"/>
      <c r="J137" s="197">
        <f>BK137</f>
        <v>0</v>
      </c>
      <c r="K137" s="40"/>
      <c r="L137" s="44"/>
      <c r="M137" s="103"/>
      <c r="N137" s="198"/>
      <c r="O137" s="104"/>
      <c r="P137" s="199">
        <f>P138+P202</f>
        <v>0</v>
      </c>
      <c r="Q137" s="104"/>
      <c r="R137" s="199">
        <f>R138+R202</f>
        <v>18.692499240000004</v>
      </c>
      <c r="S137" s="104"/>
      <c r="T137" s="200">
        <f>T138+T202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72</v>
      </c>
      <c r="AU137" s="17" t="s">
        <v>103</v>
      </c>
      <c r="BK137" s="201">
        <f>BK138+BK202</f>
        <v>0</v>
      </c>
    </row>
    <row r="138" s="12" customFormat="1" ht="25.92" customHeight="1">
      <c r="A138" s="12"/>
      <c r="B138" s="202"/>
      <c r="C138" s="203"/>
      <c r="D138" s="204" t="s">
        <v>72</v>
      </c>
      <c r="E138" s="205" t="s">
        <v>138</v>
      </c>
      <c r="F138" s="205" t="s">
        <v>138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P139+P177+P187+P199</f>
        <v>0</v>
      </c>
      <c r="Q138" s="210"/>
      <c r="R138" s="211">
        <f>R139+R177+R187+R199</f>
        <v>4.7556997600000006</v>
      </c>
      <c r="S138" s="210"/>
      <c r="T138" s="212">
        <f>T139+T177+T187+T199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81</v>
      </c>
      <c r="AT138" s="214" t="s">
        <v>72</v>
      </c>
      <c r="AU138" s="214" t="s">
        <v>73</v>
      </c>
      <c r="AY138" s="213" t="s">
        <v>139</v>
      </c>
      <c r="BK138" s="215">
        <f>BK139+BK177+BK187+BK199</f>
        <v>0</v>
      </c>
    </row>
    <row r="139" s="12" customFormat="1" ht="22.8" customHeight="1">
      <c r="A139" s="12"/>
      <c r="B139" s="202"/>
      <c r="C139" s="203"/>
      <c r="D139" s="204" t="s">
        <v>72</v>
      </c>
      <c r="E139" s="216" t="s">
        <v>140</v>
      </c>
      <c r="F139" s="216" t="s">
        <v>141</v>
      </c>
      <c r="G139" s="203"/>
      <c r="H139" s="203"/>
      <c r="I139" s="206"/>
      <c r="J139" s="217">
        <f>BK139</f>
        <v>0</v>
      </c>
      <c r="K139" s="203"/>
      <c r="L139" s="208"/>
      <c r="M139" s="209"/>
      <c r="N139" s="210"/>
      <c r="O139" s="210"/>
      <c r="P139" s="211">
        <f>P140+P171</f>
        <v>0</v>
      </c>
      <c r="Q139" s="210"/>
      <c r="R139" s="211">
        <f>R140+R171</f>
        <v>4.7509197600000004</v>
      </c>
      <c r="S139" s="210"/>
      <c r="T139" s="212">
        <f>T140+T171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81</v>
      </c>
      <c r="AT139" s="214" t="s">
        <v>72</v>
      </c>
      <c r="AU139" s="214" t="s">
        <v>81</v>
      </c>
      <c r="AY139" s="213" t="s">
        <v>139</v>
      </c>
      <c r="BK139" s="215">
        <f>BK140+BK171</f>
        <v>0</v>
      </c>
    </row>
    <row r="140" s="12" customFormat="1" ht="20.88" customHeight="1">
      <c r="A140" s="12"/>
      <c r="B140" s="202"/>
      <c r="C140" s="203"/>
      <c r="D140" s="204" t="s">
        <v>72</v>
      </c>
      <c r="E140" s="216" t="s">
        <v>142</v>
      </c>
      <c r="F140" s="216" t="s">
        <v>143</v>
      </c>
      <c r="G140" s="203"/>
      <c r="H140" s="203"/>
      <c r="I140" s="206"/>
      <c r="J140" s="217">
        <f>BK140</f>
        <v>0</v>
      </c>
      <c r="K140" s="203"/>
      <c r="L140" s="208"/>
      <c r="M140" s="209"/>
      <c r="N140" s="210"/>
      <c r="O140" s="210"/>
      <c r="P140" s="211">
        <f>SUM(P141:P170)</f>
        <v>0</v>
      </c>
      <c r="Q140" s="210"/>
      <c r="R140" s="211">
        <f>SUM(R141:R170)</f>
        <v>4.2457227600000005</v>
      </c>
      <c r="S140" s="210"/>
      <c r="T140" s="212">
        <f>SUM(T141:T170)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81</v>
      </c>
      <c r="AT140" s="214" t="s">
        <v>72</v>
      </c>
      <c r="AU140" s="214" t="s">
        <v>83</v>
      </c>
      <c r="AY140" s="213" t="s">
        <v>139</v>
      </c>
      <c r="BK140" s="215">
        <f>SUM(BK141:BK170)</f>
        <v>0</v>
      </c>
    </row>
    <row r="141" s="2" customFormat="1" ht="24.15" customHeight="1">
      <c r="A141" s="38"/>
      <c r="B141" s="39"/>
      <c r="C141" s="218" t="s">
        <v>81</v>
      </c>
      <c r="D141" s="218" t="s">
        <v>144</v>
      </c>
      <c r="E141" s="219" t="s">
        <v>145</v>
      </c>
      <c r="F141" s="220" t="s">
        <v>146</v>
      </c>
      <c r="G141" s="221" t="s">
        <v>147</v>
      </c>
      <c r="H141" s="222">
        <v>355.49000000000001</v>
      </c>
      <c r="I141" s="223"/>
      <c r="J141" s="224">
        <f>ROUND(I141*H141,2)</f>
        <v>0</v>
      </c>
      <c r="K141" s="220" t="s">
        <v>148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0.0043800000000000002</v>
      </c>
      <c r="R141" s="227">
        <f>Q141*H141</f>
        <v>1.5570462000000001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149</v>
      </c>
      <c r="AT141" s="229" t="s">
        <v>144</v>
      </c>
      <c r="AU141" s="229" t="s">
        <v>150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149</v>
      </c>
      <c r="BM141" s="229" t="s">
        <v>151</v>
      </c>
    </row>
    <row r="142" s="2" customFormat="1">
      <c r="A142" s="38"/>
      <c r="B142" s="39"/>
      <c r="C142" s="40"/>
      <c r="D142" s="231" t="s">
        <v>152</v>
      </c>
      <c r="E142" s="40"/>
      <c r="F142" s="232" t="s">
        <v>153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150</v>
      </c>
    </row>
    <row r="143" s="13" customFormat="1">
      <c r="A143" s="13"/>
      <c r="B143" s="236"/>
      <c r="C143" s="237"/>
      <c r="D143" s="231" t="s">
        <v>154</v>
      </c>
      <c r="E143" s="238" t="s">
        <v>1</v>
      </c>
      <c r="F143" s="239" t="s">
        <v>155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154</v>
      </c>
      <c r="AU143" s="245" t="s">
        <v>150</v>
      </c>
      <c r="AV143" s="13" t="s">
        <v>81</v>
      </c>
      <c r="AW143" s="13" t="s">
        <v>30</v>
      </c>
      <c r="AX143" s="13" t="s">
        <v>73</v>
      </c>
      <c r="AY143" s="245" t="s">
        <v>139</v>
      </c>
    </row>
    <row r="144" s="14" customFormat="1">
      <c r="A144" s="14"/>
      <c r="B144" s="246"/>
      <c r="C144" s="247"/>
      <c r="D144" s="231" t="s">
        <v>154</v>
      </c>
      <c r="E144" s="248" t="s">
        <v>1</v>
      </c>
      <c r="F144" s="249" t="s">
        <v>156</v>
      </c>
      <c r="G144" s="247"/>
      <c r="H144" s="250">
        <v>150.80000000000001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154</v>
      </c>
      <c r="AU144" s="256" t="s">
        <v>150</v>
      </c>
      <c r="AV144" s="14" t="s">
        <v>83</v>
      </c>
      <c r="AW144" s="14" t="s">
        <v>30</v>
      </c>
      <c r="AX144" s="14" t="s">
        <v>73</v>
      </c>
      <c r="AY144" s="256" t="s">
        <v>139</v>
      </c>
    </row>
    <row r="145" s="14" customFormat="1">
      <c r="A145" s="14"/>
      <c r="B145" s="246"/>
      <c r="C145" s="247"/>
      <c r="D145" s="231" t="s">
        <v>154</v>
      </c>
      <c r="E145" s="248" t="s">
        <v>1</v>
      </c>
      <c r="F145" s="249" t="s">
        <v>157</v>
      </c>
      <c r="G145" s="247"/>
      <c r="H145" s="250">
        <v>132.53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154</v>
      </c>
      <c r="AU145" s="256" t="s">
        <v>150</v>
      </c>
      <c r="AV145" s="14" t="s">
        <v>83</v>
      </c>
      <c r="AW145" s="14" t="s">
        <v>30</v>
      </c>
      <c r="AX145" s="14" t="s">
        <v>73</v>
      </c>
      <c r="AY145" s="256" t="s">
        <v>139</v>
      </c>
    </row>
    <row r="146" s="14" customFormat="1">
      <c r="A146" s="14"/>
      <c r="B146" s="246"/>
      <c r="C146" s="247"/>
      <c r="D146" s="231" t="s">
        <v>154</v>
      </c>
      <c r="E146" s="248" t="s">
        <v>1</v>
      </c>
      <c r="F146" s="249" t="s">
        <v>158</v>
      </c>
      <c r="G146" s="247"/>
      <c r="H146" s="250">
        <v>72.159999999999997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154</v>
      </c>
      <c r="AU146" s="256" t="s">
        <v>150</v>
      </c>
      <c r="AV146" s="14" t="s">
        <v>83</v>
      </c>
      <c r="AW146" s="14" t="s">
        <v>30</v>
      </c>
      <c r="AX146" s="14" t="s">
        <v>73</v>
      </c>
      <c r="AY146" s="256" t="s">
        <v>139</v>
      </c>
    </row>
    <row r="147" s="15" customFormat="1">
      <c r="A147" s="15"/>
      <c r="B147" s="257"/>
      <c r="C147" s="258"/>
      <c r="D147" s="231" t="s">
        <v>154</v>
      </c>
      <c r="E147" s="259" t="s">
        <v>1</v>
      </c>
      <c r="F147" s="260" t="s">
        <v>159</v>
      </c>
      <c r="G147" s="258"/>
      <c r="H147" s="261">
        <v>355.49000000000001</v>
      </c>
      <c r="I147" s="262"/>
      <c r="J147" s="258"/>
      <c r="K147" s="258"/>
      <c r="L147" s="263"/>
      <c r="M147" s="264"/>
      <c r="N147" s="265"/>
      <c r="O147" s="265"/>
      <c r="P147" s="265"/>
      <c r="Q147" s="265"/>
      <c r="R147" s="265"/>
      <c r="S147" s="265"/>
      <c r="T147" s="26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7" t="s">
        <v>154</v>
      </c>
      <c r="AU147" s="267" t="s">
        <v>150</v>
      </c>
      <c r="AV147" s="15" t="s">
        <v>149</v>
      </c>
      <c r="AW147" s="15" t="s">
        <v>4</v>
      </c>
      <c r="AX147" s="15" t="s">
        <v>81</v>
      </c>
      <c r="AY147" s="267" t="s">
        <v>139</v>
      </c>
    </row>
    <row r="148" s="2" customFormat="1" ht="24.15" customHeight="1">
      <c r="A148" s="38"/>
      <c r="B148" s="39"/>
      <c r="C148" s="218" t="s">
        <v>83</v>
      </c>
      <c r="D148" s="218" t="s">
        <v>144</v>
      </c>
      <c r="E148" s="219" t="s">
        <v>160</v>
      </c>
      <c r="F148" s="220" t="s">
        <v>161</v>
      </c>
      <c r="G148" s="221" t="s">
        <v>147</v>
      </c>
      <c r="H148" s="222">
        <v>341.69</v>
      </c>
      <c r="I148" s="223"/>
      <c r="J148" s="224">
        <f>ROUND(I148*H148,2)</f>
        <v>0</v>
      </c>
      <c r="K148" s="220" t="s">
        <v>148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0.0030000000000000001</v>
      </c>
      <c r="R148" s="227">
        <f>Q148*H148</f>
        <v>1.0250699999999999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149</v>
      </c>
      <c r="AT148" s="229" t="s">
        <v>144</v>
      </c>
      <c r="AU148" s="229" t="s">
        <v>150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149</v>
      </c>
      <c r="BM148" s="229" t="s">
        <v>162</v>
      </c>
    </row>
    <row r="149" s="2" customFormat="1">
      <c r="A149" s="38"/>
      <c r="B149" s="39"/>
      <c r="C149" s="40"/>
      <c r="D149" s="231" t="s">
        <v>152</v>
      </c>
      <c r="E149" s="40"/>
      <c r="F149" s="232" t="s">
        <v>163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152</v>
      </c>
      <c r="AU149" s="17" t="s">
        <v>150</v>
      </c>
    </row>
    <row r="150" s="14" customFormat="1">
      <c r="A150" s="14"/>
      <c r="B150" s="246"/>
      <c r="C150" s="247"/>
      <c r="D150" s="231" t="s">
        <v>154</v>
      </c>
      <c r="E150" s="248" t="s">
        <v>1</v>
      </c>
      <c r="F150" s="249" t="s">
        <v>164</v>
      </c>
      <c r="G150" s="247"/>
      <c r="H150" s="250">
        <v>341.69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154</v>
      </c>
      <c r="AU150" s="256" t="s">
        <v>150</v>
      </c>
      <c r="AV150" s="14" t="s">
        <v>83</v>
      </c>
      <c r="AW150" s="14" t="s">
        <v>30</v>
      </c>
      <c r="AX150" s="14" t="s">
        <v>73</v>
      </c>
      <c r="AY150" s="256" t="s">
        <v>139</v>
      </c>
    </row>
    <row r="151" s="2" customFormat="1" ht="24.15" customHeight="1">
      <c r="A151" s="38"/>
      <c r="B151" s="39"/>
      <c r="C151" s="218" t="s">
        <v>150</v>
      </c>
      <c r="D151" s="218" t="s">
        <v>144</v>
      </c>
      <c r="E151" s="219" t="s">
        <v>165</v>
      </c>
      <c r="F151" s="220" t="s">
        <v>166</v>
      </c>
      <c r="G151" s="221" t="s">
        <v>147</v>
      </c>
      <c r="H151" s="222">
        <v>106.65000000000001</v>
      </c>
      <c r="I151" s="223"/>
      <c r="J151" s="224">
        <f>ROUND(I151*H151,2)</f>
        <v>0</v>
      </c>
      <c r="K151" s="220" t="s">
        <v>148</v>
      </c>
      <c r="L151" s="44"/>
      <c r="M151" s="225" t="s">
        <v>1</v>
      </c>
      <c r="N151" s="226" t="s">
        <v>38</v>
      </c>
      <c r="O151" s="91"/>
      <c r="P151" s="227">
        <f>O151*H151</f>
        <v>0</v>
      </c>
      <c r="Q151" s="227">
        <v>0.015400000000000001</v>
      </c>
      <c r="R151" s="227">
        <f>Q151*H151</f>
        <v>1.6424100000000002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149</v>
      </c>
      <c r="AT151" s="229" t="s">
        <v>144</v>
      </c>
      <c r="AU151" s="229" t="s">
        <v>150</v>
      </c>
      <c r="AY151" s="17" t="s">
        <v>139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81</v>
      </c>
      <c r="BK151" s="230">
        <f>ROUND(I151*H151,2)</f>
        <v>0</v>
      </c>
      <c r="BL151" s="17" t="s">
        <v>149</v>
      </c>
      <c r="BM151" s="229" t="s">
        <v>167</v>
      </c>
    </row>
    <row r="152" s="2" customFormat="1">
      <c r="A152" s="38"/>
      <c r="B152" s="39"/>
      <c r="C152" s="40"/>
      <c r="D152" s="231" t="s">
        <v>152</v>
      </c>
      <c r="E152" s="40"/>
      <c r="F152" s="232" t="s">
        <v>168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152</v>
      </c>
      <c r="AU152" s="17" t="s">
        <v>150</v>
      </c>
    </row>
    <row r="153" s="14" customFormat="1">
      <c r="A153" s="14"/>
      <c r="B153" s="246"/>
      <c r="C153" s="247"/>
      <c r="D153" s="231" t="s">
        <v>154</v>
      </c>
      <c r="E153" s="248" t="s">
        <v>1</v>
      </c>
      <c r="F153" s="249" t="s">
        <v>169</v>
      </c>
      <c r="G153" s="247"/>
      <c r="H153" s="250">
        <v>106.65000000000001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6" t="s">
        <v>154</v>
      </c>
      <c r="AU153" s="256" t="s">
        <v>150</v>
      </c>
      <c r="AV153" s="14" t="s">
        <v>83</v>
      </c>
      <c r="AW153" s="14" t="s">
        <v>30</v>
      </c>
      <c r="AX153" s="14" t="s">
        <v>81</v>
      </c>
      <c r="AY153" s="256" t="s">
        <v>139</v>
      </c>
    </row>
    <row r="154" s="2" customFormat="1" ht="24.15" customHeight="1">
      <c r="A154" s="38"/>
      <c r="B154" s="39"/>
      <c r="C154" s="218" t="s">
        <v>149</v>
      </c>
      <c r="D154" s="218" t="s">
        <v>144</v>
      </c>
      <c r="E154" s="219" t="s">
        <v>170</v>
      </c>
      <c r="F154" s="220" t="s">
        <v>171</v>
      </c>
      <c r="G154" s="221" t="s">
        <v>172</v>
      </c>
      <c r="H154" s="222">
        <v>29.600000000000001</v>
      </c>
      <c r="I154" s="223"/>
      <c r="J154" s="224">
        <f>ROUND(I154*H154,2)</f>
        <v>0</v>
      </c>
      <c r="K154" s="220" t="s">
        <v>148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149</v>
      </c>
      <c r="AT154" s="229" t="s">
        <v>144</v>
      </c>
      <c r="AU154" s="229" t="s">
        <v>150</v>
      </c>
      <c r="AY154" s="17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149</v>
      </c>
      <c r="BM154" s="229" t="s">
        <v>173</v>
      </c>
    </row>
    <row r="155" s="2" customFormat="1">
      <c r="A155" s="38"/>
      <c r="B155" s="39"/>
      <c r="C155" s="40"/>
      <c r="D155" s="231" t="s">
        <v>152</v>
      </c>
      <c r="E155" s="40"/>
      <c r="F155" s="232" t="s">
        <v>174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152</v>
      </c>
      <c r="AU155" s="17" t="s">
        <v>150</v>
      </c>
    </row>
    <row r="156" s="14" customFormat="1">
      <c r="A156" s="14"/>
      <c r="B156" s="246"/>
      <c r="C156" s="247"/>
      <c r="D156" s="231" t="s">
        <v>154</v>
      </c>
      <c r="E156" s="248" t="s">
        <v>1</v>
      </c>
      <c r="F156" s="249" t="s">
        <v>175</v>
      </c>
      <c r="G156" s="247"/>
      <c r="H156" s="250">
        <v>5.4000000000000004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154</v>
      </c>
      <c r="AU156" s="256" t="s">
        <v>150</v>
      </c>
      <c r="AV156" s="14" t="s">
        <v>83</v>
      </c>
      <c r="AW156" s="14" t="s">
        <v>30</v>
      </c>
      <c r="AX156" s="14" t="s">
        <v>73</v>
      </c>
      <c r="AY156" s="256" t="s">
        <v>139</v>
      </c>
    </row>
    <row r="157" s="14" customFormat="1">
      <c r="A157" s="14"/>
      <c r="B157" s="246"/>
      <c r="C157" s="247"/>
      <c r="D157" s="231" t="s">
        <v>154</v>
      </c>
      <c r="E157" s="248" t="s">
        <v>1</v>
      </c>
      <c r="F157" s="249" t="s">
        <v>176</v>
      </c>
      <c r="G157" s="247"/>
      <c r="H157" s="250">
        <v>10.199999999999999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154</v>
      </c>
      <c r="AU157" s="256" t="s">
        <v>150</v>
      </c>
      <c r="AV157" s="14" t="s">
        <v>83</v>
      </c>
      <c r="AW157" s="14" t="s">
        <v>30</v>
      </c>
      <c r="AX157" s="14" t="s">
        <v>73</v>
      </c>
      <c r="AY157" s="256" t="s">
        <v>139</v>
      </c>
    </row>
    <row r="158" s="14" customFormat="1">
      <c r="A158" s="14"/>
      <c r="B158" s="246"/>
      <c r="C158" s="247"/>
      <c r="D158" s="231" t="s">
        <v>154</v>
      </c>
      <c r="E158" s="248" t="s">
        <v>1</v>
      </c>
      <c r="F158" s="249" t="s">
        <v>177</v>
      </c>
      <c r="G158" s="247"/>
      <c r="H158" s="250">
        <v>6.7999999999999998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154</v>
      </c>
      <c r="AU158" s="256" t="s">
        <v>150</v>
      </c>
      <c r="AV158" s="14" t="s">
        <v>83</v>
      </c>
      <c r="AW158" s="14" t="s">
        <v>30</v>
      </c>
      <c r="AX158" s="14" t="s">
        <v>73</v>
      </c>
      <c r="AY158" s="256" t="s">
        <v>139</v>
      </c>
    </row>
    <row r="159" s="14" customFormat="1">
      <c r="A159" s="14"/>
      <c r="B159" s="246"/>
      <c r="C159" s="247"/>
      <c r="D159" s="231" t="s">
        <v>154</v>
      </c>
      <c r="E159" s="248" t="s">
        <v>1</v>
      </c>
      <c r="F159" s="249" t="s">
        <v>178</v>
      </c>
      <c r="G159" s="247"/>
      <c r="H159" s="250">
        <v>7.2000000000000002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154</v>
      </c>
      <c r="AU159" s="256" t="s">
        <v>150</v>
      </c>
      <c r="AV159" s="14" t="s">
        <v>83</v>
      </c>
      <c r="AW159" s="14" t="s">
        <v>30</v>
      </c>
      <c r="AX159" s="14" t="s">
        <v>73</v>
      </c>
      <c r="AY159" s="256" t="s">
        <v>139</v>
      </c>
    </row>
    <row r="160" s="2" customFormat="1" ht="24.15" customHeight="1">
      <c r="A160" s="38"/>
      <c r="B160" s="39"/>
      <c r="C160" s="218" t="s">
        <v>179</v>
      </c>
      <c r="D160" s="218" t="s">
        <v>144</v>
      </c>
      <c r="E160" s="219" t="s">
        <v>180</v>
      </c>
      <c r="F160" s="220" t="s">
        <v>181</v>
      </c>
      <c r="G160" s="221" t="s">
        <v>172</v>
      </c>
      <c r="H160" s="222">
        <v>29.600000000000001</v>
      </c>
      <c r="I160" s="223"/>
      <c r="J160" s="224">
        <f>ROUND(I160*H160,2)</f>
        <v>0</v>
      </c>
      <c r="K160" s="220" t="s">
        <v>148</v>
      </c>
      <c r="L160" s="44"/>
      <c r="M160" s="225" t="s">
        <v>1</v>
      </c>
      <c r="N160" s="226" t="s">
        <v>38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149</v>
      </c>
      <c r="AT160" s="229" t="s">
        <v>144</v>
      </c>
      <c r="AU160" s="229" t="s">
        <v>150</v>
      </c>
      <c r="AY160" s="17" t="s">
        <v>139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81</v>
      </c>
      <c r="BK160" s="230">
        <f>ROUND(I160*H160,2)</f>
        <v>0</v>
      </c>
      <c r="BL160" s="17" t="s">
        <v>149</v>
      </c>
      <c r="BM160" s="229" t="s">
        <v>182</v>
      </c>
    </row>
    <row r="161" s="2" customFormat="1">
      <c r="A161" s="38"/>
      <c r="B161" s="39"/>
      <c r="C161" s="40"/>
      <c r="D161" s="231" t="s">
        <v>152</v>
      </c>
      <c r="E161" s="40"/>
      <c r="F161" s="232" t="s">
        <v>183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152</v>
      </c>
      <c r="AU161" s="17" t="s">
        <v>150</v>
      </c>
    </row>
    <row r="162" s="14" customFormat="1">
      <c r="A162" s="14"/>
      <c r="B162" s="246"/>
      <c r="C162" s="247"/>
      <c r="D162" s="231" t="s">
        <v>154</v>
      </c>
      <c r="E162" s="248" t="s">
        <v>1</v>
      </c>
      <c r="F162" s="249" t="s">
        <v>184</v>
      </c>
      <c r="G162" s="247"/>
      <c r="H162" s="250">
        <v>29.600000000000001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6" t="s">
        <v>154</v>
      </c>
      <c r="AU162" s="256" t="s">
        <v>150</v>
      </c>
      <c r="AV162" s="14" t="s">
        <v>83</v>
      </c>
      <c r="AW162" s="14" t="s">
        <v>30</v>
      </c>
      <c r="AX162" s="14" t="s">
        <v>81</v>
      </c>
      <c r="AY162" s="256" t="s">
        <v>139</v>
      </c>
    </row>
    <row r="163" s="2" customFormat="1" ht="24.15" customHeight="1">
      <c r="A163" s="38"/>
      <c r="B163" s="39"/>
      <c r="C163" s="268" t="s">
        <v>140</v>
      </c>
      <c r="D163" s="268" t="s">
        <v>185</v>
      </c>
      <c r="E163" s="269" t="s">
        <v>186</v>
      </c>
      <c r="F163" s="270" t="s">
        <v>187</v>
      </c>
      <c r="G163" s="271" t="s">
        <v>172</v>
      </c>
      <c r="H163" s="272">
        <v>34.188000000000002</v>
      </c>
      <c r="I163" s="273"/>
      <c r="J163" s="274">
        <f>ROUND(I163*H163,2)</f>
        <v>0</v>
      </c>
      <c r="K163" s="270" t="s">
        <v>148</v>
      </c>
      <c r="L163" s="275"/>
      <c r="M163" s="276" t="s">
        <v>1</v>
      </c>
      <c r="N163" s="277" t="s">
        <v>38</v>
      </c>
      <c r="O163" s="91"/>
      <c r="P163" s="227">
        <f>O163*H163</f>
        <v>0</v>
      </c>
      <c r="Q163" s="227">
        <v>0.00050000000000000001</v>
      </c>
      <c r="R163" s="227">
        <f>Q163*H163</f>
        <v>0.017094000000000002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188</v>
      </c>
      <c r="AT163" s="229" t="s">
        <v>185</v>
      </c>
      <c r="AU163" s="229" t="s">
        <v>150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149</v>
      </c>
      <c r="BM163" s="229" t="s">
        <v>189</v>
      </c>
    </row>
    <row r="164" s="2" customFormat="1">
      <c r="A164" s="38"/>
      <c r="B164" s="39"/>
      <c r="C164" s="40"/>
      <c r="D164" s="231" t="s">
        <v>152</v>
      </c>
      <c r="E164" s="40"/>
      <c r="F164" s="232" t="s">
        <v>187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152</v>
      </c>
      <c r="AU164" s="17" t="s">
        <v>150</v>
      </c>
    </row>
    <row r="165" s="14" customFormat="1">
      <c r="A165" s="14"/>
      <c r="B165" s="246"/>
      <c r="C165" s="247"/>
      <c r="D165" s="231" t="s">
        <v>154</v>
      </c>
      <c r="E165" s="248" t="s">
        <v>1</v>
      </c>
      <c r="F165" s="249" t="s">
        <v>190</v>
      </c>
      <c r="G165" s="247"/>
      <c r="H165" s="250">
        <v>32.560000000000002</v>
      </c>
      <c r="I165" s="251"/>
      <c r="J165" s="247"/>
      <c r="K165" s="247"/>
      <c r="L165" s="252"/>
      <c r="M165" s="253"/>
      <c r="N165" s="254"/>
      <c r="O165" s="254"/>
      <c r="P165" s="254"/>
      <c r="Q165" s="254"/>
      <c r="R165" s="254"/>
      <c r="S165" s="254"/>
      <c r="T165" s="25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6" t="s">
        <v>154</v>
      </c>
      <c r="AU165" s="256" t="s">
        <v>150</v>
      </c>
      <c r="AV165" s="14" t="s">
        <v>83</v>
      </c>
      <c r="AW165" s="14" t="s">
        <v>30</v>
      </c>
      <c r="AX165" s="14" t="s">
        <v>81</v>
      </c>
      <c r="AY165" s="256" t="s">
        <v>139</v>
      </c>
    </row>
    <row r="166" s="14" customFormat="1">
      <c r="A166" s="14"/>
      <c r="B166" s="246"/>
      <c r="C166" s="247"/>
      <c r="D166" s="231" t="s">
        <v>154</v>
      </c>
      <c r="E166" s="247"/>
      <c r="F166" s="249" t="s">
        <v>191</v>
      </c>
      <c r="G166" s="247"/>
      <c r="H166" s="250">
        <v>34.188000000000002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154</v>
      </c>
      <c r="AU166" s="256" t="s">
        <v>150</v>
      </c>
      <c r="AV166" s="14" t="s">
        <v>83</v>
      </c>
      <c r="AW166" s="14" t="s">
        <v>4</v>
      </c>
      <c r="AX166" s="14" t="s">
        <v>81</v>
      </c>
      <c r="AY166" s="256" t="s">
        <v>139</v>
      </c>
    </row>
    <row r="167" s="2" customFormat="1" ht="24.15" customHeight="1">
      <c r="A167" s="38"/>
      <c r="B167" s="39"/>
      <c r="C167" s="268" t="s">
        <v>192</v>
      </c>
      <c r="D167" s="268" t="s">
        <v>185</v>
      </c>
      <c r="E167" s="269" t="s">
        <v>193</v>
      </c>
      <c r="F167" s="270" t="s">
        <v>194</v>
      </c>
      <c r="G167" s="271" t="s">
        <v>172</v>
      </c>
      <c r="H167" s="272">
        <v>34.188000000000002</v>
      </c>
      <c r="I167" s="273"/>
      <c r="J167" s="274">
        <f>ROUND(I167*H167,2)</f>
        <v>0</v>
      </c>
      <c r="K167" s="270" t="s">
        <v>148</v>
      </c>
      <c r="L167" s="275"/>
      <c r="M167" s="276" t="s">
        <v>1</v>
      </c>
      <c r="N167" s="277" t="s">
        <v>38</v>
      </c>
      <c r="O167" s="91"/>
      <c r="P167" s="227">
        <f>O167*H167</f>
        <v>0</v>
      </c>
      <c r="Q167" s="227">
        <v>0.00012</v>
      </c>
      <c r="R167" s="227">
        <f>Q167*H167</f>
        <v>0.0041025600000000008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188</v>
      </c>
      <c r="AT167" s="229" t="s">
        <v>185</v>
      </c>
      <c r="AU167" s="229" t="s">
        <v>150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149</v>
      </c>
      <c r="BM167" s="229" t="s">
        <v>195</v>
      </c>
    </row>
    <row r="168" s="2" customFormat="1">
      <c r="A168" s="38"/>
      <c r="B168" s="39"/>
      <c r="C168" s="40"/>
      <c r="D168" s="231" t="s">
        <v>152</v>
      </c>
      <c r="E168" s="40"/>
      <c r="F168" s="232" t="s">
        <v>194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152</v>
      </c>
      <c r="AU168" s="17" t="s">
        <v>150</v>
      </c>
    </row>
    <row r="169" s="14" customFormat="1">
      <c r="A169" s="14"/>
      <c r="B169" s="246"/>
      <c r="C169" s="247"/>
      <c r="D169" s="231" t="s">
        <v>154</v>
      </c>
      <c r="E169" s="248" t="s">
        <v>1</v>
      </c>
      <c r="F169" s="249" t="s">
        <v>190</v>
      </c>
      <c r="G169" s="247"/>
      <c r="H169" s="250">
        <v>32.560000000000002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6" t="s">
        <v>154</v>
      </c>
      <c r="AU169" s="256" t="s">
        <v>150</v>
      </c>
      <c r="AV169" s="14" t="s">
        <v>83</v>
      </c>
      <c r="AW169" s="14" t="s">
        <v>30</v>
      </c>
      <c r="AX169" s="14" t="s">
        <v>81</v>
      </c>
      <c r="AY169" s="256" t="s">
        <v>139</v>
      </c>
    </row>
    <row r="170" s="14" customFormat="1">
      <c r="A170" s="14"/>
      <c r="B170" s="246"/>
      <c r="C170" s="247"/>
      <c r="D170" s="231" t="s">
        <v>154</v>
      </c>
      <c r="E170" s="247"/>
      <c r="F170" s="249" t="s">
        <v>191</v>
      </c>
      <c r="G170" s="247"/>
      <c r="H170" s="250">
        <v>34.188000000000002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154</v>
      </c>
      <c r="AU170" s="256" t="s">
        <v>150</v>
      </c>
      <c r="AV170" s="14" t="s">
        <v>83</v>
      </c>
      <c r="AW170" s="14" t="s">
        <v>4</v>
      </c>
      <c r="AX170" s="14" t="s">
        <v>81</v>
      </c>
      <c r="AY170" s="256" t="s">
        <v>139</v>
      </c>
    </row>
    <row r="171" s="12" customFormat="1" ht="20.88" customHeight="1">
      <c r="A171" s="12"/>
      <c r="B171" s="202"/>
      <c r="C171" s="203"/>
      <c r="D171" s="204" t="s">
        <v>72</v>
      </c>
      <c r="E171" s="216" t="s">
        <v>196</v>
      </c>
      <c r="F171" s="216" t="s">
        <v>197</v>
      </c>
      <c r="G171" s="203"/>
      <c r="H171" s="203"/>
      <c r="I171" s="206"/>
      <c r="J171" s="217">
        <f>BK171</f>
        <v>0</v>
      </c>
      <c r="K171" s="203"/>
      <c r="L171" s="208"/>
      <c r="M171" s="209"/>
      <c r="N171" s="210"/>
      <c r="O171" s="210"/>
      <c r="P171" s="211">
        <f>SUM(P172:P176)</f>
        <v>0</v>
      </c>
      <c r="Q171" s="210"/>
      <c r="R171" s="211">
        <f>SUM(R172:R176)</f>
        <v>0.50519700000000001</v>
      </c>
      <c r="S171" s="210"/>
      <c r="T171" s="212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81</v>
      </c>
      <c r="AT171" s="214" t="s">
        <v>72</v>
      </c>
      <c r="AU171" s="214" t="s">
        <v>83</v>
      </c>
      <c r="AY171" s="213" t="s">
        <v>139</v>
      </c>
      <c r="BK171" s="215">
        <f>SUM(BK172:BK176)</f>
        <v>0</v>
      </c>
    </row>
    <row r="172" s="2" customFormat="1" ht="24.15" customHeight="1">
      <c r="A172" s="38"/>
      <c r="B172" s="39"/>
      <c r="C172" s="218" t="s">
        <v>188</v>
      </c>
      <c r="D172" s="218" t="s">
        <v>144</v>
      </c>
      <c r="E172" s="219" t="s">
        <v>198</v>
      </c>
      <c r="F172" s="220" t="s">
        <v>199</v>
      </c>
      <c r="G172" s="221" t="s">
        <v>147</v>
      </c>
      <c r="H172" s="222">
        <v>21.870000000000001</v>
      </c>
      <c r="I172" s="223"/>
      <c r="J172" s="224">
        <f>ROUND(I172*H172,2)</f>
        <v>0</v>
      </c>
      <c r="K172" s="220" t="s">
        <v>148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0.023099999999999999</v>
      </c>
      <c r="R172" s="227">
        <f>Q172*H172</f>
        <v>0.50519700000000001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149</v>
      </c>
      <c r="AT172" s="229" t="s">
        <v>144</v>
      </c>
      <c r="AU172" s="229" t="s">
        <v>150</v>
      </c>
      <c r="AY172" s="17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149</v>
      </c>
      <c r="BM172" s="229" t="s">
        <v>200</v>
      </c>
    </row>
    <row r="173" s="2" customFormat="1">
      <c r="A173" s="38"/>
      <c r="B173" s="39"/>
      <c r="C173" s="40"/>
      <c r="D173" s="231" t="s">
        <v>152</v>
      </c>
      <c r="E173" s="40"/>
      <c r="F173" s="232" t="s">
        <v>201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152</v>
      </c>
      <c r="AU173" s="17" t="s">
        <v>150</v>
      </c>
    </row>
    <row r="174" s="14" customFormat="1">
      <c r="A174" s="14"/>
      <c r="B174" s="246"/>
      <c r="C174" s="247"/>
      <c r="D174" s="231" t="s">
        <v>154</v>
      </c>
      <c r="E174" s="248" t="s">
        <v>1</v>
      </c>
      <c r="F174" s="249" t="s">
        <v>202</v>
      </c>
      <c r="G174" s="247"/>
      <c r="H174" s="250">
        <v>15.960000000000001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154</v>
      </c>
      <c r="AU174" s="256" t="s">
        <v>150</v>
      </c>
      <c r="AV174" s="14" t="s">
        <v>83</v>
      </c>
      <c r="AW174" s="14" t="s">
        <v>30</v>
      </c>
      <c r="AX174" s="14" t="s">
        <v>73</v>
      </c>
      <c r="AY174" s="256" t="s">
        <v>139</v>
      </c>
    </row>
    <row r="175" s="14" customFormat="1">
      <c r="A175" s="14"/>
      <c r="B175" s="246"/>
      <c r="C175" s="247"/>
      <c r="D175" s="231" t="s">
        <v>154</v>
      </c>
      <c r="E175" s="248" t="s">
        <v>1</v>
      </c>
      <c r="F175" s="249" t="s">
        <v>203</v>
      </c>
      <c r="G175" s="247"/>
      <c r="H175" s="250">
        <v>5.9100000000000001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154</v>
      </c>
      <c r="AU175" s="256" t="s">
        <v>150</v>
      </c>
      <c r="AV175" s="14" t="s">
        <v>83</v>
      </c>
      <c r="AW175" s="14" t="s">
        <v>30</v>
      </c>
      <c r="AX175" s="14" t="s">
        <v>73</v>
      </c>
      <c r="AY175" s="256" t="s">
        <v>139</v>
      </c>
    </row>
    <row r="176" s="15" customFormat="1">
      <c r="A176" s="15"/>
      <c r="B176" s="257"/>
      <c r="C176" s="258"/>
      <c r="D176" s="231" t="s">
        <v>154</v>
      </c>
      <c r="E176" s="259" t="s">
        <v>1</v>
      </c>
      <c r="F176" s="260" t="s">
        <v>159</v>
      </c>
      <c r="G176" s="258"/>
      <c r="H176" s="261">
        <v>21.870000000000001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154</v>
      </c>
      <c r="AU176" s="267" t="s">
        <v>150</v>
      </c>
      <c r="AV176" s="15" t="s">
        <v>149</v>
      </c>
      <c r="AW176" s="15" t="s">
        <v>30</v>
      </c>
      <c r="AX176" s="15" t="s">
        <v>81</v>
      </c>
      <c r="AY176" s="267" t="s">
        <v>139</v>
      </c>
    </row>
    <row r="177" s="12" customFormat="1" ht="22.8" customHeight="1">
      <c r="A177" s="12"/>
      <c r="B177" s="202"/>
      <c r="C177" s="203"/>
      <c r="D177" s="204" t="s">
        <v>72</v>
      </c>
      <c r="E177" s="216" t="s">
        <v>204</v>
      </c>
      <c r="F177" s="216" t="s">
        <v>205</v>
      </c>
      <c r="G177" s="203"/>
      <c r="H177" s="203"/>
      <c r="I177" s="206"/>
      <c r="J177" s="217">
        <f>BK177</f>
        <v>0</v>
      </c>
      <c r="K177" s="203"/>
      <c r="L177" s="208"/>
      <c r="M177" s="209"/>
      <c r="N177" s="210"/>
      <c r="O177" s="210"/>
      <c r="P177" s="211">
        <f>SUM(P178:P186)</f>
        <v>0</v>
      </c>
      <c r="Q177" s="210"/>
      <c r="R177" s="211">
        <f>SUM(R178:R186)</f>
        <v>0.0047800000000000004</v>
      </c>
      <c r="S177" s="210"/>
      <c r="T177" s="212">
        <f>SUM(T178:T186)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3" t="s">
        <v>81</v>
      </c>
      <c r="AT177" s="214" t="s">
        <v>72</v>
      </c>
      <c r="AU177" s="214" t="s">
        <v>81</v>
      </c>
      <c r="AY177" s="213" t="s">
        <v>139</v>
      </c>
      <c r="BK177" s="215">
        <f>SUM(BK178:BK186)</f>
        <v>0</v>
      </c>
    </row>
    <row r="178" s="2" customFormat="1" ht="14.4" customHeight="1">
      <c r="A178" s="38"/>
      <c r="B178" s="39"/>
      <c r="C178" s="218" t="s">
        <v>204</v>
      </c>
      <c r="D178" s="218" t="s">
        <v>144</v>
      </c>
      <c r="E178" s="219" t="s">
        <v>206</v>
      </c>
      <c r="F178" s="220" t="s">
        <v>207</v>
      </c>
      <c r="G178" s="221" t="s">
        <v>147</v>
      </c>
      <c r="H178" s="222">
        <v>119.5</v>
      </c>
      <c r="I178" s="223"/>
      <c r="J178" s="224">
        <f>ROUND(I178*H178,2)</f>
        <v>0</v>
      </c>
      <c r="K178" s="220" t="s">
        <v>148</v>
      </c>
      <c r="L178" s="44"/>
      <c r="M178" s="225" t="s">
        <v>1</v>
      </c>
      <c r="N178" s="226" t="s">
        <v>38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149</v>
      </c>
      <c r="AT178" s="229" t="s">
        <v>144</v>
      </c>
      <c r="AU178" s="229" t="s">
        <v>83</v>
      </c>
      <c r="AY178" s="17" t="s">
        <v>139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81</v>
      </c>
      <c r="BK178" s="230">
        <f>ROUND(I178*H178,2)</f>
        <v>0</v>
      </c>
      <c r="BL178" s="17" t="s">
        <v>149</v>
      </c>
      <c r="BM178" s="229" t="s">
        <v>208</v>
      </c>
    </row>
    <row r="179" s="2" customFormat="1">
      <c r="A179" s="38"/>
      <c r="B179" s="39"/>
      <c r="C179" s="40"/>
      <c r="D179" s="231" t="s">
        <v>152</v>
      </c>
      <c r="E179" s="40"/>
      <c r="F179" s="232" t="s">
        <v>209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152</v>
      </c>
      <c r="AU179" s="17" t="s">
        <v>83</v>
      </c>
    </row>
    <row r="180" s="14" customFormat="1">
      <c r="A180" s="14"/>
      <c r="B180" s="246"/>
      <c r="C180" s="247"/>
      <c r="D180" s="231" t="s">
        <v>154</v>
      </c>
      <c r="E180" s="248" t="s">
        <v>1</v>
      </c>
      <c r="F180" s="249" t="s">
        <v>210</v>
      </c>
      <c r="G180" s="247"/>
      <c r="H180" s="250">
        <v>119.5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154</v>
      </c>
      <c r="AU180" s="256" t="s">
        <v>83</v>
      </c>
      <c r="AV180" s="14" t="s">
        <v>83</v>
      </c>
      <c r="AW180" s="14" t="s">
        <v>30</v>
      </c>
      <c r="AX180" s="14" t="s">
        <v>73</v>
      </c>
      <c r="AY180" s="256" t="s">
        <v>139</v>
      </c>
    </row>
    <row r="181" s="2" customFormat="1" ht="24.15" customHeight="1">
      <c r="A181" s="38"/>
      <c r="B181" s="39"/>
      <c r="C181" s="218" t="s">
        <v>211</v>
      </c>
      <c r="D181" s="218" t="s">
        <v>144</v>
      </c>
      <c r="E181" s="219" t="s">
        <v>212</v>
      </c>
      <c r="F181" s="220" t="s">
        <v>213</v>
      </c>
      <c r="G181" s="221" t="s">
        <v>147</v>
      </c>
      <c r="H181" s="222">
        <v>119.5</v>
      </c>
      <c r="I181" s="223"/>
      <c r="J181" s="224">
        <f>ROUND(I181*H181,2)</f>
        <v>0</v>
      </c>
      <c r="K181" s="220" t="s">
        <v>148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4.0000000000000003E-05</v>
      </c>
      <c r="R181" s="227">
        <f>Q181*H181</f>
        <v>0.0047800000000000004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149</v>
      </c>
      <c r="AT181" s="229" t="s">
        <v>144</v>
      </c>
      <c r="AU181" s="229" t="s">
        <v>83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149</v>
      </c>
      <c r="BM181" s="229" t="s">
        <v>214</v>
      </c>
    </row>
    <row r="182" s="2" customFormat="1">
      <c r="A182" s="38"/>
      <c r="B182" s="39"/>
      <c r="C182" s="40"/>
      <c r="D182" s="231" t="s">
        <v>152</v>
      </c>
      <c r="E182" s="40"/>
      <c r="F182" s="232" t="s">
        <v>215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152</v>
      </c>
      <c r="AU182" s="17" t="s">
        <v>83</v>
      </c>
    </row>
    <row r="183" s="14" customFormat="1">
      <c r="A183" s="14"/>
      <c r="B183" s="246"/>
      <c r="C183" s="247"/>
      <c r="D183" s="231" t="s">
        <v>154</v>
      </c>
      <c r="E183" s="248" t="s">
        <v>1</v>
      </c>
      <c r="F183" s="249" t="s">
        <v>216</v>
      </c>
      <c r="G183" s="247"/>
      <c r="H183" s="250">
        <v>119.5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154</v>
      </c>
      <c r="AU183" s="256" t="s">
        <v>83</v>
      </c>
      <c r="AV183" s="14" t="s">
        <v>83</v>
      </c>
      <c r="AW183" s="14" t="s">
        <v>30</v>
      </c>
      <c r="AX183" s="14" t="s">
        <v>73</v>
      </c>
      <c r="AY183" s="256" t="s">
        <v>139</v>
      </c>
    </row>
    <row r="184" s="2" customFormat="1" ht="24.15" customHeight="1">
      <c r="A184" s="38"/>
      <c r="B184" s="39"/>
      <c r="C184" s="218" t="s">
        <v>217</v>
      </c>
      <c r="D184" s="218" t="s">
        <v>144</v>
      </c>
      <c r="E184" s="219" t="s">
        <v>218</v>
      </c>
      <c r="F184" s="220" t="s">
        <v>219</v>
      </c>
      <c r="G184" s="221" t="s">
        <v>220</v>
      </c>
      <c r="H184" s="222">
        <v>10</v>
      </c>
      <c r="I184" s="223"/>
      <c r="J184" s="224">
        <f>ROUND(I184*H184,2)</f>
        <v>0</v>
      </c>
      <c r="K184" s="220" t="s">
        <v>148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149</v>
      </c>
      <c r="AT184" s="229" t="s">
        <v>144</v>
      </c>
      <c r="AU184" s="229" t="s">
        <v>83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149</v>
      </c>
      <c r="BM184" s="229" t="s">
        <v>221</v>
      </c>
    </row>
    <row r="185" s="2" customFormat="1">
      <c r="A185" s="38"/>
      <c r="B185" s="39"/>
      <c r="C185" s="40"/>
      <c r="D185" s="231" t="s">
        <v>152</v>
      </c>
      <c r="E185" s="40"/>
      <c r="F185" s="232" t="s">
        <v>222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152</v>
      </c>
      <c r="AU185" s="17" t="s">
        <v>83</v>
      </c>
    </row>
    <row r="186" s="14" customFormat="1">
      <c r="A186" s="14"/>
      <c r="B186" s="246"/>
      <c r="C186" s="247"/>
      <c r="D186" s="231" t="s">
        <v>154</v>
      </c>
      <c r="E186" s="248" t="s">
        <v>1</v>
      </c>
      <c r="F186" s="249" t="s">
        <v>211</v>
      </c>
      <c r="G186" s="247"/>
      <c r="H186" s="250">
        <v>10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154</v>
      </c>
      <c r="AU186" s="256" t="s">
        <v>83</v>
      </c>
      <c r="AV186" s="14" t="s">
        <v>83</v>
      </c>
      <c r="AW186" s="14" t="s">
        <v>30</v>
      </c>
      <c r="AX186" s="14" t="s">
        <v>81</v>
      </c>
      <c r="AY186" s="256" t="s">
        <v>139</v>
      </c>
    </row>
    <row r="187" s="12" customFormat="1" ht="22.8" customHeight="1">
      <c r="A187" s="12"/>
      <c r="B187" s="202"/>
      <c r="C187" s="203"/>
      <c r="D187" s="204" t="s">
        <v>72</v>
      </c>
      <c r="E187" s="216" t="s">
        <v>223</v>
      </c>
      <c r="F187" s="216" t="s">
        <v>224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SUM(P188:P198)</f>
        <v>0</v>
      </c>
      <c r="Q187" s="210"/>
      <c r="R187" s="211">
        <f>SUM(R188:R198)</f>
        <v>0</v>
      </c>
      <c r="S187" s="210"/>
      <c r="T187" s="212">
        <f>SUM(T188:T198)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81</v>
      </c>
      <c r="AT187" s="214" t="s">
        <v>72</v>
      </c>
      <c r="AU187" s="214" t="s">
        <v>81</v>
      </c>
      <c r="AY187" s="213" t="s">
        <v>139</v>
      </c>
      <c r="BK187" s="215">
        <f>SUM(BK188:BK198)</f>
        <v>0</v>
      </c>
    </row>
    <row r="188" s="2" customFormat="1" ht="24.15" customHeight="1">
      <c r="A188" s="38"/>
      <c r="B188" s="39"/>
      <c r="C188" s="218" t="s">
        <v>225</v>
      </c>
      <c r="D188" s="218" t="s">
        <v>144</v>
      </c>
      <c r="E188" s="219" t="s">
        <v>226</v>
      </c>
      <c r="F188" s="220" t="s">
        <v>227</v>
      </c>
      <c r="G188" s="221" t="s">
        <v>147</v>
      </c>
      <c r="H188" s="222">
        <v>331.07999999999998</v>
      </c>
      <c r="I188" s="223"/>
      <c r="J188" s="224">
        <f>ROUND(I188*H188,2)</f>
        <v>0</v>
      </c>
      <c r="K188" s="220" t="s">
        <v>148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149</v>
      </c>
      <c r="AT188" s="229" t="s">
        <v>144</v>
      </c>
      <c r="AU188" s="229" t="s">
        <v>83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149</v>
      </c>
      <c r="BM188" s="229" t="s">
        <v>228</v>
      </c>
    </row>
    <row r="189" s="2" customFormat="1">
      <c r="A189" s="38"/>
      <c r="B189" s="39"/>
      <c r="C189" s="40"/>
      <c r="D189" s="231" t="s">
        <v>152</v>
      </c>
      <c r="E189" s="40"/>
      <c r="F189" s="232" t="s">
        <v>229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152</v>
      </c>
      <c r="AU189" s="17" t="s">
        <v>83</v>
      </c>
    </row>
    <row r="190" s="14" customFormat="1">
      <c r="A190" s="14"/>
      <c r="B190" s="246"/>
      <c r="C190" s="247"/>
      <c r="D190" s="231" t="s">
        <v>154</v>
      </c>
      <c r="E190" s="248" t="s">
        <v>1</v>
      </c>
      <c r="F190" s="249" t="s">
        <v>230</v>
      </c>
      <c r="G190" s="247"/>
      <c r="H190" s="250">
        <v>158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154</v>
      </c>
      <c r="AU190" s="256" t="s">
        <v>83</v>
      </c>
      <c r="AV190" s="14" t="s">
        <v>83</v>
      </c>
      <c r="AW190" s="14" t="s">
        <v>30</v>
      </c>
      <c r="AX190" s="14" t="s">
        <v>73</v>
      </c>
      <c r="AY190" s="256" t="s">
        <v>139</v>
      </c>
    </row>
    <row r="191" s="14" customFormat="1">
      <c r="A191" s="14"/>
      <c r="B191" s="246"/>
      <c r="C191" s="247"/>
      <c r="D191" s="231" t="s">
        <v>154</v>
      </c>
      <c r="E191" s="248" t="s">
        <v>1</v>
      </c>
      <c r="F191" s="249" t="s">
        <v>231</v>
      </c>
      <c r="G191" s="247"/>
      <c r="H191" s="250">
        <v>140.08000000000001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154</v>
      </c>
      <c r="AU191" s="256" t="s">
        <v>83</v>
      </c>
      <c r="AV191" s="14" t="s">
        <v>83</v>
      </c>
      <c r="AW191" s="14" t="s">
        <v>30</v>
      </c>
      <c r="AX191" s="14" t="s">
        <v>73</v>
      </c>
      <c r="AY191" s="256" t="s">
        <v>139</v>
      </c>
    </row>
    <row r="192" s="14" customFormat="1">
      <c r="A192" s="14"/>
      <c r="B192" s="246"/>
      <c r="C192" s="247"/>
      <c r="D192" s="231" t="s">
        <v>154</v>
      </c>
      <c r="E192" s="248" t="s">
        <v>1</v>
      </c>
      <c r="F192" s="249" t="s">
        <v>232</v>
      </c>
      <c r="G192" s="247"/>
      <c r="H192" s="250">
        <v>33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154</v>
      </c>
      <c r="AU192" s="256" t="s">
        <v>83</v>
      </c>
      <c r="AV192" s="14" t="s">
        <v>83</v>
      </c>
      <c r="AW192" s="14" t="s">
        <v>30</v>
      </c>
      <c r="AX192" s="14" t="s">
        <v>73</v>
      </c>
      <c r="AY192" s="256" t="s">
        <v>139</v>
      </c>
    </row>
    <row r="193" s="2" customFormat="1" ht="24.15" customHeight="1">
      <c r="A193" s="38"/>
      <c r="B193" s="39"/>
      <c r="C193" s="218" t="s">
        <v>233</v>
      </c>
      <c r="D193" s="218" t="s">
        <v>144</v>
      </c>
      <c r="E193" s="219" t="s">
        <v>234</v>
      </c>
      <c r="F193" s="220" t="s">
        <v>235</v>
      </c>
      <c r="G193" s="221" t="s">
        <v>147</v>
      </c>
      <c r="H193" s="222">
        <v>662.15999999999997</v>
      </c>
      <c r="I193" s="223"/>
      <c r="J193" s="224">
        <f>ROUND(I193*H193,2)</f>
        <v>0</v>
      </c>
      <c r="K193" s="220" t="s">
        <v>148</v>
      </c>
      <c r="L193" s="44"/>
      <c r="M193" s="225" t="s">
        <v>1</v>
      </c>
      <c r="N193" s="226" t="s">
        <v>38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149</v>
      </c>
      <c r="AT193" s="229" t="s">
        <v>144</v>
      </c>
      <c r="AU193" s="229" t="s">
        <v>83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149</v>
      </c>
      <c r="BM193" s="229" t="s">
        <v>236</v>
      </c>
    </row>
    <row r="194" s="2" customFormat="1">
      <c r="A194" s="38"/>
      <c r="B194" s="39"/>
      <c r="C194" s="40"/>
      <c r="D194" s="231" t="s">
        <v>152</v>
      </c>
      <c r="E194" s="40"/>
      <c r="F194" s="232" t="s">
        <v>237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152</v>
      </c>
      <c r="AU194" s="17" t="s">
        <v>83</v>
      </c>
    </row>
    <row r="195" s="14" customFormat="1">
      <c r="A195" s="14"/>
      <c r="B195" s="246"/>
      <c r="C195" s="247"/>
      <c r="D195" s="231" t="s">
        <v>154</v>
      </c>
      <c r="E195" s="248" t="s">
        <v>1</v>
      </c>
      <c r="F195" s="249" t="s">
        <v>238</v>
      </c>
      <c r="G195" s="247"/>
      <c r="H195" s="250">
        <v>662.15999999999997</v>
      </c>
      <c r="I195" s="251"/>
      <c r="J195" s="247"/>
      <c r="K195" s="247"/>
      <c r="L195" s="252"/>
      <c r="M195" s="253"/>
      <c r="N195" s="254"/>
      <c r="O195" s="254"/>
      <c r="P195" s="254"/>
      <c r="Q195" s="254"/>
      <c r="R195" s="254"/>
      <c r="S195" s="254"/>
      <c r="T195" s="255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6" t="s">
        <v>154</v>
      </c>
      <c r="AU195" s="256" t="s">
        <v>83</v>
      </c>
      <c r="AV195" s="14" t="s">
        <v>83</v>
      </c>
      <c r="AW195" s="14" t="s">
        <v>30</v>
      </c>
      <c r="AX195" s="14" t="s">
        <v>73</v>
      </c>
      <c r="AY195" s="256" t="s">
        <v>139</v>
      </c>
    </row>
    <row r="196" s="2" customFormat="1" ht="24.15" customHeight="1">
      <c r="A196" s="38"/>
      <c r="B196" s="39"/>
      <c r="C196" s="218" t="s">
        <v>239</v>
      </c>
      <c r="D196" s="218" t="s">
        <v>144</v>
      </c>
      <c r="E196" s="219" t="s">
        <v>240</v>
      </c>
      <c r="F196" s="220" t="s">
        <v>241</v>
      </c>
      <c r="G196" s="221" t="s">
        <v>147</v>
      </c>
      <c r="H196" s="222">
        <v>331.07999999999998</v>
      </c>
      <c r="I196" s="223"/>
      <c r="J196" s="224">
        <f>ROUND(I196*H196,2)</f>
        <v>0</v>
      </c>
      <c r="K196" s="220" t="s">
        <v>148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149</v>
      </c>
      <c r="AT196" s="229" t="s">
        <v>144</v>
      </c>
      <c r="AU196" s="229" t="s">
        <v>83</v>
      </c>
      <c r="AY196" s="17" t="s">
        <v>139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149</v>
      </c>
      <c r="BM196" s="229" t="s">
        <v>242</v>
      </c>
    </row>
    <row r="197" s="2" customFormat="1">
      <c r="A197" s="38"/>
      <c r="B197" s="39"/>
      <c r="C197" s="40"/>
      <c r="D197" s="231" t="s">
        <v>152</v>
      </c>
      <c r="E197" s="40"/>
      <c r="F197" s="232" t="s">
        <v>243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152</v>
      </c>
      <c r="AU197" s="17" t="s">
        <v>83</v>
      </c>
    </row>
    <row r="198" s="14" customFormat="1">
      <c r="A198" s="14"/>
      <c r="B198" s="246"/>
      <c r="C198" s="247"/>
      <c r="D198" s="231" t="s">
        <v>154</v>
      </c>
      <c r="E198" s="248" t="s">
        <v>1</v>
      </c>
      <c r="F198" s="249" t="s">
        <v>244</v>
      </c>
      <c r="G198" s="247"/>
      <c r="H198" s="250">
        <v>331.07999999999998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154</v>
      </c>
      <c r="AU198" s="256" t="s">
        <v>83</v>
      </c>
      <c r="AV198" s="14" t="s">
        <v>83</v>
      </c>
      <c r="AW198" s="14" t="s">
        <v>30</v>
      </c>
      <c r="AX198" s="14" t="s">
        <v>73</v>
      </c>
      <c r="AY198" s="256" t="s">
        <v>139</v>
      </c>
    </row>
    <row r="199" s="12" customFormat="1" ht="22.8" customHeight="1">
      <c r="A199" s="12"/>
      <c r="B199" s="202"/>
      <c r="C199" s="203"/>
      <c r="D199" s="204" t="s">
        <v>72</v>
      </c>
      <c r="E199" s="216" t="s">
        <v>245</v>
      </c>
      <c r="F199" s="216" t="s">
        <v>246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SUM(P200:P201)</f>
        <v>0</v>
      </c>
      <c r="Q199" s="210"/>
      <c r="R199" s="211">
        <f>SUM(R200:R201)</f>
        <v>0</v>
      </c>
      <c r="S199" s="210"/>
      <c r="T199" s="212">
        <f>SUM(T200:T201)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81</v>
      </c>
      <c r="AT199" s="214" t="s">
        <v>72</v>
      </c>
      <c r="AU199" s="214" t="s">
        <v>81</v>
      </c>
      <c r="AY199" s="213" t="s">
        <v>139</v>
      </c>
      <c r="BK199" s="215">
        <f>SUM(BK200:BK201)</f>
        <v>0</v>
      </c>
    </row>
    <row r="200" s="2" customFormat="1" ht="14.4" customHeight="1">
      <c r="A200" s="38"/>
      <c r="B200" s="39"/>
      <c r="C200" s="218" t="s">
        <v>8</v>
      </c>
      <c r="D200" s="218" t="s">
        <v>144</v>
      </c>
      <c r="E200" s="219" t="s">
        <v>247</v>
      </c>
      <c r="F200" s="220" t="s">
        <v>248</v>
      </c>
      <c r="G200" s="221" t="s">
        <v>249</v>
      </c>
      <c r="H200" s="222">
        <v>4.7560000000000002</v>
      </c>
      <c r="I200" s="223"/>
      <c r="J200" s="224">
        <f>ROUND(I200*H200,2)</f>
        <v>0</v>
      </c>
      <c r="K200" s="220" t="s">
        <v>148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149</v>
      </c>
      <c r="AT200" s="229" t="s">
        <v>144</v>
      </c>
      <c r="AU200" s="229" t="s">
        <v>83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149</v>
      </c>
      <c r="BM200" s="229" t="s">
        <v>250</v>
      </c>
    </row>
    <row r="201" s="2" customFormat="1">
      <c r="A201" s="38"/>
      <c r="B201" s="39"/>
      <c r="C201" s="40"/>
      <c r="D201" s="231" t="s">
        <v>152</v>
      </c>
      <c r="E201" s="40"/>
      <c r="F201" s="232" t="s">
        <v>251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152</v>
      </c>
      <c r="AU201" s="17" t="s">
        <v>83</v>
      </c>
    </row>
    <row r="202" s="12" customFormat="1" ht="25.92" customHeight="1">
      <c r="A202" s="12"/>
      <c r="B202" s="202"/>
      <c r="C202" s="203"/>
      <c r="D202" s="204" t="s">
        <v>72</v>
      </c>
      <c r="E202" s="205" t="s">
        <v>252</v>
      </c>
      <c r="F202" s="205" t="s">
        <v>252</v>
      </c>
      <c r="G202" s="203"/>
      <c r="H202" s="203"/>
      <c r="I202" s="206"/>
      <c r="J202" s="207">
        <f>BK202</f>
        <v>0</v>
      </c>
      <c r="K202" s="203"/>
      <c r="L202" s="208"/>
      <c r="M202" s="209"/>
      <c r="N202" s="210"/>
      <c r="O202" s="210"/>
      <c r="P202" s="211">
        <f>P203+P227+P239+P242+P284+P303+P376+P385+P394+P410+P419+P436</f>
        <v>0</v>
      </c>
      <c r="Q202" s="210"/>
      <c r="R202" s="211">
        <f>R203+R227+R239+R242+R284+R303+R376+R385+R394+R410+R419+R436</f>
        <v>13.936799480000003</v>
      </c>
      <c r="S202" s="210"/>
      <c r="T202" s="212">
        <f>T203+T227+T239+T242+T284+T303+T376+T385+T394+T410+T419+T436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3" t="s">
        <v>83</v>
      </c>
      <c r="AT202" s="214" t="s">
        <v>72</v>
      </c>
      <c r="AU202" s="214" t="s">
        <v>73</v>
      </c>
      <c r="AY202" s="213" t="s">
        <v>139</v>
      </c>
      <c r="BK202" s="215">
        <f>BK203+BK227+BK239+BK242+BK284+BK303+BK376+BK385+BK394+BK410+BK419+BK436</f>
        <v>0</v>
      </c>
    </row>
    <row r="203" s="12" customFormat="1" ht="22.8" customHeight="1">
      <c r="A203" s="12"/>
      <c r="B203" s="202"/>
      <c r="C203" s="203"/>
      <c r="D203" s="204" t="s">
        <v>72</v>
      </c>
      <c r="E203" s="216" t="s">
        <v>253</v>
      </c>
      <c r="F203" s="216" t="s">
        <v>254</v>
      </c>
      <c r="G203" s="203"/>
      <c r="H203" s="203"/>
      <c r="I203" s="206"/>
      <c r="J203" s="217">
        <f>BK203</f>
        <v>0</v>
      </c>
      <c r="K203" s="203"/>
      <c r="L203" s="208"/>
      <c r="M203" s="209"/>
      <c r="N203" s="210"/>
      <c r="O203" s="210"/>
      <c r="P203" s="211">
        <f>P204+SUM(P205:P210)</f>
        <v>0</v>
      </c>
      <c r="Q203" s="210"/>
      <c r="R203" s="211">
        <f>R204+SUM(R205:R210)</f>
        <v>0.52354800000000001</v>
      </c>
      <c r="S203" s="210"/>
      <c r="T203" s="212">
        <f>T204+SUM(T205:T210)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83</v>
      </c>
      <c r="AT203" s="214" t="s">
        <v>72</v>
      </c>
      <c r="AU203" s="214" t="s">
        <v>81</v>
      </c>
      <c r="AY203" s="213" t="s">
        <v>139</v>
      </c>
      <c r="BK203" s="215">
        <f>BK204+SUM(BK205:BK210)</f>
        <v>0</v>
      </c>
    </row>
    <row r="204" s="2" customFormat="1" ht="24.15" customHeight="1">
      <c r="A204" s="38"/>
      <c r="B204" s="39"/>
      <c r="C204" s="218" t="s">
        <v>255</v>
      </c>
      <c r="D204" s="218" t="s">
        <v>144</v>
      </c>
      <c r="E204" s="219" t="s">
        <v>256</v>
      </c>
      <c r="F204" s="220" t="s">
        <v>257</v>
      </c>
      <c r="G204" s="221" t="s">
        <v>147</v>
      </c>
      <c r="H204" s="222">
        <v>3.6000000000000001</v>
      </c>
      <c r="I204" s="223"/>
      <c r="J204" s="224">
        <f>ROUND(I204*H204,2)</f>
        <v>0</v>
      </c>
      <c r="K204" s="220" t="s">
        <v>148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0.0045100000000000001</v>
      </c>
      <c r="R204" s="227">
        <f>Q204*H204</f>
        <v>0.016236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255</v>
      </c>
      <c r="AT204" s="229" t="s">
        <v>144</v>
      </c>
      <c r="AU204" s="229" t="s">
        <v>83</v>
      </c>
      <c r="AY204" s="17" t="s">
        <v>139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255</v>
      </c>
      <c r="BM204" s="229" t="s">
        <v>258</v>
      </c>
    </row>
    <row r="205" s="2" customFormat="1">
      <c r="A205" s="38"/>
      <c r="B205" s="39"/>
      <c r="C205" s="40"/>
      <c r="D205" s="231" t="s">
        <v>152</v>
      </c>
      <c r="E205" s="40"/>
      <c r="F205" s="232" t="s">
        <v>259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152</v>
      </c>
      <c r="AU205" s="17" t="s">
        <v>83</v>
      </c>
    </row>
    <row r="206" s="14" customFormat="1">
      <c r="A206" s="14"/>
      <c r="B206" s="246"/>
      <c r="C206" s="247"/>
      <c r="D206" s="231" t="s">
        <v>154</v>
      </c>
      <c r="E206" s="248" t="s">
        <v>1</v>
      </c>
      <c r="F206" s="249" t="s">
        <v>260</v>
      </c>
      <c r="G206" s="247"/>
      <c r="H206" s="250">
        <v>3.6000000000000001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154</v>
      </c>
      <c r="AU206" s="256" t="s">
        <v>83</v>
      </c>
      <c r="AV206" s="14" t="s">
        <v>83</v>
      </c>
      <c r="AW206" s="14" t="s">
        <v>30</v>
      </c>
      <c r="AX206" s="14" t="s">
        <v>73</v>
      </c>
      <c r="AY206" s="256" t="s">
        <v>139</v>
      </c>
    </row>
    <row r="207" s="15" customFormat="1">
      <c r="A207" s="15"/>
      <c r="B207" s="257"/>
      <c r="C207" s="258"/>
      <c r="D207" s="231" t="s">
        <v>154</v>
      </c>
      <c r="E207" s="259" t="s">
        <v>1</v>
      </c>
      <c r="F207" s="260" t="s">
        <v>159</v>
      </c>
      <c r="G207" s="258"/>
      <c r="H207" s="261">
        <v>3.6000000000000001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7" t="s">
        <v>154</v>
      </c>
      <c r="AU207" s="267" t="s">
        <v>83</v>
      </c>
      <c r="AV207" s="15" t="s">
        <v>149</v>
      </c>
      <c r="AW207" s="15" t="s">
        <v>30</v>
      </c>
      <c r="AX207" s="15" t="s">
        <v>81</v>
      </c>
      <c r="AY207" s="267" t="s">
        <v>139</v>
      </c>
    </row>
    <row r="208" s="2" customFormat="1" ht="24.15" customHeight="1">
      <c r="A208" s="38"/>
      <c r="B208" s="39"/>
      <c r="C208" s="218" t="s">
        <v>261</v>
      </c>
      <c r="D208" s="218" t="s">
        <v>144</v>
      </c>
      <c r="E208" s="219" t="s">
        <v>262</v>
      </c>
      <c r="F208" s="220" t="s">
        <v>263</v>
      </c>
      <c r="G208" s="221" t="s">
        <v>249</v>
      </c>
      <c r="H208" s="222">
        <v>0.52400000000000002</v>
      </c>
      <c r="I208" s="223"/>
      <c r="J208" s="224">
        <f>ROUND(I208*H208,2)</f>
        <v>0</v>
      </c>
      <c r="K208" s="220" t="s">
        <v>148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255</v>
      </c>
      <c r="AT208" s="229" t="s">
        <v>144</v>
      </c>
      <c r="AU208" s="229" t="s">
        <v>83</v>
      </c>
      <c r="AY208" s="17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255</v>
      </c>
      <c r="BM208" s="229" t="s">
        <v>264</v>
      </c>
    </row>
    <row r="209" s="2" customFormat="1">
      <c r="A209" s="38"/>
      <c r="B209" s="39"/>
      <c r="C209" s="40"/>
      <c r="D209" s="231" t="s">
        <v>152</v>
      </c>
      <c r="E209" s="40"/>
      <c r="F209" s="232" t="s">
        <v>265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152</v>
      </c>
      <c r="AU209" s="17" t="s">
        <v>83</v>
      </c>
    </row>
    <row r="210" s="12" customFormat="1" ht="20.88" customHeight="1">
      <c r="A210" s="12"/>
      <c r="B210" s="202"/>
      <c r="C210" s="203"/>
      <c r="D210" s="204" t="s">
        <v>72</v>
      </c>
      <c r="E210" s="216" t="s">
        <v>266</v>
      </c>
      <c r="F210" s="216" t="s">
        <v>267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SUM(P211:P226)</f>
        <v>0</v>
      </c>
      <c r="Q210" s="210"/>
      <c r="R210" s="211">
        <f>SUM(R211:R226)</f>
        <v>0.50731199999999999</v>
      </c>
      <c r="S210" s="210"/>
      <c r="T210" s="212">
        <f>SUM(T211:T226)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83</v>
      </c>
      <c r="AT210" s="214" t="s">
        <v>72</v>
      </c>
      <c r="AU210" s="214" t="s">
        <v>83</v>
      </c>
      <c r="AY210" s="213" t="s">
        <v>139</v>
      </c>
      <c r="BK210" s="215">
        <f>SUM(BK211:BK226)</f>
        <v>0</v>
      </c>
    </row>
    <row r="211" s="2" customFormat="1" ht="37.8" customHeight="1">
      <c r="A211" s="38"/>
      <c r="B211" s="39"/>
      <c r="C211" s="218" t="s">
        <v>268</v>
      </c>
      <c r="D211" s="218" t="s">
        <v>144</v>
      </c>
      <c r="E211" s="219" t="s">
        <v>269</v>
      </c>
      <c r="F211" s="220" t="s">
        <v>270</v>
      </c>
      <c r="G211" s="221" t="s">
        <v>147</v>
      </c>
      <c r="H211" s="222">
        <v>60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0.0077999999999999996</v>
      </c>
      <c r="R211" s="227">
        <f>Q211*H211</f>
        <v>0.46799999999999997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255</v>
      </c>
      <c r="AT211" s="229" t="s">
        <v>144</v>
      </c>
      <c r="AU211" s="229" t="s">
        <v>150</v>
      </c>
      <c r="AY211" s="17" t="s">
        <v>139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255</v>
      </c>
      <c r="BM211" s="229" t="s">
        <v>271</v>
      </c>
    </row>
    <row r="212" s="2" customFormat="1">
      <c r="A212" s="38"/>
      <c r="B212" s="39"/>
      <c r="C212" s="40"/>
      <c r="D212" s="231" t="s">
        <v>152</v>
      </c>
      <c r="E212" s="40"/>
      <c r="F212" s="232" t="s">
        <v>272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152</v>
      </c>
      <c r="AU212" s="17" t="s">
        <v>150</v>
      </c>
    </row>
    <row r="213" s="2" customFormat="1">
      <c r="A213" s="38"/>
      <c r="B213" s="39"/>
      <c r="C213" s="40"/>
      <c r="D213" s="231" t="s">
        <v>273</v>
      </c>
      <c r="E213" s="40"/>
      <c r="F213" s="278" t="s">
        <v>274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273</v>
      </c>
      <c r="AU213" s="17" t="s">
        <v>150</v>
      </c>
    </row>
    <row r="214" s="14" customFormat="1">
      <c r="A214" s="14"/>
      <c r="B214" s="246"/>
      <c r="C214" s="247"/>
      <c r="D214" s="231" t="s">
        <v>154</v>
      </c>
      <c r="E214" s="248" t="s">
        <v>1</v>
      </c>
      <c r="F214" s="249" t="s">
        <v>275</v>
      </c>
      <c r="G214" s="247"/>
      <c r="H214" s="250">
        <v>60</v>
      </c>
      <c r="I214" s="251"/>
      <c r="J214" s="247"/>
      <c r="K214" s="247"/>
      <c r="L214" s="252"/>
      <c r="M214" s="253"/>
      <c r="N214" s="254"/>
      <c r="O214" s="254"/>
      <c r="P214" s="254"/>
      <c r="Q214" s="254"/>
      <c r="R214" s="254"/>
      <c r="S214" s="254"/>
      <c r="T214" s="25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6" t="s">
        <v>154</v>
      </c>
      <c r="AU214" s="256" t="s">
        <v>150</v>
      </c>
      <c r="AV214" s="14" t="s">
        <v>83</v>
      </c>
      <c r="AW214" s="14" t="s">
        <v>30</v>
      </c>
      <c r="AX214" s="14" t="s">
        <v>73</v>
      </c>
      <c r="AY214" s="256" t="s">
        <v>139</v>
      </c>
    </row>
    <row r="215" s="15" customFormat="1">
      <c r="A215" s="15"/>
      <c r="B215" s="257"/>
      <c r="C215" s="258"/>
      <c r="D215" s="231" t="s">
        <v>154</v>
      </c>
      <c r="E215" s="259" t="s">
        <v>1</v>
      </c>
      <c r="F215" s="260" t="s">
        <v>159</v>
      </c>
      <c r="G215" s="258"/>
      <c r="H215" s="261">
        <v>60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154</v>
      </c>
      <c r="AU215" s="267" t="s">
        <v>150</v>
      </c>
      <c r="AV215" s="15" t="s">
        <v>149</v>
      </c>
      <c r="AW215" s="15" t="s">
        <v>30</v>
      </c>
      <c r="AX215" s="15" t="s">
        <v>81</v>
      </c>
      <c r="AY215" s="267" t="s">
        <v>139</v>
      </c>
    </row>
    <row r="216" s="2" customFormat="1" ht="37.8" customHeight="1">
      <c r="A216" s="38"/>
      <c r="B216" s="39"/>
      <c r="C216" s="218" t="s">
        <v>276</v>
      </c>
      <c r="D216" s="218" t="s">
        <v>144</v>
      </c>
      <c r="E216" s="219" t="s">
        <v>277</v>
      </c>
      <c r="F216" s="220" t="s">
        <v>278</v>
      </c>
      <c r="G216" s="221" t="s">
        <v>172</v>
      </c>
      <c r="H216" s="222">
        <v>9.5999999999999996</v>
      </c>
      <c r="I216" s="223"/>
      <c r="J216" s="224">
        <f>ROUND(I216*H216,2)</f>
        <v>0</v>
      </c>
      <c r="K216" s="220" t="s">
        <v>148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0.00059999999999999995</v>
      </c>
      <c r="R216" s="227">
        <f>Q216*H216</f>
        <v>0.0057599999999999995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255</v>
      </c>
      <c r="AT216" s="229" t="s">
        <v>144</v>
      </c>
      <c r="AU216" s="229" t="s">
        <v>150</v>
      </c>
      <c r="AY216" s="17" t="s">
        <v>139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255</v>
      </c>
      <c r="BM216" s="229" t="s">
        <v>279</v>
      </c>
    </row>
    <row r="217" s="2" customFormat="1">
      <c r="A217" s="38"/>
      <c r="B217" s="39"/>
      <c r="C217" s="40"/>
      <c r="D217" s="231" t="s">
        <v>152</v>
      </c>
      <c r="E217" s="40"/>
      <c r="F217" s="232" t="s">
        <v>280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152</v>
      </c>
      <c r="AU217" s="17" t="s">
        <v>150</v>
      </c>
    </row>
    <row r="218" s="14" customFormat="1">
      <c r="A218" s="14"/>
      <c r="B218" s="246"/>
      <c r="C218" s="247"/>
      <c r="D218" s="231" t="s">
        <v>154</v>
      </c>
      <c r="E218" s="248" t="s">
        <v>1</v>
      </c>
      <c r="F218" s="249" t="s">
        <v>281</v>
      </c>
      <c r="G218" s="247"/>
      <c r="H218" s="250">
        <v>9.5999999999999996</v>
      </c>
      <c r="I218" s="251"/>
      <c r="J218" s="247"/>
      <c r="K218" s="247"/>
      <c r="L218" s="252"/>
      <c r="M218" s="253"/>
      <c r="N218" s="254"/>
      <c r="O218" s="254"/>
      <c r="P218" s="254"/>
      <c r="Q218" s="254"/>
      <c r="R218" s="254"/>
      <c r="S218" s="254"/>
      <c r="T218" s="25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6" t="s">
        <v>154</v>
      </c>
      <c r="AU218" s="256" t="s">
        <v>150</v>
      </c>
      <c r="AV218" s="14" t="s">
        <v>83</v>
      </c>
      <c r="AW218" s="14" t="s">
        <v>30</v>
      </c>
      <c r="AX218" s="14" t="s">
        <v>81</v>
      </c>
      <c r="AY218" s="256" t="s">
        <v>139</v>
      </c>
    </row>
    <row r="219" s="2" customFormat="1" ht="37.8" customHeight="1">
      <c r="A219" s="38"/>
      <c r="B219" s="39"/>
      <c r="C219" s="218" t="s">
        <v>282</v>
      </c>
      <c r="D219" s="218" t="s">
        <v>144</v>
      </c>
      <c r="E219" s="219" t="s">
        <v>283</v>
      </c>
      <c r="F219" s="220" t="s">
        <v>284</v>
      </c>
      <c r="G219" s="221" t="s">
        <v>172</v>
      </c>
      <c r="H219" s="222">
        <v>12</v>
      </c>
      <c r="I219" s="223"/>
      <c r="J219" s="224">
        <f>ROUND(I219*H219,2)</f>
        <v>0</v>
      </c>
      <c r="K219" s="220" t="s">
        <v>1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0.0015</v>
      </c>
      <c r="R219" s="227">
        <f>Q219*H219</f>
        <v>0.018000000000000002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255</v>
      </c>
      <c r="AT219" s="229" t="s">
        <v>144</v>
      </c>
      <c r="AU219" s="229" t="s">
        <v>150</v>
      </c>
      <c r="AY219" s="17" t="s">
        <v>139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255</v>
      </c>
      <c r="BM219" s="229" t="s">
        <v>285</v>
      </c>
    </row>
    <row r="220" s="2" customFormat="1">
      <c r="A220" s="38"/>
      <c r="B220" s="39"/>
      <c r="C220" s="40"/>
      <c r="D220" s="231" t="s">
        <v>152</v>
      </c>
      <c r="E220" s="40"/>
      <c r="F220" s="232" t="s">
        <v>286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152</v>
      </c>
      <c r="AU220" s="17" t="s">
        <v>150</v>
      </c>
    </row>
    <row r="221" s="14" customFormat="1">
      <c r="A221" s="14"/>
      <c r="B221" s="246"/>
      <c r="C221" s="247"/>
      <c r="D221" s="231" t="s">
        <v>154</v>
      </c>
      <c r="E221" s="248" t="s">
        <v>1</v>
      </c>
      <c r="F221" s="249" t="s">
        <v>287</v>
      </c>
      <c r="G221" s="247"/>
      <c r="H221" s="250">
        <v>12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154</v>
      </c>
      <c r="AU221" s="256" t="s">
        <v>150</v>
      </c>
      <c r="AV221" s="14" t="s">
        <v>83</v>
      </c>
      <c r="AW221" s="14" t="s">
        <v>30</v>
      </c>
      <c r="AX221" s="14" t="s">
        <v>81</v>
      </c>
      <c r="AY221" s="256" t="s">
        <v>139</v>
      </c>
    </row>
    <row r="222" s="2" customFormat="1" ht="24.15" customHeight="1">
      <c r="A222" s="38"/>
      <c r="B222" s="39"/>
      <c r="C222" s="218" t="s">
        <v>7</v>
      </c>
      <c r="D222" s="218" t="s">
        <v>144</v>
      </c>
      <c r="E222" s="219" t="s">
        <v>288</v>
      </c>
      <c r="F222" s="220" t="s">
        <v>289</v>
      </c>
      <c r="G222" s="221" t="s">
        <v>172</v>
      </c>
      <c r="H222" s="222">
        <v>9.5999999999999996</v>
      </c>
      <c r="I222" s="223"/>
      <c r="J222" s="224">
        <f>ROUND(I222*H222,2)</f>
        <v>0</v>
      </c>
      <c r="K222" s="220" t="s">
        <v>148</v>
      </c>
      <c r="L222" s="44"/>
      <c r="M222" s="225" t="s">
        <v>1</v>
      </c>
      <c r="N222" s="226" t="s">
        <v>38</v>
      </c>
      <c r="O222" s="91"/>
      <c r="P222" s="227">
        <f>O222*H222</f>
        <v>0</v>
      </c>
      <c r="Q222" s="227">
        <v>0.0016199999999999999</v>
      </c>
      <c r="R222" s="227">
        <f>Q222*H222</f>
        <v>0.015551999999999998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255</v>
      </c>
      <c r="AT222" s="229" t="s">
        <v>144</v>
      </c>
      <c r="AU222" s="229" t="s">
        <v>150</v>
      </c>
      <c r="AY222" s="17" t="s">
        <v>139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81</v>
      </c>
      <c r="BK222" s="230">
        <f>ROUND(I222*H222,2)</f>
        <v>0</v>
      </c>
      <c r="BL222" s="17" t="s">
        <v>255</v>
      </c>
      <c r="BM222" s="229" t="s">
        <v>290</v>
      </c>
    </row>
    <row r="223" s="2" customFormat="1">
      <c r="A223" s="38"/>
      <c r="B223" s="39"/>
      <c r="C223" s="40"/>
      <c r="D223" s="231" t="s">
        <v>152</v>
      </c>
      <c r="E223" s="40"/>
      <c r="F223" s="232" t="s">
        <v>291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152</v>
      </c>
      <c r="AU223" s="17" t="s">
        <v>150</v>
      </c>
    </row>
    <row r="224" s="14" customFormat="1">
      <c r="A224" s="14"/>
      <c r="B224" s="246"/>
      <c r="C224" s="247"/>
      <c r="D224" s="231" t="s">
        <v>154</v>
      </c>
      <c r="E224" s="248" t="s">
        <v>1</v>
      </c>
      <c r="F224" s="249" t="s">
        <v>292</v>
      </c>
      <c r="G224" s="247"/>
      <c r="H224" s="250">
        <v>9.5999999999999996</v>
      </c>
      <c r="I224" s="251"/>
      <c r="J224" s="247"/>
      <c r="K224" s="247"/>
      <c r="L224" s="252"/>
      <c r="M224" s="253"/>
      <c r="N224" s="254"/>
      <c r="O224" s="254"/>
      <c r="P224" s="254"/>
      <c r="Q224" s="254"/>
      <c r="R224" s="254"/>
      <c r="S224" s="254"/>
      <c r="T224" s="25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6" t="s">
        <v>154</v>
      </c>
      <c r="AU224" s="256" t="s">
        <v>150</v>
      </c>
      <c r="AV224" s="14" t="s">
        <v>83</v>
      </c>
      <c r="AW224" s="14" t="s">
        <v>30</v>
      </c>
      <c r="AX224" s="14" t="s">
        <v>81</v>
      </c>
      <c r="AY224" s="256" t="s">
        <v>139</v>
      </c>
    </row>
    <row r="225" s="2" customFormat="1" ht="24.15" customHeight="1">
      <c r="A225" s="38"/>
      <c r="B225" s="39"/>
      <c r="C225" s="218" t="s">
        <v>293</v>
      </c>
      <c r="D225" s="218" t="s">
        <v>144</v>
      </c>
      <c r="E225" s="219" t="s">
        <v>294</v>
      </c>
      <c r="F225" s="220" t="s">
        <v>295</v>
      </c>
      <c r="G225" s="221" t="s">
        <v>249</v>
      </c>
      <c r="H225" s="222">
        <v>0.50700000000000001</v>
      </c>
      <c r="I225" s="223"/>
      <c r="J225" s="224">
        <f>ROUND(I225*H225,2)</f>
        <v>0</v>
      </c>
      <c r="K225" s="220" t="s">
        <v>148</v>
      </c>
      <c r="L225" s="44"/>
      <c r="M225" s="225" t="s">
        <v>1</v>
      </c>
      <c r="N225" s="226" t="s">
        <v>38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255</v>
      </c>
      <c r="AT225" s="229" t="s">
        <v>144</v>
      </c>
      <c r="AU225" s="229" t="s">
        <v>150</v>
      </c>
      <c r="AY225" s="17" t="s">
        <v>139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81</v>
      </c>
      <c r="BK225" s="230">
        <f>ROUND(I225*H225,2)</f>
        <v>0</v>
      </c>
      <c r="BL225" s="17" t="s">
        <v>255</v>
      </c>
      <c r="BM225" s="229" t="s">
        <v>296</v>
      </c>
    </row>
    <row r="226" s="2" customFormat="1">
      <c r="A226" s="38"/>
      <c r="B226" s="39"/>
      <c r="C226" s="40"/>
      <c r="D226" s="231" t="s">
        <v>152</v>
      </c>
      <c r="E226" s="40"/>
      <c r="F226" s="232" t="s">
        <v>297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152</v>
      </c>
      <c r="AU226" s="17" t="s">
        <v>150</v>
      </c>
    </row>
    <row r="227" s="12" customFormat="1" ht="22.8" customHeight="1">
      <c r="A227" s="12"/>
      <c r="B227" s="202"/>
      <c r="C227" s="203"/>
      <c r="D227" s="204" t="s">
        <v>72</v>
      </c>
      <c r="E227" s="216" t="s">
        <v>298</v>
      </c>
      <c r="F227" s="216" t="s">
        <v>299</v>
      </c>
      <c r="G227" s="203"/>
      <c r="H227" s="203"/>
      <c r="I227" s="206"/>
      <c r="J227" s="217">
        <f>BK227</f>
        <v>0</v>
      </c>
      <c r="K227" s="203"/>
      <c r="L227" s="208"/>
      <c r="M227" s="209"/>
      <c r="N227" s="210"/>
      <c r="O227" s="210"/>
      <c r="P227" s="211">
        <f>SUM(P228:P238)</f>
        <v>0</v>
      </c>
      <c r="Q227" s="210"/>
      <c r="R227" s="211">
        <f>SUM(R228:R238)</f>
        <v>1.4176305</v>
      </c>
      <c r="S227" s="210"/>
      <c r="T227" s="212">
        <f>SUM(T228:T238)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3" t="s">
        <v>83</v>
      </c>
      <c r="AT227" s="214" t="s">
        <v>72</v>
      </c>
      <c r="AU227" s="214" t="s">
        <v>81</v>
      </c>
      <c r="AY227" s="213" t="s">
        <v>139</v>
      </c>
      <c r="BK227" s="215">
        <f>SUM(BK228:BK238)</f>
        <v>0</v>
      </c>
    </row>
    <row r="228" s="2" customFormat="1" ht="24.15" customHeight="1">
      <c r="A228" s="38"/>
      <c r="B228" s="39"/>
      <c r="C228" s="218" t="s">
        <v>300</v>
      </c>
      <c r="D228" s="218" t="s">
        <v>144</v>
      </c>
      <c r="E228" s="219" t="s">
        <v>301</v>
      </c>
      <c r="F228" s="220" t="s">
        <v>302</v>
      </c>
      <c r="G228" s="221" t="s">
        <v>147</v>
      </c>
      <c r="H228" s="222">
        <v>279.17500000000001</v>
      </c>
      <c r="I228" s="223"/>
      <c r="J228" s="224">
        <f>ROUND(I228*H228,2)</f>
        <v>0</v>
      </c>
      <c r="K228" s="220" t="s">
        <v>148</v>
      </c>
      <c r="L228" s="44"/>
      <c r="M228" s="225" t="s">
        <v>1</v>
      </c>
      <c r="N228" s="226" t="s">
        <v>38</v>
      </c>
      <c r="O228" s="91"/>
      <c r="P228" s="227">
        <f>O228*H228</f>
        <v>0</v>
      </c>
      <c r="Q228" s="227">
        <v>0.00029999999999999997</v>
      </c>
      <c r="R228" s="227">
        <f>Q228*H228</f>
        <v>0.083752499999999994</v>
      </c>
      <c r="S228" s="227">
        <v>0</v>
      </c>
      <c r="T228" s="228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9" t="s">
        <v>255</v>
      </c>
      <c r="AT228" s="229" t="s">
        <v>144</v>
      </c>
      <c r="AU228" s="229" t="s">
        <v>83</v>
      </c>
      <c r="AY228" s="17" t="s">
        <v>139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7" t="s">
        <v>81</v>
      </c>
      <c r="BK228" s="230">
        <f>ROUND(I228*H228,2)</f>
        <v>0</v>
      </c>
      <c r="BL228" s="17" t="s">
        <v>255</v>
      </c>
      <c r="BM228" s="229" t="s">
        <v>303</v>
      </c>
    </row>
    <row r="229" s="2" customFormat="1">
      <c r="A229" s="38"/>
      <c r="B229" s="39"/>
      <c r="C229" s="40"/>
      <c r="D229" s="231" t="s">
        <v>152</v>
      </c>
      <c r="E229" s="40"/>
      <c r="F229" s="232" t="s">
        <v>304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152</v>
      </c>
      <c r="AU229" s="17" t="s">
        <v>83</v>
      </c>
    </row>
    <row r="230" s="15" customFormat="1">
      <c r="A230" s="15"/>
      <c r="B230" s="257"/>
      <c r="C230" s="258"/>
      <c r="D230" s="231" t="s">
        <v>154</v>
      </c>
      <c r="E230" s="259" t="s">
        <v>1</v>
      </c>
      <c r="F230" s="260" t="s">
        <v>159</v>
      </c>
      <c r="G230" s="258"/>
      <c r="H230" s="261">
        <v>279.17500000000001</v>
      </c>
      <c r="I230" s="262"/>
      <c r="J230" s="258"/>
      <c r="K230" s="258"/>
      <c r="L230" s="263"/>
      <c r="M230" s="264"/>
      <c r="N230" s="265"/>
      <c r="O230" s="265"/>
      <c r="P230" s="265"/>
      <c r="Q230" s="265"/>
      <c r="R230" s="265"/>
      <c r="S230" s="265"/>
      <c r="T230" s="266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67" t="s">
        <v>154</v>
      </c>
      <c r="AU230" s="267" t="s">
        <v>83</v>
      </c>
      <c r="AV230" s="15" t="s">
        <v>149</v>
      </c>
      <c r="AW230" s="15" t="s">
        <v>30</v>
      </c>
      <c r="AX230" s="15" t="s">
        <v>73</v>
      </c>
      <c r="AY230" s="267" t="s">
        <v>139</v>
      </c>
    </row>
    <row r="231" s="2" customFormat="1" ht="24.15" customHeight="1">
      <c r="A231" s="38"/>
      <c r="B231" s="39"/>
      <c r="C231" s="268" t="s">
        <v>305</v>
      </c>
      <c r="D231" s="268" t="s">
        <v>185</v>
      </c>
      <c r="E231" s="269" t="s">
        <v>306</v>
      </c>
      <c r="F231" s="270" t="s">
        <v>307</v>
      </c>
      <c r="G231" s="271" t="s">
        <v>147</v>
      </c>
      <c r="H231" s="272">
        <v>146.58000000000001</v>
      </c>
      <c r="I231" s="273"/>
      <c r="J231" s="274">
        <f>ROUND(I231*H231,2)</f>
        <v>0</v>
      </c>
      <c r="K231" s="270" t="s">
        <v>1</v>
      </c>
      <c r="L231" s="275"/>
      <c r="M231" s="276" t="s">
        <v>1</v>
      </c>
      <c r="N231" s="277" t="s">
        <v>38</v>
      </c>
      <c r="O231" s="91"/>
      <c r="P231" s="227">
        <f>O231*H231</f>
        <v>0</v>
      </c>
      <c r="Q231" s="227">
        <v>0.0035000000000000001</v>
      </c>
      <c r="R231" s="227">
        <f>Q231*H231</f>
        <v>0.5130300000000001</v>
      </c>
      <c r="S231" s="227">
        <v>0</v>
      </c>
      <c r="T231" s="228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9" t="s">
        <v>308</v>
      </c>
      <c r="AT231" s="229" t="s">
        <v>185</v>
      </c>
      <c r="AU231" s="229" t="s">
        <v>83</v>
      </c>
      <c r="AY231" s="17" t="s">
        <v>139</v>
      </c>
      <c r="BE231" s="230">
        <f>IF(N231="základní",J231,0)</f>
        <v>0</v>
      </c>
      <c r="BF231" s="230">
        <f>IF(N231="snížená",J231,0)</f>
        <v>0</v>
      </c>
      <c r="BG231" s="230">
        <f>IF(N231="zákl. přenesená",J231,0)</f>
        <v>0</v>
      </c>
      <c r="BH231" s="230">
        <f>IF(N231="sníž. přenesená",J231,0)</f>
        <v>0</v>
      </c>
      <c r="BI231" s="230">
        <f>IF(N231="nulová",J231,0)</f>
        <v>0</v>
      </c>
      <c r="BJ231" s="17" t="s">
        <v>81</v>
      </c>
      <c r="BK231" s="230">
        <f>ROUND(I231*H231,2)</f>
        <v>0</v>
      </c>
      <c r="BL231" s="17" t="s">
        <v>255</v>
      </c>
      <c r="BM231" s="229" t="s">
        <v>309</v>
      </c>
    </row>
    <row r="232" s="2" customFormat="1">
      <c r="A232" s="38"/>
      <c r="B232" s="39"/>
      <c r="C232" s="40"/>
      <c r="D232" s="231" t="s">
        <v>152</v>
      </c>
      <c r="E232" s="40"/>
      <c r="F232" s="232" t="s">
        <v>310</v>
      </c>
      <c r="G232" s="40"/>
      <c r="H232" s="40"/>
      <c r="I232" s="233"/>
      <c r="J232" s="40"/>
      <c r="K232" s="40"/>
      <c r="L232" s="44"/>
      <c r="M232" s="234"/>
      <c r="N232" s="235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152</v>
      </c>
      <c r="AU232" s="17" t="s">
        <v>83</v>
      </c>
    </row>
    <row r="233" s="14" customFormat="1">
      <c r="A233" s="14"/>
      <c r="B233" s="246"/>
      <c r="C233" s="247"/>
      <c r="D233" s="231" t="s">
        <v>154</v>
      </c>
      <c r="E233" s="248" t="s">
        <v>1</v>
      </c>
      <c r="F233" s="249" t="s">
        <v>311</v>
      </c>
      <c r="G233" s="247"/>
      <c r="H233" s="250">
        <v>146.58000000000001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154</v>
      </c>
      <c r="AU233" s="256" t="s">
        <v>83</v>
      </c>
      <c r="AV233" s="14" t="s">
        <v>83</v>
      </c>
      <c r="AW233" s="14" t="s">
        <v>30</v>
      </c>
      <c r="AX233" s="14" t="s">
        <v>81</v>
      </c>
      <c r="AY233" s="256" t="s">
        <v>139</v>
      </c>
    </row>
    <row r="234" s="2" customFormat="1" ht="24.15" customHeight="1">
      <c r="A234" s="38"/>
      <c r="B234" s="39"/>
      <c r="C234" s="268" t="s">
        <v>312</v>
      </c>
      <c r="D234" s="268" t="s">
        <v>185</v>
      </c>
      <c r="E234" s="269" t="s">
        <v>313</v>
      </c>
      <c r="F234" s="270" t="s">
        <v>314</v>
      </c>
      <c r="G234" s="271" t="s">
        <v>147</v>
      </c>
      <c r="H234" s="272">
        <v>146.58000000000001</v>
      </c>
      <c r="I234" s="273"/>
      <c r="J234" s="274">
        <f>ROUND(I234*H234,2)</f>
        <v>0</v>
      </c>
      <c r="K234" s="270" t="s">
        <v>148</v>
      </c>
      <c r="L234" s="275"/>
      <c r="M234" s="276" t="s">
        <v>1</v>
      </c>
      <c r="N234" s="277" t="s">
        <v>38</v>
      </c>
      <c r="O234" s="91"/>
      <c r="P234" s="227">
        <f>O234*H234</f>
        <v>0</v>
      </c>
      <c r="Q234" s="227">
        <v>0.0055999999999999999</v>
      </c>
      <c r="R234" s="227">
        <f>Q234*H234</f>
        <v>0.82084800000000002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308</v>
      </c>
      <c r="AT234" s="229" t="s">
        <v>185</v>
      </c>
      <c r="AU234" s="229" t="s">
        <v>83</v>
      </c>
      <c r="AY234" s="17" t="s">
        <v>139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81</v>
      </c>
      <c r="BK234" s="230">
        <f>ROUND(I234*H234,2)</f>
        <v>0</v>
      </c>
      <c r="BL234" s="17" t="s">
        <v>255</v>
      </c>
      <c r="BM234" s="229" t="s">
        <v>315</v>
      </c>
    </row>
    <row r="235" s="2" customFormat="1">
      <c r="A235" s="38"/>
      <c r="B235" s="39"/>
      <c r="C235" s="40"/>
      <c r="D235" s="231" t="s">
        <v>152</v>
      </c>
      <c r="E235" s="40"/>
      <c r="F235" s="232" t="s">
        <v>314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152</v>
      </c>
      <c r="AU235" s="17" t="s">
        <v>83</v>
      </c>
    </row>
    <row r="236" s="14" customFormat="1">
      <c r="A236" s="14"/>
      <c r="B236" s="246"/>
      <c r="C236" s="247"/>
      <c r="D236" s="231" t="s">
        <v>154</v>
      </c>
      <c r="E236" s="248" t="s">
        <v>1</v>
      </c>
      <c r="F236" s="249" t="s">
        <v>311</v>
      </c>
      <c r="G236" s="247"/>
      <c r="H236" s="250">
        <v>146.58000000000001</v>
      </c>
      <c r="I236" s="251"/>
      <c r="J236" s="247"/>
      <c r="K236" s="247"/>
      <c r="L236" s="252"/>
      <c r="M236" s="253"/>
      <c r="N236" s="254"/>
      <c r="O236" s="254"/>
      <c r="P236" s="254"/>
      <c r="Q236" s="254"/>
      <c r="R236" s="254"/>
      <c r="S236" s="254"/>
      <c r="T236" s="255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6" t="s">
        <v>154</v>
      </c>
      <c r="AU236" s="256" t="s">
        <v>83</v>
      </c>
      <c r="AV236" s="14" t="s">
        <v>83</v>
      </c>
      <c r="AW236" s="14" t="s">
        <v>30</v>
      </c>
      <c r="AX236" s="14" t="s">
        <v>81</v>
      </c>
      <c r="AY236" s="256" t="s">
        <v>139</v>
      </c>
    </row>
    <row r="237" s="2" customFormat="1" ht="24.15" customHeight="1">
      <c r="A237" s="38"/>
      <c r="B237" s="39"/>
      <c r="C237" s="218" t="s">
        <v>316</v>
      </c>
      <c r="D237" s="218" t="s">
        <v>144</v>
      </c>
      <c r="E237" s="219" t="s">
        <v>317</v>
      </c>
      <c r="F237" s="220" t="s">
        <v>318</v>
      </c>
      <c r="G237" s="221" t="s">
        <v>249</v>
      </c>
      <c r="H237" s="222">
        <v>1.4179999999999999</v>
      </c>
      <c r="I237" s="223"/>
      <c r="J237" s="224">
        <f>ROUND(I237*H237,2)</f>
        <v>0</v>
      </c>
      <c r="K237" s="220" t="s">
        <v>148</v>
      </c>
      <c r="L237" s="44"/>
      <c r="M237" s="225" t="s">
        <v>1</v>
      </c>
      <c r="N237" s="226" t="s">
        <v>38</v>
      </c>
      <c r="O237" s="91"/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9" t="s">
        <v>255</v>
      </c>
      <c r="AT237" s="229" t="s">
        <v>144</v>
      </c>
      <c r="AU237" s="229" t="s">
        <v>83</v>
      </c>
      <c r="AY237" s="17" t="s">
        <v>139</v>
      </c>
      <c r="BE237" s="230">
        <f>IF(N237="základní",J237,0)</f>
        <v>0</v>
      </c>
      <c r="BF237" s="230">
        <f>IF(N237="snížená",J237,0)</f>
        <v>0</v>
      </c>
      <c r="BG237" s="230">
        <f>IF(N237="zákl. přenesená",J237,0)</f>
        <v>0</v>
      </c>
      <c r="BH237" s="230">
        <f>IF(N237="sníž. přenesená",J237,0)</f>
        <v>0</v>
      </c>
      <c r="BI237" s="230">
        <f>IF(N237="nulová",J237,0)</f>
        <v>0</v>
      </c>
      <c r="BJ237" s="17" t="s">
        <v>81</v>
      </c>
      <c r="BK237" s="230">
        <f>ROUND(I237*H237,2)</f>
        <v>0</v>
      </c>
      <c r="BL237" s="17" t="s">
        <v>255</v>
      </c>
      <c r="BM237" s="229" t="s">
        <v>319</v>
      </c>
    </row>
    <row r="238" s="2" customFormat="1">
      <c r="A238" s="38"/>
      <c r="B238" s="39"/>
      <c r="C238" s="40"/>
      <c r="D238" s="231" t="s">
        <v>152</v>
      </c>
      <c r="E238" s="40"/>
      <c r="F238" s="232" t="s">
        <v>320</v>
      </c>
      <c r="G238" s="40"/>
      <c r="H238" s="40"/>
      <c r="I238" s="233"/>
      <c r="J238" s="40"/>
      <c r="K238" s="40"/>
      <c r="L238" s="44"/>
      <c r="M238" s="234"/>
      <c r="N238" s="235"/>
      <c r="O238" s="91"/>
      <c r="P238" s="91"/>
      <c r="Q238" s="91"/>
      <c r="R238" s="91"/>
      <c r="S238" s="91"/>
      <c r="T238" s="92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152</v>
      </c>
      <c r="AU238" s="17" t="s">
        <v>83</v>
      </c>
    </row>
    <row r="239" s="12" customFormat="1" ht="22.8" customHeight="1">
      <c r="A239" s="12"/>
      <c r="B239" s="202"/>
      <c r="C239" s="203"/>
      <c r="D239" s="204" t="s">
        <v>72</v>
      </c>
      <c r="E239" s="216" t="s">
        <v>321</v>
      </c>
      <c r="F239" s="216" t="s">
        <v>322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SUM(P240:P241)</f>
        <v>0</v>
      </c>
      <c r="Q239" s="210"/>
      <c r="R239" s="211">
        <f>SUM(R240:R241)</f>
        <v>0.00029</v>
      </c>
      <c r="S239" s="210"/>
      <c r="T239" s="212">
        <f>SUM(T240:T241)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83</v>
      </c>
      <c r="AT239" s="214" t="s">
        <v>72</v>
      </c>
      <c r="AU239" s="214" t="s">
        <v>81</v>
      </c>
      <c r="AY239" s="213" t="s">
        <v>139</v>
      </c>
      <c r="BK239" s="215">
        <f>SUM(BK240:BK241)</f>
        <v>0</v>
      </c>
    </row>
    <row r="240" s="2" customFormat="1" ht="14.4" customHeight="1">
      <c r="A240" s="38"/>
      <c r="B240" s="39"/>
      <c r="C240" s="218" t="s">
        <v>323</v>
      </c>
      <c r="D240" s="218" t="s">
        <v>144</v>
      </c>
      <c r="E240" s="219" t="s">
        <v>324</v>
      </c>
      <c r="F240" s="220" t="s">
        <v>325</v>
      </c>
      <c r="G240" s="221" t="s">
        <v>326</v>
      </c>
      <c r="H240" s="222">
        <v>1</v>
      </c>
      <c r="I240" s="223"/>
      <c r="J240" s="224">
        <f>ROUND(I240*H240,2)</f>
        <v>0</v>
      </c>
      <c r="K240" s="220" t="s">
        <v>148</v>
      </c>
      <c r="L240" s="44"/>
      <c r="M240" s="225" t="s">
        <v>1</v>
      </c>
      <c r="N240" s="226" t="s">
        <v>38</v>
      </c>
      <c r="O240" s="91"/>
      <c r="P240" s="227">
        <f>O240*H240</f>
        <v>0</v>
      </c>
      <c r="Q240" s="227">
        <v>0.00029</v>
      </c>
      <c r="R240" s="227">
        <f>Q240*H240</f>
        <v>0.00029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255</v>
      </c>
      <c r="AT240" s="229" t="s">
        <v>144</v>
      </c>
      <c r="AU240" s="229" t="s">
        <v>83</v>
      </c>
      <c r="AY240" s="17" t="s">
        <v>139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81</v>
      </c>
      <c r="BK240" s="230">
        <f>ROUND(I240*H240,2)</f>
        <v>0</v>
      </c>
      <c r="BL240" s="17" t="s">
        <v>255</v>
      </c>
      <c r="BM240" s="229" t="s">
        <v>327</v>
      </c>
    </row>
    <row r="241" s="2" customFormat="1">
      <c r="A241" s="38"/>
      <c r="B241" s="39"/>
      <c r="C241" s="40"/>
      <c r="D241" s="231" t="s">
        <v>152</v>
      </c>
      <c r="E241" s="40"/>
      <c r="F241" s="232" t="s">
        <v>328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152</v>
      </c>
      <c r="AU241" s="17" t="s">
        <v>83</v>
      </c>
    </row>
    <row r="242" s="12" customFormat="1" ht="22.8" customHeight="1">
      <c r="A242" s="12"/>
      <c r="B242" s="202"/>
      <c r="C242" s="203"/>
      <c r="D242" s="204" t="s">
        <v>72</v>
      </c>
      <c r="E242" s="216" t="s">
        <v>329</v>
      </c>
      <c r="F242" s="216" t="s">
        <v>330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SUM(P243:P283)</f>
        <v>0</v>
      </c>
      <c r="Q242" s="210"/>
      <c r="R242" s="211">
        <f>SUM(R243:R283)</f>
        <v>6.1059708100000005</v>
      </c>
      <c r="S242" s="210"/>
      <c r="T242" s="212">
        <f>SUM(T243:T283)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83</v>
      </c>
      <c r="AT242" s="214" t="s">
        <v>72</v>
      </c>
      <c r="AU242" s="214" t="s">
        <v>81</v>
      </c>
      <c r="AY242" s="213" t="s">
        <v>139</v>
      </c>
      <c r="BK242" s="215">
        <f>SUM(BK243:BK283)</f>
        <v>0</v>
      </c>
    </row>
    <row r="243" s="2" customFormat="1" ht="14.4" customHeight="1">
      <c r="A243" s="38"/>
      <c r="B243" s="39"/>
      <c r="C243" s="218" t="s">
        <v>331</v>
      </c>
      <c r="D243" s="218" t="s">
        <v>144</v>
      </c>
      <c r="E243" s="219" t="s">
        <v>332</v>
      </c>
      <c r="F243" s="220" t="s">
        <v>333</v>
      </c>
      <c r="G243" s="221" t="s">
        <v>334</v>
      </c>
      <c r="H243" s="222">
        <v>0.38400000000000001</v>
      </c>
      <c r="I243" s="223"/>
      <c r="J243" s="224">
        <f>ROUND(I243*H243,2)</f>
        <v>0</v>
      </c>
      <c r="K243" s="220" t="s">
        <v>148</v>
      </c>
      <c r="L243" s="44"/>
      <c r="M243" s="225" t="s">
        <v>1</v>
      </c>
      <c r="N243" s="226" t="s">
        <v>38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255</v>
      </c>
      <c r="AT243" s="229" t="s">
        <v>144</v>
      </c>
      <c r="AU243" s="229" t="s">
        <v>83</v>
      </c>
      <c r="AY243" s="17" t="s">
        <v>139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81</v>
      </c>
      <c r="BK243" s="230">
        <f>ROUND(I243*H243,2)</f>
        <v>0</v>
      </c>
      <c r="BL243" s="17" t="s">
        <v>255</v>
      </c>
      <c r="BM243" s="229" t="s">
        <v>335</v>
      </c>
    </row>
    <row r="244" s="2" customFormat="1">
      <c r="A244" s="38"/>
      <c r="B244" s="39"/>
      <c r="C244" s="40"/>
      <c r="D244" s="231" t="s">
        <v>152</v>
      </c>
      <c r="E244" s="40"/>
      <c r="F244" s="232" t="s">
        <v>336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152</v>
      </c>
      <c r="AU244" s="17" t="s">
        <v>83</v>
      </c>
    </row>
    <row r="245" s="14" customFormat="1">
      <c r="A245" s="14"/>
      <c r="B245" s="246"/>
      <c r="C245" s="247"/>
      <c r="D245" s="231" t="s">
        <v>154</v>
      </c>
      <c r="E245" s="248" t="s">
        <v>1</v>
      </c>
      <c r="F245" s="249" t="s">
        <v>337</v>
      </c>
      <c r="G245" s="247"/>
      <c r="H245" s="250">
        <v>0.26100000000000001</v>
      </c>
      <c r="I245" s="251"/>
      <c r="J245" s="247"/>
      <c r="K245" s="247"/>
      <c r="L245" s="252"/>
      <c r="M245" s="253"/>
      <c r="N245" s="254"/>
      <c r="O245" s="254"/>
      <c r="P245" s="254"/>
      <c r="Q245" s="254"/>
      <c r="R245" s="254"/>
      <c r="S245" s="254"/>
      <c r="T245" s="25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6" t="s">
        <v>154</v>
      </c>
      <c r="AU245" s="256" t="s">
        <v>83</v>
      </c>
      <c r="AV245" s="14" t="s">
        <v>83</v>
      </c>
      <c r="AW245" s="14" t="s">
        <v>30</v>
      </c>
      <c r="AX245" s="14" t="s">
        <v>73</v>
      </c>
      <c r="AY245" s="256" t="s">
        <v>139</v>
      </c>
    </row>
    <row r="246" s="14" customFormat="1">
      <c r="A246" s="14"/>
      <c r="B246" s="246"/>
      <c r="C246" s="247"/>
      <c r="D246" s="231" t="s">
        <v>154</v>
      </c>
      <c r="E246" s="248" t="s">
        <v>1</v>
      </c>
      <c r="F246" s="249" t="s">
        <v>338</v>
      </c>
      <c r="G246" s="247"/>
      <c r="H246" s="250">
        <v>0.123</v>
      </c>
      <c r="I246" s="251"/>
      <c r="J246" s="247"/>
      <c r="K246" s="247"/>
      <c r="L246" s="252"/>
      <c r="M246" s="253"/>
      <c r="N246" s="254"/>
      <c r="O246" s="254"/>
      <c r="P246" s="254"/>
      <c r="Q246" s="254"/>
      <c r="R246" s="254"/>
      <c r="S246" s="254"/>
      <c r="T246" s="25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6" t="s">
        <v>154</v>
      </c>
      <c r="AU246" s="256" t="s">
        <v>83</v>
      </c>
      <c r="AV246" s="14" t="s">
        <v>83</v>
      </c>
      <c r="AW246" s="14" t="s">
        <v>30</v>
      </c>
      <c r="AX246" s="14" t="s">
        <v>73</v>
      </c>
      <c r="AY246" s="256" t="s">
        <v>139</v>
      </c>
    </row>
    <row r="247" s="15" customFormat="1">
      <c r="A247" s="15"/>
      <c r="B247" s="257"/>
      <c r="C247" s="258"/>
      <c r="D247" s="231" t="s">
        <v>154</v>
      </c>
      <c r="E247" s="259" t="s">
        <v>1</v>
      </c>
      <c r="F247" s="260" t="s">
        <v>159</v>
      </c>
      <c r="G247" s="258"/>
      <c r="H247" s="261">
        <v>0.38400000000000001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7" t="s">
        <v>154</v>
      </c>
      <c r="AU247" s="267" t="s">
        <v>83</v>
      </c>
      <c r="AV247" s="15" t="s">
        <v>149</v>
      </c>
      <c r="AW247" s="15" t="s">
        <v>4</v>
      </c>
      <c r="AX247" s="15" t="s">
        <v>81</v>
      </c>
      <c r="AY247" s="267" t="s">
        <v>139</v>
      </c>
    </row>
    <row r="248" s="2" customFormat="1" ht="24.15" customHeight="1">
      <c r="A248" s="38"/>
      <c r="B248" s="39"/>
      <c r="C248" s="218" t="s">
        <v>339</v>
      </c>
      <c r="D248" s="218" t="s">
        <v>144</v>
      </c>
      <c r="E248" s="219" t="s">
        <v>340</v>
      </c>
      <c r="F248" s="220" t="s">
        <v>341</v>
      </c>
      <c r="G248" s="221" t="s">
        <v>172</v>
      </c>
      <c r="H248" s="222">
        <v>190.40000000000001</v>
      </c>
      <c r="I248" s="223"/>
      <c r="J248" s="224">
        <f>ROUND(I248*H248,2)</f>
        <v>0</v>
      </c>
      <c r="K248" s="220" t="s">
        <v>148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255</v>
      </c>
      <c r="AT248" s="229" t="s">
        <v>144</v>
      </c>
      <c r="AU248" s="229" t="s">
        <v>83</v>
      </c>
      <c r="AY248" s="17" t="s">
        <v>139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255</v>
      </c>
      <c r="BM248" s="229" t="s">
        <v>342</v>
      </c>
    </row>
    <row r="249" s="2" customFormat="1">
      <c r="A249" s="38"/>
      <c r="B249" s="39"/>
      <c r="C249" s="40"/>
      <c r="D249" s="231" t="s">
        <v>152</v>
      </c>
      <c r="E249" s="40"/>
      <c r="F249" s="232" t="s">
        <v>343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152</v>
      </c>
      <c r="AU249" s="17" t="s">
        <v>83</v>
      </c>
    </row>
    <row r="250" s="14" customFormat="1">
      <c r="A250" s="14"/>
      <c r="B250" s="246"/>
      <c r="C250" s="247"/>
      <c r="D250" s="231" t="s">
        <v>154</v>
      </c>
      <c r="E250" s="248" t="s">
        <v>1</v>
      </c>
      <c r="F250" s="249" t="s">
        <v>344</v>
      </c>
      <c r="G250" s="247"/>
      <c r="H250" s="250">
        <v>81.599999999999994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154</v>
      </c>
      <c r="AU250" s="256" t="s">
        <v>83</v>
      </c>
      <c r="AV250" s="14" t="s">
        <v>83</v>
      </c>
      <c r="AW250" s="14" t="s">
        <v>30</v>
      </c>
      <c r="AX250" s="14" t="s">
        <v>73</v>
      </c>
      <c r="AY250" s="256" t="s">
        <v>139</v>
      </c>
    </row>
    <row r="251" s="14" customFormat="1">
      <c r="A251" s="14"/>
      <c r="B251" s="246"/>
      <c r="C251" s="247"/>
      <c r="D251" s="231" t="s">
        <v>154</v>
      </c>
      <c r="E251" s="248" t="s">
        <v>1</v>
      </c>
      <c r="F251" s="249" t="s">
        <v>345</v>
      </c>
      <c r="G251" s="247"/>
      <c r="H251" s="250">
        <v>28.800000000000001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154</v>
      </c>
      <c r="AU251" s="256" t="s">
        <v>83</v>
      </c>
      <c r="AV251" s="14" t="s">
        <v>83</v>
      </c>
      <c r="AW251" s="14" t="s">
        <v>30</v>
      </c>
      <c r="AX251" s="14" t="s">
        <v>73</v>
      </c>
      <c r="AY251" s="256" t="s">
        <v>139</v>
      </c>
    </row>
    <row r="252" s="14" customFormat="1">
      <c r="A252" s="14"/>
      <c r="B252" s="246"/>
      <c r="C252" s="247"/>
      <c r="D252" s="231" t="s">
        <v>154</v>
      </c>
      <c r="E252" s="248" t="s">
        <v>1</v>
      </c>
      <c r="F252" s="249" t="s">
        <v>346</v>
      </c>
      <c r="G252" s="247"/>
      <c r="H252" s="250">
        <v>80</v>
      </c>
      <c r="I252" s="251"/>
      <c r="J252" s="247"/>
      <c r="K252" s="247"/>
      <c r="L252" s="252"/>
      <c r="M252" s="253"/>
      <c r="N252" s="254"/>
      <c r="O252" s="254"/>
      <c r="P252" s="254"/>
      <c r="Q252" s="254"/>
      <c r="R252" s="254"/>
      <c r="S252" s="254"/>
      <c r="T252" s="25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6" t="s">
        <v>154</v>
      </c>
      <c r="AU252" s="256" t="s">
        <v>83</v>
      </c>
      <c r="AV252" s="14" t="s">
        <v>83</v>
      </c>
      <c r="AW252" s="14" t="s">
        <v>30</v>
      </c>
      <c r="AX252" s="14" t="s">
        <v>73</v>
      </c>
      <c r="AY252" s="256" t="s">
        <v>139</v>
      </c>
    </row>
    <row r="253" s="2" customFormat="1" ht="24.15" customHeight="1">
      <c r="A253" s="38"/>
      <c r="B253" s="39"/>
      <c r="C253" s="218" t="s">
        <v>347</v>
      </c>
      <c r="D253" s="218" t="s">
        <v>144</v>
      </c>
      <c r="E253" s="219" t="s">
        <v>348</v>
      </c>
      <c r="F253" s="220" t="s">
        <v>349</v>
      </c>
      <c r="G253" s="221" t="s">
        <v>147</v>
      </c>
      <c r="H253" s="222">
        <v>227.69999999999999</v>
      </c>
      <c r="I253" s="223"/>
      <c r="J253" s="224">
        <f>ROUND(I253*H253,2)</f>
        <v>0</v>
      </c>
      <c r="K253" s="220" t="s">
        <v>148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255</v>
      </c>
      <c r="AT253" s="229" t="s">
        <v>144</v>
      </c>
      <c r="AU253" s="229" t="s">
        <v>83</v>
      </c>
      <c r="AY253" s="17" t="s">
        <v>139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255</v>
      </c>
      <c r="BM253" s="229" t="s">
        <v>350</v>
      </c>
    </row>
    <row r="254" s="2" customFormat="1">
      <c r="A254" s="38"/>
      <c r="B254" s="39"/>
      <c r="C254" s="40"/>
      <c r="D254" s="231" t="s">
        <v>152</v>
      </c>
      <c r="E254" s="40"/>
      <c r="F254" s="232" t="s">
        <v>351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152</v>
      </c>
      <c r="AU254" s="17" t="s">
        <v>83</v>
      </c>
    </row>
    <row r="255" s="14" customFormat="1">
      <c r="A255" s="14"/>
      <c r="B255" s="246"/>
      <c r="C255" s="247"/>
      <c r="D255" s="231" t="s">
        <v>154</v>
      </c>
      <c r="E255" s="248" t="s">
        <v>1</v>
      </c>
      <c r="F255" s="249" t="s">
        <v>352</v>
      </c>
      <c r="G255" s="247"/>
      <c r="H255" s="250">
        <v>229.90000000000001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154</v>
      </c>
      <c r="AU255" s="256" t="s">
        <v>83</v>
      </c>
      <c r="AV255" s="14" t="s">
        <v>83</v>
      </c>
      <c r="AW255" s="14" t="s">
        <v>30</v>
      </c>
      <c r="AX255" s="14" t="s">
        <v>73</v>
      </c>
      <c r="AY255" s="256" t="s">
        <v>139</v>
      </c>
    </row>
    <row r="256" s="14" customFormat="1">
      <c r="A256" s="14"/>
      <c r="B256" s="246"/>
      <c r="C256" s="247"/>
      <c r="D256" s="231" t="s">
        <v>154</v>
      </c>
      <c r="E256" s="248" t="s">
        <v>1</v>
      </c>
      <c r="F256" s="249" t="s">
        <v>353</v>
      </c>
      <c r="G256" s="247"/>
      <c r="H256" s="250">
        <v>56.399999999999999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6" t="s">
        <v>154</v>
      </c>
      <c r="AU256" s="256" t="s">
        <v>83</v>
      </c>
      <c r="AV256" s="14" t="s">
        <v>83</v>
      </c>
      <c r="AW256" s="14" t="s">
        <v>30</v>
      </c>
      <c r="AX256" s="14" t="s">
        <v>73</v>
      </c>
      <c r="AY256" s="256" t="s">
        <v>139</v>
      </c>
    </row>
    <row r="257" s="14" customFormat="1">
      <c r="A257" s="14"/>
      <c r="B257" s="246"/>
      <c r="C257" s="247"/>
      <c r="D257" s="231" t="s">
        <v>154</v>
      </c>
      <c r="E257" s="248" t="s">
        <v>1</v>
      </c>
      <c r="F257" s="249" t="s">
        <v>354</v>
      </c>
      <c r="G257" s="247"/>
      <c r="H257" s="250">
        <v>-58.600000000000001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154</v>
      </c>
      <c r="AU257" s="256" t="s">
        <v>83</v>
      </c>
      <c r="AV257" s="14" t="s">
        <v>83</v>
      </c>
      <c r="AW257" s="14" t="s">
        <v>30</v>
      </c>
      <c r="AX257" s="14" t="s">
        <v>73</v>
      </c>
      <c r="AY257" s="256" t="s">
        <v>139</v>
      </c>
    </row>
    <row r="258" s="15" customFormat="1">
      <c r="A258" s="15"/>
      <c r="B258" s="257"/>
      <c r="C258" s="258"/>
      <c r="D258" s="231" t="s">
        <v>154</v>
      </c>
      <c r="E258" s="259" t="s">
        <v>1</v>
      </c>
      <c r="F258" s="260" t="s">
        <v>159</v>
      </c>
      <c r="G258" s="258"/>
      <c r="H258" s="261">
        <v>227.69999999999999</v>
      </c>
      <c r="I258" s="262"/>
      <c r="J258" s="258"/>
      <c r="K258" s="258"/>
      <c r="L258" s="263"/>
      <c r="M258" s="264"/>
      <c r="N258" s="265"/>
      <c r="O258" s="265"/>
      <c r="P258" s="265"/>
      <c r="Q258" s="265"/>
      <c r="R258" s="265"/>
      <c r="S258" s="265"/>
      <c r="T258" s="266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7" t="s">
        <v>154</v>
      </c>
      <c r="AU258" s="267" t="s">
        <v>83</v>
      </c>
      <c r="AV258" s="15" t="s">
        <v>149</v>
      </c>
      <c r="AW258" s="15" t="s">
        <v>30</v>
      </c>
      <c r="AX258" s="15" t="s">
        <v>81</v>
      </c>
      <c r="AY258" s="267" t="s">
        <v>139</v>
      </c>
    </row>
    <row r="259" s="2" customFormat="1" ht="14.4" customHeight="1">
      <c r="A259" s="38"/>
      <c r="B259" s="39"/>
      <c r="C259" s="218" t="s">
        <v>355</v>
      </c>
      <c r="D259" s="218" t="s">
        <v>144</v>
      </c>
      <c r="E259" s="219" t="s">
        <v>356</v>
      </c>
      <c r="F259" s="220" t="s">
        <v>357</v>
      </c>
      <c r="G259" s="221" t="s">
        <v>147</v>
      </c>
      <c r="H259" s="222">
        <v>57.619999999999997</v>
      </c>
      <c r="I259" s="223"/>
      <c r="J259" s="224">
        <f>ROUND(I259*H259,2)</f>
        <v>0</v>
      </c>
      <c r="K259" s="220" t="s">
        <v>148</v>
      </c>
      <c r="L259" s="44"/>
      <c r="M259" s="225" t="s">
        <v>1</v>
      </c>
      <c r="N259" s="226" t="s">
        <v>38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255</v>
      </c>
      <c r="AT259" s="229" t="s">
        <v>144</v>
      </c>
      <c r="AU259" s="229" t="s">
        <v>83</v>
      </c>
      <c r="AY259" s="17" t="s">
        <v>139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81</v>
      </c>
      <c r="BK259" s="230">
        <f>ROUND(I259*H259,2)</f>
        <v>0</v>
      </c>
      <c r="BL259" s="17" t="s">
        <v>255</v>
      </c>
      <c r="BM259" s="229" t="s">
        <v>358</v>
      </c>
    </row>
    <row r="260" s="2" customFormat="1">
      <c r="A260" s="38"/>
      <c r="B260" s="39"/>
      <c r="C260" s="40"/>
      <c r="D260" s="231" t="s">
        <v>152</v>
      </c>
      <c r="E260" s="40"/>
      <c r="F260" s="232" t="s">
        <v>359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152</v>
      </c>
      <c r="AU260" s="17" t="s">
        <v>83</v>
      </c>
    </row>
    <row r="261" s="14" customFormat="1">
      <c r="A261" s="14"/>
      <c r="B261" s="246"/>
      <c r="C261" s="247"/>
      <c r="D261" s="231" t="s">
        <v>154</v>
      </c>
      <c r="E261" s="248" t="s">
        <v>1</v>
      </c>
      <c r="F261" s="249" t="s">
        <v>360</v>
      </c>
      <c r="G261" s="247"/>
      <c r="H261" s="250">
        <v>10.300000000000001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6" t="s">
        <v>154</v>
      </c>
      <c r="AU261" s="256" t="s">
        <v>83</v>
      </c>
      <c r="AV261" s="14" t="s">
        <v>83</v>
      </c>
      <c r="AW261" s="14" t="s">
        <v>30</v>
      </c>
      <c r="AX261" s="14" t="s">
        <v>73</v>
      </c>
      <c r="AY261" s="256" t="s">
        <v>139</v>
      </c>
    </row>
    <row r="262" s="14" customFormat="1">
      <c r="A262" s="14"/>
      <c r="B262" s="246"/>
      <c r="C262" s="247"/>
      <c r="D262" s="231" t="s">
        <v>154</v>
      </c>
      <c r="E262" s="248" t="s">
        <v>1</v>
      </c>
      <c r="F262" s="249" t="s">
        <v>361</v>
      </c>
      <c r="G262" s="247"/>
      <c r="H262" s="250">
        <v>47.32</v>
      </c>
      <c r="I262" s="251"/>
      <c r="J262" s="247"/>
      <c r="K262" s="247"/>
      <c r="L262" s="252"/>
      <c r="M262" s="253"/>
      <c r="N262" s="254"/>
      <c r="O262" s="254"/>
      <c r="P262" s="254"/>
      <c r="Q262" s="254"/>
      <c r="R262" s="254"/>
      <c r="S262" s="254"/>
      <c r="T262" s="25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6" t="s">
        <v>154</v>
      </c>
      <c r="AU262" s="256" t="s">
        <v>83</v>
      </c>
      <c r="AV262" s="14" t="s">
        <v>83</v>
      </c>
      <c r="AW262" s="14" t="s">
        <v>30</v>
      </c>
      <c r="AX262" s="14" t="s">
        <v>73</v>
      </c>
      <c r="AY262" s="256" t="s">
        <v>139</v>
      </c>
    </row>
    <row r="263" s="15" customFormat="1">
      <c r="A263" s="15"/>
      <c r="B263" s="257"/>
      <c r="C263" s="258"/>
      <c r="D263" s="231" t="s">
        <v>154</v>
      </c>
      <c r="E263" s="259" t="s">
        <v>1</v>
      </c>
      <c r="F263" s="260" t="s">
        <v>159</v>
      </c>
      <c r="G263" s="258"/>
      <c r="H263" s="261">
        <v>57.619999999999997</v>
      </c>
      <c r="I263" s="262"/>
      <c r="J263" s="258"/>
      <c r="K263" s="258"/>
      <c r="L263" s="263"/>
      <c r="M263" s="264"/>
      <c r="N263" s="265"/>
      <c r="O263" s="265"/>
      <c r="P263" s="265"/>
      <c r="Q263" s="265"/>
      <c r="R263" s="265"/>
      <c r="S263" s="265"/>
      <c r="T263" s="266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7" t="s">
        <v>154</v>
      </c>
      <c r="AU263" s="267" t="s">
        <v>83</v>
      </c>
      <c r="AV263" s="15" t="s">
        <v>149</v>
      </c>
      <c r="AW263" s="15" t="s">
        <v>30</v>
      </c>
      <c r="AX263" s="15" t="s">
        <v>81</v>
      </c>
      <c r="AY263" s="267" t="s">
        <v>139</v>
      </c>
    </row>
    <row r="264" s="2" customFormat="1" ht="24.15" customHeight="1">
      <c r="A264" s="38"/>
      <c r="B264" s="39"/>
      <c r="C264" s="218" t="s">
        <v>308</v>
      </c>
      <c r="D264" s="218" t="s">
        <v>144</v>
      </c>
      <c r="E264" s="219" t="s">
        <v>362</v>
      </c>
      <c r="F264" s="220" t="s">
        <v>363</v>
      </c>
      <c r="G264" s="221" t="s">
        <v>172</v>
      </c>
      <c r="H264" s="222">
        <v>229.91</v>
      </c>
      <c r="I264" s="223"/>
      <c r="J264" s="224">
        <f>ROUND(I264*H264,2)</f>
        <v>0</v>
      </c>
      <c r="K264" s="220" t="s">
        <v>148</v>
      </c>
      <c r="L264" s="44"/>
      <c r="M264" s="225" t="s">
        <v>1</v>
      </c>
      <c r="N264" s="226" t="s">
        <v>38</v>
      </c>
      <c r="O264" s="91"/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255</v>
      </c>
      <c r="AT264" s="229" t="s">
        <v>144</v>
      </c>
      <c r="AU264" s="229" t="s">
        <v>83</v>
      </c>
      <c r="AY264" s="17" t="s">
        <v>139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81</v>
      </c>
      <c r="BK264" s="230">
        <f>ROUND(I264*H264,2)</f>
        <v>0</v>
      </c>
      <c r="BL264" s="17" t="s">
        <v>255</v>
      </c>
      <c r="BM264" s="229" t="s">
        <v>364</v>
      </c>
    </row>
    <row r="265" s="2" customFormat="1">
      <c r="A265" s="38"/>
      <c r="B265" s="39"/>
      <c r="C265" s="40"/>
      <c r="D265" s="231" t="s">
        <v>152</v>
      </c>
      <c r="E265" s="40"/>
      <c r="F265" s="232" t="s">
        <v>365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152</v>
      </c>
      <c r="AU265" s="17" t="s">
        <v>83</v>
      </c>
    </row>
    <row r="266" s="14" customFormat="1">
      <c r="A266" s="14"/>
      <c r="B266" s="246"/>
      <c r="C266" s="247"/>
      <c r="D266" s="231" t="s">
        <v>154</v>
      </c>
      <c r="E266" s="248" t="s">
        <v>1</v>
      </c>
      <c r="F266" s="249" t="s">
        <v>366</v>
      </c>
      <c r="G266" s="247"/>
      <c r="H266" s="250">
        <v>201.11000000000001</v>
      </c>
      <c r="I266" s="251"/>
      <c r="J266" s="247"/>
      <c r="K266" s="247"/>
      <c r="L266" s="252"/>
      <c r="M266" s="253"/>
      <c r="N266" s="254"/>
      <c r="O266" s="254"/>
      <c r="P266" s="254"/>
      <c r="Q266" s="254"/>
      <c r="R266" s="254"/>
      <c r="S266" s="254"/>
      <c r="T266" s="25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6" t="s">
        <v>154</v>
      </c>
      <c r="AU266" s="256" t="s">
        <v>83</v>
      </c>
      <c r="AV266" s="14" t="s">
        <v>83</v>
      </c>
      <c r="AW266" s="14" t="s">
        <v>30</v>
      </c>
      <c r="AX266" s="14" t="s">
        <v>73</v>
      </c>
      <c r="AY266" s="256" t="s">
        <v>139</v>
      </c>
    </row>
    <row r="267" s="14" customFormat="1">
      <c r="A267" s="14"/>
      <c r="B267" s="246"/>
      <c r="C267" s="247"/>
      <c r="D267" s="231" t="s">
        <v>154</v>
      </c>
      <c r="E267" s="248" t="s">
        <v>1</v>
      </c>
      <c r="F267" s="249" t="s">
        <v>367</v>
      </c>
      <c r="G267" s="247"/>
      <c r="H267" s="250">
        <v>-39.600000000000001</v>
      </c>
      <c r="I267" s="251"/>
      <c r="J267" s="247"/>
      <c r="K267" s="247"/>
      <c r="L267" s="252"/>
      <c r="M267" s="253"/>
      <c r="N267" s="254"/>
      <c r="O267" s="254"/>
      <c r="P267" s="254"/>
      <c r="Q267" s="254"/>
      <c r="R267" s="254"/>
      <c r="S267" s="254"/>
      <c r="T267" s="25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6" t="s">
        <v>154</v>
      </c>
      <c r="AU267" s="256" t="s">
        <v>83</v>
      </c>
      <c r="AV267" s="14" t="s">
        <v>83</v>
      </c>
      <c r="AW267" s="14" t="s">
        <v>30</v>
      </c>
      <c r="AX267" s="14" t="s">
        <v>73</v>
      </c>
      <c r="AY267" s="256" t="s">
        <v>139</v>
      </c>
    </row>
    <row r="268" s="14" customFormat="1">
      <c r="A268" s="14"/>
      <c r="B268" s="246"/>
      <c r="C268" s="247"/>
      <c r="D268" s="231" t="s">
        <v>154</v>
      </c>
      <c r="E268" s="248" t="s">
        <v>1</v>
      </c>
      <c r="F268" s="249" t="s">
        <v>368</v>
      </c>
      <c r="G268" s="247"/>
      <c r="H268" s="250">
        <v>68.400000000000006</v>
      </c>
      <c r="I268" s="251"/>
      <c r="J268" s="247"/>
      <c r="K268" s="247"/>
      <c r="L268" s="252"/>
      <c r="M268" s="253"/>
      <c r="N268" s="254"/>
      <c r="O268" s="254"/>
      <c r="P268" s="254"/>
      <c r="Q268" s="254"/>
      <c r="R268" s="254"/>
      <c r="S268" s="254"/>
      <c r="T268" s="25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6" t="s">
        <v>154</v>
      </c>
      <c r="AU268" s="256" t="s">
        <v>83</v>
      </c>
      <c r="AV268" s="14" t="s">
        <v>83</v>
      </c>
      <c r="AW268" s="14" t="s">
        <v>30</v>
      </c>
      <c r="AX268" s="14" t="s">
        <v>73</v>
      </c>
      <c r="AY268" s="256" t="s">
        <v>139</v>
      </c>
    </row>
    <row r="269" s="15" customFormat="1">
      <c r="A269" s="15"/>
      <c r="B269" s="257"/>
      <c r="C269" s="258"/>
      <c r="D269" s="231" t="s">
        <v>154</v>
      </c>
      <c r="E269" s="259" t="s">
        <v>1</v>
      </c>
      <c r="F269" s="260" t="s">
        <v>159</v>
      </c>
      <c r="G269" s="258"/>
      <c r="H269" s="261">
        <v>229.91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7" t="s">
        <v>154</v>
      </c>
      <c r="AU269" s="267" t="s">
        <v>83</v>
      </c>
      <c r="AV269" s="15" t="s">
        <v>149</v>
      </c>
      <c r="AW269" s="15" t="s">
        <v>30</v>
      </c>
      <c r="AX269" s="15" t="s">
        <v>81</v>
      </c>
      <c r="AY269" s="267" t="s">
        <v>139</v>
      </c>
    </row>
    <row r="270" s="2" customFormat="1" ht="14.4" customHeight="1">
      <c r="A270" s="38"/>
      <c r="B270" s="39"/>
      <c r="C270" s="268" t="s">
        <v>369</v>
      </c>
      <c r="D270" s="268" t="s">
        <v>185</v>
      </c>
      <c r="E270" s="269" t="s">
        <v>370</v>
      </c>
      <c r="F270" s="270" t="s">
        <v>371</v>
      </c>
      <c r="G270" s="271" t="s">
        <v>334</v>
      </c>
      <c r="H270" s="272">
        <v>6.2619999999999996</v>
      </c>
      <c r="I270" s="273"/>
      <c r="J270" s="274">
        <f>ROUND(I270*H270,2)</f>
        <v>0</v>
      </c>
      <c r="K270" s="270" t="s">
        <v>148</v>
      </c>
      <c r="L270" s="275"/>
      <c r="M270" s="276" t="s">
        <v>1</v>
      </c>
      <c r="N270" s="277" t="s">
        <v>38</v>
      </c>
      <c r="O270" s="91"/>
      <c r="P270" s="227">
        <f>O270*H270</f>
        <v>0</v>
      </c>
      <c r="Q270" s="227">
        <v>0.55000000000000004</v>
      </c>
      <c r="R270" s="227">
        <f>Q270*H270</f>
        <v>3.4441000000000002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308</v>
      </c>
      <c r="AT270" s="229" t="s">
        <v>185</v>
      </c>
      <c r="AU270" s="229" t="s">
        <v>83</v>
      </c>
      <c r="AY270" s="17" t="s">
        <v>139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255</v>
      </c>
      <c r="BM270" s="229" t="s">
        <v>372</v>
      </c>
    </row>
    <row r="271" s="2" customFormat="1">
      <c r="A271" s="38"/>
      <c r="B271" s="39"/>
      <c r="C271" s="40"/>
      <c r="D271" s="231" t="s">
        <v>152</v>
      </c>
      <c r="E271" s="40"/>
      <c r="F271" s="232" t="s">
        <v>371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152</v>
      </c>
      <c r="AU271" s="17" t="s">
        <v>83</v>
      </c>
    </row>
    <row r="272" s="14" customFormat="1">
      <c r="A272" s="14"/>
      <c r="B272" s="246"/>
      <c r="C272" s="247"/>
      <c r="D272" s="231" t="s">
        <v>154</v>
      </c>
      <c r="E272" s="248" t="s">
        <v>1</v>
      </c>
      <c r="F272" s="249" t="s">
        <v>373</v>
      </c>
      <c r="G272" s="247"/>
      <c r="H272" s="250">
        <v>6.2619999999999996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154</v>
      </c>
      <c r="AU272" s="256" t="s">
        <v>83</v>
      </c>
      <c r="AV272" s="14" t="s">
        <v>83</v>
      </c>
      <c r="AW272" s="14" t="s">
        <v>30</v>
      </c>
      <c r="AX272" s="14" t="s">
        <v>81</v>
      </c>
      <c r="AY272" s="256" t="s">
        <v>139</v>
      </c>
    </row>
    <row r="273" s="2" customFormat="1" ht="14.4" customHeight="1">
      <c r="A273" s="38"/>
      <c r="B273" s="39"/>
      <c r="C273" s="268" t="s">
        <v>374</v>
      </c>
      <c r="D273" s="268" t="s">
        <v>185</v>
      </c>
      <c r="E273" s="269" t="s">
        <v>375</v>
      </c>
      <c r="F273" s="270" t="s">
        <v>376</v>
      </c>
      <c r="G273" s="271" t="s">
        <v>334</v>
      </c>
      <c r="H273" s="272">
        <v>0.55200000000000005</v>
      </c>
      <c r="I273" s="273"/>
      <c r="J273" s="274">
        <f>ROUND(I273*H273,2)</f>
        <v>0</v>
      </c>
      <c r="K273" s="270" t="s">
        <v>377</v>
      </c>
      <c r="L273" s="275"/>
      <c r="M273" s="276" t="s">
        <v>1</v>
      </c>
      <c r="N273" s="277" t="s">
        <v>38</v>
      </c>
      <c r="O273" s="91"/>
      <c r="P273" s="227">
        <f>O273*H273</f>
        <v>0</v>
      </c>
      <c r="Q273" s="227">
        <v>0.55000000000000004</v>
      </c>
      <c r="R273" s="227">
        <f>Q273*H273</f>
        <v>0.30360000000000004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308</v>
      </c>
      <c r="AT273" s="229" t="s">
        <v>185</v>
      </c>
      <c r="AU273" s="229" t="s">
        <v>83</v>
      </c>
      <c r="AY273" s="17" t="s">
        <v>139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255</v>
      </c>
      <c r="BM273" s="229" t="s">
        <v>378</v>
      </c>
    </row>
    <row r="274" s="2" customFormat="1">
      <c r="A274" s="38"/>
      <c r="B274" s="39"/>
      <c r="C274" s="40"/>
      <c r="D274" s="231" t="s">
        <v>152</v>
      </c>
      <c r="E274" s="40"/>
      <c r="F274" s="232" t="s">
        <v>379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152</v>
      </c>
      <c r="AU274" s="17" t="s">
        <v>83</v>
      </c>
    </row>
    <row r="275" s="14" customFormat="1">
      <c r="A275" s="14"/>
      <c r="B275" s="246"/>
      <c r="C275" s="247"/>
      <c r="D275" s="231" t="s">
        <v>154</v>
      </c>
      <c r="E275" s="248" t="s">
        <v>1</v>
      </c>
      <c r="F275" s="249" t="s">
        <v>380</v>
      </c>
      <c r="G275" s="247"/>
      <c r="H275" s="250">
        <v>0.55200000000000005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154</v>
      </c>
      <c r="AU275" s="256" t="s">
        <v>83</v>
      </c>
      <c r="AV275" s="14" t="s">
        <v>83</v>
      </c>
      <c r="AW275" s="14" t="s">
        <v>30</v>
      </c>
      <c r="AX275" s="14" t="s">
        <v>81</v>
      </c>
      <c r="AY275" s="256" t="s">
        <v>139</v>
      </c>
    </row>
    <row r="276" s="2" customFormat="1" ht="14.4" customHeight="1">
      <c r="A276" s="38"/>
      <c r="B276" s="39"/>
      <c r="C276" s="268" t="s">
        <v>381</v>
      </c>
      <c r="D276" s="268" t="s">
        <v>185</v>
      </c>
      <c r="E276" s="269" t="s">
        <v>382</v>
      </c>
      <c r="F276" s="270" t="s">
        <v>383</v>
      </c>
      <c r="G276" s="271" t="s">
        <v>334</v>
      </c>
      <c r="H276" s="272">
        <v>4.1130000000000004</v>
      </c>
      <c r="I276" s="273"/>
      <c r="J276" s="274">
        <f>ROUND(I276*H276,2)</f>
        <v>0</v>
      </c>
      <c r="K276" s="270" t="s">
        <v>377</v>
      </c>
      <c r="L276" s="275"/>
      <c r="M276" s="276" t="s">
        <v>1</v>
      </c>
      <c r="N276" s="277" t="s">
        <v>38</v>
      </c>
      <c r="O276" s="91"/>
      <c r="P276" s="227">
        <f>O276*H276</f>
        <v>0</v>
      </c>
      <c r="Q276" s="227">
        <v>0.55000000000000004</v>
      </c>
      <c r="R276" s="227">
        <f>Q276*H276</f>
        <v>2.2621500000000005</v>
      </c>
      <c r="S276" s="227">
        <v>0</v>
      </c>
      <c r="T276" s="228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9" t="s">
        <v>308</v>
      </c>
      <c r="AT276" s="229" t="s">
        <v>185</v>
      </c>
      <c r="AU276" s="229" t="s">
        <v>83</v>
      </c>
      <c r="AY276" s="17" t="s">
        <v>139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7" t="s">
        <v>81</v>
      </c>
      <c r="BK276" s="230">
        <f>ROUND(I276*H276,2)</f>
        <v>0</v>
      </c>
      <c r="BL276" s="17" t="s">
        <v>255</v>
      </c>
      <c r="BM276" s="229" t="s">
        <v>384</v>
      </c>
    </row>
    <row r="277" s="2" customFormat="1">
      <c r="A277" s="38"/>
      <c r="B277" s="39"/>
      <c r="C277" s="40"/>
      <c r="D277" s="231" t="s">
        <v>152</v>
      </c>
      <c r="E277" s="40"/>
      <c r="F277" s="232" t="s">
        <v>385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152</v>
      </c>
      <c r="AU277" s="17" t="s">
        <v>83</v>
      </c>
    </row>
    <row r="278" s="14" customFormat="1">
      <c r="A278" s="14"/>
      <c r="B278" s="246"/>
      <c r="C278" s="247"/>
      <c r="D278" s="231" t="s">
        <v>154</v>
      </c>
      <c r="E278" s="248" t="s">
        <v>1</v>
      </c>
      <c r="F278" s="249" t="s">
        <v>386</v>
      </c>
      <c r="G278" s="247"/>
      <c r="H278" s="250">
        <v>4.1130000000000004</v>
      </c>
      <c r="I278" s="251"/>
      <c r="J278" s="247"/>
      <c r="K278" s="247"/>
      <c r="L278" s="252"/>
      <c r="M278" s="253"/>
      <c r="N278" s="254"/>
      <c r="O278" s="254"/>
      <c r="P278" s="254"/>
      <c r="Q278" s="254"/>
      <c r="R278" s="254"/>
      <c r="S278" s="254"/>
      <c r="T278" s="25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6" t="s">
        <v>154</v>
      </c>
      <c r="AU278" s="256" t="s">
        <v>83</v>
      </c>
      <c r="AV278" s="14" t="s">
        <v>83</v>
      </c>
      <c r="AW278" s="14" t="s">
        <v>30</v>
      </c>
      <c r="AX278" s="14" t="s">
        <v>81</v>
      </c>
      <c r="AY278" s="256" t="s">
        <v>139</v>
      </c>
    </row>
    <row r="279" s="2" customFormat="1" ht="24.15" customHeight="1">
      <c r="A279" s="38"/>
      <c r="B279" s="39"/>
      <c r="C279" s="218" t="s">
        <v>387</v>
      </c>
      <c r="D279" s="218" t="s">
        <v>144</v>
      </c>
      <c r="E279" s="219" t="s">
        <v>388</v>
      </c>
      <c r="F279" s="220" t="s">
        <v>389</v>
      </c>
      <c r="G279" s="221" t="s">
        <v>334</v>
      </c>
      <c r="H279" s="222">
        <v>4.1130000000000004</v>
      </c>
      <c r="I279" s="223"/>
      <c r="J279" s="224">
        <f>ROUND(I279*H279,2)</f>
        <v>0</v>
      </c>
      <c r="K279" s="220" t="s">
        <v>390</v>
      </c>
      <c r="L279" s="44"/>
      <c r="M279" s="225" t="s">
        <v>1</v>
      </c>
      <c r="N279" s="226" t="s">
        <v>38</v>
      </c>
      <c r="O279" s="91"/>
      <c r="P279" s="227">
        <f>O279*H279</f>
        <v>0</v>
      </c>
      <c r="Q279" s="227">
        <v>0.023369999999999998</v>
      </c>
      <c r="R279" s="227">
        <f>Q279*H279</f>
        <v>0.096120810000000001</v>
      </c>
      <c r="S279" s="227">
        <v>0</v>
      </c>
      <c r="T279" s="228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9" t="s">
        <v>255</v>
      </c>
      <c r="AT279" s="229" t="s">
        <v>144</v>
      </c>
      <c r="AU279" s="229" t="s">
        <v>83</v>
      </c>
      <c r="AY279" s="17" t="s">
        <v>139</v>
      </c>
      <c r="BE279" s="230">
        <f>IF(N279="základní",J279,0)</f>
        <v>0</v>
      </c>
      <c r="BF279" s="230">
        <f>IF(N279="snížená",J279,0)</f>
        <v>0</v>
      </c>
      <c r="BG279" s="230">
        <f>IF(N279="zákl. přenesená",J279,0)</f>
        <v>0</v>
      </c>
      <c r="BH279" s="230">
        <f>IF(N279="sníž. přenesená",J279,0)</f>
        <v>0</v>
      </c>
      <c r="BI279" s="230">
        <f>IF(N279="nulová",J279,0)</f>
        <v>0</v>
      </c>
      <c r="BJ279" s="17" t="s">
        <v>81</v>
      </c>
      <c r="BK279" s="230">
        <f>ROUND(I279*H279,2)</f>
        <v>0</v>
      </c>
      <c r="BL279" s="17" t="s">
        <v>255</v>
      </c>
      <c r="BM279" s="229" t="s">
        <v>391</v>
      </c>
    </row>
    <row r="280" s="2" customFormat="1">
      <c r="A280" s="38"/>
      <c r="B280" s="39"/>
      <c r="C280" s="40"/>
      <c r="D280" s="231" t="s">
        <v>152</v>
      </c>
      <c r="E280" s="40"/>
      <c r="F280" s="232" t="s">
        <v>392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152</v>
      </c>
      <c r="AU280" s="17" t="s">
        <v>83</v>
      </c>
    </row>
    <row r="281" s="14" customFormat="1">
      <c r="A281" s="14"/>
      <c r="B281" s="246"/>
      <c r="C281" s="247"/>
      <c r="D281" s="231" t="s">
        <v>154</v>
      </c>
      <c r="E281" s="248" t="s">
        <v>1</v>
      </c>
      <c r="F281" s="249" t="s">
        <v>393</v>
      </c>
      <c r="G281" s="247"/>
      <c r="H281" s="250">
        <v>4.1130000000000004</v>
      </c>
      <c r="I281" s="251"/>
      <c r="J281" s="247"/>
      <c r="K281" s="247"/>
      <c r="L281" s="252"/>
      <c r="M281" s="253"/>
      <c r="N281" s="254"/>
      <c r="O281" s="254"/>
      <c r="P281" s="254"/>
      <c r="Q281" s="254"/>
      <c r="R281" s="254"/>
      <c r="S281" s="254"/>
      <c r="T281" s="255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6" t="s">
        <v>154</v>
      </c>
      <c r="AU281" s="256" t="s">
        <v>83</v>
      </c>
      <c r="AV281" s="14" t="s">
        <v>83</v>
      </c>
      <c r="AW281" s="14" t="s">
        <v>30</v>
      </c>
      <c r="AX281" s="14" t="s">
        <v>81</v>
      </c>
      <c r="AY281" s="256" t="s">
        <v>139</v>
      </c>
    </row>
    <row r="282" s="2" customFormat="1" ht="24.15" customHeight="1">
      <c r="A282" s="38"/>
      <c r="B282" s="39"/>
      <c r="C282" s="218" t="s">
        <v>394</v>
      </c>
      <c r="D282" s="218" t="s">
        <v>144</v>
      </c>
      <c r="E282" s="219" t="s">
        <v>395</v>
      </c>
      <c r="F282" s="220" t="s">
        <v>396</v>
      </c>
      <c r="G282" s="221" t="s">
        <v>249</v>
      </c>
      <c r="H282" s="222">
        <v>6.1059999999999999</v>
      </c>
      <c r="I282" s="223"/>
      <c r="J282" s="224">
        <f>ROUND(I282*H282,2)</f>
        <v>0</v>
      </c>
      <c r="K282" s="220" t="s">
        <v>148</v>
      </c>
      <c r="L282" s="44"/>
      <c r="M282" s="225" t="s">
        <v>1</v>
      </c>
      <c r="N282" s="226" t="s">
        <v>38</v>
      </c>
      <c r="O282" s="91"/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255</v>
      </c>
      <c r="AT282" s="229" t="s">
        <v>144</v>
      </c>
      <c r="AU282" s="229" t="s">
        <v>83</v>
      </c>
      <c r="AY282" s="17" t="s">
        <v>139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81</v>
      </c>
      <c r="BK282" s="230">
        <f>ROUND(I282*H282,2)</f>
        <v>0</v>
      </c>
      <c r="BL282" s="17" t="s">
        <v>255</v>
      </c>
      <c r="BM282" s="229" t="s">
        <v>397</v>
      </c>
    </row>
    <row r="283" s="2" customFormat="1">
      <c r="A283" s="38"/>
      <c r="B283" s="39"/>
      <c r="C283" s="40"/>
      <c r="D283" s="231" t="s">
        <v>152</v>
      </c>
      <c r="E283" s="40"/>
      <c r="F283" s="232" t="s">
        <v>398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152</v>
      </c>
      <c r="AU283" s="17" t="s">
        <v>83</v>
      </c>
    </row>
    <row r="284" s="12" customFormat="1" ht="22.8" customHeight="1">
      <c r="A284" s="12"/>
      <c r="B284" s="202"/>
      <c r="C284" s="203"/>
      <c r="D284" s="204" t="s">
        <v>72</v>
      </c>
      <c r="E284" s="216" t="s">
        <v>399</v>
      </c>
      <c r="F284" s="216" t="s">
        <v>400</v>
      </c>
      <c r="G284" s="203"/>
      <c r="H284" s="203"/>
      <c r="I284" s="206"/>
      <c r="J284" s="217">
        <f>BK284</f>
        <v>0</v>
      </c>
      <c r="K284" s="203"/>
      <c r="L284" s="208"/>
      <c r="M284" s="209"/>
      <c r="N284" s="210"/>
      <c r="O284" s="210"/>
      <c r="P284" s="211">
        <f>SUM(P285:P302)</f>
        <v>0</v>
      </c>
      <c r="Q284" s="210"/>
      <c r="R284" s="211">
        <f>SUM(R285:R302)</f>
        <v>2.7999282499999998</v>
      </c>
      <c r="S284" s="210"/>
      <c r="T284" s="212">
        <f>SUM(T285:T302)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3" t="s">
        <v>83</v>
      </c>
      <c r="AT284" s="214" t="s">
        <v>72</v>
      </c>
      <c r="AU284" s="214" t="s">
        <v>81</v>
      </c>
      <c r="AY284" s="213" t="s">
        <v>139</v>
      </c>
      <c r="BK284" s="215">
        <f>SUM(BK285:BK302)</f>
        <v>0</v>
      </c>
    </row>
    <row r="285" s="2" customFormat="1" ht="14.4" customHeight="1">
      <c r="A285" s="38"/>
      <c r="B285" s="39"/>
      <c r="C285" s="268" t="s">
        <v>401</v>
      </c>
      <c r="D285" s="268" t="s">
        <v>185</v>
      </c>
      <c r="E285" s="269" t="s">
        <v>402</v>
      </c>
      <c r="F285" s="270" t="s">
        <v>403</v>
      </c>
      <c r="G285" s="271" t="s">
        <v>147</v>
      </c>
      <c r="H285" s="272">
        <v>136.09999999999999</v>
      </c>
      <c r="I285" s="273"/>
      <c r="J285" s="274">
        <f>ROUND(I285*H285,2)</f>
        <v>0</v>
      </c>
      <c r="K285" s="270" t="s">
        <v>377</v>
      </c>
      <c r="L285" s="275"/>
      <c r="M285" s="276" t="s">
        <v>1</v>
      </c>
      <c r="N285" s="277" t="s">
        <v>38</v>
      </c>
      <c r="O285" s="91"/>
      <c r="P285" s="227">
        <f>O285*H285</f>
        <v>0</v>
      </c>
      <c r="Q285" s="227">
        <v>0.00017000000000000001</v>
      </c>
      <c r="R285" s="227">
        <f>Q285*H285</f>
        <v>0.023137000000000001</v>
      </c>
      <c r="S285" s="227">
        <v>0</v>
      </c>
      <c r="T285" s="228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9" t="s">
        <v>308</v>
      </c>
      <c r="AT285" s="229" t="s">
        <v>185</v>
      </c>
      <c r="AU285" s="229" t="s">
        <v>83</v>
      </c>
      <c r="AY285" s="17" t="s">
        <v>139</v>
      </c>
      <c r="BE285" s="230">
        <f>IF(N285="základní",J285,0)</f>
        <v>0</v>
      </c>
      <c r="BF285" s="230">
        <f>IF(N285="snížená",J285,0)</f>
        <v>0</v>
      </c>
      <c r="BG285" s="230">
        <f>IF(N285="zákl. přenesená",J285,0)</f>
        <v>0</v>
      </c>
      <c r="BH285" s="230">
        <f>IF(N285="sníž. přenesená",J285,0)</f>
        <v>0</v>
      </c>
      <c r="BI285" s="230">
        <f>IF(N285="nulová",J285,0)</f>
        <v>0</v>
      </c>
      <c r="BJ285" s="17" t="s">
        <v>81</v>
      </c>
      <c r="BK285" s="230">
        <f>ROUND(I285*H285,2)</f>
        <v>0</v>
      </c>
      <c r="BL285" s="17" t="s">
        <v>255</v>
      </c>
      <c r="BM285" s="229" t="s">
        <v>404</v>
      </c>
    </row>
    <row r="286" s="2" customFormat="1">
      <c r="A286" s="38"/>
      <c r="B286" s="39"/>
      <c r="C286" s="40"/>
      <c r="D286" s="231" t="s">
        <v>152</v>
      </c>
      <c r="E286" s="40"/>
      <c r="F286" s="232" t="s">
        <v>405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152</v>
      </c>
      <c r="AU286" s="17" t="s">
        <v>83</v>
      </c>
    </row>
    <row r="287" s="2" customFormat="1">
      <c r="A287" s="38"/>
      <c r="B287" s="39"/>
      <c r="C287" s="40"/>
      <c r="D287" s="231" t="s">
        <v>273</v>
      </c>
      <c r="E287" s="40"/>
      <c r="F287" s="278" t="s">
        <v>406</v>
      </c>
      <c r="G287" s="40"/>
      <c r="H287" s="40"/>
      <c r="I287" s="233"/>
      <c r="J287" s="40"/>
      <c r="K287" s="40"/>
      <c r="L287" s="44"/>
      <c r="M287" s="234"/>
      <c r="N287" s="235"/>
      <c r="O287" s="91"/>
      <c r="P287" s="91"/>
      <c r="Q287" s="91"/>
      <c r="R287" s="91"/>
      <c r="S287" s="91"/>
      <c r="T287" s="92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T287" s="17" t="s">
        <v>273</v>
      </c>
      <c r="AU287" s="17" t="s">
        <v>83</v>
      </c>
    </row>
    <row r="288" s="14" customFormat="1">
      <c r="A288" s="14"/>
      <c r="B288" s="246"/>
      <c r="C288" s="247"/>
      <c r="D288" s="231" t="s">
        <v>154</v>
      </c>
      <c r="E288" s="248" t="s">
        <v>1</v>
      </c>
      <c r="F288" s="249" t="s">
        <v>407</v>
      </c>
      <c r="G288" s="247"/>
      <c r="H288" s="250">
        <v>136.09999999999999</v>
      </c>
      <c r="I288" s="251"/>
      <c r="J288" s="247"/>
      <c r="K288" s="247"/>
      <c r="L288" s="252"/>
      <c r="M288" s="253"/>
      <c r="N288" s="254"/>
      <c r="O288" s="254"/>
      <c r="P288" s="254"/>
      <c r="Q288" s="254"/>
      <c r="R288" s="254"/>
      <c r="S288" s="254"/>
      <c r="T288" s="255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6" t="s">
        <v>154</v>
      </c>
      <c r="AU288" s="256" t="s">
        <v>83</v>
      </c>
      <c r="AV288" s="14" t="s">
        <v>83</v>
      </c>
      <c r="AW288" s="14" t="s">
        <v>30</v>
      </c>
      <c r="AX288" s="14" t="s">
        <v>81</v>
      </c>
      <c r="AY288" s="256" t="s">
        <v>139</v>
      </c>
    </row>
    <row r="289" s="2" customFormat="1" ht="24.15" customHeight="1">
      <c r="A289" s="38"/>
      <c r="B289" s="39"/>
      <c r="C289" s="218" t="s">
        <v>408</v>
      </c>
      <c r="D289" s="218" t="s">
        <v>144</v>
      </c>
      <c r="E289" s="219" t="s">
        <v>409</v>
      </c>
      <c r="F289" s="220" t="s">
        <v>410</v>
      </c>
      <c r="G289" s="221" t="s">
        <v>147</v>
      </c>
      <c r="H289" s="222">
        <v>132.57499999999999</v>
      </c>
      <c r="I289" s="223"/>
      <c r="J289" s="224">
        <f>ROUND(I289*H289,2)</f>
        <v>0</v>
      </c>
      <c r="K289" s="220" t="s">
        <v>148</v>
      </c>
      <c r="L289" s="44"/>
      <c r="M289" s="225" t="s">
        <v>1</v>
      </c>
      <c r="N289" s="226" t="s">
        <v>38</v>
      </c>
      <c r="O289" s="91"/>
      <c r="P289" s="227">
        <f>O289*H289</f>
        <v>0</v>
      </c>
      <c r="Q289" s="227">
        <v>0.02035</v>
      </c>
      <c r="R289" s="227">
        <f>Q289*H289</f>
        <v>2.6979012499999997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255</v>
      </c>
      <c r="AT289" s="229" t="s">
        <v>144</v>
      </c>
      <c r="AU289" s="229" t="s">
        <v>83</v>
      </c>
      <c r="AY289" s="17" t="s">
        <v>139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81</v>
      </c>
      <c r="BK289" s="230">
        <f>ROUND(I289*H289,2)</f>
        <v>0</v>
      </c>
      <c r="BL289" s="17" t="s">
        <v>255</v>
      </c>
      <c r="BM289" s="229" t="s">
        <v>411</v>
      </c>
    </row>
    <row r="290" s="2" customFormat="1">
      <c r="A290" s="38"/>
      <c r="B290" s="39"/>
      <c r="C290" s="40"/>
      <c r="D290" s="231" t="s">
        <v>152</v>
      </c>
      <c r="E290" s="40"/>
      <c r="F290" s="232" t="s">
        <v>412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152</v>
      </c>
      <c r="AU290" s="17" t="s">
        <v>83</v>
      </c>
    </row>
    <row r="291" s="13" customFormat="1">
      <c r="A291" s="13"/>
      <c r="B291" s="236"/>
      <c r="C291" s="237"/>
      <c r="D291" s="231" t="s">
        <v>154</v>
      </c>
      <c r="E291" s="238" t="s">
        <v>1</v>
      </c>
      <c r="F291" s="239" t="s">
        <v>413</v>
      </c>
      <c r="G291" s="237"/>
      <c r="H291" s="238" t="s">
        <v>1</v>
      </c>
      <c r="I291" s="240"/>
      <c r="J291" s="237"/>
      <c r="K291" s="237"/>
      <c r="L291" s="241"/>
      <c r="M291" s="242"/>
      <c r="N291" s="243"/>
      <c r="O291" s="243"/>
      <c r="P291" s="243"/>
      <c r="Q291" s="243"/>
      <c r="R291" s="243"/>
      <c r="S291" s="243"/>
      <c r="T291" s="24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5" t="s">
        <v>154</v>
      </c>
      <c r="AU291" s="245" t="s">
        <v>83</v>
      </c>
      <c r="AV291" s="13" t="s">
        <v>81</v>
      </c>
      <c r="AW291" s="13" t="s">
        <v>30</v>
      </c>
      <c r="AX291" s="13" t="s">
        <v>73</v>
      </c>
      <c r="AY291" s="245" t="s">
        <v>139</v>
      </c>
    </row>
    <row r="292" s="14" customFormat="1">
      <c r="A292" s="14"/>
      <c r="B292" s="246"/>
      <c r="C292" s="247"/>
      <c r="D292" s="231" t="s">
        <v>154</v>
      </c>
      <c r="E292" s="248" t="s">
        <v>1</v>
      </c>
      <c r="F292" s="249" t="s">
        <v>414</v>
      </c>
      <c r="G292" s="247"/>
      <c r="H292" s="250">
        <v>36.899999999999999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6" t="s">
        <v>154</v>
      </c>
      <c r="AU292" s="256" t="s">
        <v>83</v>
      </c>
      <c r="AV292" s="14" t="s">
        <v>83</v>
      </c>
      <c r="AW292" s="14" t="s">
        <v>30</v>
      </c>
      <c r="AX292" s="14" t="s">
        <v>73</v>
      </c>
      <c r="AY292" s="256" t="s">
        <v>139</v>
      </c>
    </row>
    <row r="293" s="14" customFormat="1">
      <c r="A293" s="14"/>
      <c r="B293" s="246"/>
      <c r="C293" s="247"/>
      <c r="D293" s="231" t="s">
        <v>154</v>
      </c>
      <c r="E293" s="248" t="s">
        <v>1</v>
      </c>
      <c r="F293" s="249" t="s">
        <v>415</v>
      </c>
      <c r="G293" s="247"/>
      <c r="H293" s="250">
        <v>39.560000000000002</v>
      </c>
      <c r="I293" s="251"/>
      <c r="J293" s="247"/>
      <c r="K293" s="247"/>
      <c r="L293" s="252"/>
      <c r="M293" s="253"/>
      <c r="N293" s="254"/>
      <c r="O293" s="254"/>
      <c r="P293" s="254"/>
      <c r="Q293" s="254"/>
      <c r="R293" s="254"/>
      <c r="S293" s="254"/>
      <c r="T293" s="25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6" t="s">
        <v>154</v>
      </c>
      <c r="AU293" s="256" t="s">
        <v>83</v>
      </c>
      <c r="AV293" s="14" t="s">
        <v>83</v>
      </c>
      <c r="AW293" s="14" t="s">
        <v>30</v>
      </c>
      <c r="AX293" s="14" t="s">
        <v>73</v>
      </c>
      <c r="AY293" s="256" t="s">
        <v>139</v>
      </c>
    </row>
    <row r="294" s="14" customFormat="1">
      <c r="A294" s="14"/>
      <c r="B294" s="246"/>
      <c r="C294" s="247"/>
      <c r="D294" s="231" t="s">
        <v>154</v>
      </c>
      <c r="E294" s="248" t="s">
        <v>1</v>
      </c>
      <c r="F294" s="249" t="s">
        <v>416</v>
      </c>
      <c r="G294" s="247"/>
      <c r="H294" s="250">
        <v>59.615000000000002</v>
      </c>
      <c r="I294" s="251"/>
      <c r="J294" s="247"/>
      <c r="K294" s="247"/>
      <c r="L294" s="252"/>
      <c r="M294" s="253"/>
      <c r="N294" s="254"/>
      <c r="O294" s="254"/>
      <c r="P294" s="254"/>
      <c r="Q294" s="254"/>
      <c r="R294" s="254"/>
      <c r="S294" s="254"/>
      <c r="T294" s="25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6" t="s">
        <v>154</v>
      </c>
      <c r="AU294" s="256" t="s">
        <v>83</v>
      </c>
      <c r="AV294" s="14" t="s">
        <v>83</v>
      </c>
      <c r="AW294" s="14" t="s">
        <v>30</v>
      </c>
      <c r="AX294" s="14" t="s">
        <v>73</v>
      </c>
      <c r="AY294" s="256" t="s">
        <v>139</v>
      </c>
    </row>
    <row r="295" s="14" customFormat="1">
      <c r="A295" s="14"/>
      <c r="B295" s="246"/>
      <c r="C295" s="247"/>
      <c r="D295" s="231" t="s">
        <v>154</v>
      </c>
      <c r="E295" s="248" t="s">
        <v>1</v>
      </c>
      <c r="F295" s="249" t="s">
        <v>417</v>
      </c>
      <c r="G295" s="247"/>
      <c r="H295" s="250">
        <v>-3.5</v>
      </c>
      <c r="I295" s="251"/>
      <c r="J295" s="247"/>
      <c r="K295" s="247"/>
      <c r="L295" s="252"/>
      <c r="M295" s="253"/>
      <c r="N295" s="254"/>
      <c r="O295" s="254"/>
      <c r="P295" s="254"/>
      <c r="Q295" s="254"/>
      <c r="R295" s="254"/>
      <c r="S295" s="254"/>
      <c r="T295" s="25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6" t="s">
        <v>154</v>
      </c>
      <c r="AU295" s="256" t="s">
        <v>83</v>
      </c>
      <c r="AV295" s="14" t="s">
        <v>83</v>
      </c>
      <c r="AW295" s="14" t="s">
        <v>30</v>
      </c>
      <c r="AX295" s="14" t="s">
        <v>73</v>
      </c>
      <c r="AY295" s="256" t="s">
        <v>139</v>
      </c>
    </row>
    <row r="296" s="15" customFormat="1">
      <c r="A296" s="15"/>
      <c r="B296" s="257"/>
      <c r="C296" s="258"/>
      <c r="D296" s="231" t="s">
        <v>154</v>
      </c>
      <c r="E296" s="259" t="s">
        <v>1</v>
      </c>
      <c r="F296" s="260" t="s">
        <v>159</v>
      </c>
      <c r="G296" s="258"/>
      <c r="H296" s="261">
        <v>132.57499999999999</v>
      </c>
      <c r="I296" s="262"/>
      <c r="J296" s="258"/>
      <c r="K296" s="258"/>
      <c r="L296" s="263"/>
      <c r="M296" s="264"/>
      <c r="N296" s="265"/>
      <c r="O296" s="265"/>
      <c r="P296" s="265"/>
      <c r="Q296" s="265"/>
      <c r="R296" s="265"/>
      <c r="S296" s="265"/>
      <c r="T296" s="266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7" t="s">
        <v>154</v>
      </c>
      <c r="AU296" s="267" t="s">
        <v>83</v>
      </c>
      <c r="AV296" s="15" t="s">
        <v>149</v>
      </c>
      <c r="AW296" s="15" t="s">
        <v>30</v>
      </c>
      <c r="AX296" s="15" t="s">
        <v>81</v>
      </c>
      <c r="AY296" s="267" t="s">
        <v>139</v>
      </c>
    </row>
    <row r="297" s="2" customFormat="1" ht="24.15" customHeight="1">
      <c r="A297" s="38"/>
      <c r="B297" s="39"/>
      <c r="C297" s="218" t="s">
        <v>418</v>
      </c>
      <c r="D297" s="218" t="s">
        <v>144</v>
      </c>
      <c r="E297" s="219" t="s">
        <v>419</v>
      </c>
      <c r="F297" s="220" t="s">
        <v>420</v>
      </c>
      <c r="G297" s="221" t="s">
        <v>147</v>
      </c>
      <c r="H297" s="222">
        <v>3.5</v>
      </c>
      <c r="I297" s="223"/>
      <c r="J297" s="224">
        <f>ROUND(I297*H297,2)</f>
        <v>0</v>
      </c>
      <c r="K297" s="220" t="s">
        <v>148</v>
      </c>
      <c r="L297" s="44"/>
      <c r="M297" s="225" t="s">
        <v>1</v>
      </c>
      <c r="N297" s="226" t="s">
        <v>38</v>
      </c>
      <c r="O297" s="91"/>
      <c r="P297" s="227">
        <f>O297*H297</f>
        <v>0</v>
      </c>
      <c r="Q297" s="227">
        <v>0.022540000000000001</v>
      </c>
      <c r="R297" s="227">
        <f>Q297*H297</f>
        <v>0.078890000000000002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255</v>
      </c>
      <c r="AT297" s="229" t="s">
        <v>144</v>
      </c>
      <c r="AU297" s="229" t="s">
        <v>83</v>
      </c>
      <c r="AY297" s="17" t="s">
        <v>139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81</v>
      </c>
      <c r="BK297" s="230">
        <f>ROUND(I297*H297,2)</f>
        <v>0</v>
      </c>
      <c r="BL297" s="17" t="s">
        <v>255</v>
      </c>
      <c r="BM297" s="229" t="s">
        <v>421</v>
      </c>
    </row>
    <row r="298" s="2" customFormat="1">
      <c r="A298" s="38"/>
      <c r="B298" s="39"/>
      <c r="C298" s="40"/>
      <c r="D298" s="231" t="s">
        <v>152</v>
      </c>
      <c r="E298" s="40"/>
      <c r="F298" s="232" t="s">
        <v>422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152</v>
      </c>
      <c r="AU298" s="17" t="s">
        <v>83</v>
      </c>
    </row>
    <row r="299" s="13" customFormat="1">
      <c r="A299" s="13"/>
      <c r="B299" s="236"/>
      <c r="C299" s="237"/>
      <c r="D299" s="231" t="s">
        <v>154</v>
      </c>
      <c r="E299" s="238" t="s">
        <v>1</v>
      </c>
      <c r="F299" s="239" t="s">
        <v>413</v>
      </c>
      <c r="G299" s="237"/>
      <c r="H299" s="238" t="s">
        <v>1</v>
      </c>
      <c r="I299" s="240"/>
      <c r="J299" s="237"/>
      <c r="K299" s="237"/>
      <c r="L299" s="241"/>
      <c r="M299" s="242"/>
      <c r="N299" s="243"/>
      <c r="O299" s="243"/>
      <c r="P299" s="243"/>
      <c r="Q299" s="243"/>
      <c r="R299" s="243"/>
      <c r="S299" s="243"/>
      <c r="T299" s="244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5" t="s">
        <v>154</v>
      </c>
      <c r="AU299" s="245" t="s">
        <v>83</v>
      </c>
      <c r="AV299" s="13" t="s">
        <v>81</v>
      </c>
      <c r="AW299" s="13" t="s">
        <v>30</v>
      </c>
      <c r="AX299" s="13" t="s">
        <v>73</v>
      </c>
      <c r="AY299" s="245" t="s">
        <v>139</v>
      </c>
    </row>
    <row r="300" s="14" customFormat="1">
      <c r="A300" s="14"/>
      <c r="B300" s="246"/>
      <c r="C300" s="247"/>
      <c r="D300" s="231" t="s">
        <v>154</v>
      </c>
      <c r="E300" s="248" t="s">
        <v>1</v>
      </c>
      <c r="F300" s="249" t="s">
        <v>423</v>
      </c>
      <c r="G300" s="247"/>
      <c r="H300" s="250">
        <v>3.5</v>
      </c>
      <c r="I300" s="251"/>
      <c r="J300" s="247"/>
      <c r="K300" s="247"/>
      <c r="L300" s="252"/>
      <c r="M300" s="253"/>
      <c r="N300" s="254"/>
      <c r="O300" s="254"/>
      <c r="P300" s="254"/>
      <c r="Q300" s="254"/>
      <c r="R300" s="254"/>
      <c r="S300" s="254"/>
      <c r="T300" s="25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6" t="s">
        <v>154</v>
      </c>
      <c r="AU300" s="256" t="s">
        <v>83</v>
      </c>
      <c r="AV300" s="14" t="s">
        <v>83</v>
      </c>
      <c r="AW300" s="14" t="s">
        <v>30</v>
      </c>
      <c r="AX300" s="14" t="s">
        <v>81</v>
      </c>
      <c r="AY300" s="256" t="s">
        <v>139</v>
      </c>
    </row>
    <row r="301" s="2" customFormat="1" ht="24.15" customHeight="1">
      <c r="A301" s="38"/>
      <c r="B301" s="39"/>
      <c r="C301" s="218" t="s">
        <v>424</v>
      </c>
      <c r="D301" s="218" t="s">
        <v>144</v>
      </c>
      <c r="E301" s="219" t="s">
        <v>425</v>
      </c>
      <c r="F301" s="220" t="s">
        <v>426</v>
      </c>
      <c r="G301" s="221" t="s">
        <v>249</v>
      </c>
      <c r="H301" s="222">
        <v>2.7999999999999998</v>
      </c>
      <c r="I301" s="223"/>
      <c r="J301" s="224">
        <f>ROUND(I301*H301,2)</f>
        <v>0</v>
      </c>
      <c r="K301" s="220" t="s">
        <v>148</v>
      </c>
      <c r="L301" s="44"/>
      <c r="M301" s="225" t="s">
        <v>1</v>
      </c>
      <c r="N301" s="226" t="s">
        <v>38</v>
      </c>
      <c r="O301" s="91"/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255</v>
      </c>
      <c r="AT301" s="229" t="s">
        <v>144</v>
      </c>
      <c r="AU301" s="229" t="s">
        <v>83</v>
      </c>
      <c r="AY301" s="17" t="s">
        <v>139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81</v>
      </c>
      <c r="BK301" s="230">
        <f>ROUND(I301*H301,2)</f>
        <v>0</v>
      </c>
      <c r="BL301" s="17" t="s">
        <v>255</v>
      </c>
      <c r="BM301" s="229" t="s">
        <v>427</v>
      </c>
    </row>
    <row r="302" s="2" customFormat="1">
      <c r="A302" s="38"/>
      <c r="B302" s="39"/>
      <c r="C302" s="40"/>
      <c r="D302" s="231" t="s">
        <v>152</v>
      </c>
      <c r="E302" s="40"/>
      <c r="F302" s="232" t="s">
        <v>428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152</v>
      </c>
      <c r="AU302" s="17" t="s">
        <v>83</v>
      </c>
    </row>
    <row r="303" s="12" customFormat="1" ht="22.8" customHeight="1">
      <c r="A303" s="12"/>
      <c r="B303" s="202"/>
      <c r="C303" s="203"/>
      <c r="D303" s="204" t="s">
        <v>72</v>
      </c>
      <c r="E303" s="216" t="s">
        <v>429</v>
      </c>
      <c r="F303" s="216" t="s">
        <v>430</v>
      </c>
      <c r="G303" s="203"/>
      <c r="H303" s="203"/>
      <c r="I303" s="206"/>
      <c r="J303" s="217">
        <f>BK303</f>
        <v>0</v>
      </c>
      <c r="K303" s="203"/>
      <c r="L303" s="208"/>
      <c r="M303" s="209"/>
      <c r="N303" s="210"/>
      <c r="O303" s="210"/>
      <c r="P303" s="211">
        <f>SUM(P304:P375)</f>
        <v>0</v>
      </c>
      <c r="Q303" s="210"/>
      <c r="R303" s="211">
        <f>SUM(R304:R375)</f>
        <v>2.3195910000000004</v>
      </c>
      <c r="S303" s="210"/>
      <c r="T303" s="212">
        <f>SUM(T304:T375)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3" t="s">
        <v>83</v>
      </c>
      <c r="AT303" s="214" t="s">
        <v>72</v>
      </c>
      <c r="AU303" s="214" t="s">
        <v>81</v>
      </c>
      <c r="AY303" s="213" t="s">
        <v>139</v>
      </c>
      <c r="BK303" s="215">
        <f>SUM(BK304:BK375)</f>
        <v>0</v>
      </c>
    </row>
    <row r="304" s="2" customFormat="1" ht="37.8" customHeight="1">
      <c r="A304" s="38"/>
      <c r="B304" s="39"/>
      <c r="C304" s="218" t="s">
        <v>431</v>
      </c>
      <c r="D304" s="218" t="s">
        <v>144</v>
      </c>
      <c r="E304" s="219" t="s">
        <v>432</v>
      </c>
      <c r="F304" s="220" t="s">
        <v>433</v>
      </c>
      <c r="G304" s="221" t="s">
        <v>147</v>
      </c>
      <c r="H304" s="222">
        <v>229.91</v>
      </c>
      <c r="I304" s="223"/>
      <c r="J304" s="224">
        <f>ROUND(I304*H304,2)</f>
        <v>0</v>
      </c>
      <c r="K304" s="220" t="s">
        <v>1</v>
      </c>
      <c r="L304" s="44"/>
      <c r="M304" s="225" t="s">
        <v>1</v>
      </c>
      <c r="N304" s="226" t="s">
        <v>38</v>
      </c>
      <c r="O304" s="91"/>
      <c r="P304" s="227">
        <f>O304*H304</f>
        <v>0</v>
      </c>
      <c r="Q304" s="227">
        <v>0.0066</v>
      </c>
      <c r="R304" s="227">
        <f>Q304*H304</f>
        <v>1.517406</v>
      </c>
      <c r="S304" s="227">
        <v>0</v>
      </c>
      <c r="T304" s="228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9" t="s">
        <v>255</v>
      </c>
      <c r="AT304" s="229" t="s">
        <v>144</v>
      </c>
      <c r="AU304" s="229" t="s">
        <v>83</v>
      </c>
      <c r="AY304" s="17" t="s">
        <v>139</v>
      </c>
      <c r="BE304" s="230">
        <f>IF(N304="základní",J304,0)</f>
        <v>0</v>
      </c>
      <c r="BF304" s="230">
        <f>IF(N304="snížená",J304,0)</f>
        <v>0</v>
      </c>
      <c r="BG304" s="230">
        <f>IF(N304="zákl. přenesená",J304,0)</f>
        <v>0</v>
      </c>
      <c r="BH304" s="230">
        <f>IF(N304="sníž. přenesená",J304,0)</f>
        <v>0</v>
      </c>
      <c r="BI304" s="230">
        <f>IF(N304="nulová",J304,0)</f>
        <v>0</v>
      </c>
      <c r="BJ304" s="17" t="s">
        <v>81</v>
      </c>
      <c r="BK304" s="230">
        <f>ROUND(I304*H304,2)</f>
        <v>0</v>
      </c>
      <c r="BL304" s="17" t="s">
        <v>255</v>
      </c>
      <c r="BM304" s="229" t="s">
        <v>434</v>
      </c>
    </row>
    <row r="305" s="2" customFormat="1">
      <c r="A305" s="38"/>
      <c r="B305" s="39"/>
      <c r="C305" s="40"/>
      <c r="D305" s="231" t="s">
        <v>152</v>
      </c>
      <c r="E305" s="40"/>
      <c r="F305" s="232" t="s">
        <v>435</v>
      </c>
      <c r="G305" s="40"/>
      <c r="H305" s="40"/>
      <c r="I305" s="233"/>
      <c r="J305" s="40"/>
      <c r="K305" s="40"/>
      <c r="L305" s="44"/>
      <c r="M305" s="234"/>
      <c r="N305" s="235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152</v>
      </c>
      <c r="AU305" s="17" t="s">
        <v>83</v>
      </c>
    </row>
    <row r="306" s="14" customFormat="1">
      <c r="A306" s="14"/>
      <c r="B306" s="246"/>
      <c r="C306" s="247"/>
      <c r="D306" s="231" t="s">
        <v>154</v>
      </c>
      <c r="E306" s="248" t="s">
        <v>1</v>
      </c>
      <c r="F306" s="249" t="s">
        <v>366</v>
      </c>
      <c r="G306" s="247"/>
      <c r="H306" s="250">
        <v>201.11000000000001</v>
      </c>
      <c r="I306" s="251"/>
      <c r="J306" s="247"/>
      <c r="K306" s="247"/>
      <c r="L306" s="252"/>
      <c r="M306" s="253"/>
      <c r="N306" s="254"/>
      <c r="O306" s="254"/>
      <c r="P306" s="254"/>
      <c r="Q306" s="254"/>
      <c r="R306" s="254"/>
      <c r="S306" s="254"/>
      <c r="T306" s="25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6" t="s">
        <v>154</v>
      </c>
      <c r="AU306" s="256" t="s">
        <v>83</v>
      </c>
      <c r="AV306" s="14" t="s">
        <v>83</v>
      </c>
      <c r="AW306" s="14" t="s">
        <v>30</v>
      </c>
      <c r="AX306" s="14" t="s">
        <v>73</v>
      </c>
      <c r="AY306" s="256" t="s">
        <v>139</v>
      </c>
    </row>
    <row r="307" s="14" customFormat="1">
      <c r="A307" s="14"/>
      <c r="B307" s="246"/>
      <c r="C307" s="247"/>
      <c r="D307" s="231" t="s">
        <v>154</v>
      </c>
      <c r="E307" s="248" t="s">
        <v>1</v>
      </c>
      <c r="F307" s="249" t="s">
        <v>367</v>
      </c>
      <c r="G307" s="247"/>
      <c r="H307" s="250">
        <v>-39.600000000000001</v>
      </c>
      <c r="I307" s="251"/>
      <c r="J307" s="247"/>
      <c r="K307" s="247"/>
      <c r="L307" s="252"/>
      <c r="M307" s="253"/>
      <c r="N307" s="254"/>
      <c r="O307" s="254"/>
      <c r="P307" s="254"/>
      <c r="Q307" s="254"/>
      <c r="R307" s="254"/>
      <c r="S307" s="254"/>
      <c r="T307" s="255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6" t="s">
        <v>154</v>
      </c>
      <c r="AU307" s="256" t="s">
        <v>83</v>
      </c>
      <c r="AV307" s="14" t="s">
        <v>83</v>
      </c>
      <c r="AW307" s="14" t="s">
        <v>30</v>
      </c>
      <c r="AX307" s="14" t="s">
        <v>73</v>
      </c>
      <c r="AY307" s="256" t="s">
        <v>139</v>
      </c>
    </row>
    <row r="308" s="14" customFormat="1">
      <c r="A308" s="14"/>
      <c r="B308" s="246"/>
      <c r="C308" s="247"/>
      <c r="D308" s="231" t="s">
        <v>154</v>
      </c>
      <c r="E308" s="248" t="s">
        <v>1</v>
      </c>
      <c r="F308" s="249" t="s">
        <v>368</v>
      </c>
      <c r="G308" s="247"/>
      <c r="H308" s="250">
        <v>68.400000000000006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6" t="s">
        <v>154</v>
      </c>
      <c r="AU308" s="256" t="s">
        <v>83</v>
      </c>
      <c r="AV308" s="14" t="s">
        <v>83</v>
      </c>
      <c r="AW308" s="14" t="s">
        <v>30</v>
      </c>
      <c r="AX308" s="14" t="s">
        <v>73</v>
      </c>
      <c r="AY308" s="256" t="s">
        <v>139</v>
      </c>
    </row>
    <row r="309" s="15" customFormat="1">
      <c r="A309" s="15"/>
      <c r="B309" s="257"/>
      <c r="C309" s="258"/>
      <c r="D309" s="231" t="s">
        <v>154</v>
      </c>
      <c r="E309" s="259" t="s">
        <v>1</v>
      </c>
      <c r="F309" s="260" t="s">
        <v>159</v>
      </c>
      <c r="G309" s="258"/>
      <c r="H309" s="261">
        <v>229.91</v>
      </c>
      <c r="I309" s="262"/>
      <c r="J309" s="258"/>
      <c r="K309" s="258"/>
      <c r="L309" s="263"/>
      <c r="M309" s="264"/>
      <c r="N309" s="265"/>
      <c r="O309" s="265"/>
      <c r="P309" s="265"/>
      <c r="Q309" s="265"/>
      <c r="R309" s="265"/>
      <c r="S309" s="265"/>
      <c r="T309" s="26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7" t="s">
        <v>154</v>
      </c>
      <c r="AU309" s="267" t="s">
        <v>83</v>
      </c>
      <c r="AV309" s="15" t="s">
        <v>149</v>
      </c>
      <c r="AW309" s="15" t="s">
        <v>30</v>
      </c>
      <c r="AX309" s="15" t="s">
        <v>81</v>
      </c>
      <c r="AY309" s="267" t="s">
        <v>139</v>
      </c>
    </row>
    <row r="310" s="2" customFormat="1" ht="14.4" customHeight="1">
      <c r="A310" s="38"/>
      <c r="B310" s="39"/>
      <c r="C310" s="218" t="s">
        <v>436</v>
      </c>
      <c r="D310" s="218" t="s">
        <v>144</v>
      </c>
      <c r="E310" s="219" t="s">
        <v>437</v>
      </c>
      <c r="F310" s="220" t="s">
        <v>438</v>
      </c>
      <c r="G310" s="221" t="s">
        <v>439</v>
      </c>
      <c r="H310" s="222">
        <v>10</v>
      </c>
      <c r="I310" s="223"/>
      <c r="J310" s="224">
        <f>ROUND(I310*H310,2)</f>
        <v>0</v>
      </c>
      <c r="K310" s="220" t="s">
        <v>1</v>
      </c>
      <c r="L310" s="44"/>
      <c r="M310" s="225" t="s">
        <v>1</v>
      </c>
      <c r="N310" s="226" t="s">
        <v>38</v>
      </c>
      <c r="O310" s="91"/>
      <c r="P310" s="227">
        <f>O310*H310</f>
        <v>0</v>
      </c>
      <c r="Q310" s="227">
        <v>0.00264</v>
      </c>
      <c r="R310" s="227">
        <f>Q310*H310</f>
        <v>0.0264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255</v>
      </c>
      <c r="AT310" s="229" t="s">
        <v>144</v>
      </c>
      <c r="AU310" s="229" t="s">
        <v>83</v>
      </c>
      <c r="AY310" s="17" t="s">
        <v>139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81</v>
      </c>
      <c r="BK310" s="230">
        <f>ROUND(I310*H310,2)</f>
        <v>0</v>
      </c>
      <c r="BL310" s="17" t="s">
        <v>255</v>
      </c>
      <c r="BM310" s="229" t="s">
        <v>440</v>
      </c>
    </row>
    <row r="311" s="2" customFormat="1">
      <c r="A311" s="38"/>
      <c r="B311" s="39"/>
      <c r="C311" s="40"/>
      <c r="D311" s="231" t="s">
        <v>152</v>
      </c>
      <c r="E311" s="40"/>
      <c r="F311" s="232" t="s">
        <v>441</v>
      </c>
      <c r="G311" s="40"/>
      <c r="H311" s="40"/>
      <c r="I311" s="233"/>
      <c r="J311" s="40"/>
      <c r="K311" s="40"/>
      <c r="L311" s="44"/>
      <c r="M311" s="234"/>
      <c r="N311" s="235"/>
      <c r="O311" s="91"/>
      <c r="P311" s="91"/>
      <c r="Q311" s="91"/>
      <c r="R311" s="91"/>
      <c r="S311" s="91"/>
      <c r="T311" s="92"/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T311" s="17" t="s">
        <v>152</v>
      </c>
      <c r="AU311" s="17" t="s">
        <v>83</v>
      </c>
    </row>
    <row r="312" s="14" customFormat="1">
      <c r="A312" s="14"/>
      <c r="B312" s="246"/>
      <c r="C312" s="247"/>
      <c r="D312" s="231" t="s">
        <v>154</v>
      </c>
      <c r="E312" s="248" t="s">
        <v>1</v>
      </c>
      <c r="F312" s="249" t="s">
        <v>442</v>
      </c>
      <c r="G312" s="247"/>
      <c r="H312" s="250">
        <v>10</v>
      </c>
      <c r="I312" s="251"/>
      <c r="J312" s="247"/>
      <c r="K312" s="247"/>
      <c r="L312" s="252"/>
      <c r="M312" s="253"/>
      <c r="N312" s="254"/>
      <c r="O312" s="254"/>
      <c r="P312" s="254"/>
      <c r="Q312" s="254"/>
      <c r="R312" s="254"/>
      <c r="S312" s="254"/>
      <c r="T312" s="255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6" t="s">
        <v>154</v>
      </c>
      <c r="AU312" s="256" t="s">
        <v>83</v>
      </c>
      <c r="AV312" s="14" t="s">
        <v>83</v>
      </c>
      <c r="AW312" s="14" t="s">
        <v>30</v>
      </c>
      <c r="AX312" s="14" t="s">
        <v>81</v>
      </c>
      <c r="AY312" s="256" t="s">
        <v>139</v>
      </c>
    </row>
    <row r="313" s="2" customFormat="1" ht="24.15" customHeight="1">
      <c r="A313" s="38"/>
      <c r="B313" s="39"/>
      <c r="C313" s="218" t="s">
        <v>443</v>
      </c>
      <c r="D313" s="218" t="s">
        <v>144</v>
      </c>
      <c r="E313" s="219" t="s">
        <v>444</v>
      </c>
      <c r="F313" s="220" t="s">
        <v>445</v>
      </c>
      <c r="G313" s="221" t="s">
        <v>326</v>
      </c>
      <c r="H313" s="222">
        <v>7</v>
      </c>
      <c r="I313" s="223"/>
      <c r="J313" s="224">
        <f>ROUND(I313*H313,2)</f>
        <v>0</v>
      </c>
      <c r="K313" s="220" t="s">
        <v>1</v>
      </c>
      <c r="L313" s="44"/>
      <c r="M313" s="225" t="s">
        <v>1</v>
      </c>
      <c r="N313" s="226" t="s">
        <v>38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255</v>
      </c>
      <c r="AT313" s="229" t="s">
        <v>144</v>
      </c>
      <c r="AU313" s="229" t="s">
        <v>83</v>
      </c>
      <c r="AY313" s="17" t="s">
        <v>139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81</v>
      </c>
      <c r="BK313" s="230">
        <f>ROUND(I313*H313,2)</f>
        <v>0</v>
      </c>
      <c r="BL313" s="17" t="s">
        <v>255</v>
      </c>
      <c r="BM313" s="229" t="s">
        <v>446</v>
      </c>
    </row>
    <row r="314" s="2" customFormat="1">
      <c r="A314" s="38"/>
      <c r="B314" s="39"/>
      <c r="C314" s="40"/>
      <c r="D314" s="231" t="s">
        <v>152</v>
      </c>
      <c r="E314" s="40"/>
      <c r="F314" s="232" t="s">
        <v>447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152</v>
      </c>
      <c r="AU314" s="17" t="s">
        <v>83</v>
      </c>
    </row>
    <row r="315" s="14" customFormat="1">
      <c r="A315" s="14"/>
      <c r="B315" s="246"/>
      <c r="C315" s="247"/>
      <c r="D315" s="231" t="s">
        <v>154</v>
      </c>
      <c r="E315" s="248" t="s">
        <v>1</v>
      </c>
      <c r="F315" s="249" t="s">
        <v>448</v>
      </c>
      <c r="G315" s="247"/>
      <c r="H315" s="250">
        <v>7</v>
      </c>
      <c r="I315" s="251"/>
      <c r="J315" s="247"/>
      <c r="K315" s="247"/>
      <c r="L315" s="252"/>
      <c r="M315" s="253"/>
      <c r="N315" s="254"/>
      <c r="O315" s="254"/>
      <c r="P315" s="254"/>
      <c r="Q315" s="254"/>
      <c r="R315" s="254"/>
      <c r="S315" s="254"/>
      <c r="T315" s="255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6" t="s">
        <v>154</v>
      </c>
      <c r="AU315" s="256" t="s">
        <v>83</v>
      </c>
      <c r="AV315" s="14" t="s">
        <v>83</v>
      </c>
      <c r="AW315" s="14" t="s">
        <v>30</v>
      </c>
      <c r="AX315" s="14" t="s">
        <v>73</v>
      </c>
      <c r="AY315" s="256" t="s">
        <v>139</v>
      </c>
    </row>
    <row r="316" s="2" customFormat="1" ht="14.4" customHeight="1">
      <c r="A316" s="38"/>
      <c r="B316" s="39"/>
      <c r="C316" s="218" t="s">
        <v>449</v>
      </c>
      <c r="D316" s="218" t="s">
        <v>144</v>
      </c>
      <c r="E316" s="219" t="s">
        <v>450</v>
      </c>
      <c r="F316" s="220" t="s">
        <v>451</v>
      </c>
      <c r="G316" s="221" t="s">
        <v>326</v>
      </c>
      <c r="H316" s="222">
        <v>1</v>
      </c>
      <c r="I316" s="223"/>
      <c r="J316" s="224">
        <f>ROUND(I316*H316,2)</f>
        <v>0</v>
      </c>
      <c r="K316" s="220" t="s">
        <v>148</v>
      </c>
      <c r="L316" s="44"/>
      <c r="M316" s="225" t="s">
        <v>1</v>
      </c>
      <c r="N316" s="226" t="s">
        <v>38</v>
      </c>
      <c r="O316" s="91"/>
      <c r="P316" s="227">
        <f>O316*H316</f>
        <v>0</v>
      </c>
      <c r="Q316" s="227">
        <v>0.00027</v>
      </c>
      <c r="R316" s="227">
        <f>Q316*H316</f>
        <v>0.00027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255</v>
      </c>
      <c r="AT316" s="229" t="s">
        <v>144</v>
      </c>
      <c r="AU316" s="229" t="s">
        <v>83</v>
      </c>
      <c r="AY316" s="17" t="s">
        <v>139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81</v>
      </c>
      <c r="BK316" s="230">
        <f>ROUND(I316*H316,2)</f>
        <v>0</v>
      </c>
      <c r="BL316" s="17" t="s">
        <v>255</v>
      </c>
      <c r="BM316" s="229" t="s">
        <v>452</v>
      </c>
    </row>
    <row r="317" s="2" customFormat="1">
      <c r="A317" s="38"/>
      <c r="B317" s="39"/>
      <c r="C317" s="40"/>
      <c r="D317" s="231" t="s">
        <v>152</v>
      </c>
      <c r="E317" s="40"/>
      <c r="F317" s="232" t="s">
        <v>453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152</v>
      </c>
      <c r="AU317" s="17" t="s">
        <v>83</v>
      </c>
    </row>
    <row r="318" s="2" customFormat="1" ht="24.15" customHeight="1">
      <c r="A318" s="38"/>
      <c r="B318" s="39"/>
      <c r="C318" s="268" t="s">
        <v>454</v>
      </c>
      <c r="D318" s="268" t="s">
        <v>185</v>
      </c>
      <c r="E318" s="269" t="s">
        <v>455</v>
      </c>
      <c r="F318" s="270" t="s">
        <v>456</v>
      </c>
      <c r="G318" s="271" t="s">
        <v>326</v>
      </c>
      <c r="H318" s="272">
        <v>7</v>
      </c>
      <c r="I318" s="273"/>
      <c r="J318" s="274">
        <f>ROUND(I318*H318,2)</f>
        <v>0</v>
      </c>
      <c r="K318" s="270" t="s">
        <v>1</v>
      </c>
      <c r="L318" s="275"/>
      <c r="M318" s="276" t="s">
        <v>1</v>
      </c>
      <c r="N318" s="277" t="s">
        <v>38</v>
      </c>
      <c r="O318" s="91"/>
      <c r="P318" s="227">
        <f>O318*H318</f>
        <v>0</v>
      </c>
      <c r="Q318" s="227">
        <v>0.0014499999999999999</v>
      </c>
      <c r="R318" s="227">
        <f>Q318*H318</f>
        <v>0.010149999999999999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308</v>
      </c>
      <c r="AT318" s="229" t="s">
        <v>185</v>
      </c>
      <c r="AU318" s="229" t="s">
        <v>83</v>
      </c>
      <c r="AY318" s="17" t="s">
        <v>139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81</v>
      </c>
      <c r="BK318" s="230">
        <f>ROUND(I318*H318,2)</f>
        <v>0</v>
      </c>
      <c r="BL318" s="17" t="s">
        <v>255</v>
      </c>
      <c r="BM318" s="229" t="s">
        <v>457</v>
      </c>
    </row>
    <row r="319" s="2" customFormat="1">
      <c r="A319" s="38"/>
      <c r="B319" s="39"/>
      <c r="C319" s="40"/>
      <c r="D319" s="231" t="s">
        <v>152</v>
      </c>
      <c r="E319" s="40"/>
      <c r="F319" s="232" t="s">
        <v>458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152</v>
      </c>
      <c r="AU319" s="17" t="s">
        <v>83</v>
      </c>
    </row>
    <row r="320" s="14" customFormat="1">
      <c r="A320" s="14"/>
      <c r="B320" s="246"/>
      <c r="C320" s="247"/>
      <c r="D320" s="231" t="s">
        <v>154</v>
      </c>
      <c r="E320" s="248" t="s">
        <v>1</v>
      </c>
      <c r="F320" s="249" t="s">
        <v>192</v>
      </c>
      <c r="G320" s="247"/>
      <c r="H320" s="250">
        <v>7</v>
      </c>
      <c r="I320" s="251"/>
      <c r="J320" s="247"/>
      <c r="K320" s="247"/>
      <c r="L320" s="252"/>
      <c r="M320" s="253"/>
      <c r="N320" s="254"/>
      <c r="O320" s="254"/>
      <c r="P320" s="254"/>
      <c r="Q320" s="254"/>
      <c r="R320" s="254"/>
      <c r="S320" s="254"/>
      <c r="T320" s="25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6" t="s">
        <v>154</v>
      </c>
      <c r="AU320" s="256" t="s">
        <v>83</v>
      </c>
      <c r="AV320" s="14" t="s">
        <v>83</v>
      </c>
      <c r="AW320" s="14" t="s">
        <v>30</v>
      </c>
      <c r="AX320" s="14" t="s">
        <v>73</v>
      </c>
      <c r="AY320" s="256" t="s">
        <v>139</v>
      </c>
    </row>
    <row r="321" s="2" customFormat="1" ht="14.4" customHeight="1">
      <c r="A321" s="38"/>
      <c r="B321" s="39"/>
      <c r="C321" s="268" t="s">
        <v>459</v>
      </c>
      <c r="D321" s="268" t="s">
        <v>185</v>
      </c>
      <c r="E321" s="269" t="s">
        <v>460</v>
      </c>
      <c r="F321" s="270" t="s">
        <v>461</v>
      </c>
      <c r="G321" s="271" t="s">
        <v>172</v>
      </c>
      <c r="H321" s="272">
        <v>10</v>
      </c>
      <c r="I321" s="273"/>
      <c r="J321" s="274">
        <f>ROUND(I321*H321,2)</f>
        <v>0</v>
      </c>
      <c r="K321" s="270" t="s">
        <v>1</v>
      </c>
      <c r="L321" s="275"/>
      <c r="M321" s="276" t="s">
        <v>1</v>
      </c>
      <c r="N321" s="277" t="s">
        <v>38</v>
      </c>
      <c r="O321" s="91"/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9" t="s">
        <v>308</v>
      </c>
      <c r="AT321" s="229" t="s">
        <v>185</v>
      </c>
      <c r="AU321" s="229" t="s">
        <v>83</v>
      </c>
      <c r="AY321" s="17" t="s">
        <v>139</v>
      </c>
      <c r="BE321" s="230">
        <f>IF(N321="základní",J321,0)</f>
        <v>0</v>
      </c>
      <c r="BF321" s="230">
        <f>IF(N321="snížená",J321,0)</f>
        <v>0</v>
      </c>
      <c r="BG321" s="230">
        <f>IF(N321="zákl. přenesená",J321,0)</f>
        <v>0</v>
      </c>
      <c r="BH321" s="230">
        <f>IF(N321="sníž. přenesená",J321,0)</f>
        <v>0</v>
      </c>
      <c r="BI321" s="230">
        <f>IF(N321="nulová",J321,0)</f>
        <v>0</v>
      </c>
      <c r="BJ321" s="17" t="s">
        <v>81</v>
      </c>
      <c r="BK321" s="230">
        <f>ROUND(I321*H321,2)</f>
        <v>0</v>
      </c>
      <c r="BL321" s="17" t="s">
        <v>255</v>
      </c>
      <c r="BM321" s="229" t="s">
        <v>462</v>
      </c>
    </row>
    <row r="322" s="2" customFormat="1">
      <c r="A322" s="38"/>
      <c r="B322" s="39"/>
      <c r="C322" s="40"/>
      <c r="D322" s="231" t="s">
        <v>152</v>
      </c>
      <c r="E322" s="40"/>
      <c r="F322" s="232" t="s">
        <v>461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152</v>
      </c>
      <c r="AU322" s="17" t="s">
        <v>83</v>
      </c>
    </row>
    <row r="323" s="2" customFormat="1" ht="14.4" customHeight="1">
      <c r="A323" s="38"/>
      <c r="B323" s="39"/>
      <c r="C323" s="268" t="s">
        <v>463</v>
      </c>
      <c r="D323" s="268" t="s">
        <v>185</v>
      </c>
      <c r="E323" s="269" t="s">
        <v>464</v>
      </c>
      <c r="F323" s="270" t="s">
        <v>465</v>
      </c>
      <c r="G323" s="271" t="s">
        <v>172</v>
      </c>
      <c r="H323" s="272">
        <v>84</v>
      </c>
      <c r="I323" s="273"/>
      <c r="J323" s="274">
        <f>ROUND(I323*H323,2)</f>
        <v>0</v>
      </c>
      <c r="K323" s="270" t="s">
        <v>148</v>
      </c>
      <c r="L323" s="275"/>
      <c r="M323" s="276" t="s">
        <v>1</v>
      </c>
      <c r="N323" s="277" t="s">
        <v>38</v>
      </c>
      <c r="O323" s="91"/>
      <c r="P323" s="227">
        <f>O323*H323</f>
        <v>0</v>
      </c>
      <c r="Q323" s="227">
        <v>0.00050000000000000001</v>
      </c>
      <c r="R323" s="227">
        <f>Q323*H323</f>
        <v>0.042000000000000003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308</v>
      </c>
      <c r="AT323" s="229" t="s">
        <v>185</v>
      </c>
      <c r="AU323" s="229" t="s">
        <v>83</v>
      </c>
      <c r="AY323" s="17" t="s">
        <v>139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81</v>
      </c>
      <c r="BK323" s="230">
        <f>ROUND(I323*H323,2)</f>
        <v>0</v>
      </c>
      <c r="BL323" s="17" t="s">
        <v>255</v>
      </c>
      <c r="BM323" s="229" t="s">
        <v>466</v>
      </c>
    </row>
    <row r="324" s="2" customFormat="1">
      <c r="A324" s="38"/>
      <c r="B324" s="39"/>
      <c r="C324" s="40"/>
      <c r="D324" s="231" t="s">
        <v>152</v>
      </c>
      <c r="E324" s="40"/>
      <c r="F324" s="232" t="s">
        <v>465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152</v>
      </c>
      <c r="AU324" s="17" t="s">
        <v>83</v>
      </c>
    </row>
    <row r="325" s="14" customFormat="1">
      <c r="A325" s="14"/>
      <c r="B325" s="246"/>
      <c r="C325" s="247"/>
      <c r="D325" s="231" t="s">
        <v>154</v>
      </c>
      <c r="E325" s="248" t="s">
        <v>1</v>
      </c>
      <c r="F325" s="249" t="s">
        <v>467</v>
      </c>
      <c r="G325" s="247"/>
      <c r="H325" s="250">
        <v>84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6" t="s">
        <v>154</v>
      </c>
      <c r="AU325" s="256" t="s">
        <v>83</v>
      </c>
      <c r="AV325" s="14" t="s">
        <v>83</v>
      </c>
      <c r="AW325" s="14" t="s">
        <v>30</v>
      </c>
      <c r="AX325" s="14" t="s">
        <v>81</v>
      </c>
      <c r="AY325" s="256" t="s">
        <v>139</v>
      </c>
    </row>
    <row r="326" s="2" customFormat="1" ht="14.4" customHeight="1">
      <c r="A326" s="38"/>
      <c r="B326" s="39"/>
      <c r="C326" s="268" t="s">
        <v>468</v>
      </c>
      <c r="D326" s="268" t="s">
        <v>185</v>
      </c>
      <c r="E326" s="269" t="s">
        <v>469</v>
      </c>
      <c r="F326" s="270" t="s">
        <v>470</v>
      </c>
      <c r="G326" s="271" t="s">
        <v>326</v>
      </c>
      <c r="H326" s="272">
        <v>30</v>
      </c>
      <c r="I326" s="273"/>
      <c r="J326" s="274">
        <f>ROUND(I326*H326,2)</f>
        <v>0</v>
      </c>
      <c r="K326" s="270" t="s">
        <v>1</v>
      </c>
      <c r="L326" s="275"/>
      <c r="M326" s="276" t="s">
        <v>1</v>
      </c>
      <c r="N326" s="277" t="s">
        <v>38</v>
      </c>
      <c r="O326" s="91"/>
      <c r="P326" s="227">
        <f>O326*H326</f>
        <v>0</v>
      </c>
      <c r="Q326" s="227">
        <v>0.00050000000000000001</v>
      </c>
      <c r="R326" s="227">
        <f>Q326*H326</f>
        <v>0.014999999999999999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308</v>
      </c>
      <c r="AT326" s="229" t="s">
        <v>185</v>
      </c>
      <c r="AU326" s="229" t="s">
        <v>83</v>
      </c>
      <c r="AY326" s="17" t="s">
        <v>139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81</v>
      </c>
      <c r="BK326" s="230">
        <f>ROUND(I326*H326,2)</f>
        <v>0</v>
      </c>
      <c r="BL326" s="17" t="s">
        <v>255</v>
      </c>
      <c r="BM326" s="229" t="s">
        <v>471</v>
      </c>
    </row>
    <row r="327" s="2" customFormat="1">
      <c r="A327" s="38"/>
      <c r="B327" s="39"/>
      <c r="C327" s="40"/>
      <c r="D327" s="231" t="s">
        <v>152</v>
      </c>
      <c r="E327" s="40"/>
      <c r="F327" s="232" t="s">
        <v>472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152</v>
      </c>
      <c r="AU327" s="17" t="s">
        <v>83</v>
      </c>
    </row>
    <row r="328" s="14" customFormat="1">
      <c r="A328" s="14"/>
      <c r="B328" s="246"/>
      <c r="C328" s="247"/>
      <c r="D328" s="231" t="s">
        <v>154</v>
      </c>
      <c r="E328" s="248" t="s">
        <v>1</v>
      </c>
      <c r="F328" s="249" t="s">
        <v>473</v>
      </c>
      <c r="G328" s="247"/>
      <c r="H328" s="250">
        <v>30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6" t="s">
        <v>154</v>
      </c>
      <c r="AU328" s="256" t="s">
        <v>83</v>
      </c>
      <c r="AV328" s="14" t="s">
        <v>83</v>
      </c>
      <c r="AW328" s="14" t="s">
        <v>30</v>
      </c>
      <c r="AX328" s="14" t="s">
        <v>81</v>
      </c>
      <c r="AY328" s="256" t="s">
        <v>139</v>
      </c>
    </row>
    <row r="329" s="2" customFormat="1" ht="14.4" customHeight="1">
      <c r="A329" s="38"/>
      <c r="B329" s="39"/>
      <c r="C329" s="268" t="s">
        <v>474</v>
      </c>
      <c r="D329" s="268" t="s">
        <v>185</v>
      </c>
      <c r="E329" s="269" t="s">
        <v>475</v>
      </c>
      <c r="F329" s="270" t="s">
        <v>476</v>
      </c>
      <c r="G329" s="271" t="s">
        <v>477</v>
      </c>
      <c r="H329" s="272">
        <v>1</v>
      </c>
      <c r="I329" s="273"/>
      <c r="J329" s="274">
        <f>ROUND(I329*H329,2)</f>
        <v>0</v>
      </c>
      <c r="K329" s="270" t="s">
        <v>1</v>
      </c>
      <c r="L329" s="275"/>
      <c r="M329" s="276" t="s">
        <v>1</v>
      </c>
      <c r="N329" s="277" t="s">
        <v>38</v>
      </c>
      <c r="O329" s="91"/>
      <c r="P329" s="227">
        <f>O329*H329</f>
        <v>0</v>
      </c>
      <c r="Q329" s="227">
        <v>0.0080000000000000002</v>
      </c>
      <c r="R329" s="227">
        <f>Q329*H329</f>
        <v>0.0080000000000000002</v>
      </c>
      <c r="S329" s="227">
        <v>0</v>
      </c>
      <c r="T329" s="228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9" t="s">
        <v>308</v>
      </c>
      <c r="AT329" s="229" t="s">
        <v>185</v>
      </c>
      <c r="AU329" s="229" t="s">
        <v>83</v>
      </c>
      <c r="AY329" s="17" t="s">
        <v>139</v>
      </c>
      <c r="BE329" s="230">
        <f>IF(N329="základní",J329,0)</f>
        <v>0</v>
      </c>
      <c r="BF329" s="230">
        <f>IF(N329="snížená",J329,0)</f>
        <v>0</v>
      </c>
      <c r="BG329" s="230">
        <f>IF(N329="zákl. přenesená",J329,0)</f>
        <v>0</v>
      </c>
      <c r="BH329" s="230">
        <f>IF(N329="sníž. přenesená",J329,0)</f>
        <v>0</v>
      </c>
      <c r="BI329" s="230">
        <f>IF(N329="nulová",J329,0)</f>
        <v>0</v>
      </c>
      <c r="BJ329" s="17" t="s">
        <v>81</v>
      </c>
      <c r="BK329" s="230">
        <f>ROUND(I329*H329,2)</f>
        <v>0</v>
      </c>
      <c r="BL329" s="17" t="s">
        <v>255</v>
      </c>
      <c r="BM329" s="229" t="s">
        <v>478</v>
      </c>
    </row>
    <row r="330" s="2" customFormat="1">
      <c r="A330" s="38"/>
      <c r="B330" s="39"/>
      <c r="C330" s="40"/>
      <c r="D330" s="231" t="s">
        <v>152</v>
      </c>
      <c r="E330" s="40"/>
      <c r="F330" s="232" t="s">
        <v>479</v>
      </c>
      <c r="G330" s="40"/>
      <c r="H330" s="40"/>
      <c r="I330" s="233"/>
      <c r="J330" s="40"/>
      <c r="K330" s="40"/>
      <c r="L330" s="44"/>
      <c r="M330" s="234"/>
      <c r="N330" s="235"/>
      <c r="O330" s="91"/>
      <c r="P330" s="91"/>
      <c r="Q330" s="91"/>
      <c r="R330" s="91"/>
      <c r="S330" s="91"/>
      <c r="T330" s="92"/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T330" s="17" t="s">
        <v>152</v>
      </c>
      <c r="AU330" s="17" t="s">
        <v>83</v>
      </c>
    </row>
    <row r="331" s="14" customFormat="1">
      <c r="A331" s="14"/>
      <c r="B331" s="246"/>
      <c r="C331" s="247"/>
      <c r="D331" s="231" t="s">
        <v>154</v>
      </c>
      <c r="E331" s="248" t="s">
        <v>1</v>
      </c>
      <c r="F331" s="249" t="s">
        <v>81</v>
      </c>
      <c r="G331" s="247"/>
      <c r="H331" s="250">
        <v>1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6" t="s">
        <v>154</v>
      </c>
      <c r="AU331" s="256" t="s">
        <v>83</v>
      </c>
      <c r="AV331" s="14" t="s">
        <v>83</v>
      </c>
      <c r="AW331" s="14" t="s">
        <v>30</v>
      </c>
      <c r="AX331" s="14" t="s">
        <v>73</v>
      </c>
      <c r="AY331" s="256" t="s">
        <v>139</v>
      </c>
    </row>
    <row r="332" s="2" customFormat="1" ht="14.4" customHeight="1">
      <c r="A332" s="38"/>
      <c r="B332" s="39"/>
      <c r="C332" s="268" t="s">
        <v>480</v>
      </c>
      <c r="D332" s="268" t="s">
        <v>185</v>
      </c>
      <c r="E332" s="269" t="s">
        <v>481</v>
      </c>
      <c r="F332" s="270" t="s">
        <v>482</v>
      </c>
      <c r="G332" s="271" t="s">
        <v>172</v>
      </c>
      <c r="H332" s="272">
        <v>27.600000000000001</v>
      </c>
      <c r="I332" s="273"/>
      <c r="J332" s="274">
        <f>ROUND(I332*H332,2)</f>
        <v>0</v>
      </c>
      <c r="K332" s="270" t="s">
        <v>148</v>
      </c>
      <c r="L332" s="275"/>
      <c r="M332" s="276" t="s">
        <v>1</v>
      </c>
      <c r="N332" s="277" t="s">
        <v>38</v>
      </c>
      <c r="O332" s="91"/>
      <c r="P332" s="227">
        <f>O332*H332</f>
        <v>0</v>
      </c>
      <c r="Q332" s="227">
        <v>1.0000000000000001E-05</v>
      </c>
      <c r="R332" s="227">
        <f>Q332*H332</f>
        <v>0.00027600000000000004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308</v>
      </c>
      <c r="AT332" s="229" t="s">
        <v>185</v>
      </c>
      <c r="AU332" s="229" t="s">
        <v>83</v>
      </c>
      <c r="AY332" s="17" t="s">
        <v>139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81</v>
      </c>
      <c r="BK332" s="230">
        <f>ROUND(I332*H332,2)</f>
        <v>0</v>
      </c>
      <c r="BL332" s="17" t="s">
        <v>255</v>
      </c>
      <c r="BM332" s="229" t="s">
        <v>483</v>
      </c>
    </row>
    <row r="333" s="2" customFormat="1">
      <c r="A333" s="38"/>
      <c r="B333" s="39"/>
      <c r="C333" s="40"/>
      <c r="D333" s="231" t="s">
        <v>152</v>
      </c>
      <c r="E333" s="40"/>
      <c r="F333" s="232" t="s">
        <v>482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152</v>
      </c>
      <c r="AU333" s="17" t="s">
        <v>83</v>
      </c>
    </row>
    <row r="334" s="14" customFormat="1">
      <c r="A334" s="14"/>
      <c r="B334" s="246"/>
      <c r="C334" s="247"/>
      <c r="D334" s="231" t="s">
        <v>154</v>
      </c>
      <c r="E334" s="248" t="s">
        <v>1</v>
      </c>
      <c r="F334" s="249" t="s">
        <v>484</v>
      </c>
      <c r="G334" s="247"/>
      <c r="H334" s="250">
        <v>20.399999999999999</v>
      </c>
      <c r="I334" s="251"/>
      <c r="J334" s="247"/>
      <c r="K334" s="247"/>
      <c r="L334" s="252"/>
      <c r="M334" s="253"/>
      <c r="N334" s="254"/>
      <c r="O334" s="254"/>
      <c r="P334" s="254"/>
      <c r="Q334" s="254"/>
      <c r="R334" s="254"/>
      <c r="S334" s="254"/>
      <c r="T334" s="25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6" t="s">
        <v>154</v>
      </c>
      <c r="AU334" s="256" t="s">
        <v>83</v>
      </c>
      <c r="AV334" s="14" t="s">
        <v>83</v>
      </c>
      <c r="AW334" s="14" t="s">
        <v>30</v>
      </c>
      <c r="AX334" s="14" t="s">
        <v>73</v>
      </c>
      <c r="AY334" s="256" t="s">
        <v>139</v>
      </c>
    </row>
    <row r="335" s="14" customFormat="1">
      <c r="A335" s="14"/>
      <c r="B335" s="246"/>
      <c r="C335" s="247"/>
      <c r="D335" s="231" t="s">
        <v>154</v>
      </c>
      <c r="E335" s="248" t="s">
        <v>1</v>
      </c>
      <c r="F335" s="249" t="s">
        <v>485</v>
      </c>
      <c r="G335" s="247"/>
      <c r="H335" s="250">
        <v>7.2000000000000002</v>
      </c>
      <c r="I335" s="251"/>
      <c r="J335" s="247"/>
      <c r="K335" s="247"/>
      <c r="L335" s="252"/>
      <c r="M335" s="253"/>
      <c r="N335" s="254"/>
      <c r="O335" s="254"/>
      <c r="P335" s="254"/>
      <c r="Q335" s="254"/>
      <c r="R335" s="254"/>
      <c r="S335" s="254"/>
      <c r="T335" s="255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6" t="s">
        <v>154</v>
      </c>
      <c r="AU335" s="256" t="s">
        <v>83</v>
      </c>
      <c r="AV335" s="14" t="s">
        <v>83</v>
      </c>
      <c r="AW335" s="14" t="s">
        <v>30</v>
      </c>
      <c r="AX335" s="14" t="s">
        <v>73</v>
      </c>
      <c r="AY335" s="256" t="s">
        <v>139</v>
      </c>
    </row>
    <row r="336" s="15" customFormat="1">
      <c r="A336" s="15"/>
      <c r="B336" s="257"/>
      <c r="C336" s="258"/>
      <c r="D336" s="231" t="s">
        <v>154</v>
      </c>
      <c r="E336" s="259" t="s">
        <v>1</v>
      </c>
      <c r="F336" s="260" t="s">
        <v>159</v>
      </c>
      <c r="G336" s="258"/>
      <c r="H336" s="261">
        <v>27.600000000000001</v>
      </c>
      <c r="I336" s="262"/>
      <c r="J336" s="258"/>
      <c r="K336" s="258"/>
      <c r="L336" s="263"/>
      <c r="M336" s="264"/>
      <c r="N336" s="265"/>
      <c r="O336" s="265"/>
      <c r="P336" s="265"/>
      <c r="Q336" s="265"/>
      <c r="R336" s="265"/>
      <c r="S336" s="265"/>
      <c r="T336" s="266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7" t="s">
        <v>154</v>
      </c>
      <c r="AU336" s="267" t="s">
        <v>83</v>
      </c>
      <c r="AV336" s="15" t="s">
        <v>149</v>
      </c>
      <c r="AW336" s="15" t="s">
        <v>30</v>
      </c>
      <c r="AX336" s="15" t="s">
        <v>81</v>
      </c>
      <c r="AY336" s="267" t="s">
        <v>139</v>
      </c>
    </row>
    <row r="337" s="2" customFormat="1" ht="24.15" customHeight="1">
      <c r="A337" s="38"/>
      <c r="B337" s="39"/>
      <c r="C337" s="268" t="s">
        <v>486</v>
      </c>
      <c r="D337" s="268" t="s">
        <v>185</v>
      </c>
      <c r="E337" s="269" t="s">
        <v>487</v>
      </c>
      <c r="F337" s="270" t="s">
        <v>488</v>
      </c>
      <c r="G337" s="271" t="s">
        <v>326</v>
      </c>
      <c r="H337" s="272">
        <v>1</v>
      </c>
      <c r="I337" s="273"/>
      <c r="J337" s="274">
        <f>ROUND(I337*H337,2)</f>
        <v>0</v>
      </c>
      <c r="K337" s="270" t="s">
        <v>1</v>
      </c>
      <c r="L337" s="275"/>
      <c r="M337" s="276" t="s">
        <v>1</v>
      </c>
      <c r="N337" s="277" t="s">
        <v>38</v>
      </c>
      <c r="O337" s="91"/>
      <c r="P337" s="227">
        <f>O337*H337</f>
        <v>0</v>
      </c>
      <c r="Q337" s="227">
        <v>0.0060000000000000001</v>
      </c>
      <c r="R337" s="227">
        <f>Q337*H337</f>
        <v>0.0060000000000000001</v>
      </c>
      <c r="S337" s="227">
        <v>0</v>
      </c>
      <c r="T337" s="228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9" t="s">
        <v>308</v>
      </c>
      <c r="AT337" s="229" t="s">
        <v>185</v>
      </c>
      <c r="AU337" s="229" t="s">
        <v>83</v>
      </c>
      <c r="AY337" s="17" t="s">
        <v>139</v>
      </c>
      <c r="BE337" s="230">
        <f>IF(N337="základní",J337,0)</f>
        <v>0</v>
      </c>
      <c r="BF337" s="230">
        <f>IF(N337="snížená",J337,0)</f>
        <v>0</v>
      </c>
      <c r="BG337" s="230">
        <f>IF(N337="zákl. přenesená",J337,0)</f>
        <v>0</v>
      </c>
      <c r="BH337" s="230">
        <f>IF(N337="sníž. přenesená",J337,0)</f>
        <v>0</v>
      </c>
      <c r="BI337" s="230">
        <f>IF(N337="nulová",J337,0)</f>
        <v>0</v>
      </c>
      <c r="BJ337" s="17" t="s">
        <v>81</v>
      </c>
      <c r="BK337" s="230">
        <f>ROUND(I337*H337,2)</f>
        <v>0</v>
      </c>
      <c r="BL337" s="17" t="s">
        <v>255</v>
      </c>
      <c r="BM337" s="229" t="s">
        <v>489</v>
      </c>
    </row>
    <row r="338" s="2" customFormat="1">
      <c r="A338" s="38"/>
      <c r="B338" s="39"/>
      <c r="C338" s="40"/>
      <c r="D338" s="231" t="s">
        <v>152</v>
      </c>
      <c r="E338" s="40"/>
      <c r="F338" s="232" t="s">
        <v>488</v>
      </c>
      <c r="G338" s="40"/>
      <c r="H338" s="40"/>
      <c r="I338" s="233"/>
      <c r="J338" s="40"/>
      <c r="K338" s="40"/>
      <c r="L338" s="44"/>
      <c r="M338" s="234"/>
      <c r="N338" s="235"/>
      <c r="O338" s="91"/>
      <c r="P338" s="91"/>
      <c r="Q338" s="91"/>
      <c r="R338" s="91"/>
      <c r="S338" s="91"/>
      <c r="T338" s="92"/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T338" s="17" t="s">
        <v>152</v>
      </c>
      <c r="AU338" s="17" t="s">
        <v>83</v>
      </c>
    </row>
    <row r="339" s="14" customFormat="1">
      <c r="A339" s="14"/>
      <c r="B339" s="246"/>
      <c r="C339" s="247"/>
      <c r="D339" s="231" t="s">
        <v>154</v>
      </c>
      <c r="E339" s="248" t="s">
        <v>1</v>
      </c>
      <c r="F339" s="249" t="s">
        <v>490</v>
      </c>
      <c r="G339" s="247"/>
      <c r="H339" s="250">
        <v>1</v>
      </c>
      <c r="I339" s="251"/>
      <c r="J339" s="247"/>
      <c r="K339" s="247"/>
      <c r="L339" s="252"/>
      <c r="M339" s="253"/>
      <c r="N339" s="254"/>
      <c r="O339" s="254"/>
      <c r="P339" s="254"/>
      <c r="Q339" s="254"/>
      <c r="R339" s="254"/>
      <c r="S339" s="254"/>
      <c r="T339" s="25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6" t="s">
        <v>154</v>
      </c>
      <c r="AU339" s="256" t="s">
        <v>83</v>
      </c>
      <c r="AV339" s="14" t="s">
        <v>83</v>
      </c>
      <c r="AW339" s="14" t="s">
        <v>30</v>
      </c>
      <c r="AX339" s="14" t="s">
        <v>81</v>
      </c>
      <c r="AY339" s="256" t="s">
        <v>139</v>
      </c>
    </row>
    <row r="340" s="2" customFormat="1" ht="37.8" customHeight="1">
      <c r="A340" s="38"/>
      <c r="B340" s="39"/>
      <c r="C340" s="218" t="s">
        <v>491</v>
      </c>
      <c r="D340" s="218" t="s">
        <v>144</v>
      </c>
      <c r="E340" s="219" t="s">
        <v>492</v>
      </c>
      <c r="F340" s="220" t="s">
        <v>493</v>
      </c>
      <c r="G340" s="221" t="s">
        <v>172</v>
      </c>
      <c r="H340" s="222">
        <v>29</v>
      </c>
      <c r="I340" s="223"/>
      <c r="J340" s="224">
        <f>ROUND(I340*H340,2)</f>
        <v>0</v>
      </c>
      <c r="K340" s="220" t="s">
        <v>1</v>
      </c>
      <c r="L340" s="44"/>
      <c r="M340" s="225" t="s">
        <v>1</v>
      </c>
      <c r="N340" s="226" t="s">
        <v>38</v>
      </c>
      <c r="O340" s="91"/>
      <c r="P340" s="227">
        <f>O340*H340</f>
        <v>0</v>
      </c>
      <c r="Q340" s="227">
        <v>0.0066</v>
      </c>
      <c r="R340" s="227">
        <f>Q340*H340</f>
        <v>0.19139999999999999</v>
      </c>
      <c r="S340" s="227">
        <v>0</v>
      </c>
      <c r="T340" s="228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9" t="s">
        <v>255</v>
      </c>
      <c r="AT340" s="229" t="s">
        <v>144</v>
      </c>
      <c r="AU340" s="229" t="s">
        <v>83</v>
      </c>
      <c r="AY340" s="17" t="s">
        <v>139</v>
      </c>
      <c r="BE340" s="230">
        <f>IF(N340="základní",J340,0)</f>
        <v>0</v>
      </c>
      <c r="BF340" s="230">
        <f>IF(N340="snížená",J340,0)</f>
        <v>0</v>
      </c>
      <c r="BG340" s="230">
        <f>IF(N340="zákl. přenesená",J340,0)</f>
        <v>0</v>
      </c>
      <c r="BH340" s="230">
        <f>IF(N340="sníž. přenesená",J340,0)</f>
        <v>0</v>
      </c>
      <c r="BI340" s="230">
        <f>IF(N340="nulová",J340,0)</f>
        <v>0</v>
      </c>
      <c r="BJ340" s="17" t="s">
        <v>81</v>
      </c>
      <c r="BK340" s="230">
        <f>ROUND(I340*H340,2)</f>
        <v>0</v>
      </c>
      <c r="BL340" s="17" t="s">
        <v>255</v>
      </c>
      <c r="BM340" s="229" t="s">
        <v>494</v>
      </c>
    </row>
    <row r="341" s="2" customFormat="1">
      <c r="A341" s="38"/>
      <c r="B341" s="39"/>
      <c r="C341" s="40"/>
      <c r="D341" s="231" t="s">
        <v>152</v>
      </c>
      <c r="E341" s="40"/>
      <c r="F341" s="232" t="s">
        <v>495</v>
      </c>
      <c r="G341" s="40"/>
      <c r="H341" s="40"/>
      <c r="I341" s="233"/>
      <c r="J341" s="40"/>
      <c r="K341" s="40"/>
      <c r="L341" s="44"/>
      <c r="M341" s="234"/>
      <c r="N341" s="235"/>
      <c r="O341" s="91"/>
      <c r="P341" s="91"/>
      <c r="Q341" s="91"/>
      <c r="R341" s="91"/>
      <c r="S341" s="91"/>
      <c r="T341" s="92"/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T341" s="17" t="s">
        <v>152</v>
      </c>
      <c r="AU341" s="17" t="s">
        <v>83</v>
      </c>
    </row>
    <row r="342" s="14" customFormat="1">
      <c r="A342" s="14"/>
      <c r="B342" s="246"/>
      <c r="C342" s="247"/>
      <c r="D342" s="231" t="s">
        <v>154</v>
      </c>
      <c r="E342" s="248" t="s">
        <v>1</v>
      </c>
      <c r="F342" s="249" t="s">
        <v>496</v>
      </c>
      <c r="G342" s="247"/>
      <c r="H342" s="250">
        <v>29</v>
      </c>
      <c r="I342" s="251"/>
      <c r="J342" s="247"/>
      <c r="K342" s="247"/>
      <c r="L342" s="252"/>
      <c r="M342" s="253"/>
      <c r="N342" s="254"/>
      <c r="O342" s="254"/>
      <c r="P342" s="254"/>
      <c r="Q342" s="254"/>
      <c r="R342" s="254"/>
      <c r="S342" s="254"/>
      <c r="T342" s="25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6" t="s">
        <v>154</v>
      </c>
      <c r="AU342" s="256" t="s">
        <v>83</v>
      </c>
      <c r="AV342" s="14" t="s">
        <v>83</v>
      </c>
      <c r="AW342" s="14" t="s">
        <v>30</v>
      </c>
      <c r="AX342" s="14" t="s">
        <v>81</v>
      </c>
      <c r="AY342" s="256" t="s">
        <v>139</v>
      </c>
    </row>
    <row r="343" s="2" customFormat="1" ht="24.15" customHeight="1">
      <c r="A343" s="38"/>
      <c r="B343" s="39"/>
      <c r="C343" s="218" t="s">
        <v>497</v>
      </c>
      <c r="D343" s="218" t="s">
        <v>144</v>
      </c>
      <c r="E343" s="219" t="s">
        <v>498</v>
      </c>
      <c r="F343" s="220" t="s">
        <v>499</v>
      </c>
      <c r="G343" s="221" t="s">
        <v>172</v>
      </c>
      <c r="H343" s="222">
        <v>17.399999999999999</v>
      </c>
      <c r="I343" s="223"/>
      <c r="J343" s="224">
        <f>ROUND(I343*H343,2)</f>
        <v>0</v>
      </c>
      <c r="K343" s="220" t="s">
        <v>148</v>
      </c>
      <c r="L343" s="44"/>
      <c r="M343" s="225" t="s">
        <v>1</v>
      </c>
      <c r="N343" s="226" t="s">
        <v>38</v>
      </c>
      <c r="O343" s="91"/>
      <c r="P343" s="227">
        <f>O343*H343</f>
        <v>0</v>
      </c>
      <c r="Q343" s="227">
        <v>0.0043400000000000001</v>
      </c>
      <c r="R343" s="227">
        <f>Q343*H343</f>
        <v>0.075516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255</v>
      </c>
      <c r="AT343" s="229" t="s">
        <v>144</v>
      </c>
      <c r="AU343" s="229" t="s">
        <v>83</v>
      </c>
      <c r="AY343" s="17" t="s">
        <v>139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81</v>
      </c>
      <c r="BK343" s="230">
        <f>ROUND(I343*H343,2)</f>
        <v>0</v>
      </c>
      <c r="BL343" s="17" t="s">
        <v>255</v>
      </c>
      <c r="BM343" s="229" t="s">
        <v>500</v>
      </c>
    </row>
    <row r="344" s="2" customFormat="1">
      <c r="A344" s="38"/>
      <c r="B344" s="39"/>
      <c r="C344" s="40"/>
      <c r="D344" s="231" t="s">
        <v>152</v>
      </c>
      <c r="E344" s="40"/>
      <c r="F344" s="232" t="s">
        <v>501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152</v>
      </c>
      <c r="AU344" s="17" t="s">
        <v>83</v>
      </c>
    </row>
    <row r="345" s="14" customFormat="1">
      <c r="A345" s="14"/>
      <c r="B345" s="246"/>
      <c r="C345" s="247"/>
      <c r="D345" s="231" t="s">
        <v>154</v>
      </c>
      <c r="E345" s="248" t="s">
        <v>1</v>
      </c>
      <c r="F345" s="249" t="s">
        <v>502</v>
      </c>
      <c r="G345" s="247"/>
      <c r="H345" s="250">
        <v>17.399999999999999</v>
      </c>
      <c r="I345" s="251"/>
      <c r="J345" s="247"/>
      <c r="K345" s="247"/>
      <c r="L345" s="252"/>
      <c r="M345" s="253"/>
      <c r="N345" s="254"/>
      <c r="O345" s="254"/>
      <c r="P345" s="254"/>
      <c r="Q345" s="254"/>
      <c r="R345" s="254"/>
      <c r="S345" s="254"/>
      <c r="T345" s="25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6" t="s">
        <v>154</v>
      </c>
      <c r="AU345" s="256" t="s">
        <v>83</v>
      </c>
      <c r="AV345" s="14" t="s">
        <v>83</v>
      </c>
      <c r="AW345" s="14" t="s">
        <v>30</v>
      </c>
      <c r="AX345" s="14" t="s">
        <v>81</v>
      </c>
      <c r="AY345" s="256" t="s">
        <v>139</v>
      </c>
    </row>
    <row r="346" s="2" customFormat="1" ht="24.15" customHeight="1">
      <c r="A346" s="38"/>
      <c r="B346" s="39"/>
      <c r="C346" s="218" t="s">
        <v>503</v>
      </c>
      <c r="D346" s="218" t="s">
        <v>144</v>
      </c>
      <c r="E346" s="219" t="s">
        <v>504</v>
      </c>
      <c r="F346" s="220" t="s">
        <v>505</v>
      </c>
      <c r="G346" s="221" t="s">
        <v>172</v>
      </c>
      <c r="H346" s="222">
        <v>34</v>
      </c>
      <c r="I346" s="223"/>
      <c r="J346" s="224">
        <f>ROUND(I346*H346,2)</f>
        <v>0</v>
      </c>
      <c r="K346" s="220" t="s">
        <v>1</v>
      </c>
      <c r="L346" s="44"/>
      <c r="M346" s="225" t="s">
        <v>1</v>
      </c>
      <c r="N346" s="226" t="s">
        <v>38</v>
      </c>
      <c r="O346" s="91"/>
      <c r="P346" s="227">
        <f>O346*H346</f>
        <v>0</v>
      </c>
      <c r="Q346" s="227">
        <v>0.0013400000000000001</v>
      </c>
      <c r="R346" s="227">
        <f>Q346*H346</f>
        <v>0.045560000000000003</v>
      </c>
      <c r="S346" s="227">
        <v>0</v>
      </c>
      <c r="T346" s="228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9" t="s">
        <v>255</v>
      </c>
      <c r="AT346" s="229" t="s">
        <v>144</v>
      </c>
      <c r="AU346" s="229" t="s">
        <v>83</v>
      </c>
      <c r="AY346" s="17" t="s">
        <v>139</v>
      </c>
      <c r="BE346" s="230">
        <f>IF(N346="základní",J346,0)</f>
        <v>0</v>
      </c>
      <c r="BF346" s="230">
        <f>IF(N346="snížená",J346,0)</f>
        <v>0</v>
      </c>
      <c r="BG346" s="230">
        <f>IF(N346="zákl. přenesená",J346,0)</f>
        <v>0</v>
      </c>
      <c r="BH346" s="230">
        <f>IF(N346="sníž. přenesená",J346,0)</f>
        <v>0</v>
      </c>
      <c r="BI346" s="230">
        <f>IF(N346="nulová",J346,0)</f>
        <v>0</v>
      </c>
      <c r="BJ346" s="17" t="s">
        <v>81</v>
      </c>
      <c r="BK346" s="230">
        <f>ROUND(I346*H346,2)</f>
        <v>0</v>
      </c>
      <c r="BL346" s="17" t="s">
        <v>255</v>
      </c>
      <c r="BM346" s="229" t="s">
        <v>506</v>
      </c>
    </row>
    <row r="347" s="2" customFormat="1">
      <c r="A347" s="38"/>
      <c r="B347" s="39"/>
      <c r="C347" s="40"/>
      <c r="D347" s="231" t="s">
        <v>152</v>
      </c>
      <c r="E347" s="40"/>
      <c r="F347" s="232" t="s">
        <v>507</v>
      </c>
      <c r="G347" s="40"/>
      <c r="H347" s="40"/>
      <c r="I347" s="233"/>
      <c r="J347" s="40"/>
      <c r="K347" s="40"/>
      <c r="L347" s="44"/>
      <c r="M347" s="234"/>
      <c r="N347" s="235"/>
      <c r="O347" s="91"/>
      <c r="P347" s="91"/>
      <c r="Q347" s="91"/>
      <c r="R347" s="91"/>
      <c r="S347" s="91"/>
      <c r="T347" s="92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T347" s="17" t="s">
        <v>152</v>
      </c>
      <c r="AU347" s="17" t="s">
        <v>83</v>
      </c>
    </row>
    <row r="348" s="14" customFormat="1">
      <c r="A348" s="14"/>
      <c r="B348" s="246"/>
      <c r="C348" s="247"/>
      <c r="D348" s="231" t="s">
        <v>154</v>
      </c>
      <c r="E348" s="248" t="s">
        <v>1</v>
      </c>
      <c r="F348" s="249" t="s">
        <v>508</v>
      </c>
      <c r="G348" s="247"/>
      <c r="H348" s="250">
        <v>34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6" t="s">
        <v>154</v>
      </c>
      <c r="AU348" s="256" t="s">
        <v>83</v>
      </c>
      <c r="AV348" s="14" t="s">
        <v>83</v>
      </c>
      <c r="AW348" s="14" t="s">
        <v>30</v>
      </c>
      <c r="AX348" s="14" t="s">
        <v>81</v>
      </c>
      <c r="AY348" s="256" t="s">
        <v>139</v>
      </c>
    </row>
    <row r="349" s="2" customFormat="1" ht="24.15" customHeight="1">
      <c r="A349" s="38"/>
      <c r="B349" s="39"/>
      <c r="C349" s="218" t="s">
        <v>509</v>
      </c>
      <c r="D349" s="218" t="s">
        <v>144</v>
      </c>
      <c r="E349" s="219" t="s">
        <v>510</v>
      </c>
      <c r="F349" s="220" t="s">
        <v>511</v>
      </c>
      <c r="G349" s="221" t="s">
        <v>172</v>
      </c>
      <c r="H349" s="222">
        <v>56</v>
      </c>
      <c r="I349" s="223"/>
      <c r="J349" s="224">
        <f>ROUND(I349*H349,2)</f>
        <v>0</v>
      </c>
      <c r="K349" s="220" t="s">
        <v>148</v>
      </c>
      <c r="L349" s="44"/>
      <c r="M349" s="225" t="s">
        <v>1</v>
      </c>
      <c r="N349" s="226" t="s">
        <v>38</v>
      </c>
      <c r="O349" s="91"/>
      <c r="P349" s="227">
        <f>O349*H349</f>
        <v>0</v>
      </c>
      <c r="Q349" s="227">
        <v>0.0018500000000000001</v>
      </c>
      <c r="R349" s="227">
        <f>Q349*H349</f>
        <v>0.1036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255</v>
      </c>
      <c r="AT349" s="229" t="s">
        <v>144</v>
      </c>
      <c r="AU349" s="229" t="s">
        <v>83</v>
      </c>
      <c r="AY349" s="17" t="s">
        <v>139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81</v>
      </c>
      <c r="BK349" s="230">
        <f>ROUND(I349*H349,2)</f>
        <v>0</v>
      </c>
      <c r="BL349" s="17" t="s">
        <v>255</v>
      </c>
      <c r="BM349" s="229" t="s">
        <v>512</v>
      </c>
    </row>
    <row r="350" s="2" customFormat="1">
      <c r="A350" s="38"/>
      <c r="B350" s="39"/>
      <c r="C350" s="40"/>
      <c r="D350" s="231" t="s">
        <v>152</v>
      </c>
      <c r="E350" s="40"/>
      <c r="F350" s="232" t="s">
        <v>513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152</v>
      </c>
      <c r="AU350" s="17" t="s">
        <v>83</v>
      </c>
    </row>
    <row r="351" s="14" customFormat="1">
      <c r="A351" s="14"/>
      <c r="B351" s="246"/>
      <c r="C351" s="247"/>
      <c r="D351" s="231" t="s">
        <v>154</v>
      </c>
      <c r="E351" s="248" t="s">
        <v>1</v>
      </c>
      <c r="F351" s="249" t="s">
        <v>514</v>
      </c>
      <c r="G351" s="247"/>
      <c r="H351" s="250">
        <v>56</v>
      </c>
      <c r="I351" s="251"/>
      <c r="J351" s="247"/>
      <c r="K351" s="247"/>
      <c r="L351" s="252"/>
      <c r="M351" s="253"/>
      <c r="N351" s="254"/>
      <c r="O351" s="254"/>
      <c r="P351" s="254"/>
      <c r="Q351" s="254"/>
      <c r="R351" s="254"/>
      <c r="S351" s="254"/>
      <c r="T351" s="25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6" t="s">
        <v>154</v>
      </c>
      <c r="AU351" s="256" t="s">
        <v>83</v>
      </c>
      <c r="AV351" s="14" t="s">
        <v>83</v>
      </c>
      <c r="AW351" s="14" t="s">
        <v>30</v>
      </c>
      <c r="AX351" s="14" t="s">
        <v>81</v>
      </c>
      <c r="AY351" s="256" t="s">
        <v>139</v>
      </c>
    </row>
    <row r="352" s="2" customFormat="1" ht="24.15" customHeight="1">
      <c r="A352" s="38"/>
      <c r="B352" s="39"/>
      <c r="C352" s="218" t="s">
        <v>515</v>
      </c>
      <c r="D352" s="218" t="s">
        <v>144</v>
      </c>
      <c r="E352" s="219" t="s">
        <v>516</v>
      </c>
      <c r="F352" s="220" t="s">
        <v>517</v>
      </c>
      <c r="G352" s="221" t="s">
        <v>172</v>
      </c>
      <c r="H352" s="222">
        <v>28</v>
      </c>
      <c r="I352" s="223"/>
      <c r="J352" s="224">
        <f>ROUND(I352*H352,2)</f>
        <v>0</v>
      </c>
      <c r="K352" s="220" t="s">
        <v>1</v>
      </c>
      <c r="L352" s="44"/>
      <c r="M352" s="225" t="s">
        <v>1</v>
      </c>
      <c r="N352" s="226" t="s">
        <v>38</v>
      </c>
      <c r="O352" s="91"/>
      <c r="P352" s="227">
        <f>O352*H352</f>
        <v>0</v>
      </c>
      <c r="Q352" s="227">
        <v>0.0043800000000000002</v>
      </c>
      <c r="R352" s="227">
        <f>Q352*H352</f>
        <v>0.12264</v>
      </c>
      <c r="S352" s="227">
        <v>0</v>
      </c>
      <c r="T352" s="228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9" t="s">
        <v>255</v>
      </c>
      <c r="AT352" s="229" t="s">
        <v>144</v>
      </c>
      <c r="AU352" s="229" t="s">
        <v>83</v>
      </c>
      <c r="AY352" s="17" t="s">
        <v>139</v>
      </c>
      <c r="BE352" s="230">
        <f>IF(N352="základní",J352,0)</f>
        <v>0</v>
      </c>
      <c r="BF352" s="230">
        <f>IF(N352="snížená",J352,0)</f>
        <v>0</v>
      </c>
      <c r="BG352" s="230">
        <f>IF(N352="zákl. přenesená",J352,0)</f>
        <v>0</v>
      </c>
      <c r="BH352" s="230">
        <f>IF(N352="sníž. přenesená",J352,0)</f>
        <v>0</v>
      </c>
      <c r="BI352" s="230">
        <f>IF(N352="nulová",J352,0)</f>
        <v>0</v>
      </c>
      <c r="BJ352" s="17" t="s">
        <v>81</v>
      </c>
      <c r="BK352" s="230">
        <f>ROUND(I352*H352,2)</f>
        <v>0</v>
      </c>
      <c r="BL352" s="17" t="s">
        <v>255</v>
      </c>
      <c r="BM352" s="229" t="s">
        <v>518</v>
      </c>
    </row>
    <row r="353" s="2" customFormat="1">
      <c r="A353" s="38"/>
      <c r="B353" s="39"/>
      <c r="C353" s="40"/>
      <c r="D353" s="231" t="s">
        <v>152</v>
      </c>
      <c r="E353" s="40"/>
      <c r="F353" s="232" t="s">
        <v>519</v>
      </c>
      <c r="G353" s="40"/>
      <c r="H353" s="40"/>
      <c r="I353" s="233"/>
      <c r="J353" s="40"/>
      <c r="K353" s="40"/>
      <c r="L353" s="44"/>
      <c r="M353" s="234"/>
      <c r="N353" s="235"/>
      <c r="O353" s="91"/>
      <c r="P353" s="91"/>
      <c r="Q353" s="91"/>
      <c r="R353" s="91"/>
      <c r="S353" s="91"/>
      <c r="T353" s="92"/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T353" s="17" t="s">
        <v>152</v>
      </c>
      <c r="AU353" s="17" t="s">
        <v>83</v>
      </c>
    </row>
    <row r="354" s="14" customFormat="1">
      <c r="A354" s="14"/>
      <c r="B354" s="246"/>
      <c r="C354" s="247"/>
      <c r="D354" s="231" t="s">
        <v>154</v>
      </c>
      <c r="E354" s="248" t="s">
        <v>1</v>
      </c>
      <c r="F354" s="249" t="s">
        <v>520</v>
      </c>
      <c r="G354" s="247"/>
      <c r="H354" s="250">
        <v>28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6" t="s">
        <v>154</v>
      </c>
      <c r="AU354" s="256" t="s">
        <v>83</v>
      </c>
      <c r="AV354" s="14" t="s">
        <v>83</v>
      </c>
      <c r="AW354" s="14" t="s">
        <v>30</v>
      </c>
      <c r="AX354" s="14" t="s">
        <v>81</v>
      </c>
      <c r="AY354" s="256" t="s">
        <v>139</v>
      </c>
    </row>
    <row r="355" s="2" customFormat="1" ht="24.15" customHeight="1">
      <c r="A355" s="38"/>
      <c r="B355" s="39"/>
      <c r="C355" s="218" t="s">
        <v>521</v>
      </c>
      <c r="D355" s="218" t="s">
        <v>144</v>
      </c>
      <c r="E355" s="219" t="s">
        <v>522</v>
      </c>
      <c r="F355" s="220" t="s">
        <v>523</v>
      </c>
      <c r="G355" s="221" t="s">
        <v>172</v>
      </c>
      <c r="H355" s="222">
        <v>11.9</v>
      </c>
      <c r="I355" s="223"/>
      <c r="J355" s="224">
        <f>ROUND(I355*H355,2)</f>
        <v>0</v>
      </c>
      <c r="K355" s="220" t="s">
        <v>148</v>
      </c>
      <c r="L355" s="44"/>
      <c r="M355" s="225" t="s">
        <v>1</v>
      </c>
      <c r="N355" s="226" t="s">
        <v>38</v>
      </c>
      <c r="O355" s="91"/>
      <c r="P355" s="227">
        <f>O355*H355</f>
        <v>0</v>
      </c>
      <c r="Q355" s="227">
        <v>0.0035000000000000001</v>
      </c>
      <c r="R355" s="227">
        <f>Q355*H355</f>
        <v>0.04165</v>
      </c>
      <c r="S355" s="227">
        <v>0</v>
      </c>
      <c r="T355" s="228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9" t="s">
        <v>255</v>
      </c>
      <c r="AT355" s="229" t="s">
        <v>144</v>
      </c>
      <c r="AU355" s="229" t="s">
        <v>83</v>
      </c>
      <c r="AY355" s="17" t="s">
        <v>139</v>
      </c>
      <c r="BE355" s="230">
        <f>IF(N355="základní",J355,0)</f>
        <v>0</v>
      </c>
      <c r="BF355" s="230">
        <f>IF(N355="snížená",J355,0)</f>
        <v>0</v>
      </c>
      <c r="BG355" s="230">
        <f>IF(N355="zákl. přenesená",J355,0)</f>
        <v>0</v>
      </c>
      <c r="BH355" s="230">
        <f>IF(N355="sníž. přenesená",J355,0)</f>
        <v>0</v>
      </c>
      <c r="BI355" s="230">
        <f>IF(N355="nulová",J355,0)</f>
        <v>0</v>
      </c>
      <c r="BJ355" s="17" t="s">
        <v>81</v>
      </c>
      <c r="BK355" s="230">
        <f>ROUND(I355*H355,2)</f>
        <v>0</v>
      </c>
      <c r="BL355" s="17" t="s">
        <v>255</v>
      </c>
      <c r="BM355" s="229" t="s">
        <v>524</v>
      </c>
    </row>
    <row r="356" s="2" customFormat="1">
      <c r="A356" s="38"/>
      <c r="B356" s="39"/>
      <c r="C356" s="40"/>
      <c r="D356" s="231" t="s">
        <v>152</v>
      </c>
      <c r="E356" s="40"/>
      <c r="F356" s="232" t="s">
        <v>525</v>
      </c>
      <c r="G356" s="40"/>
      <c r="H356" s="40"/>
      <c r="I356" s="233"/>
      <c r="J356" s="40"/>
      <c r="K356" s="40"/>
      <c r="L356" s="44"/>
      <c r="M356" s="234"/>
      <c r="N356" s="235"/>
      <c r="O356" s="91"/>
      <c r="P356" s="91"/>
      <c r="Q356" s="91"/>
      <c r="R356" s="91"/>
      <c r="S356" s="91"/>
      <c r="T356" s="92"/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T356" s="17" t="s">
        <v>152</v>
      </c>
      <c r="AU356" s="17" t="s">
        <v>83</v>
      </c>
    </row>
    <row r="357" s="14" customFormat="1">
      <c r="A357" s="14"/>
      <c r="B357" s="246"/>
      <c r="C357" s="247"/>
      <c r="D357" s="231" t="s">
        <v>154</v>
      </c>
      <c r="E357" s="248" t="s">
        <v>1</v>
      </c>
      <c r="F357" s="249" t="s">
        <v>526</v>
      </c>
      <c r="G357" s="247"/>
      <c r="H357" s="250">
        <v>5.5</v>
      </c>
      <c r="I357" s="251"/>
      <c r="J357" s="247"/>
      <c r="K357" s="247"/>
      <c r="L357" s="252"/>
      <c r="M357" s="253"/>
      <c r="N357" s="254"/>
      <c r="O357" s="254"/>
      <c r="P357" s="254"/>
      <c r="Q357" s="254"/>
      <c r="R357" s="254"/>
      <c r="S357" s="254"/>
      <c r="T357" s="25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6" t="s">
        <v>154</v>
      </c>
      <c r="AU357" s="256" t="s">
        <v>83</v>
      </c>
      <c r="AV357" s="14" t="s">
        <v>83</v>
      </c>
      <c r="AW357" s="14" t="s">
        <v>30</v>
      </c>
      <c r="AX357" s="14" t="s">
        <v>73</v>
      </c>
      <c r="AY357" s="256" t="s">
        <v>139</v>
      </c>
    </row>
    <row r="358" s="14" customFormat="1">
      <c r="A358" s="14"/>
      <c r="B358" s="246"/>
      <c r="C358" s="247"/>
      <c r="D358" s="231" t="s">
        <v>154</v>
      </c>
      <c r="E358" s="248" t="s">
        <v>1</v>
      </c>
      <c r="F358" s="249" t="s">
        <v>527</v>
      </c>
      <c r="G358" s="247"/>
      <c r="H358" s="250">
        <v>6.4000000000000004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6" t="s">
        <v>154</v>
      </c>
      <c r="AU358" s="256" t="s">
        <v>83</v>
      </c>
      <c r="AV358" s="14" t="s">
        <v>83</v>
      </c>
      <c r="AW358" s="14" t="s">
        <v>30</v>
      </c>
      <c r="AX358" s="14" t="s">
        <v>73</v>
      </c>
      <c r="AY358" s="256" t="s">
        <v>139</v>
      </c>
    </row>
    <row r="359" s="2" customFormat="1" ht="24.15" customHeight="1">
      <c r="A359" s="38"/>
      <c r="B359" s="39"/>
      <c r="C359" s="218" t="s">
        <v>528</v>
      </c>
      <c r="D359" s="218" t="s">
        <v>144</v>
      </c>
      <c r="E359" s="219" t="s">
        <v>529</v>
      </c>
      <c r="F359" s="220" t="s">
        <v>530</v>
      </c>
      <c r="G359" s="221" t="s">
        <v>326</v>
      </c>
      <c r="H359" s="222">
        <v>1</v>
      </c>
      <c r="I359" s="223"/>
      <c r="J359" s="224">
        <f>ROUND(I359*H359,2)</f>
        <v>0</v>
      </c>
      <c r="K359" s="220" t="s">
        <v>148</v>
      </c>
      <c r="L359" s="44"/>
      <c r="M359" s="225" t="s">
        <v>1</v>
      </c>
      <c r="N359" s="226" t="s">
        <v>38</v>
      </c>
      <c r="O359" s="91"/>
      <c r="P359" s="227">
        <f>O359*H359</f>
        <v>0</v>
      </c>
      <c r="Q359" s="227">
        <v>0.0041999999999999997</v>
      </c>
      <c r="R359" s="227">
        <f>Q359*H359</f>
        <v>0.0041999999999999997</v>
      </c>
      <c r="S359" s="227">
        <v>0</v>
      </c>
      <c r="T359" s="228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9" t="s">
        <v>255</v>
      </c>
      <c r="AT359" s="229" t="s">
        <v>144</v>
      </c>
      <c r="AU359" s="229" t="s">
        <v>83</v>
      </c>
      <c r="AY359" s="17" t="s">
        <v>139</v>
      </c>
      <c r="BE359" s="230">
        <f>IF(N359="základní",J359,0)</f>
        <v>0</v>
      </c>
      <c r="BF359" s="230">
        <f>IF(N359="snížená",J359,0)</f>
        <v>0</v>
      </c>
      <c r="BG359" s="230">
        <f>IF(N359="zákl. přenesená",J359,0)</f>
        <v>0</v>
      </c>
      <c r="BH359" s="230">
        <f>IF(N359="sníž. přenesená",J359,0)</f>
        <v>0</v>
      </c>
      <c r="BI359" s="230">
        <f>IF(N359="nulová",J359,0)</f>
        <v>0</v>
      </c>
      <c r="BJ359" s="17" t="s">
        <v>81</v>
      </c>
      <c r="BK359" s="230">
        <f>ROUND(I359*H359,2)</f>
        <v>0</v>
      </c>
      <c r="BL359" s="17" t="s">
        <v>255</v>
      </c>
      <c r="BM359" s="229" t="s">
        <v>531</v>
      </c>
    </row>
    <row r="360" s="2" customFormat="1">
      <c r="A360" s="38"/>
      <c r="B360" s="39"/>
      <c r="C360" s="40"/>
      <c r="D360" s="231" t="s">
        <v>152</v>
      </c>
      <c r="E360" s="40"/>
      <c r="F360" s="232" t="s">
        <v>532</v>
      </c>
      <c r="G360" s="40"/>
      <c r="H360" s="40"/>
      <c r="I360" s="233"/>
      <c r="J360" s="40"/>
      <c r="K360" s="40"/>
      <c r="L360" s="44"/>
      <c r="M360" s="234"/>
      <c r="N360" s="235"/>
      <c r="O360" s="91"/>
      <c r="P360" s="91"/>
      <c r="Q360" s="91"/>
      <c r="R360" s="91"/>
      <c r="S360" s="91"/>
      <c r="T360" s="92"/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T360" s="17" t="s">
        <v>152</v>
      </c>
      <c r="AU360" s="17" t="s">
        <v>83</v>
      </c>
    </row>
    <row r="361" s="2" customFormat="1" ht="24.15" customHeight="1">
      <c r="A361" s="38"/>
      <c r="B361" s="39"/>
      <c r="C361" s="218" t="s">
        <v>533</v>
      </c>
      <c r="D361" s="218" t="s">
        <v>144</v>
      </c>
      <c r="E361" s="219" t="s">
        <v>534</v>
      </c>
      <c r="F361" s="220" t="s">
        <v>535</v>
      </c>
      <c r="G361" s="221" t="s">
        <v>326</v>
      </c>
      <c r="H361" s="222">
        <v>1</v>
      </c>
      <c r="I361" s="223"/>
      <c r="J361" s="224">
        <f>ROUND(I361*H361,2)</f>
        <v>0</v>
      </c>
      <c r="K361" s="220" t="s">
        <v>148</v>
      </c>
      <c r="L361" s="44"/>
      <c r="M361" s="225" t="s">
        <v>1</v>
      </c>
      <c r="N361" s="226" t="s">
        <v>38</v>
      </c>
      <c r="O361" s="91"/>
      <c r="P361" s="227">
        <f>O361*H361</f>
        <v>0</v>
      </c>
      <c r="Q361" s="227">
        <v>0.0057099999999999998</v>
      </c>
      <c r="R361" s="227">
        <f>Q361*H361</f>
        <v>0.0057099999999999998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255</v>
      </c>
      <c r="AT361" s="229" t="s">
        <v>144</v>
      </c>
      <c r="AU361" s="229" t="s">
        <v>83</v>
      </c>
      <c r="AY361" s="17" t="s">
        <v>139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81</v>
      </c>
      <c r="BK361" s="230">
        <f>ROUND(I361*H361,2)</f>
        <v>0</v>
      </c>
      <c r="BL361" s="17" t="s">
        <v>255</v>
      </c>
      <c r="BM361" s="229" t="s">
        <v>536</v>
      </c>
    </row>
    <row r="362" s="2" customFormat="1">
      <c r="A362" s="38"/>
      <c r="B362" s="39"/>
      <c r="C362" s="40"/>
      <c r="D362" s="231" t="s">
        <v>152</v>
      </c>
      <c r="E362" s="40"/>
      <c r="F362" s="232" t="s">
        <v>537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152</v>
      </c>
      <c r="AU362" s="17" t="s">
        <v>83</v>
      </c>
    </row>
    <row r="363" s="2" customFormat="1" ht="24.15" customHeight="1">
      <c r="A363" s="38"/>
      <c r="B363" s="39"/>
      <c r="C363" s="218" t="s">
        <v>142</v>
      </c>
      <c r="D363" s="218" t="s">
        <v>144</v>
      </c>
      <c r="E363" s="219" t="s">
        <v>538</v>
      </c>
      <c r="F363" s="220" t="s">
        <v>539</v>
      </c>
      <c r="G363" s="221" t="s">
        <v>172</v>
      </c>
      <c r="H363" s="222">
        <v>10.5</v>
      </c>
      <c r="I363" s="223"/>
      <c r="J363" s="224">
        <f>ROUND(I363*H363,2)</f>
        <v>0</v>
      </c>
      <c r="K363" s="220" t="s">
        <v>148</v>
      </c>
      <c r="L363" s="44"/>
      <c r="M363" s="225" t="s">
        <v>1</v>
      </c>
      <c r="N363" s="226" t="s">
        <v>38</v>
      </c>
      <c r="O363" s="91"/>
      <c r="P363" s="227">
        <f>O363*H363</f>
        <v>0</v>
      </c>
      <c r="Q363" s="227">
        <v>0.0022799999999999999</v>
      </c>
      <c r="R363" s="227">
        <f>Q363*H363</f>
        <v>0.023939999999999999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255</v>
      </c>
      <c r="AT363" s="229" t="s">
        <v>144</v>
      </c>
      <c r="AU363" s="229" t="s">
        <v>83</v>
      </c>
      <c r="AY363" s="17" t="s">
        <v>139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81</v>
      </c>
      <c r="BK363" s="230">
        <f>ROUND(I363*H363,2)</f>
        <v>0</v>
      </c>
      <c r="BL363" s="17" t="s">
        <v>255</v>
      </c>
      <c r="BM363" s="229" t="s">
        <v>540</v>
      </c>
    </row>
    <row r="364" s="2" customFormat="1">
      <c r="A364" s="38"/>
      <c r="B364" s="39"/>
      <c r="C364" s="40"/>
      <c r="D364" s="231" t="s">
        <v>152</v>
      </c>
      <c r="E364" s="40"/>
      <c r="F364" s="232" t="s">
        <v>541</v>
      </c>
      <c r="G364" s="40"/>
      <c r="H364" s="40"/>
      <c r="I364" s="233"/>
      <c r="J364" s="40"/>
      <c r="K364" s="40"/>
      <c r="L364" s="44"/>
      <c r="M364" s="234"/>
      <c r="N364" s="235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152</v>
      </c>
      <c r="AU364" s="17" t="s">
        <v>83</v>
      </c>
    </row>
    <row r="365" s="14" customFormat="1">
      <c r="A365" s="14"/>
      <c r="B365" s="246"/>
      <c r="C365" s="247"/>
      <c r="D365" s="231" t="s">
        <v>154</v>
      </c>
      <c r="E365" s="248" t="s">
        <v>1</v>
      </c>
      <c r="F365" s="249" t="s">
        <v>542</v>
      </c>
      <c r="G365" s="247"/>
      <c r="H365" s="250">
        <v>10.5</v>
      </c>
      <c r="I365" s="251"/>
      <c r="J365" s="247"/>
      <c r="K365" s="247"/>
      <c r="L365" s="252"/>
      <c r="M365" s="253"/>
      <c r="N365" s="254"/>
      <c r="O365" s="254"/>
      <c r="P365" s="254"/>
      <c r="Q365" s="254"/>
      <c r="R365" s="254"/>
      <c r="S365" s="254"/>
      <c r="T365" s="255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6" t="s">
        <v>154</v>
      </c>
      <c r="AU365" s="256" t="s">
        <v>83</v>
      </c>
      <c r="AV365" s="14" t="s">
        <v>83</v>
      </c>
      <c r="AW365" s="14" t="s">
        <v>30</v>
      </c>
      <c r="AX365" s="14" t="s">
        <v>81</v>
      </c>
      <c r="AY365" s="256" t="s">
        <v>139</v>
      </c>
    </row>
    <row r="366" s="2" customFormat="1" ht="24.15" customHeight="1">
      <c r="A366" s="38"/>
      <c r="B366" s="39"/>
      <c r="C366" s="218" t="s">
        <v>196</v>
      </c>
      <c r="D366" s="218" t="s">
        <v>144</v>
      </c>
      <c r="E366" s="219" t="s">
        <v>543</v>
      </c>
      <c r="F366" s="220" t="s">
        <v>544</v>
      </c>
      <c r="G366" s="221" t="s">
        <v>172</v>
      </c>
      <c r="H366" s="222">
        <v>18.5</v>
      </c>
      <c r="I366" s="223"/>
      <c r="J366" s="224">
        <f>ROUND(I366*H366,2)</f>
        <v>0</v>
      </c>
      <c r="K366" s="220" t="s">
        <v>148</v>
      </c>
      <c r="L366" s="44"/>
      <c r="M366" s="225" t="s">
        <v>1</v>
      </c>
      <c r="N366" s="226" t="s">
        <v>38</v>
      </c>
      <c r="O366" s="91"/>
      <c r="P366" s="227">
        <f>O366*H366</f>
        <v>0</v>
      </c>
      <c r="Q366" s="227">
        <v>0.0016900000000000001</v>
      </c>
      <c r="R366" s="227">
        <f>Q366*H366</f>
        <v>0.031265000000000001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255</v>
      </c>
      <c r="AT366" s="229" t="s">
        <v>144</v>
      </c>
      <c r="AU366" s="229" t="s">
        <v>83</v>
      </c>
      <c r="AY366" s="17" t="s">
        <v>139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81</v>
      </c>
      <c r="BK366" s="230">
        <f>ROUND(I366*H366,2)</f>
        <v>0</v>
      </c>
      <c r="BL366" s="17" t="s">
        <v>255</v>
      </c>
      <c r="BM366" s="229" t="s">
        <v>545</v>
      </c>
    </row>
    <row r="367" s="2" customFormat="1">
      <c r="A367" s="38"/>
      <c r="B367" s="39"/>
      <c r="C367" s="40"/>
      <c r="D367" s="231" t="s">
        <v>152</v>
      </c>
      <c r="E367" s="40"/>
      <c r="F367" s="232" t="s">
        <v>546</v>
      </c>
      <c r="G367" s="40"/>
      <c r="H367" s="40"/>
      <c r="I367" s="233"/>
      <c r="J367" s="40"/>
      <c r="K367" s="40"/>
      <c r="L367" s="44"/>
      <c r="M367" s="234"/>
      <c r="N367" s="235"/>
      <c r="O367" s="91"/>
      <c r="P367" s="91"/>
      <c r="Q367" s="91"/>
      <c r="R367" s="91"/>
      <c r="S367" s="91"/>
      <c r="T367" s="92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T367" s="17" t="s">
        <v>152</v>
      </c>
      <c r="AU367" s="17" t="s">
        <v>83</v>
      </c>
    </row>
    <row r="368" s="14" customFormat="1">
      <c r="A368" s="14"/>
      <c r="B368" s="246"/>
      <c r="C368" s="247"/>
      <c r="D368" s="231" t="s">
        <v>154</v>
      </c>
      <c r="E368" s="248" t="s">
        <v>1</v>
      </c>
      <c r="F368" s="249" t="s">
        <v>547</v>
      </c>
      <c r="G368" s="247"/>
      <c r="H368" s="250">
        <v>18.5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6" t="s">
        <v>154</v>
      </c>
      <c r="AU368" s="256" t="s">
        <v>83</v>
      </c>
      <c r="AV368" s="14" t="s">
        <v>83</v>
      </c>
      <c r="AW368" s="14" t="s">
        <v>30</v>
      </c>
      <c r="AX368" s="14" t="s">
        <v>73</v>
      </c>
      <c r="AY368" s="256" t="s">
        <v>139</v>
      </c>
    </row>
    <row r="369" s="2" customFormat="1" ht="24.15" customHeight="1">
      <c r="A369" s="38"/>
      <c r="B369" s="39"/>
      <c r="C369" s="218" t="s">
        <v>548</v>
      </c>
      <c r="D369" s="218" t="s">
        <v>144</v>
      </c>
      <c r="E369" s="219" t="s">
        <v>549</v>
      </c>
      <c r="F369" s="220" t="s">
        <v>550</v>
      </c>
      <c r="G369" s="221" t="s">
        <v>172</v>
      </c>
      <c r="H369" s="222">
        <v>22.399999999999999</v>
      </c>
      <c r="I369" s="223"/>
      <c r="J369" s="224">
        <f>ROUND(I369*H369,2)</f>
        <v>0</v>
      </c>
      <c r="K369" s="220" t="s">
        <v>148</v>
      </c>
      <c r="L369" s="44"/>
      <c r="M369" s="225" t="s">
        <v>1</v>
      </c>
      <c r="N369" s="226" t="s">
        <v>38</v>
      </c>
      <c r="O369" s="91"/>
      <c r="P369" s="227">
        <f>O369*H369</f>
        <v>0</v>
      </c>
      <c r="Q369" s="227">
        <v>0.0021700000000000001</v>
      </c>
      <c r="R369" s="227">
        <f>Q369*H369</f>
        <v>0.048607999999999998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255</v>
      </c>
      <c r="AT369" s="229" t="s">
        <v>144</v>
      </c>
      <c r="AU369" s="229" t="s">
        <v>83</v>
      </c>
      <c r="AY369" s="17" t="s">
        <v>139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81</v>
      </c>
      <c r="BK369" s="230">
        <f>ROUND(I369*H369,2)</f>
        <v>0</v>
      </c>
      <c r="BL369" s="17" t="s">
        <v>255</v>
      </c>
      <c r="BM369" s="229" t="s">
        <v>551</v>
      </c>
    </row>
    <row r="370" s="2" customFormat="1">
      <c r="A370" s="38"/>
      <c r="B370" s="39"/>
      <c r="C370" s="40"/>
      <c r="D370" s="231" t="s">
        <v>152</v>
      </c>
      <c r="E370" s="40"/>
      <c r="F370" s="232" t="s">
        <v>552</v>
      </c>
      <c r="G370" s="40"/>
      <c r="H370" s="40"/>
      <c r="I370" s="233"/>
      <c r="J370" s="40"/>
      <c r="K370" s="40"/>
      <c r="L370" s="44"/>
      <c r="M370" s="234"/>
      <c r="N370" s="235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152</v>
      </c>
      <c r="AU370" s="17" t="s">
        <v>83</v>
      </c>
    </row>
    <row r="371" s="14" customFormat="1">
      <c r="A371" s="14"/>
      <c r="B371" s="246"/>
      <c r="C371" s="247"/>
      <c r="D371" s="231" t="s">
        <v>154</v>
      </c>
      <c r="E371" s="248" t="s">
        <v>1</v>
      </c>
      <c r="F371" s="249" t="s">
        <v>553</v>
      </c>
      <c r="G371" s="247"/>
      <c r="H371" s="250">
        <v>3.2000000000000002</v>
      </c>
      <c r="I371" s="251"/>
      <c r="J371" s="247"/>
      <c r="K371" s="247"/>
      <c r="L371" s="252"/>
      <c r="M371" s="253"/>
      <c r="N371" s="254"/>
      <c r="O371" s="254"/>
      <c r="P371" s="254"/>
      <c r="Q371" s="254"/>
      <c r="R371" s="254"/>
      <c r="S371" s="254"/>
      <c r="T371" s="25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6" t="s">
        <v>154</v>
      </c>
      <c r="AU371" s="256" t="s">
        <v>83</v>
      </c>
      <c r="AV371" s="14" t="s">
        <v>83</v>
      </c>
      <c r="AW371" s="14" t="s">
        <v>30</v>
      </c>
      <c r="AX371" s="14" t="s">
        <v>73</v>
      </c>
      <c r="AY371" s="256" t="s">
        <v>139</v>
      </c>
    </row>
    <row r="372" s="14" customFormat="1">
      <c r="A372" s="14"/>
      <c r="B372" s="246"/>
      <c r="C372" s="247"/>
      <c r="D372" s="231" t="s">
        <v>154</v>
      </c>
      <c r="E372" s="248" t="s">
        <v>1</v>
      </c>
      <c r="F372" s="249" t="s">
        <v>554</v>
      </c>
      <c r="G372" s="247"/>
      <c r="H372" s="250">
        <v>7.7999999999999998</v>
      </c>
      <c r="I372" s="251"/>
      <c r="J372" s="247"/>
      <c r="K372" s="247"/>
      <c r="L372" s="252"/>
      <c r="M372" s="253"/>
      <c r="N372" s="254"/>
      <c r="O372" s="254"/>
      <c r="P372" s="254"/>
      <c r="Q372" s="254"/>
      <c r="R372" s="254"/>
      <c r="S372" s="254"/>
      <c r="T372" s="25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6" t="s">
        <v>154</v>
      </c>
      <c r="AU372" s="256" t="s">
        <v>83</v>
      </c>
      <c r="AV372" s="14" t="s">
        <v>83</v>
      </c>
      <c r="AW372" s="14" t="s">
        <v>30</v>
      </c>
      <c r="AX372" s="14" t="s">
        <v>73</v>
      </c>
      <c r="AY372" s="256" t="s">
        <v>139</v>
      </c>
    </row>
    <row r="373" s="14" customFormat="1">
      <c r="A373" s="14"/>
      <c r="B373" s="246"/>
      <c r="C373" s="247"/>
      <c r="D373" s="231" t="s">
        <v>154</v>
      </c>
      <c r="E373" s="248" t="s">
        <v>1</v>
      </c>
      <c r="F373" s="249" t="s">
        <v>555</v>
      </c>
      <c r="G373" s="247"/>
      <c r="H373" s="250">
        <v>11.4</v>
      </c>
      <c r="I373" s="251"/>
      <c r="J373" s="247"/>
      <c r="K373" s="247"/>
      <c r="L373" s="252"/>
      <c r="M373" s="253"/>
      <c r="N373" s="254"/>
      <c r="O373" s="254"/>
      <c r="P373" s="254"/>
      <c r="Q373" s="254"/>
      <c r="R373" s="254"/>
      <c r="S373" s="254"/>
      <c r="T373" s="255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6" t="s">
        <v>154</v>
      </c>
      <c r="AU373" s="256" t="s">
        <v>83</v>
      </c>
      <c r="AV373" s="14" t="s">
        <v>83</v>
      </c>
      <c r="AW373" s="14" t="s">
        <v>30</v>
      </c>
      <c r="AX373" s="14" t="s">
        <v>73</v>
      </c>
      <c r="AY373" s="256" t="s">
        <v>139</v>
      </c>
    </row>
    <row r="374" s="2" customFormat="1" ht="24.15" customHeight="1">
      <c r="A374" s="38"/>
      <c r="B374" s="39"/>
      <c r="C374" s="218" t="s">
        <v>556</v>
      </c>
      <c r="D374" s="218" t="s">
        <v>144</v>
      </c>
      <c r="E374" s="219" t="s">
        <v>557</v>
      </c>
      <c r="F374" s="220" t="s">
        <v>558</v>
      </c>
      <c r="G374" s="221" t="s">
        <v>249</v>
      </c>
      <c r="H374" s="222">
        <v>2.3199999999999998</v>
      </c>
      <c r="I374" s="223"/>
      <c r="J374" s="224">
        <f>ROUND(I374*H374,2)</f>
        <v>0</v>
      </c>
      <c r="K374" s="220" t="s">
        <v>148</v>
      </c>
      <c r="L374" s="44"/>
      <c r="M374" s="225" t="s">
        <v>1</v>
      </c>
      <c r="N374" s="226" t="s">
        <v>38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255</v>
      </c>
      <c r="AT374" s="229" t="s">
        <v>144</v>
      </c>
      <c r="AU374" s="229" t="s">
        <v>83</v>
      </c>
      <c r="AY374" s="17" t="s">
        <v>139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81</v>
      </c>
      <c r="BK374" s="230">
        <f>ROUND(I374*H374,2)</f>
        <v>0</v>
      </c>
      <c r="BL374" s="17" t="s">
        <v>255</v>
      </c>
      <c r="BM374" s="229" t="s">
        <v>559</v>
      </c>
    </row>
    <row r="375" s="2" customFormat="1">
      <c r="A375" s="38"/>
      <c r="B375" s="39"/>
      <c r="C375" s="40"/>
      <c r="D375" s="231" t="s">
        <v>152</v>
      </c>
      <c r="E375" s="40"/>
      <c r="F375" s="232" t="s">
        <v>560</v>
      </c>
      <c r="G375" s="40"/>
      <c r="H375" s="40"/>
      <c r="I375" s="233"/>
      <c r="J375" s="40"/>
      <c r="K375" s="40"/>
      <c r="L375" s="44"/>
      <c r="M375" s="234"/>
      <c r="N375" s="235"/>
      <c r="O375" s="91"/>
      <c r="P375" s="91"/>
      <c r="Q375" s="91"/>
      <c r="R375" s="91"/>
      <c r="S375" s="91"/>
      <c r="T375" s="92"/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T375" s="17" t="s">
        <v>152</v>
      </c>
      <c r="AU375" s="17" t="s">
        <v>83</v>
      </c>
    </row>
    <row r="376" s="12" customFormat="1" ht="22.8" customHeight="1">
      <c r="A376" s="12"/>
      <c r="B376" s="202"/>
      <c r="C376" s="203"/>
      <c r="D376" s="204" t="s">
        <v>72</v>
      </c>
      <c r="E376" s="216" t="s">
        <v>561</v>
      </c>
      <c r="F376" s="216" t="s">
        <v>562</v>
      </c>
      <c r="G376" s="203"/>
      <c r="H376" s="203"/>
      <c r="I376" s="206"/>
      <c r="J376" s="217">
        <f>BK376</f>
        <v>0</v>
      </c>
      <c r="K376" s="203"/>
      <c r="L376" s="208"/>
      <c r="M376" s="209"/>
      <c r="N376" s="210"/>
      <c r="O376" s="210"/>
      <c r="P376" s="211">
        <f>SUM(P377:P384)</f>
        <v>0</v>
      </c>
      <c r="Q376" s="210"/>
      <c r="R376" s="211">
        <f>SUM(R377:R384)</f>
        <v>0.033105599999999999</v>
      </c>
      <c r="S376" s="210"/>
      <c r="T376" s="212">
        <f>SUM(T377:T384)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3" t="s">
        <v>83</v>
      </c>
      <c r="AT376" s="214" t="s">
        <v>72</v>
      </c>
      <c r="AU376" s="214" t="s">
        <v>81</v>
      </c>
      <c r="AY376" s="213" t="s">
        <v>139</v>
      </c>
      <c r="BK376" s="215">
        <f>SUM(BK377:BK384)</f>
        <v>0</v>
      </c>
    </row>
    <row r="377" s="2" customFormat="1" ht="24.15" customHeight="1">
      <c r="A377" s="38"/>
      <c r="B377" s="39"/>
      <c r="C377" s="218" t="s">
        <v>563</v>
      </c>
      <c r="D377" s="218" t="s">
        <v>144</v>
      </c>
      <c r="E377" s="219" t="s">
        <v>564</v>
      </c>
      <c r="F377" s="220" t="s">
        <v>565</v>
      </c>
      <c r="G377" s="221" t="s">
        <v>147</v>
      </c>
      <c r="H377" s="222">
        <v>229.91</v>
      </c>
      <c r="I377" s="223"/>
      <c r="J377" s="224">
        <f>ROUND(I377*H377,2)</f>
        <v>0</v>
      </c>
      <c r="K377" s="220" t="s">
        <v>148</v>
      </c>
      <c r="L377" s="44"/>
      <c r="M377" s="225" t="s">
        <v>1</v>
      </c>
      <c r="N377" s="226" t="s">
        <v>38</v>
      </c>
      <c r="O377" s="91"/>
      <c r="P377" s="227">
        <f>O377*H377</f>
        <v>0</v>
      </c>
      <c r="Q377" s="227">
        <v>0</v>
      </c>
      <c r="R377" s="227">
        <f>Q377*H377</f>
        <v>0</v>
      </c>
      <c r="S377" s="227">
        <v>0</v>
      </c>
      <c r="T377" s="228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9" t="s">
        <v>255</v>
      </c>
      <c r="AT377" s="229" t="s">
        <v>144</v>
      </c>
      <c r="AU377" s="229" t="s">
        <v>83</v>
      </c>
      <c r="AY377" s="17" t="s">
        <v>139</v>
      </c>
      <c r="BE377" s="230">
        <f>IF(N377="základní",J377,0)</f>
        <v>0</v>
      </c>
      <c r="BF377" s="230">
        <f>IF(N377="snížená",J377,0)</f>
        <v>0</v>
      </c>
      <c r="BG377" s="230">
        <f>IF(N377="zákl. přenesená",J377,0)</f>
        <v>0</v>
      </c>
      <c r="BH377" s="230">
        <f>IF(N377="sníž. přenesená",J377,0)</f>
        <v>0</v>
      </c>
      <c r="BI377" s="230">
        <f>IF(N377="nulová",J377,0)</f>
        <v>0</v>
      </c>
      <c r="BJ377" s="17" t="s">
        <v>81</v>
      </c>
      <c r="BK377" s="230">
        <f>ROUND(I377*H377,2)</f>
        <v>0</v>
      </c>
      <c r="BL377" s="17" t="s">
        <v>255</v>
      </c>
      <c r="BM377" s="229" t="s">
        <v>566</v>
      </c>
    </row>
    <row r="378" s="2" customFormat="1">
      <c r="A378" s="38"/>
      <c r="B378" s="39"/>
      <c r="C378" s="40"/>
      <c r="D378" s="231" t="s">
        <v>152</v>
      </c>
      <c r="E378" s="40"/>
      <c r="F378" s="232" t="s">
        <v>567</v>
      </c>
      <c r="G378" s="40"/>
      <c r="H378" s="40"/>
      <c r="I378" s="233"/>
      <c r="J378" s="40"/>
      <c r="K378" s="40"/>
      <c r="L378" s="44"/>
      <c r="M378" s="234"/>
      <c r="N378" s="235"/>
      <c r="O378" s="91"/>
      <c r="P378" s="91"/>
      <c r="Q378" s="91"/>
      <c r="R378" s="91"/>
      <c r="S378" s="91"/>
      <c r="T378" s="92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T378" s="17" t="s">
        <v>152</v>
      </c>
      <c r="AU378" s="17" t="s">
        <v>83</v>
      </c>
    </row>
    <row r="379" s="15" customFormat="1">
      <c r="A379" s="15"/>
      <c r="B379" s="257"/>
      <c r="C379" s="258"/>
      <c r="D379" s="231" t="s">
        <v>154</v>
      </c>
      <c r="E379" s="259" t="s">
        <v>1</v>
      </c>
      <c r="F379" s="260" t="s">
        <v>159</v>
      </c>
      <c r="G379" s="258"/>
      <c r="H379" s="261">
        <v>229.91</v>
      </c>
      <c r="I379" s="262"/>
      <c r="J379" s="258"/>
      <c r="K379" s="258"/>
      <c r="L379" s="263"/>
      <c r="M379" s="264"/>
      <c r="N379" s="265"/>
      <c r="O379" s="265"/>
      <c r="P379" s="265"/>
      <c r="Q379" s="265"/>
      <c r="R379" s="265"/>
      <c r="S379" s="265"/>
      <c r="T379" s="266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7" t="s">
        <v>154</v>
      </c>
      <c r="AU379" s="267" t="s">
        <v>83</v>
      </c>
      <c r="AV379" s="15" t="s">
        <v>149</v>
      </c>
      <c r="AW379" s="15" t="s">
        <v>30</v>
      </c>
      <c r="AX379" s="15" t="s">
        <v>73</v>
      </c>
      <c r="AY379" s="267" t="s">
        <v>139</v>
      </c>
    </row>
    <row r="380" s="2" customFormat="1" ht="24.15" customHeight="1">
      <c r="A380" s="38"/>
      <c r="B380" s="39"/>
      <c r="C380" s="268" t="s">
        <v>568</v>
      </c>
      <c r="D380" s="268" t="s">
        <v>185</v>
      </c>
      <c r="E380" s="269" t="s">
        <v>569</v>
      </c>
      <c r="F380" s="270" t="s">
        <v>570</v>
      </c>
      <c r="G380" s="271" t="s">
        <v>147</v>
      </c>
      <c r="H380" s="272">
        <v>275.88</v>
      </c>
      <c r="I380" s="273"/>
      <c r="J380" s="274">
        <f>ROUND(I380*H380,2)</f>
        <v>0</v>
      </c>
      <c r="K380" s="270" t="s">
        <v>390</v>
      </c>
      <c r="L380" s="275"/>
      <c r="M380" s="276" t="s">
        <v>1</v>
      </c>
      <c r="N380" s="277" t="s">
        <v>38</v>
      </c>
      <c r="O380" s="91"/>
      <c r="P380" s="227">
        <f>O380*H380</f>
        <v>0</v>
      </c>
      <c r="Q380" s="227">
        <v>0.00012</v>
      </c>
      <c r="R380" s="227">
        <f>Q380*H380</f>
        <v>0.033105599999999999</v>
      </c>
      <c r="S380" s="227">
        <v>0</v>
      </c>
      <c r="T380" s="228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9" t="s">
        <v>308</v>
      </c>
      <c r="AT380" s="229" t="s">
        <v>185</v>
      </c>
      <c r="AU380" s="229" t="s">
        <v>83</v>
      </c>
      <c r="AY380" s="17" t="s">
        <v>139</v>
      </c>
      <c r="BE380" s="230">
        <f>IF(N380="základní",J380,0)</f>
        <v>0</v>
      </c>
      <c r="BF380" s="230">
        <f>IF(N380="snížená",J380,0)</f>
        <v>0</v>
      </c>
      <c r="BG380" s="230">
        <f>IF(N380="zákl. přenesená",J380,0)</f>
        <v>0</v>
      </c>
      <c r="BH380" s="230">
        <f>IF(N380="sníž. přenesená",J380,0)</f>
        <v>0</v>
      </c>
      <c r="BI380" s="230">
        <f>IF(N380="nulová",J380,0)</f>
        <v>0</v>
      </c>
      <c r="BJ380" s="17" t="s">
        <v>81</v>
      </c>
      <c r="BK380" s="230">
        <f>ROUND(I380*H380,2)</f>
        <v>0</v>
      </c>
      <c r="BL380" s="17" t="s">
        <v>255</v>
      </c>
      <c r="BM380" s="229" t="s">
        <v>571</v>
      </c>
    </row>
    <row r="381" s="2" customFormat="1">
      <c r="A381" s="38"/>
      <c r="B381" s="39"/>
      <c r="C381" s="40"/>
      <c r="D381" s="231" t="s">
        <v>152</v>
      </c>
      <c r="E381" s="40"/>
      <c r="F381" s="232" t="s">
        <v>572</v>
      </c>
      <c r="G381" s="40"/>
      <c r="H381" s="40"/>
      <c r="I381" s="233"/>
      <c r="J381" s="40"/>
      <c r="K381" s="40"/>
      <c r="L381" s="44"/>
      <c r="M381" s="234"/>
      <c r="N381" s="235"/>
      <c r="O381" s="91"/>
      <c r="P381" s="91"/>
      <c r="Q381" s="91"/>
      <c r="R381" s="91"/>
      <c r="S381" s="91"/>
      <c r="T381" s="92"/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T381" s="17" t="s">
        <v>152</v>
      </c>
      <c r="AU381" s="17" t="s">
        <v>83</v>
      </c>
    </row>
    <row r="382" s="14" customFormat="1">
      <c r="A382" s="14"/>
      <c r="B382" s="246"/>
      <c r="C382" s="247"/>
      <c r="D382" s="231" t="s">
        <v>154</v>
      </c>
      <c r="E382" s="248" t="s">
        <v>1</v>
      </c>
      <c r="F382" s="249" t="s">
        <v>573</v>
      </c>
      <c r="G382" s="247"/>
      <c r="H382" s="250">
        <v>275.88</v>
      </c>
      <c r="I382" s="251"/>
      <c r="J382" s="247"/>
      <c r="K382" s="247"/>
      <c r="L382" s="252"/>
      <c r="M382" s="253"/>
      <c r="N382" s="254"/>
      <c r="O382" s="254"/>
      <c r="P382" s="254"/>
      <c r="Q382" s="254"/>
      <c r="R382" s="254"/>
      <c r="S382" s="254"/>
      <c r="T382" s="25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6" t="s">
        <v>154</v>
      </c>
      <c r="AU382" s="256" t="s">
        <v>83</v>
      </c>
      <c r="AV382" s="14" t="s">
        <v>83</v>
      </c>
      <c r="AW382" s="14" t="s">
        <v>30</v>
      </c>
      <c r="AX382" s="14" t="s">
        <v>73</v>
      </c>
      <c r="AY382" s="256" t="s">
        <v>139</v>
      </c>
    </row>
    <row r="383" s="2" customFormat="1" ht="24.15" customHeight="1">
      <c r="A383" s="38"/>
      <c r="B383" s="39"/>
      <c r="C383" s="218" t="s">
        <v>574</v>
      </c>
      <c r="D383" s="218" t="s">
        <v>144</v>
      </c>
      <c r="E383" s="219" t="s">
        <v>575</v>
      </c>
      <c r="F383" s="220" t="s">
        <v>576</v>
      </c>
      <c r="G383" s="221" t="s">
        <v>249</v>
      </c>
      <c r="H383" s="222">
        <v>0.033000000000000002</v>
      </c>
      <c r="I383" s="223"/>
      <c r="J383" s="224">
        <f>ROUND(I383*H383,2)</f>
        <v>0</v>
      </c>
      <c r="K383" s="220" t="s">
        <v>148</v>
      </c>
      <c r="L383" s="44"/>
      <c r="M383" s="225" t="s">
        <v>1</v>
      </c>
      <c r="N383" s="226" t="s">
        <v>38</v>
      </c>
      <c r="O383" s="91"/>
      <c r="P383" s="227">
        <f>O383*H383</f>
        <v>0</v>
      </c>
      <c r="Q383" s="227">
        <v>0</v>
      </c>
      <c r="R383" s="227">
        <f>Q383*H383</f>
        <v>0</v>
      </c>
      <c r="S383" s="227">
        <v>0</v>
      </c>
      <c r="T383" s="228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9" t="s">
        <v>255</v>
      </c>
      <c r="AT383" s="229" t="s">
        <v>144</v>
      </c>
      <c r="AU383" s="229" t="s">
        <v>83</v>
      </c>
      <c r="AY383" s="17" t="s">
        <v>139</v>
      </c>
      <c r="BE383" s="230">
        <f>IF(N383="základní",J383,0)</f>
        <v>0</v>
      </c>
      <c r="BF383" s="230">
        <f>IF(N383="snížená",J383,0)</f>
        <v>0</v>
      </c>
      <c r="BG383" s="230">
        <f>IF(N383="zákl. přenesená",J383,0)</f>
        <v>0</v>
      </c>
      <c r="BH383" s="230">
        <f>IF(N383="sníž. přenesená",J383,0)</f>
        <v>0</v>
      </c>
      <c r="BI383" s="230">
        <f>IF(N383="nulová",J383,0)</f>
        <v>0</v>
      </c>
      <c r="BJ383" s="17" t="s">
        <v>81</v>
      </c>
      <c r="BK383" s="230">
        <f>ROUND(I383*H383,2)</f>
        <v>0</v>
      </c>
      <c r="BL383" s="17" t="s">
        <v>255</v>
      </c>
      <c r="BM383" s="229" t="s">
        <v>577</v>
      </c>
    </row>
    <row r="384" s="2" customFormat="1">
      <c r="A384" s="38"/>
      <c r="B384" s="39"/>
      <c r="C384" s="40"/>
      <c r="D384" s="231" t="s">
        <v>152</v>
      </c>
      <c r="E384" s="40"/>
      <c r="F384" s="232" t="s">
        <v>578</v>
      </c>
      <c r="G384" s="40"/>
      <c r="H384" s="40"/>
      <c r="I384" s="233"/>
      <c r="J384" s="40"/>
      <c r="K384" s="40"/>
      <c r="L384" s="44"/>
      <c r="M384" s="234"/>
      <c r="N384" s="235"/>
      <c r="O384" s="91"/>
      <c r="P384" s="91"/>
      <c r="Q384" s="91"/>
      <c r="R384" s="91"/>
      <c r="S384" s="91"/>
      <c r="T384" s="92"/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T384" s="17" t="s">
        <v>152</v>
      </c>
      <c r="AU384" s="17" t="s">
        <v>83</v>
      </c>
    </row>
    <row r="385" s="12" customFormat="1" ht="22.8" customHeight="1">
      <c r="A385" s="12"/>
      <c r="B385" s="202"/>
      <c r="C385" s="203"/>
      <c r="D385" s="204" t="s">
        <v>72</v>
      </c>
      <c r="E385" s="216" t="s">
        <v>579</v>
      </c>
      <c r="F385" s="216" t="s">
        <v>580</v>
      </c>
      <c r="G385" s="203"/>
      <c r="H385" s="203"/>
      <c r="I385" s="206"/>
      <c r="J385" s="217">
        <f>BK385</f>
        <v>0</v>
      </c>
      <c r="K385" s="203"/>
      <c r="L385" s="208"/>
      <c r="M385" s="209"/>
      <c r="N385" s="210"/>
      <c r="O385" s="210"/>
      <c r="P385" s="211">
        <f>SUM(P386:P393)</f>
        <v>0</v>
      </c>
      <c r="Q385" s="210"/>
      <c r="R385" s="211">
        <f>SUM(R386:R393)</f>
        <v>0.05244</v>
      </c>
      <c r="S385" s="210"/>
      <c r="T385" s="212">
        <f>SUM(T386:T393)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3" t="s">
        <v>83</v>
      </c>
      <c r="AT385" s="214" t="s">
        <v>72</v>
      </c>
      <c r="AU385" s="214" t="s">
        <v>81</v>
      </c>
      <c r="AY385" s="213" t="s">
        <v>139</v>
      </c>
      <c r="BK385" s="215">
        <f>SUM(BK386:BK393)</f>
        <v>0</v>
      </c>
    </row>
    <row r="386" s="2" customFormat="1" ht="14.4" customHeight="1">
      <c r="A386" s="38"/>
      <c r="B386" s="39"/>
      <c r="C386" s="218" t="s">
        <v>581</v>
      </c>
      <c r="D386" s="218" t="s">
        <v>144</v>
      </c>
      <c r="E386" s="219" t="s">
        <v>582</v>
      </c>
      <c r="F386" s="220" t="s">
        <v>583</v>
      </c>
      <c r="G386" s="221" t="s">
        <v>326</v>
      </c>
      <c r="H386" s="222">
        <v>1</v>
      </c>
      <c r="I386" s="223"/>
      <c r="J386" s="224">
        <f>ROUND(I386*H386,2)</f>
        <v>0</v>
      </c>
      <c r="K386" s="220" t="s">
        <v>148</v>
      </c>
      <c r="L386" s="44"/>
      <c r="M386" s="225" t="s">
        <v>1</v>
      </c>
      <c r="N386" s="226" t="s">
        <v>38</v>
      </c>
      <c r="O386" s="91"/>
      <c r="P386" s="227">
        <f>O386*H386</f>
        <v>0</v>
      </c>
      <c r="Q386" s="227">
        <v>0.00044000000000000002</v>
      </c>
      <c r="R386" s="227">
        <f>Q386*H386</f>
        <v>0.00044000000000000002</v>
      </c>
      <c r="S386" s="227">
        <v>0</v>
      </c>
      <c r="T386" s="228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9" t="s">
        <v>255</v>
      </c>
      <c r="AT386" s="229" t="s">
        <v>144</v>
      </c>
      <c r="AU386" s="229" t="s">
        <v>83</v>
      </c>
      <c r="AY386" s="17" t="s">
        <v>139</v>
      </c>
      <c r="BE386" s="230">
        <f>IF(N386="základní",J386,0)</f>
        <v>0</v>
      </c>
      <c r="BF386" s="230">
        <f>IF(N386="snížená",J386,0)</f>
        <v>0</v>
      </c>
      <c r="BG386" s="230">
        <f>IF(N386="zákl. přenesená",J386,0)</f>
        <v>0</v>
      </c>
      <c r="BH386" s="230">
        <f>IF(N386="sníž. přenesená",J386,0)</f>
        <v>0</v>
      </c>
      <c r="BI386" s="230">
        <f>IF(N386="nulová",J386,0)</f>
        <v>0</v>
      </c>
      <c r="BJ386" s="17" t="s">
        <v>81</v>
      </c>
      <c r="BK386" s="230">
        <f>ROUND(I386*H386,2)</f>
        <v>0</v>
      </c>
      <c r="BL386" s="17" t="s">
        <v>255</v>
      </c>
      <c r="BM386" s="229" t="s">
        <v>584</v>
      </c>
    </row>
    <row r="387" s="2" customFormat="1">
      <c r="A387" s="38"/>
      <c r="B387" s="39"/>
      <c r="C387" s="40"/>
      <c r="D387" s="231" t="s">
        <v>152</v>
      </c>
      <c r="E387" s="40"/>
      <c r="F387" s="232" t="s">
        <v>585</v>
      </c>
      <c r="G387" s="40"/>
      <c r="H387" s="40"/>
      <c r="I387" s="233"/>
      <c r="J387" s="40"/>
      <c r="K387" s="40"/>
      <c r="L387" s="44"/>
      <c r="M387" s="234"/>
      <c r="N387" s="235"/>
      <c r="O387" s="91"/>
      <c r="P387" s="91"/>
      <c r="Q387" s="91"/>
      <c r="R387" s="91"/>
      <c r="S387" s="91"/>
      <c r="T387" s="92"/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T387" s="17" t="s">
        <v>152</v>
      </c>
      <c r="AU387" s="17" t="s">
        <v>83</v>
      </c>
    </row>
    <row r="388" s="14" customFormat="1">
      <c r="A388" s="14"/>
      <c r="B388" s="246"/>
      <c r="C388" s="247"/>
      <c r="D388" s="231" t="s">
        <v>154</v>
      </c>
      <c r="E388" s="248" t="s">
        <v>1</v>
      </c>
      <c r="F388" s="249" t="s">
        <v>586</v>
      </c>
      <c r="G388" s="247"/>
      <c r="H388" s="250">
        <v>1</v>
      </c>
      <c r="I388" s="251"/>
      <c r="J388" s="247"/>
      <c r="K388" s="247"/>
      <c r="L388" s="252"/>
      <c r="M388" s="253"/>
      <c r="N388" s="254"/>
      <c r="O388" s="254"/>
      <c r="P388" s="254"/>
      <c r="Q388" s="254"/>
      <c r="R388" s="254"/>
      <c r="S388" s="254"/>
      <c r="T388" s="25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6" t="s">
        <v>154</v>
      </c>
      <c r="AU388" s="256" t="s">
        <v>83</v>
      </c>
      <c r="AV388" s="14" t="s">
        <v>83</v>
      </c>
      <c r="AW388" s="14" t="s">
        <v>30</v>
      </c>
      <c r="AX388" s="14" t="s">
        <v>81</v>
      </c>
      <c r="AY388" s="256" t="s">
        <v>139</v>
      </c>
    </row>
    <row r="389" s="2" customFormat="1" ht="24.15" customHeight="1">
      <c r="A389" s="38"/>
      <c r="B389" s="39"/>
      <c r="C389" s="268" t="s">
        <v>587</v>
      </c>
      <c r="D389" s="268" t="s">
        <v>185</v>
      </c>
      <c r="E389" s="269" t="s">
        <v>588</v>
      </c>
      <c r="F389" s="270" t="s">
        <v>589</v>
      </c>
      <c r="G389" s="271" t="s">
        <v>326</v>
      </c>
      <c r="H389" s="272">
        <v>1</v>
      </c>
      <c r="I389" s="273"/>
      <c r="J389" s="274">
        <f>ROUND(I389*H389,2)</f>
        <v>0</v>
      </c>
      <c r="K389" s="270" t="s">
        <v>1</v>
      </c>
      <c r="L389" s="275"/>
      <c r="M389" s="276" t="s">
        <v>1</v>
      </c>
      <c r="N389" s="277" t="s">
        <v>38</v>
      </c>
      <c r="O389" s="91"/>
      <c r="P389" s="227">
        <f>O389*H389</f>
        <v>0</v>
      </c>
      <c r="Q389" s="227">
        <v>0.051999999999999998</v>
      </c>
      <c r="R389" s="227">
        <f>Q389*H389</f>
        <v>0.051999999999999998</v>
      </c>
      <c r="S389" s="227">
        <v>0</v>
      </c>
      <c r="T389" s="228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9" t="s">
        <v>308</v>
      </c>
      <c r="AT389" s="229" t="s">
        <v>185</v>
      </c>
      <c r="AU389" s="229" t="s">
        <v>83</v>
      </c>
      <c r="AY389" s="17" t="s">
        <v>139</v>
      </c>
      <c r="BE389" s="230">
        <f>IF(N389="základní",J389,0)</f>
        <v>0</v>
      </c>
      <c r="BF389" s="230">
        <f>IF(N389="snížená",J389,0)</f>
        <v>0</v>
      </c>
      <c r="BG389" s="230">
        <f>IF(N389="zákl. přenesená",J389,0)</f>
        <v>0</v>
      </c>
      <c r="BH389" s="230">
        <f>IF(N389="sníž. přenesená",J389,0)</f>
        <v>0</v>
      </c>
      <c r="BI389" s="230">
        <f>IF(N389="nulová",J389,0)</f>
        <v>0</v>
      </c>
      <c r="BJ389" s="17" t="s">
        <v>81</v>
      </c>
      <c r="BK389" s="230">
        <f>ROUND(I389*H389,2)</f>
        <v>0</v>
      </c>
      <c r="BL389" s="17" t="s">
        <v>255</v>
      </c>
      <c r="BM389" s="229" t="s">
        <v>590</v>
      </c>
    </row>
    <row r="390" s="2" customFormat="1">
      <c r="A390" s="38"/>
      <c r="B390" s="39"/>
      <c r="C390" s="40"/>
      <c r="D390" s="231" t="s">
        <v>152</v>
      </c>
      <c r="E390" s="40"/>
      <c r="F390" s="232" t="s">
        <v>589</v>
      </c>
      <c r="G390" s="40"/>
      <c r="H390" s="40"/>
      <c r="I390" s="233"/>
      <c r="J390" s="40"/>
      <c r="K390" s="40"/>
      <c r="L390" s="44"/>
      <c r="M390" s="234"/>
      <c r="N390" s="235"/>
      <c r="O390" s="91"/>
      <c r="P390" s="91"/>
      <c r="Q390" s="91"/>
      <c r="R390" s="91"/>
      <c r="S390" s="91"/>
      <c r="T390" s="92"/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T390" s="17" t="s">
        <v>152</v>
      </c>
      <c r="AU390" s="17" t="s">
        <v>83</v>
      </c>
    </row>
    <row r="391" s="14" customFormat="1">
      <c r="A391" s="14"/>
      <c r="B391" s="246"/>
      <c r="C391" s="247"/>
      <c r="D391" s="231" t="s">
        <v>154</v>
      </c>
      <c r="E391" s="248" t="s">
        <v>1</v>
      </c>
      <c r="F391" s="249" t="s">
        <v>591</v>
      </c>
      <c r="G391" s="247"/>
      <c r="H391" s="250">
        <v>1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6" t="s">
        <v>154</v>
      </c>
      <c r="AU391" s="256" t="s">
        <v>83</v>
      </c>
      <c r="AV391" s="14" t="s">
        <v>83</v>
      </c>
      <c r="AW391" s="14" t="s">
        <v>30</v>
      </c>
      <c r="AX391" s="14" t="s">
        <v>81</v>
      </c>
      <c r="AY391" s="256" t="s">
        <v>139</v>
      </c>
    </row>
    <row r="392" s="2" customFormat="1" ht="24.15" customHeight="1">
      <c r="A392" s="38"/>
      <c r="B392" s="39"/>
      <c r="C392" s="218" t="s">
        <v>592</v>
      </c>
      <c r="D392" s="218" t="s">
        <v>144</v>
      </c>
      <c r="E392" s="219" t="s">
        <v>593</v>
      </c>
      <c r="F392" s="220" t="s">
        <v>594</v>
      </c>
      <c r="G392" s="221" t="s">
        <v>249</v>
      </c>
      <c r="H392" s="222">
        <v>0.051999999999999998</v>
      </c>
      <c r="I392" s="223"/>
      <c r="J392" s="224">
        <f>ROUND(I392*H392,2)</f>
        <v>0</v>
      </c>
      <c r="K392" s="220" t="s">
        <v>148</v>
      </c>
      <c r="L392" s="44"/>
      <c r="M392" s="225" t="s">
        <v>1</v>
      </c>
      <c r="N392" s="226" t="s">
        <v>38</v>
      </c>
      <c r="O392" s="91"/>
      <c r="P392" s="227">
        <f>O392*H392</f>
        <v>0</v>
      </c>
      <c r="Q392" s="227">
        <v>0</v>
      </c>
      <c r="R392" s="227">
        <f>Q392*H392</f>
        <v>0</v>
      </c>
      <c r="S392" s="227">
        <v>0</v>
      </c>
      <c r="T392" s="228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9" t="s">
        <v>255</v>
      </c>
      <c r="AT392" s="229" t="s">
        <v>144</v>
      </c>
      <c r="AU392" s="229" t="s">
        <v>83</v>
      </c>
      <c r="AY392" s="17" t="s">
        <v>139</v>
      </c>
      <c r="BE392" s="230">
        <f>IF(N392="základní",J392,0)</f>
        <v>0</v>
      </c>
      <c r="BF392" s="230">
        <f>IF(N392="snížená",J392,0)</f>
        <v>0</v>
      </c>
      <c r="BG392" s="230">
        <f>IF(N392="zákl. přenesená",J392,0)</f>
        <v>0</v>
      </c>
      <c r="BH392" s="230">
        <f>IF(N392="sníž. přenesená",J392,0)</f>
        <v>0</v>
      </c>
      <c r="BI392" s="230">
        <f>IF(N392="nulová",J392,0)</f>
        <v>0</v>
      </c>
      <c r="BJ392" s="17" t="s">
        <v>81</v>
      </c>
      <c r="BK392" s="230">
        <f>ROUND(I392*H392,2)</f>
        <v>0</v>
      </c>
      <c r="BL392" s="17" t="s">
        <v>255</v>
      </c>
      <c r="BM392" s="229" t="s">
        <v>595</v>
      </c>
    </row>
    <row r="393" s="2" customFormat="1">
      <c r="A393" s="38"/>
      <c r="B393" s="39"/>
      <c r="C393" s="40"/>
      <c r="D393" s="231" t="s">
        <v>152</v>
      </c>
      <c r="E393" s="40"/>
      <c r="F393" s="232" t="s">
        <v>596</v>
      </c>
      <c r="G393" s="40"/>
      <c r="H393" s="40"/>
      <c r="I393" s="233"/>
      <c r="J393" s="40"/>
      <c r="K393" s="40"/>
      <c r="L393" s="44"/>
      <c r="M393" s="234"/>
      <c r="N393" s="235"/>
      <c r="O393" s="91"/>
      <c r="P393" s="91"/>
      <c r="Q393" s="91"/>
      <c r="R393" s="91"/>
      <c r="S393" s="91"/>
      <c r="T393" s="92"/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T393" s="17" t="s">
        <v>152</v>
      </c>
      <c r="AU393" s="17" t="s">
        <v>83</v>
      </c>
    </row>
    <row r="394" s="12" customFormat="1" ht="22.8" customHeight="1">
      <c r="A394" s="12"/>
      <c r="B394" s="202"/>
      <c r="C394" s="203"/>
      <c r="D394" s="204" t="s">
        <v>72</v>
      </c>
      <c r="E394" s="216" t="s">
        <v>597</v>
      </c>
      <c r="F394" s="216" t="s">
        <v>598</v>
      </c>
      <c r="G394" s="203"/>
      <c r="H394" s="203"/>
      <c r="I394" s="206"/>
      <c r="J394" s="217">
        <f>BK394</f>
        <v>0</v>
      </c>
      <c r="K394" s="203"/>
      <c r="L394" s="208"/>
      <c r="M394" s="209"/>
      <c r="N394" s="210"/>
      <c r="O394" s="210"/>
      <c r="P394" s="211">
        <f>SUM(P395:P409)</f>
        <v>0</v>
      </c>
      <c r="Q394" s="210"/>
      <c r="R394" s="211">
        <f>SUM(R395:R409)</f>
        <v>0.044039999999999996</v>
      </c>
      <c r="S394" s="210"/>
      <c r="T394" s="212">
        <f>SUM(T395:T409)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3" t="s">
        <v>83</v>
      </c>
      <c r="AT394" s="214" t="s">
        <v>72</v>
      </c>
      <c r="AU394" s="214" t="s">
        <v>81</v>
      </c>
      <c r="AY394" s="213" t="s">
        <v>139</v>
      </c>
      <c r="BK394" s="215">
        <f>SUM(BK395:BK409)</f>
        <v>0</v>
      </c>
    </row>
    <row r="395" s="2" customFormat="1" ht="24.15" customHeight="1">
      <c r="A395" s="38"/>
      <c r="B395" s="39"/>
      <c r="C395" s="218" t="s">
        <v>599</v>
      </c>
      <c r="D395" s="218" t="s">
        <v>144</v>
      </c>
      <c r="E395" s="219" t="s">
        <v>600</v>
      </c>
      <c r="F395" s="220" t="s">
        <v>601</v>
      </c>
      <c r="G395" s="221" t="s">
        <v>326</v>
      </c>
      <c r="H395" s="222">
        <v>16</v>
      </c>
      <c r="I395" s="223"/>
      <c r="J395" s="224">
        <f>ROUND(I395*H395,2)</f>
        <v>0</v>
      </c>
      <c r="K395" s="220" t="s">
        <v>148</v>
      </c>
      <c r="L395" s="44"/>
      <c r="M395" s="225" t="s">
        <v>1</v>
      </c>
      <c r="N395" s="226" t="s">
        <v>38</v>
      </c>
      <c r="O395" s="91"/>
      <c r="P395" s="227">
        <f>O395*H395</f>
        <v>0</v>
      </c>
      <c r="Q395" s="227">
        <v>0</v>
      </c>
      <c r="R395" s="227">
        <f>Q395*H395</f>
        <v>0</v>
      </c>
      <c r="S395" s="227">
        <v>0</v>
      </c>
      <c r="T395" s="228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9" t="s">
        <v>255</v>
      </c>
      <c r="AT395" s="229" t="s">
        <v>144</v>
      </c>
      <c r="AU395" s="229" t="s">
        <v>83</v>
      </c>
      <c r="AY395" s="17" t="s">
        <v>139</v>
      </c>
      <c r="BE395" s="230">
        <f>IF(N395="základní",J395,0)</f>
        <v>0</v>
      </c>
      <c r="BF395" s="230">
        <f>IF(N395="snížená",J395,0)</f>
        <v>0</v>
      </c>
      <c r="BG395" s="230">
        <f>IF(N395="zákl. přenesená",J395,0)</f>
        <v>0</v>
      </c>
      <c r="BH395" s="230">
        <f>IF(N395="sníž. přenesená",J395,0)</f>
        <v>0</v>
      </c>
      <c r="BI395" s="230">
        <f>IF(N395="nulová",J395,0)</f>
        <v>0</v>
      </c>
      <c r="BJ395" s="17" t="s">
        <v>81</v>
      </c>
      <c r="BK395" s="230">
        <f>ROUND(I395*H395,2)</f>
        <v>0</v>
      </c>
      <c r="BL395" s="17" t="s">
        <v>255</v>
      </c>
      <c r="BM395" s="229" t="s">
        <v>602</v>
      </c>
    </row>
    <row r="396" s="2" customFormat="1">
      <c r="A396" s="38"/>
      <c r="B396" s="39"/>
      <c r="C396" s="40"/>
      <c r="D396" s="231" t="s">
        <v>152</v>
      </c>
      <c r="E396" s="40"/>
      <c r="F396" s="232" t="s">
        <v>603</v>
      </c>
      <c r="G396" s="40"/>
      <c r="H396" s="40"/>
      <c r="I396" s="233"/>
      <c r="J396" s="40"/>
      <c r="K396" s="40"/>
      <c r="L396" s="44"/>
      <c r="M396" s="234"/>
      <c r="N396" s="235"/>
      <c r="O396" s="91"/>
      <c r="P396" s="91"/>
      <c r="Q396" s="91"/>
      <c r="R396" s="91"/>
      <c r="S396" s="91"/>
      <c r="T396" s="92"/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T396" s="17" t="s">
        <v>152</v>
      </c>
      <c r="AU396" s="17" t="s">
        <v>83</v>
      </c>
    </row>
    <row r="397" s="14" customFormat="1">
      <c r="A397" s="14"/>
      <c r="B397" s="246"/>
      <c r="C397" s="247"/>
      <c r="D397" s="231" t="s">
        <v>154</v>
      </c>
      <c r="E397" s="248" t="s">
        <v>1</v>
      </c>
      <c r="F397" s="249" t="s">
        <v>604</v>
      </c>
      <c r="G397" s="247"/>
      <c r="H397" s="250">
        <v>16</v>
      </c>
      <c r="I397" s="251"/>
      <c r="J397" s="247"/>
      <c r="K397" s="247"/>
      <c r="L397" s="252"/>
      <c r="M397" s="253"/>
      <c r="N397" s="254"/>
      <c r="O397" s="254"/>
      <c r="P397" s="254"/>
      <c r="Q397" s="254"/>
      <c r="R397" s="254"/>
      <c r="S397" s="254"/>
      <c r="T397" s="25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6" t="s">
        <v>154</v>
      </c>
      <c r="AU397" s="256" t="s">
        <v>83</v>
      </c>
      <c r="AV397" s="14" t="s">
        <v>83</v>
      </c>
      <c r="AW397" s="14" t="s">
        <v>30</v>
      </c>
      <c r="AX397" s="14" t="s">
        <v>81</v>
      </c>
      <c r="AY397" s="256" t="s">
        <v>139</v>
      </c>
    </row>
    <row r="398" s="2" customFormat="1" ht="24.15" customHeight="1">
      <c r="A398" s="38"/>
      <c r="B398" s="39"/>
      <c r="C398" s="218" t="s">
        <v>605</v>
      </c>
      <c r="D398" s="218" t="s">
        <v>144</v>
      </c>
      <c r="E398" s="219" t="s">
        <v>606</v>
      </c>
      <c r="F398" s="220" t="s">
        <v>607</v>
      </c>
      <c r="G398" s="221" t="s">
        <v>326</v>
      </c>
      <c r="H398" s="222">
        <v>1</v>
      </c>
      <c r="I398" s="223"/>
      <c r="J398" s="224">
        <f>ROUND(I398*H398,2)</f>
        <v>0</v>
      </c>
      <c r="K398" s="220" t="s">
        <v>148</v>
      </c>
      <c r="L398" s="44"/>
      <c r="M398" s="225" t="s">
        <v>1</v>
      </c>
      <c r="N398" s="226" t="s">
        <v>38</v>
      </c>
      <c r="O398" s="91"/>
      <c r="P398" s="227">
        <f>O398*H398</f>
        <v>0</v>
      </c>
      <c r="Q398" s="227">
        <v>4.0000000000000003E-05</v>
      </c>
      <c r="R398" s="227">
        <f>Q398*H398</f>
        <v>4.0000000000000003E-05</v>
      </c>
      <c r="S398" s="227">
        <v>0</v>
      </c>
      <c r="T398" s="228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9" t="s">
        <v>255</v>
      </c>
      <c r="AT398" s="229" t="s">
        <v>144</v>
      </c>
      <c r="AU398" s="229" t="s">
        <v>83</v>
      </c>
      <c r="AY398" s="17" t="s">
        <v>139</v>
      </c>
      <c r="BE398" s="230">
        <f>IF(N398="základní",J398,0)</f>
        <v>0</v>
      </c>
      <c r="BF398" s="230">
        <f>IF(N398="snížená",J398,0)</f>
        <v>0</v>
      </c>
      <c r="BG398" s="230">
        <f>IF(N398="zákl. přenesená",J398,0)</f>
        <v>0</v>
      </c>
      <c r="BH398" s="230">
        <f>IF(N398="sníž. přenesená",J398,0)</f>
        <v>0</v>
      </c>
      <c r="BI398" s="230">
        <f>IF(N398="nulová",J398,0)</f>
        <v>0</v>
      </c>
      <c r="BJ398" s="17" t="s">
        <v>81</v>
      </c>
      <c r="BK398" s="230">
        <f>ROUND(I398*H398,2)</f>
        <v>0</v>
      </c>
      <c r="BL398" s="17" t="s">
        <v>255</v>
      </c>
      <c r="BM398" s="229" t="s">
        <v>608</v>
      </c>
    </row>
    <row r="399" s="2" customFormat="1">
      <c r="A399" s="38"/>
      <c r="B399" s="39"/>
      <c r="C399" s="40"/>
      <c r="D399" s="231" t="s">
        <v>152</v>
      </c>
      <c r="E399" s="40"/>
      <c r="F399" s="232" t="s">
        <v>609</v>
      </c>
      <c r="G399" s="40"/>
      <c r="H399" s="40"/>
      <c r="I399" s="233"/>
      <c r="J399" s="40"/>
      <c r="K399" s="40"/>
      <c r="L399" s="44"/>
      <c r="M399" s="234"/>
      <c r="N399" s="235"/>
      <c r="O399" s="91"/>
      <c r="P399" s="91"/>
      <c r="Q399" s="91"/>
      <c r="R399" s="91"/>
      <c r="S399" s="91"/>
      <c r="T399" s="92"/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T399" s="17" t="s">
        <v>152</v>
      </c>
      <c r="AU399" s="17" t="s">
        <v>83</v>
      </c>
    </row>
    <row r="400" s="14" customFormat="1">
      <c r="A400" s="14"/>
      <c r="B400" s="246"/>
      <c r="C400" s="247"/>
      <c r="D400" s="231" t="s">
        <v>154</v>
      </c>
      <c r="E400" s="248" t="s">
        <v>1</v>
      </c>
      <c r="F400" s="249" t="s">
        <v>610</v>
      </c>
      <c r="G400" s="247"/>
      <c r="H400" s="250">
        <v>1</v>
      </c>
      <c r="I400" s="251"/>
      <c r="J400" s="247"/>
      <c r="K400" s="247"/>
      <c r="L400" s="252"/>
      <c r="M400" s="253"/>
      <c r="N400" s="254"/>
      <c r="O400" s="254"/>
      <c r="P400" s="254"/>
      <c r="Q400" s="254"/>
      <c r="R400" s="254"/>
      <c r="S400" s="254"/>
      <c r="T400" s="255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6" t="s">
        <v>154</v>
      </c>
      <c r="AU400" s="256" t="s">
        <v>83</v>
      </c>
      <c r="AV400" s="14" t="s">
        <v>83</v>
      </c>
      <c r="AW400" s="14" t="s">
        <v>30</v>
      </c>
      <c r="AX400" s="14" t="s">
        <v>81</v>
      </c>
      <c r="AY400" s="256" t="s">
        <v>139</v>
      </c>
    </row>
    <row r="401" s="2" customFormat="1" ht="24.15" customHeight="1">
      <c r="A401" s="38"/>
      <c r="B401" s="39"/>
      <c r="C401" s="268" t="s">
        <v>611</v>
      </c>
      <c r="D401" s="268" t="s">
        <v>185</v>
      </c>
      <c r="E401" s="269" t="s">
        <v>612</v>
      </c>
      <c r="F401" s="270" t="s">
        <v>613</v>
      </c>
      <c r="G401" s="271" t="s">
        <v>326</v>
      </c>
      <c r="H401" s="272">
        <v>16</v>
      </c>
      <c r="I401" s="273"/>
      <c r="J401" s="274">
        <f>ROUND(I401*H401,2)</f>
        <v>0</v>
      </c>
      <c r="K401" s="270" t="s">
        <v>148</v>
      </c>
      <c r="L401" s="275"/>
      <c r="M401" s="276" t="s">
        <v>1</v>
      </c>
      <c r="N401" s="277" t="s">
        <v>38</v>
      </c>
      <c r="O401" s="91"/>
      <c r="P401" s="227">
        <f>O401*H401</f>
        <v>0</v>
      </c>
      <c r="Q401" s="227">
        <v>0.0025000000000000001</v>
      </c>
      <c r="R401" s="227">
        <f>Q401*H401</f>
        <v>0.040000000000000001</v>
      </c>
      <c r="S401" s="227">
        <v>0</v>
      </c>
      <c r="T401" s="228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9" t="s">
        <v>308</v>
      </c>
      <c r="AT401" s="229" t="s">
        <v>185</v>
      </c>
      <c r="AU401" s="229" t="s">
        <v>83</v>
      </c>
      <c r="AY401" s="17" t="s">
        <v>139</v>
      </c>
      <c r="BE401" s="230">
        <f>IF(N401="základní",J401,0)</f>
        <v>0</v>
      </c>
      <c r="BF401" s="230">
        <f>IF(N401="snížená",J401,0)</f>
        <v>0</v>
      </c>
      <c r="BG401" s="230">
        <f>IF(N401="zákl. přenesená",J401,0)</f>
        <v>0</v>
      </c>
      <c r="BH401" s="230">
        <f>IF(N401="sníž. přenesená",J401,0)</f>
        <v>0</v>
      </c>
      <c r="BI401" s="230">
        <f>IF(N401="nulová",J401,0)</f>
        <v>0</v>
      </c>
      <c r="BJ401" s="17" t="s">
        <v>81</v>
      </c>
      <c r="BK401" s="230">
        <f>ROUND(I401*H401,2)</f>
        <v>0</v>
      </c>
      <c r="BL401" s="17" t="s">
        <v>255</v>
      </c>
      <c r="BM401" s="229" t="s">
        <v>614</v>
      </c>
    </row>
    <row r="402" s="2" customFormat="1">
      <c r="A402" s="38"/>
      <c r="B402" s="39"/>
      <c r="C402" s="40"/>
      <c r="D402" s="231" t="s">
        <v>152</v>
      </c>
      <c r="E402" s="40"/>
      <c r="F402" s="232" t="s">
        <v>613</v>
      </c>
      <c r="G402" s="40"/>
      <c r="H402" s="40"/>
      <c r="I402" s="233"/>
      <c r="J402" s="40"/>
      <c r="K402" s="40"/>
      <c r="L402" s="44"/>
      <c r="M402" s="234"/>
      <c r="N402" s="235"/>
      <c r="O402" s="91"/>
      <c r="P402" s="91"/>
      <c r="Q402" s="91"/>
      <c r="R402" s="91"/>
      <c r="S402" s="91"/>
      <c r="T402" s="92"/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T402" s="17" t="s">
        <v>152</v>
      </c>
      <c r="AU402" s="17" t="s">
        <v>83</v>
      </c>
    </row>
    <row r="403" s="2" customFormat="1">
      <c r="A403" s="38"/>
      <c r="B403" s="39"/>
      <c r="C403" s="40"/>
      <c r="D403" s="231" t="s">
        <v>273</v>
      </c>
      <c r="E403" s="40"/>
      <c r="F403" s="278" t="s">
        <v>615</v>
      </c>
      <c r="G403" s="40"/>
      <c r="H403" s="40"/>
      <c r="I403" s="233"/>
      <c r="J403" s="40"/>
      <c r="K403" s="40"/>
      <c r="L403" s="44"/>
      <c r="M403" s="234"/>
      <c r="N403" s="235"/>
      <c r="O403" s="91"/>
      <c r="P403" s="91"/>
      <c r="Q403" s="91"/>
      <c r="R403" s="91"/>
      <c r="S403" s="91"/>
      <c r="T403" s="92"/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T403" s="17" t="s">
        <v>273</v>
      </c>
      <c r="AU403" s="17" t="s">
        <v>83</v>
      </c>
    </row>
    <row r="404" s="14" customFormat="1">
      <c r="A404" s="14"/>
      <c r="B404" s="246"/>
      <c r="C404" s="247"/>
      <c r="D404" s="231" t="s">
        <v>154</v>
      </c>
      <c r="E404" s="248" t="s">
        <v>1</v>
      </c>
      <c r="F404" s="249" t="s">
        <v>255</v>
      </c>
      <c r="G404" s="247"/>
      <c r="H404" s="250">
        <v>16</v>
      </c>
      <c r="I404" s="251"/>
      <c r="J404" s="247"/>
      <c r="K404" s="247"/>
      <c r="L404" s="252"/>
      <c r="M404" s="253"/>
      <c r="N404" s="254"/>
      <c r="O404" s="254"/>
      <c r="P404" s="254"/>
      <c r="Q404" s="254"/>
      <c r="R404" s="254"/>
      <c r="S404" s="254"/>
      <c r="T404" s="255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6" t="s">
        <v>154</v>
      </c>
      <c r="AU404" s="256" t="s">
        <v>83</v>
      </c>
      <c r="AV404" s="14" t="s">
        <v>83</v>
      </c>
      <c r="AW404" s="14" t="s">
        <v>30</v>
      </c>
      <c r="AX404" s="14" t="s">
        <v>81</v>
      </c>
      <c r="AY404" s="256" t="s">
        <v>139</v>
      </c>
    </row>
    <row r="405" s="2" customFormat="1" ht="24.15" customHeight="1">
      <c r="A405" s="38"/>
      <c r="B405" s="39"/>
      <c r="C405" s="268" t="s">
        <v>616</v>
      </c>
      <c r="D405" s="268" t="s">
        <v>185</v>
      </c>
      <c r="E405" s="269" t="s">
        <v>617</v>
      </c>
      <c r="F405" s="270" t="s">
        <v>618</v>
      </c>
      <c r="G405" s="271" t="s">
        <v>619</v>
      </c>
      <c r="H405" s="272">
        <v>1</v>
      </c>
      <c r="I405" s="273"/>
      <c r="J405" s="274">
        <f>ROUND(I405*H405,2)</f>
        <v>0</v>
      </c>
      <c r="K405" s="270" t="s">
        <v>1</v>
      </c>
      <c r="L405" s="275"/>
      <c r="M405" s="276" t="s">
        <v>1</v>
      </c>
      <c r="N405" s="277" t="s">
        <v>38</v>
      </c>
      <c r="O405" s="91"/>
      <c r="P405" s="227">
        <f>O405*H405</f>
        <v>0</v>
      </c>
      <c r="Q405" s="227">
        <v>0.0040000000000000001</v>
      </c>
      <c r="R405" s="227">
        <f>Q405*H405</f>
        <v>0.0040000000000000001</v>
      </c>
      <c r="S405" s="227">
        <v>0</v>
      </c>
      <c r="T405" s="228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9" t="s">
        <v>308</v>
      </c>
      <c r="AT405" s="229" t="s">
        <v>185</v>
      </c>
      <c r="AU405" s="229" t="s">
        <v>83</v>
      </c>
      <c r="AY405" s="17" t="s">
        <v>139</v>
      </c>
      <c r="BE405" s="230">
        <f>IF(N405="základní",J405,0)</f>
        <v>0</v>
      </c>
      <c r="BF405" s="230">
        <f>IF(N405="snížená",J405,0)</f>
        <v>0</v>
      </c>
      <c r="BG405" s="230">
        <f>IF(N405="zákl. přenesená",J405,0)</f>
        <v>0</v>
      </c>
      <c r="BH405" s="230">
        <f>IF(N405="sníž. přenesená",J405,0)</f>
        <v>0</v>
      </c>
      <c r="BI405" s="230">
        <f>IF(N405="nulová",J405,0)</f>
        <v>0</v>
      </c>
      <c r="BJ405" s="17" t="s">
        <v>81</v>
      </c>
      <c r="BK405" s="230">
        <f>ROUND(I405*H405,2)</f>
        <v>0</v>
      </c>
      <c r="BL405" s="17" t="s">
        <v>255</v>
      </c>
      <c r="BM405" s="229" t="s">
        <v>620</v>
      </c>
    </row>
    <row r="406" s="2" customFormat="1">
      <c r="A406" s="38"/>
      <c r="B406" s="39"/>
      <c r="C406" s="40"/>
      <c r="D406" s="231" t="s">
        <v>152</v>
      </c>
      <c r="E406" s="40"/>
      <c r="F406" s="232" t="s">
        <v>621</v>
      </c>
      <c r="G406" s="40"/>
      <c r="H406" s="40"/>
      <c r="I406" s="233"/>
      <c r="J406" s="40"/>
      <c r="K406" s="40"/>
      <c r="L406" s="44"/>
      <c r="M406" s="234"/>
      <c r="N406" s="235"/>
      <c r="O406" s="91"/>
      <c r="P406" s="91"/>
      <c r="Q406" s="91"/>
      <c r="R406" s="91"/>
      <c r="S406" s="91"/>
      <c r="T406" s="92"/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T406" s="17" t="s">
        <v>152</v>
      </c>
      <c r="AU406" s="17" t="s">
        <v>83</v>
      </c>
    </row>
    <row r="407" s="14" customFormat="1">
      <c r="A407" s="14"/>
      <c r="B407" s="246"/>
      <c r="C407" s="247"/>
      <c r="D407" s="231" t="s">
        <v>154</v>
      </c>
      <c r="E407" s="248" t="s">
        <v>1</v>
      </c>
      <c r="F407" s="249" t="s">
        <v>81</v>
      </c>
      <c r="G407" s="247"/>
      <c r="H407" s="250">
        <v>1</v>
      </c>
      <c r="I407" s="251"/>
      <c r="J407" s="247"/>
      <c r="K407" s="247"/>
      <c r="L407" s="252"/>
      <c r="M407" s="253"/>
      <c r="N407" s="254"/>
      <c r="O407" s="254"/>
      <c r="P407" s="254"/>
      <c r="Q407" s="254"/>
      <c r="R407" s="254"/>
      <c r="S407" s="254"/>
      <c r="T407" s="25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6" t="s">
        <v>154</v>
      </c>
      <c r="AU407" s="256" t="s">
        <v>83</v>
      </c>
      <c r="AV407" s="14" t="s">
        <v>83</v>
      </c>
      <c r="AW407" s="14" t="s">
        <v>30</v>
      </c>
      <c r="AX407" s="14" t="s">
        <v>81</v>
      </c>
      <c r="AY407" s="256" t="s">
        <v>139</v>
      </c>
    </row>
    <row r="408" s="2" customFormat="1" ht="24.15" customHeight="1">
      <c r="A408" s="38"/>
      <c r="B408" s="39"/>
      <c r="C408" s="218" t="s">
        <v>622</v>
      </c>
      <c r="D408" s="218" t="s">
        <v>144</v>
      </c>
      <c r="E408" s="219" t="s">
        <v>623</v>
      </c>
      <c r="F408" s="220" t="s">
        <v>624</v>
      </c>
      <c r="G408" s="221" t="s">
        <v>249</v>
      </c>
      <c r="H408" s="222">
        <v>0.043999999999999997</v>
      </c>
      <c r="I408" s="223"/>
      <c r="J408" s="224">
        <f>ROUND(I408*H408,2)</f>
        <v>0</v>
      </c>
      <c r="K408" s="220" t="s">
        <v>148</v>
      </c>
      <c r="L408" s="44"/>
      <c r="M408" s="225" t="s">
        <v>1</v>
      </c>
      <c r="N408" s="226" t="s">
        <v>38</v>
      </c>
      <c r="O408" s="91"/>
      <c r="P408" s="227">
        <f>O408*H408</f>
        <v>0</v>
      </c>
      <c r="Q408" s="227">
        <v>0</v>
      </c>
      <c r="R408" s="227">
        <f>Q408*H408</f>
        <v>0</v>
      </c>
      <c r="S408" s="227">
        <v>0</v>
      </c>
      <c r="T408" s="228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29" t="s">
        <v>255</v>
      </c>
      <c r="AT408" s="229" t="s">
        <v>144</v>
      </c>
      <c r="AU408" s="229" t="s">
        <v>83</v>
      </c>
      <c r="AY408" s="17" t="s">
        <v>139</v>
      </c>
      <c r="BE408" s="230">
        <f>IF(N408="základní",J408,0)</f>
        <v>0</v>
      </c>
      <c r="BF408" s="230">
        <f>IF(N408="snížená",J408,0)</f>
        <v>0</v>
      </c>
      <c r="BG408" s="230">
        <f>IF(N408="zákl. přenesená",J408,0)</f>
        <v>0</v>
      </c>
      <c r="BH408" s="230">
        <f>IF(N408="sníž. přenesená",J408,0)</f>
        <v>0</v>
      </c>
      <c r="BI408" s="230">
        <f>IF(N408="nulová",J408,0)</f>
        <v>0</v>
      </c>
      <c r="BJ408" s="17" t="s">
        <v>81</v>
      </c>
      <c r="BK408" s="230">
        <f>ROUND(I408*H408,2)</f>
        <v>0</v>
      </c>
      <c r="BL408" s="17" t="s">
        <v>255</v>
      </c>
      <c r="BM408" s="229" t="s">
        <v>625</v>
      </c>
    </row>
    <row r="409" s="2" customFormat="1">
      <c r="A409" s="38"/>
      <c r="B409" s="39"/>
      <c r="C409" s="40"/>
      <c r="D409" s="231" t="s">
        <v>152</v>
      </c>
      <c r="E409" s="40"/>
      <c r="F409" s="232" t="s">
        <v>626</v>
      </c>
      <c r="G409" s="40"/>
      <c r="H409" s="40"/>
      <c r="I409" s="233"/>
      <c r="J409" s="40"/>
      <c r="K409" s="40"/>
      <c r="L409" s="44"/>
      <c r="M409" s="234"/>
      <c r="N409" s="235"/>
      <c r="O409" s="91"/>
      <c r="P409" s="91"/>
      <c r="Q409" s="91"/>
      <c r="R409" s="91"/>
      <c r="S409" s="91"/>
      <c r="T409" s="92"/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T409" s="17" t="s">
        <v>152</v>
      </c>
      <c r="AU409" s="17" t="s">
        <v>83</v>
      </c>
    </row>
    <row r="410" s="12" customFormat="1" ht="22.8" customHeight="1">
      <c r="A410" s="12"/>
      <c r="B410" s="202"/>
      <c r="C410" s="203"/>
      <c r="D410" s="204" t="s">
        <v>72</v>
      </c>
      <c r="E410" s="216" t="s">
        <v>627</v>
      </c>
      <c r="F410" s="216" t="s">
        <v>628</v>
      </c>
      <c r="G410" s="203"/>
      <c r="H410" s="203"/>
      <c r="I410" s="206"/>
      <c r="J410" s="217">
        <f>BK410</f>
        <v>0</v>
      </c>
      <c r="K410" s="203"/>
      <c r="L410" s="208"/>
      <c r="M410" s="209"/>
      <c r="N410" s="210"/>
      <c r="O410" s="210"/>
      <c r="P410" s="211">
        <f>SUM(P411:P418)</f>
        <v>0</v>
      </c>
      <c r="Q410" s="210"/>
      <c r="R410" s="211">
        <f>SUM(R411:R418)</f>
        <v>0.26245620000000003</v>
      </c>
      <c r="S410" s="210"/>
      <c r="T410" s="212">
        <f>SUM(T411:T418)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13" t="s">
        <v>83</v>
      </c>
      <c r="AT410" s="214" t="s">
        <v>72</v>
      </c>
      <c r="AU410" s="214" t="s">
        <v>81</v>
      </c>
      <c r="AY410" s="213" t="s">
        <v>139</v>
      </c>
      <c r="BK410" s="215">
        <f>SUM(BK411:BK418)</f>
        <v>0</v>
      </c>
    </row>
    <row r="411" s="2" customFormat="1" ht="24.15" customHeight="1">
      <c r="A411" s="38"/>
      <c r="B411" s="39"/>
      <c r="C411" s="218" t="s">
        <v>629</v>
      </c>
      <c r="D411" s="218" t="s">
        <v>144</v>
      </c>
      <c r="E411" s="219" t="s">
        <v>630</v>
      </c>
      <c r="F411" s="220" t="s">
        <v>631</v>
      </c>
      <c r="G411" s="221" t="s">
        <v>147</v>
      </c>
      <c r="H411" s="222">
        <v>13.77</v>
      </c>
      <c r="I411" s="223"/>
      <c r="J411" s="224">
        <f>ROUND(I411*H411,2)</f>
        <v>0</v>
      </c>
      <c r="K411" s="220" t="s">
        <v>148</v>
      </c>
      <c r="L411" s="44"/>
      <c r="M411" s="225" t="s">
        <v>1</v>
      </c>
      <c r="N411" s="226" t="s">
        <v>38</v>
      </c>
      <c r="O411" s="91"/>
      <c r="P411" s="227">
        <f>O411*H411</f>
        <v>0</v>
      </c>
      <c r="Q411" s="227">
        <v>0.0051999999999999998</v>
      </c>
      <c r="R411" s="227">
        <f>Q411*H411</f>
        <v>0.071604000000000001</v>
      </c>
      <c r="S411" s="227">
        <v>0</v>
      </c>
      <c r="T411" s="228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9" t="s">
        <v>255</v>
      </c>
      <c r="AT411" s="229" t="s">
        <v>144</v>
      </c>
      <c r="AU411" s="229" t="s">
        <v>83</v>
      </c>
      <c r="AY411" s="17" t="s">
        <v>139</v>
      </c>
      <c r="BE411" s="230">
        <f>IF(N411="základní",J411,0)</f>
        <v>0</v>
      </c>
      <c r="BF411" s="230">
        <f>IF(N411="snížená",J411,0)</f>
        <v>0</v>
      </c>
      <c r="BG411" s="230">
        <f>IF(N411="zákl. přenesená",J411,0)</f>
        <v>0</v>
      </c>
      <c r="BH411" s="230">
        <f>IF(N411="sníž. přenesená",J411,0)</f>
        <v>0</v>
      </c>
      <c r="BI411" s="230">
        <f>IF(N411="nulová",J411,0)</f>
        <v>0</v>
      </c>
      <c r="BJ411" s="17" t="s">
        <v>81</v>
      </c>
      <c r="BK411" s="230">
        <f>ROUND(I411*H411,2)</f>
        <v>0</v>
      </c>
      <c r="BL411" s="17" t="s">
        <v>255</v>
      </c>
      <c r="BM411" s="229" t="s">
        <v>632</v>
      </c>
    </row>
    <row r="412" s="2" customFormat="1">
      <c r="A412" s="38"/>
      <c r="B412" s="39"/>
      <c r="C412" s="40"/>
      <c r="D412" s="231" t="s">
        <v>152</v>
      </c>
      <c r="E412" s="40"/>
      <c r="F412" s="232" t="s">
        <v>633</v>
      </c>
      <c r="G412" s="40"/>
      <c r="H412" s="40"/>
      <c r="I412" s="233"/>
      <c r="J412" s="40"/>
      <c r="K412" s="40"/>
      <c r="L412" s="44"/>
      <c r="M412" s="234"/>
      <c r="N412" s="235"/>
      <c r="O412" s="91"/>
      <c r="P412" s="91"/>
      <c r="Q412" s="91"/>
      <c r="R412" s="91"/>
      <c r="S412" s="91"/>
      <c r="T412" s="92"/>
      <c r="U412" s="38"/>
      <c r="V412" s="38"/>
      <c r="W412" s="38"/>
      <c r="X412" s="38"/>
      <c r="Y412" s="38"/>
      <c r="Z412" s="38"/>
      <c r="AA412" s="38"/>
      <c r="AB412" s="38"/>
      <c r="AC412" s="38"/>
      <c r="AD412" s="38"/>
      <c r="AE412" s="38"/>
      <c r="AT412" s="17" t="s">
        <v>152</v>
      </c>
      <c r="AU412" s="17" t="s">
        <v>83</v>
      </c>
    </row>
    <row r="413" s="14" customFormat="1">
      <c r="A413" s="14"/>
      <c r="B413" s="246"/>
      <c r="C413" s="247"/>
      <c r="D413" s="231" t="s">
        <v>154</v>
      </c>
      <c r="E413" s="248" t="s">
        <v>1</v>
      </c>
      <c r="F413" s="249" t="s">
        <v>634</v>
      </c>
      <c r="G413" s="247"/>
      <c r="H413" s="250">
        <v>13.77</v>
      </c>
      <c r="I413" s="251"/>
      <c r="J413" s="247"/>
      <c r="K413" s="247"/>
      <c r="L413" s="252"/>
      <c r="M413" s="253"/>
      <c r="N413" s="254"/>
      <c r="O413" s="254"/>
      <c r="P413" s="254"/>
      <c r="Q413" s="254"/>
      <c r="R413" s="254"/>
      <c r="S413" s="254"/>
      <c r="T413" s="255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6" t="s">
        <v>154</v>
      </c>
      <c r="AU413" s="256" t="s">
        <v>83</v>
      </c>
      <c r="AV413" s="14" t="s">
        <v>83</v>
      </c>
      <c r="AW413" s="14" t="s">
        <v>30</v>
      </c>
      <c r="AX413" s="14" t="s">
        <v>73</v>
      </c>
      <c r="AY413" s="256" t="s">
        <v>139</v>
      </c>
    </row>
    <row r="414" s="2" customFormat="1" ht="14.4" customHeight="1">
      <c r="A414" s="38"/>
      <c r="B414" s="39"/>
      <c r="C414" s="268" t="s">
        <v>635</v>
      </c>
      <c r="D414" s="268" t="s">
        <v>185</v>
      </c>
      <c r="E414" s="269" t="s">
        <v>636</v>
      </c>
      <c r="F414" s="270" t="s">
        <v>637</v>
      </c>
      <c r="G414" s="271" t="s">
        <v>147</v>
      </c>
      <c r="H414" s="272">
        <v>15.147</v>
      </c>
      <c r="I414" s="273"/>
      <c r="J414" s="274">
        <f>ROUND(I414*H414,2)</f>
        <v>0</v>
      </c>
      <c r="K414" s="270" t="s">
        <v>148</v>
      </c>
      <c r="L414" s="275"/>
      <c r="M414" s="276" t="s">
        <v>1</v>
      </c>
      <c r="N414" s="277" t="s">
        <v>38</v>
      </c>
      <c r="O414" s="91"/>
      <c r="P414" s="227">
        <f>O414*H414</f>
        <v>0</v>
      </c>
      <c r="Q414" s="227">
        <v>0.0126</v>
      </c>
      <c r="R414" s="227">
        <f>Q414*H414</f>
        <v>0.1908522</v>
      </c>
      <c r="S414" s="227">
        <v>0</v>
      </c>
      <c r="T414" s="228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9" t="s">
        <v>308</v>
      </c>
      <c r="AT414" s="229" t="s">
        <v>185</v>
      </c>
      <c r="AU414" s="229" t="s">
        <v>83</v>
      </c>
      <c r="AY414" s="17" t="s">
        <v>139</v>
      </c>
      <c r="BE414" s="230">
        <f>IF(N414="základní",J414,0)</f>
        <v>0</v>
      </c>
      <c r="BF414" s="230">
        <f>IF(N414="snížená",J414,0)</f>
        <v>0</v>
      </c>
      <c r="BG414" s="230">
        <f>IF(N414="zákl. přenesená",J414,0)</f>
        <v>0</v>
      </c>
      <c r="BH414" s="230">
        <f>IF(N414="sníž. přenesená",J414,0)</f>
        <v>0</v>
      </c>
      <c r="BI414" s="230">
        <f>IF(N414="nulová",J414,0)</f>
        <v>0</v>
      </c>
      <c r="BJ414" s="17" t="s">
        <v>81</v>
      </c>
      <c r="BK414" s="230">
        <f>ROUND(I414*H414,2)</f>
        <v>0</v>
      </c>
      <c r="BL414" s="17" t="s">
        <v>255</v>
      </c>
      <c r="BM414" s="229" t="s">
        <v>638</v>
      </c>
    </row>
    <row r="415" s="2" customFormat="1">
      <c r="A415" s="38"/>
      <c r="B415" s="39"/>
      <c r="C415" s="40"/>
      <c r="D415" s="231" t="s">
        <v>152</v>
      </c>
      <c r="E415" s="40"/>
      <c r="F415" s="232" t="s">
        <v>637</v>
      </c>
      <c r="G415" s="40"/>
      <c r="H415" s="40"/>
      <c r="I415" s="233"/>
      <c r="J415" s="40"/>
      <c r="K415" s="40"/>
      <c r="L415" s="44"/>
      <c r="M415" s="234"/>
      <c r="N415" s="235"/>
      <c r="O415" s="91"/>
      <c r="P415" s="91"/>
      <c r="Q415" s="91"/>
      <c r="R415" s="91"/>
      <c r="S415" s="91"/>
      <c r="T415" s="92"/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T415" s="17" t="s">
        <v>152</v>
      </c>
      <c r="AU415" s="17" t="s">
        <v>83</v>
      </c>
    </row>
    <row r="416" s="14" customFormat="1">
      <c r="A416" s="14"/>
      <c r="B416" s="246"/>
      <c r="C416" s="247"/>
      <c r="D416" s="231" t="s">
        <v>154</v>
      </c>
      <c r="E416" s="248" t="s">
        <v>1</v>
      </c>
      <c r="F416" s="249" t="s">
        <v>639</v>
      </c>
      <c r="G416" s="247"/>
      <c r="H416" s="250">
        <v>15.147</v>
      </c>
      <c r="I416" s="251"/>
      <c r="J416" s="247"/>
      <c r="K416" s="247"/>
      <c r="L416" s="252"/>
      <c r="M416" s="253"/>
      <c r="N416" s="254"/>
      <c r="O416" s="254"/>
      <c r="P416" s="254"/>
      <c r="Q416" s="254"/>
      <c r="R416" s="254"/>
      <c r="S416" s="254"/>
      <c r="T416" s="25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6" t="s">
        <v>154</v>
      </c>
      <c r="AU416" s="256" t="s">
        <v>83</v>
      </c>
      <c r="AV416" s="14" t="s">
        <v>83</v>
      </c>
      <c r="AW416" s="14" t="s">
        <v>30</v>
      </c>
      <c r="AX416" s="14" t="s">
        <v>73</v>
      </c>
      <c r="AY416" s="256" t="s">
        <v>139</v>
      </c>
    </row>
    <row r="417" s="2" customFormat="1" ht="24.15" customHeight="1">
      <c r="A417" s="38"/>
      <c r="B417" s="39"/>
      <c r="C417" s="218" t="s">
        <v>640</v>
      </c>
      <c r="D417" s="218" t="s">
        <v>144</v>
      </c>
      <c r="E417" s="219" t="s">
        <v>641</v>
      </c>
      <c r="F417" s="220" t="s">
        <v>642</v>
      </c>
      <c r="G417" s="221" t="s">
        <v>249</v>
      </c>
      <c r="H417" s="222">
        <v>0.26200000000000001</v>
      </c>
      <c r="I417" s="223"/>
      <c r="J417" s="224">
        <f>ROUND(I417*H417,2)</f>
        <v>0</v>
      </c>
      <c r="K417" s="220" t="s">
        <v>148</v>
      </c>
      <c r="L417" s="44"/>
      <c r="M417" s="225" t="s">
        <v>1</v>
      </c>
      <c r="N417" s="226" t="s">
        <v>38</v>
      </c>
      <c r="O417" s="91"/>
      <c r="P417" s="227">
        <f>O417*H417</f>
        <v>0</v>
      </c>
      <c r="Q417" s="227">
        <v>0</v>
      </c>
      <c r="R417" s="227">
        <f>Q417*H417</f>
        <v>0</v>
      </c>
      <c r="S417" s="227">
        <v>0</v>
      </c>
      <c r="T417" s="228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9" t="s">
        <v>255</v>
      </c>
      <c r="AT417" s="229" t="s">
        <v>144</v>
      </c>
      <c r="AU417" s="229" t="s">
        <v>83</v>
      </c>
      <c r="AY417" s="17" t="s">
        <v>139</v>
      </c>
      <c r="BE417" s="230">
        <f>IF(N417="základní",J417,0)</f>
        <v>0</v>
      </c>
      <c r="BF417" s="230">
        <f>IF(N417="snížená",J417,0)</f>
        <v>0</v>
      </c>
      <c r="BG417" s="230">
        <f>IF(N417="zákl. přenesená",J417,0)</f>
        <v>0</v>
      </c>
      <c r="BH417" s="230">
        <f>IF(N417="sníž. přenesená",J417,0)</f>
        <v>0</v>
      </c>
      <c r="BI417" s="230">
        <f>IF(N417="nulová",J417,0)</f>
        <v>0</v>
      </c>
      <c r="BJ417" s="17" t="s">
        <v>81</v>
      </c>
      <c r="BK417" s="230">
        <f>ROUND(I417*H417,2)</f>
        <v>0</v>
      </c>
      <c r="BL417" s="17" t="s">
        <v>255</v>
      </c>
      <c r="BM417" s="229" t="s">
        <v>643</v>
      </c>
    </row>
    <row r="418" s="2" customFormat="1">
      <c r="A418" s="38"/>
      <c r="B418" s="39"/>
      <c r="C418" s="40"/>
      <c r="D418" s="231" t="s">
        <v>152</v>
      </c>
      <c r="E418" s="40"/>
      <c r="F418" s="232" t="s">
        <v>644</v>
      </c>
      <c r="G418" s="40"/>
      <c r="H418" s="40"/>
      <c r="I418" s="233"/>
      <c r="J418" s="40"/>
      <c r="K418" s="40"/>
      <c r="L418" s="44"/>
      <c r="M418" s="234"/>
      <c r="N418" s="235"/>
      <c r="O418" s="91"/>
      <c r="P418" s="91"/>
      <c r="Q418" s="91"/>
      <c r="R418" s="91"/>
      <c r="S418" s="91"/>
      <c r="T418" s="92"/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T418" s="17" t="s">
        <v>152</v>
      </c>
      <c r="AU418" s="17" t="s">
        <v>83</v>
      </c>
    </row>
    <row r="419" s="12" customFormat="1" ht="22.8" customHeight="1">
      <c r="A419" s="12"/>
      <c r="B419" s="202"/>
      <c r="C419" s="203"/>
      <c r="D419" s="204" t="s">
        <v>72</v>
      </c>
      <c r="E419" s="216" t="s">
        <v>645</v>
      </c>
      <c r="F419" s="216" t="s">
        <v>646</v>
      </c>
      <c r="G419" s="203"/>
      <c r="H419" s="203"/>
      <c r="I419" s="206"/>
      <c r="J419" s="217">
        <f>BK419</f>
        <v>0</v>
      </c>
      <c r="K419" s="203"/>
      <c r="L419" s="208"/>
      <c r="M419" s="209"/>
      <c r="N419" s="210"/>
      <c r="O419" s="210"/>
      <c r="P419" s="211">
        <f>SUM(P420:P435)</f>
        <v>0</v>
      </c>
      <c r="Q419" s="210"/>
      <c r="R419" s="211">
        <f>SUM(R420:R435)</f>
        <v>0.12456511999999999</v>
      </c>
      <c r="S419" s="210"/>
      <c r="T419" s="212">
        <f>SUM(T420:T435)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3" t="s">
        <v>83</v>
      </c>
      <c r="AT419" s="214" t="s">
        <v>72</v>
      </c>
      <c r="AU419" s="214" t="s">
        <v>81</v>
      </c>
      <c r="AY419" s="213" t="s">
        <v>139</v>
      </c>
      <c r="BK419" s="215">
        <f>SUM(BK420:BK435)</f>
        <v>0</v>
      </c>
    </row>
    <row r="420" s="2" customFormat="1" ht="24.15" customHeight="1">
      <c r="A420" s="38"/>
      <c r="B420" s="39"/>
      <c r="C420" s="218" t="s">
        <v>647</v>
      </c>
      <c r="D420" s="218" t="s">
        <v>144</v>
      </c>
      <c r="E420" s="219" t="s">
        <v>648</v>
      </c>
      <c r="F420" s="220" t="s">
        <v>649</v>
      </c>
      <c r="G420" s="221" t="s">
        <v>147</v>
      </c>
      <c r="H420" s="222">
        <v>771.80799999999999</v>
      </c>
      <c r="I420" s="223"/>
      <c r="J420" s="224">
        <f>ROUND(I420*H420,2)</f>
        <v>0</v>
      </c>
      <c r="K420" s="220" t="s">
        <v>148</v>
      </c>
      <c r="L420" s="44"/>
      <c r="M420" s="225" t="s">
        <v>1</v>
      </c>
      <c r="N420" s="226" t="s">
        <v>38</v>
      </c>
      <c r="O420" s="91"/>
      <c r="P420" s="227">
        <f>O420*H420</f>
        <v>0</v>
      </c>
      <c r="Q420" s="227">
        <v>0.00013999999999999999</v>
      </c>
      <c r="R420" s="227">
        <f>Q420*H420</f>
        <v>0.10805311999999999</v>
      </c>
      <c r="S420" s="227">
        <v>0</v>
      </c>
      <c r="T420" s="228">
        <f>S420*H420</f>
        <v>0</v>
      </c>
      <c r="U420" s="38"/>
      <c r="V420" s="38"/>
      <c r="W420" s="38"/>
      <c r="X420" s="38"/>
      <c r="Y420" s="38"/>
      <c r="Z420" s="38"/>
      <c r="AA420" s="38"/>
      <c r="AB420" s="38"/>
      <c r="AC420" s="38"/>
      <c r="AD420" s="38"/>
      <c r="AE420" s="38"/>
      <c r="AR420" s="229" t="s">
        <v>255</v>
      </c>
      <c r="AT420" s="229" t="s">
        <v>144</v>
      </c>
      <c r="AU420" s="229" t="s">
        <v>83</v>
      </c>
      <c r="AY420" s="17" t="s">
        <v>139</v>
      </c>
      <c r="BE420" s="230">
        <f>IF(N420="základní",J420,0)</f>
        <v>0</v>
      </c>
      <c r="BF420" s="230">
        <f>IF(N420="snížená",J420,0)</f>
        <v>0</v>
      </c>
      <c r="BG420" s="230">
        <f>IF(N420="zákl. přenesená",J420,0)</f>
        <v>0</v>
      </c>
      <c r="BH420" s="230">
        <f>IF(N420="sníž. přenesená",J420,0)</f>
        <v>0</v>
      </c>
      <c r="BI420" s="230">
        <f>IF(N420="nulová",J420,0)</f>
        <v>0</v>
      </c>
      <c r="BJ420" s="17" t="s">
        <v>81</v>
      </c>
      <c r="BK420" s="230">
        <f>ROUND(I420*H420,2)</f>
        <v>0</v>
      </c>
      <c r="BL420" s="17" t="s">
        <v>255</v>
      </c>
      <c r="BM420" s="229" t="s">
        <v>650</v>
      </c>
    </row>
    <row r="421" s="2" customFormat="1">
      <c r="A421" s="38"/>
      <c r="B421" s="39"/>
      <c r="C421" s="40"/>
      <c r="D421" s="231" t="s">
        <v>152</v>
      </c>
      <c r="E421" s="40"/>
      <c r="F421" s="232" t="s">
        <v>651</v>
      </c>
      <c r="G421" s="40"/>
      <c r="H421" s="40"/>
      <c r="I421" s="233"/>
      <c r="J421" s="40"/>
      <c r="K421" s="40"/>
      <c r="L421" s="44"/>
      <c r="M421" s="234"/>
      <c r="N421" s="235"/>
      <c r="O421" s="91"/>
      <c r="P421" s="91"/>
      <c r="Q421" s="91"/>
      <c r="R421" s="91"/>
      <c r="S421" s="91"/>
      <c r="T421" s="92"/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T421" s="17" t="s">
        <v>152</v>
      </c>
      <c r="AU421" s="17" t="s">
        <v>83</v>
      </c>
    </row>
    <row r="422" s="14" customFormat="1">
      <c r="A422" s="14"/>
      <c r="B422" s="246"/>
      <c r="C422" s="247"/>
      <c r="D422" s="231" t="s">
        <v>154</v>
      </c>
      <c r="E422" s="248" t="s">
        <v>1</v>
      </c>
      <c r="F422" s="249" t="s">
        <v>652</v>
      </c>
      <c r="G422" s="247"/>
      <c r="H422" s="250">
        <v>114.24</v>
      </c>
      <c r="I422" s="251"/>
      <c r="J422" s="247"/>
      <c r="K422" s="247"/>
      <c r="L422" s="252"/>
      <c r="M422" s="253"/>
      <c r="N422" s="254"/>
      <c r="O422" s="254"/>
      <c r="P422" s="254"/>
      <c r="Q422" s="254"/>
      <c r="R422" s="254"/>
      <c r="S422" s="254"/>
      <c r="T422" s="255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6" t="s">
        <v>154</v>
      </c>
      <c r="AU422" s="256" t="s">
        <v>83</v>
      </c>
      <c r="AV422" s="14" t="s">
        <v>83</v>
      </c>
      <c r="AW422" s="14" t="s">
        <v>30</v>
      </c>
      <c r="AX422" s="14" t="s">
        <v>73</v>
      </c>
      <c r="AY422" s="256" t="s">
        <v>139</v>
      </c>
    </row>
    <row r="423" s="14" customFormat="1">
      <c r="A423" s="14"/>
      <c r="B423" s="246"/>
      <c r="C423" s="247"/>
      <c r="D423" s="231" t="s">
        <v>154</v>
      </c>
      <c r="E423" s="248" t="s">
        <v>1</v>
      </c>
      <c r="F423" s="249" t="s">
        <v>653</v>
      </c>
      <c r="G423" s="247"/>
      <c r="H423" s="250">
        <v>40.32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6" t="s">
        <v>154</v>
      </c>
      <c r="AU423" s="256" t="s">
        <v>83</v>
      </c>
      <c r="AV423" s="14" t="s">
        <v>83</v>
      </c>
      <c r="AW423" s="14" t="s">
        <v>30</v>
      </c>
      <c r="AX423" s="14" t="s">
        <v>73</v>
      </c>
      <c r="AY423" s="256" t="s">
        <v>139</v>
      </c>
    </row>
    <row r="424" s="14" customFormat="1">
      <c r="A424" s="14"/>
      <c r="B424" s="246"/>
      <c r="C424" s="247"/>
      <c r="D424" s="231" t="s">
        <v>154</v>
      </c>
      <c r="E424" s="248" t="s">
        <v>1</v>
      </c>
      <c r="F424" s="249" t="s">
        <v>654</v>
      </c>
      <c r="G424" s="247"/>
      <c r="H424" s="250">
        <v>38.399999999999999</v>
      </c>
      <c r="I424" s="251"/>
      <c r="J424" s="247"/>
      <c r="K424" s="247"/>
      <c r="L424" s="252"/>
      <c r="M424" s="253"/>
      <c r="N424" s="254"/>
      <c r="O424" s="254"/>
      <c r="P424" s="254"/>
      <c r="Q424" s="254"/>
      <c r="R424" s="254"/>
      <c r="S424" s="254"/>
      <c r="T424" s="255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6" t="s">
        <v>154</v>
      </c>
      <c r="AU424" s="256" t="s">
        <v>83</v>
      </c>
      <c r="AV424" s="14" t="s">
        <v>83</v>
      </c>
      <c r="AW424" s="14" t="s">
        <v>30</v>
      </c>
      <c r="AX424" s="14" t="s">
        <v>73</v>
      </c>
      <c r="AY424" s="256" t="s">
        <v>139</v>
      </c>
    </row>
    <row r="425" s="14" customFormat="1">
      <c r="A425" s="14"/>
      <c r="B425" s="246"/>
      <c r="C425" s="247"/>
      <c r="D425" s="231" t="s">
        <v>154</v>
      </c>
      <c r="E425" s="248" t="s">
        <v>1</v>
      </c>
      <c r="F425" s="249" t="s">
        <v>655</v>
      </c>
      <c r="G425" s="247"/>
      <c r="H425" s="250">
        <v>22.847999999999999</v>
      </c>
      <c r="I425" s="251"/>
      <c r="J425" s="247"/>
      <c r="K425" s="247"/>
      <c r="L425" s="252"/>
      <c r="M425" s="253"/>
      <c r="N425" s="254"/>
      <c r="O425" s="254"/>
      <c r="P425" s="254"/>
      <c r="Q425" s="254"/>
      <c r="R425" s="254"/>
      <c r="S425" s="254"/>
      <c r="T425" s="255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6" t="s">
        <v>154</v>
      </c>
      <c r="AU425" s="256" t="s">
        <v>83</v>
      </c>
      <c r="AV425" s="14" t="s">
        <v>83</v>
      </c>
      <c r="AW425" s="14" t="s">
        <v>30</v>
      </c>
      <c r="AX425" s="14" t="s">
        <v>73</v>
      </c>
      <c r="AY425" s="256" t="s">
        <v>139</v>
      </c>
    </row>
    <row r="426" s="14" customFormat="1">
      <c r="A426" s="14"/>
      <c r="B426" s="246"/>
      <c r="C426" s="247"/>
      <c r="D426" s="231" t="s">
        <v>154</v>
      </c>
      <c r="E426" s="248" t="s">
        <v>1</v>
      </c>
      <c r="F426" s="249" t="s">
        <v>656</v>
      </c>
      <c r="G426" s="247"/>
      <c r="H426" s="250">
        <v>556</v>
      </c>
      <c r="I426" s="251"/>
      <c r="J426" s="247"/>
      <c r="K426" s="247"/>
      <c r="L426" s="252"/>
      <c r="M426" s="253"/>
      <c r="N426" s="254"/>
      <c r="O426" s="254"/>
      <c r="P426" s="254"/>
      <c r="Q426" s="254"/>
      <c r="R426" s="254"/>
      <c r="S426" s="254"/>
      <c r="T426" s="255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6" t="s">
        <v>154</v>
      </c>
      <c r="AU426" s="256" t="s">
        <v>83</v>
      </c>
      <c r="AV426" s="14" t="s">
        <v>83</v>
      </c>
      <c r="AW426" s="14" t="s">
        <v>30</v>
      </c>
      <c r="AX426" s="14" t="s">
        <v>73</v>
      </c>
      <c r="AY426" s="256" t="s">
        <v>139</v>
      </c>
    </row>
    <row r="427" s="15" customFormat="1">
      <c r="A427" s="15"/>
      <c r="B427" s="257"/>
      <c r="C427" s="258"/>
      <c r="D427" s="231" t="s">
        <v>154</v>
      </c>
      <c r="E427" s="259" t="s">
        <v>1</v>
      </c>
      <c r="F427" s="260" t="s">
        <v>159</v>
      </c>
      <c r="G427" s="258"/>
      <c r="H427" s="261">
        <v>771.80799999999999</v>
      </c>
      <c r="I427" s="262"/>
      <c r="J427" s="258"/>
      <c r="K427" s="258"/>
      <c r="L427" s="263"/>
      <c r="M427" s="264"/>
      <c r="N427" s="265"/>
      <c r="O427" s="265"/>
      <c r="P427" s="265"/>
      <c r="Q427" s="265"/>
      <c r="R427" s="265"/>
      <c r="S427" s="265"/>
      <c r="T427" s="266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7" t="s">
        <v>154</v>
      </c>
      <c r="AU427" s="267" t="s">
        <v>83</v>
      </c>
      <c r="AV427" s="15" t="s">
        <v>149</v>
      </c>
      <c r="AW427" s="15" t="s">
        <v>4</v>
      </c>
      <c r="AX427" s="15" t="s">
        <v>81</v>
      </c>
      <c r="AY427" s="267" t="s">
        <v>139</v>
      </c>
    </row>
    <row r="428" s="2" customFormat="1" ht="24.15" customHeight="1">
      <c r="A428" s="38"/>
      <c r="B428" s="39"/>
      <c r="C428" s="218" t="s">
        <v>657</v>
      </c>
      <c r="D428" s="218" t="s">
        <v>144</v>
      </c>
      <c r="E428" s="219" t="s">
        <v>658</v>
      </c>
      <c r="F428" s="220" t="s">
        <v>659</v>
      </c>
      <c r="G428" s="221" t="s">
        <v>147</v>
      </c>
      <c r="H428" s="222">
        <v>96</v>
      </c>
      <c r="I428" s="223"/>
      <c r="J428" s="224">
        <f>ROUND(I428*H428,2)</f>
        <v>0</v>
      </c>
      <c r="K428" s="220" t="s">
        <v>148</v>
      </c>
      <c r="L428" s="44"/>
      <c r="M428" s="225" t="s">
        <v>1</v>
      </c>
      <c r="N428" s="226" t="s">
        <v>38</v>
      </c>
      <c r="O428" s="91"/>
      <c r="P428" s="227">
        <f>O428*H428</f>
        <v>0</v>
      </c>
      <c r="Q428" s="227">
        <v>0.00016000000000000001</v>
      </c>
      <c r="R428" s="227">
        <f>Q428*H428</f>
        <v>0.015360000000000002</v>
      </c>
      <c r="S428" s="227">
        <v>0</v>
      </c>
      <c r="T428" s="228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9" t="s">
        <v>255</v>
      </c>
      <c r="AT428" s="229" t="s">
        <v>144</v>
      </c>
      <c r="AU428" s="229" t="s">
        <v>83</v>
      </c>
      <c r="AY428" s="17" t="s">
        <v>139</v>
      </c>
      <c r="BE428" s="230">
        <f>IF(N428="základní",J428,0)</f>
        <v>0</v>
      </c>
      <c r="BF428" s="230">
        <f>IF(N428="snížená",J428,0)</f>
        <v>0</v>
      </c>
      <c r="BG428" s="230">
        <f>IF(N428="zákl. přenesená",J428,0)</f>
        <v>0</v>
      </c>
      <c r="BH428" s="230">
        <f>IF(N428="sníž. přenesená",J428,0)</f>
        <v>0</v>
      </c>
      <c r="BI428" s="230">
        <f>IF(N428="nulová",J428,0)</f>
        <v>0</v>
      </c>
      <c r="BJ428" s="17" t="s">
        <v>81</v>
      </c>
      <c r="BK428" s="230">
        <f>ROUND(I428*H428,2)</f>
        <v>0</v>
      </c>
      <c r="BL428" s="17" t="s">
        <v>255</v>
      </c>
      <c r="BM428" s="229" t="s">
        <v>660</v>
      </c>
    </row>
    <row r="429" s="2" customFormat="1">
      <c r="A429" s="38"/>
      <c r="B429" s="39"/>
      <c r="C429" s="40"/>
      <c r="D429" s="231" t="s">
        <v>152</v>
      </c>
      <c r="E429" s="40"/>
      <c r="F429" s="232" t="s">
        <v>661</v>
      </c>
      <c r="G429" s="40"/>
      <c r="H429" s="40"/>
      <c r="I429" s="233"/>
      <c r="J429" s="40"/>
      <c r="K429" s="40"/>
      <c r="L429" s="44"/>
      <c r="M429" s="234"/>
      <c r="N429" s="235"/>
      <c r="O429" s="91"/>
      <c r="P429" s="91"/>
      <c r="Q429" s="91"/>
      <c r="R429" s="91"/>
      <c r="S429" s="91"/>
      <c r="T429" s="92"/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T429" s="17" t="s">
        <v>152</v>
      </c>
      <c r="AU429" s="17" t="s">
        <v>83</v>
      </c>
    </row>
    <row r="430" s="14" customFormat="1">
      <c r="A430" s="14"/>
      <c r="B430" s="246"/>
      <c r="C430" s="247"/>
      <c r="D430" s="231" t="s">
        <v>154</v>
      </c>
      <c r="E430" s="248" t="s">
        <v>1</v>
      </c>
      <c r="F430" s="249" t="s">
        <v>662</v>
      </c>
      <c r="G430" s="247"/>
      <c r="H430" s="250">
        <v>57.600000000000001</v>
      </c>
      <c r="I430" s="251"/>
      <c r="J430" s="247"/>
      <c r="K430" s="247"/>
      <c r="L430" s="252"/>
      <c r="M430" s="253"/>
      <c r="N430" s="254"/>
      <c r="O430" s="254"/>
      <c r="P430" s="254"/>
      <c r="Q430" s="254"/>
      <c r="R430" s="254"/>
      <c r="S430" s="254"/>
      <c r="T430" s="255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6" t="s">
        <v>154</v>
      </c>
      <c r="AU430" s="256" t="s">
        <v>83</v>
      </c>
      <c r="AV430" s="14" t="s">
        <v>83</v>
      </c>
      <c r="AW430" s="14" t="s">
        <v>30</v>
      </c>
      <c r="AX430" s="14" t="s">
        <v>73</v>
      </c>
      <c r="AY430" s="256" t="s">
        <v>139</v>
      </c>
    </row>
    <row r="431" s="14" customFormat="1">
      <c r="A431" s="14"/>
      <c r="B431" s="246"/>
      <c r="C431" s="247"/>
      <c r="D431" s="231" t="s">
        <v>154</v>
      </c>
      <c r="E431" s="248" t="s">
        <v>1</v>
      </c>
      <c r="F431" s="249" t="s">
        <v>663</v>
      </c>
      <c r="G431" s="247"/>
      <c r="H431" s="250">
        <v>38.399999999999999</v>
      </c>
      <c r="I431" s="251"/>
      <c r="J431" s="247"/>
      <c r="K431" s="247"/>
      <c r="L431" s="252"/>
      <c r="M431" s="253"/>
      <c r="N431" s="254"/>
      <c r="O431" s="254"/>
      <c r="P431" s="254"/>
      <c r="Q431" s="254"/>
      <c r="R431" s="254"/>
      <c r="S431" s="254"/>
      <c r="T431" s="255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6" t="s">
        <v>154</v>
      </c>
      <c r="AU431" s="256" t="s">
        <v>83</v>
      </c>
      <c r="AV431" s="14" t="s">
        <v>83</v>
      </c>
      <c r="AW431" s="14" t="s">
        <v>30</v>
      </c>
      <c r="AX431" s="14" t="s">
        <v>73</v>
      </c>
      <c r="AY431" s="256" t="s">
        <v>139</v>
      </c>
    </row>
    <row r="432" s="15" customFormat="1">
      <c r="A432" s="15"/>
      <c r="B432" s="257"/>
      <c r="C432" s="258"/>
      <c r="D432" s="231" t="s">
        <v>154</v>
      </c>
      <c r="E432" s="259" t="s">
        <v>1</v>
      </c>
      <c r="F432" s="260" t="s">
        <v>159</v>
      </c>
      <c r="G432" s="258"/>
      <c r="H432" s="261">
        <v>96</v>
      </c>
      <c r="I432" s="262"/>
      <c r="J432" s="258"/>
      <c r="K432" s="258"/>
      <c r="L432" s="263"/>
      <c r="M432" s="264"/>
      <c r="N432" s="265"/>
      <c r="O432" s="265"/>
      <c r="P432" s="265"/>
      <c r="Q432" s="265"/>
      <c r="R432" s="265"/>
      <c r="S432" s="265"/>
      <c r="T432" s="266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67" t="s">
        <v>154</v>
      </c>
      <c r="AU432" s="267" t="s">
        <v>83</v>
      </c>
      <c r="AV432" s="15" t="s">
        <v>149</v>
      </c>
      <c r="AW432" s="15" t="s">
        <v>30</v>
      </c>
      <c r="AX432" s="15" t="s">
        <v>81</v>
      </c>
      <c r="AY432" s="267" t="s">
        <v>139</v>
      </c>
    </row>
    <row r="433" s="2" customFormat="1" ht="24.15" customHeight="1">
      <c r="A433" s="38"/>
      <c r="B433" s="39"/>
      <c r="C433" s="218" t="s">
        <v>664</v>
      </c>
      <c r="D433" s="218" t="s">
        <v>144</v>
      </c>
      <c r="E433" s="219" t="s">
        <v>665</v>
      </c>
      <c r="F433" s="220" t="s">
        <v>666</v>
      </c>
      <c r="G433" s="221" t="s">
        <v>147</v>
      </c>
      <c r="H433" s="222">
        <v>9.5999999999999996</v>
      </c>
      <c r="I433" s="223"/>
      <c r="J433" s="224">
        <f>ROUND(I433*H433,2)</f>
        <v>0</v>
      </c>
      <c r="K433" s="220" t="s">
        <v>148</v>
      </c>
      <c r="L433" s="44"/>
      <c r="M433" s="225" t="s">
        <v>1</v>
      </c>
      <c r="N433" s="226" t="s">
        <v>38</v>
      </c>
      <c r="O433" s="91"/>
      <c r="P433" s="227">
        <f>O433*H433</f>
        <v>0</v>
      </c>
      <c r="Q433" s="227">
        <v>0.00012</v>
      </c>
      <c r="R433" s="227">
        <f>Q433*H433</f>
        <v>0.001152</v>
      </c>
      <c r="S433" s="227">
        <v>0</v>
      </c>
      <c r="T433" s="228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9" t="s">
        <v>255</v>
      </c>
      <c r="AT433" s="229" t="s">
        <v>144</v>
      </c>
      <c r="AU433" s="229" t="s">
        <v>83</v>
      </c>
      <c r="AY433" s="17" t="s">
        <v>139</v>
      </c>
      <c r="BE433" s="230">
        <f>IF(N433="základní",J433,0)</f>
        <v>0</v>
      </c>
      <c r="BF433" s="230">
        <f>IF(N433="snížená",J433,0)</f>
        <v>0</v>
      </c>
      <c r="BG433" s="230">
        <f>IF(N433="zákl. přenesená",J433,0)</f>
        <v>0</v>
      </c>
      <c r="BH433" s="230">
        <f>IF(N433="sníž. přenesená",J433,0)</f>
        <v>0</v>
      </c>
      <c r="BI433" s="230">
        <f>IF(N433="nulová",J433,0)</f>
        <v>0</v>
      </c>
      <c r="BJ433" s="17" t="s">
        <v>81</v>
      </c>
      <c r="BK433" s="230">
        <f>ROUND(I433*H433,2)</f>
        <v>0</v>
      </c>
      <c r="BL433" s="17" t="s">
        <v>255</v>
      </c>
      <c r="BM433" s="229" t="s">
        <v>667</v>
      </c>
    </row>
    <row r="434" s="2" customFormat="1">
      <c r="A434" s="38"/>
      <c r="B434" s="39"/>
      <c r="C434" s="40"/>
      <c r="D434" s="231" t="s">
        <v>152</v>
      </c>
      <c r="E434" s="40"/>
      <c r="F434" s="232" t="s">
        <v>668</v>
      </c>
      <c r="G434" s="40"/>
      <c r="H434" s="40"/>
      <c r="I434" s="233"/>
      <c r="J434" s="40"/>
      <c r="K434" s="40"/>
      <c r="L434" s="44"/>
      <c r="M434" s="234"/>
      <c r="N434" s="235"/>
      <c r="O434" s="91"/>
      <c r="P434" s="91"/>
      <c r="Q434" s="91"/>
      <c r="R434" s="91"/>
      <c r="S434" s="91"/>
      <c r="T434" s="92"/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T434" s="17" t="s">
        <v>152</v>
      </c>
      <c r="AU434" s="17" t="s">
        <v>83</v>
      </c>
    </row>
    <row r="435" s="14" customFormat="1">
      <c r="A435" s="14"/>
      <c r="B435" s="246"/>
      <c r="C435" s="247"/>
      <c r="D435" s="231" t="s">
        <v>154</v>
      </c>
      <c r="E435" s="248" t="s">
        <v>1</v>
      </c>
      <c r="F435" s="249" t="s">
        <v>669</v>
      </c>
      <c r="G435" s="247"/>
      <c r="H435" s="250">
        <v>9.5999999999999996</v>
      </c>
      <c r="I435" s="251"/>
      <c r="J435" s="247"/>
      <c r="K435" s="247"/>
      <c r="L435" s="252"/>
      <c r="M435" s="253"/>
      <c r="N435" s="254"/>
      <c r="O435" s="254"/>
      <c r="P435" s="254"/>
      <c r="Q435" s="254"/>
      <c r="R435" s="254"/>
      <c r="S435" s="254"/>
      <c r="T435" s="25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6" t="s">
        <v>154</v>
      </c>
      <c r="AU435" s="256" t="s">
        <v>83</v>
      </c>
      <c r="AV435" s="14" t="s">
        <v>83</v>
      </c>
      <c r="AW435" s="14" t="s">
        <v>30</v>
      </c>
      <c r="AX435" s="14" t="s">
        <v>81</v>
      </c>
      <c r="AY435" s="256" t="s">
        <v>139</v>
      </c>
    </row>
    <row r="436" s="12" customFormat="1" ht="22.8" customHeight="1">
      <c r="A436" s="12"/>
      <c r="B436" s="202"/>
      <c r="C436" s="203"/>
      <c r="D436" s="204" t="s">
        <v>72</v>
      </c>
      <c r="E436" s="216" t="s">
        <v>670</v>
      </c>
      <c r="F436" s="216" t="s">
        <v>671</v>
      </c>
      <c r="G436" s="203"/>
      <c r="H436" s="203"/>
      <c r="I436" s="206"/>
      <c r="J436" s="217">
        <f>BK436</f>
        <v>0</v>
      </c>
      <c r="K436" s="203"/>
      <c r="L436" s="208"/>
      <c r="M436" s="209"/>
      <c r="N436" s="210"/>
      <c r="O436" s="210"/>
      <c r="P436" s="211">
        <f>SUM(P437:P444)</f>
        <v>0</v>
      </c>
      <c r="Q436" s="210"/>
      <c r="R436" s="211">
        <f>SUM(R437:R444)</f>
        <v>0.25323400000000001</v>
      </c>
      <c r="S436" s="210"/>
      <c r="T436" s="212">
        <f>SUM(T437:T444)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3" t="s">
        <v>83</v>
      </c>
      <c r="AT436" s="214" t="s">
        <v>72</v>
      </c>
      <c r="AU436" s="214" t="s">
        <v>81</v>
      </c>
      <c r="AY436" s="213" t="s">
        <v>139</v>
      </c>
      <c r="BK436" s="215">
        <f>SUM(BK437:BK444)</f>
        <v>0</v>
      </c>
    </row>
    <row r="437" s="2" customFormat="1" ht="24.15" customHeight="1">
      <c r="A437" s="38"/>
      <c r="B437" s="39"/>
      <c r="C437" s="218" t="s">
        <v>672</v>
      </c>
      <c r="D437" s="218" t="s">
        <v>144</v>
      </c>
      <c r="E437" s="219" t="s">
        <v>673</v>
      </c>
      <c r="F437" s="220" t="s">
        <v>674</v>
      </c>
      <c r="G437" s="221" t="s">
        <v>147</v>
      </c>
      <c r="H437" s="222">
        <v>477.80000000000001</v>
      </c>
      <c r="I437" s="223"/>
      <c r="J437" s="224">
        <f>ROUND(I437*H437,2)</f>
        <v>0</v>
      </c>
      <c r="K437" s="220" t="s">
        <v>148</v>
      </c>
      <c r="L437" s="44"/>
      <c r="M437" s="225" t="s">
        <v>1</v>
      </c>
      <c r="N437" s="226" t="s">
        <v>38</v>
      </c>
      <c r="O437" s="91"/>
      <c r="P437" s="227">
        <f>O437*H437</f>
        <v>0</v>
      </c>
      <c r="Q437" s="227">
        <v>0.00020000000000000001</v>
      </c>
      <c r="R437" s="227">
        <f>Q437*H437</f>
        <v>0.095560000000000006</v>
      </c>
      <c r="S437" s="227">
        <v>0</v>
      </c>
      <c r="T437" s="228">
        <f>S437*H437</f>
        <v>0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9" t="s">
        <v>255</v>
      </c>
      <c r="AT437" s="229" t="s">
        <v>144</v>
      </c>
      <c r="AU437" s="229" t="s">
        <v>83</v>
      </c>
      <c r="AY437" s="17" t="s">
        <v>139</v>
      </c>
      <c r="BE437" s="230">
        <f>IF(N437="základní",J437,0)</f>
        <v>0</v>
      </c>
      <c r="BF437" s="230">
        <f>IF(N437="snížená",J437,0)</f>
        <v>0</v>
      </c>
      <c r="BG437" s="230">
        <f>IF(N437="zákl. přenesená",J437,0)</f>
        <v>0</v>
      </c>
      <c r="BH437" s="230">
        <f>IF(N437="sníž. přenesená",J437,0)</f>
        <v>0</v>
      </c>
      <c r="BI437" s="230">
        <f>IF(N437="nulová",J437,0)</f>
        <v>0</v>
      </c>
      <c r="BJ437" s="17" t="s">
        <v>81</v>
      </c>
      <c r="BK437" s="230">
        <f>ROUND(I437*H437,2)</f>
        <v>0</v>
      </c>
      <c r="BL437" s="17" t="s">
        <v>255</v>
      </c>
      <c r="BM437" s="229" t="s">
        <v>675</v>
      </c>
    </row>
    <row r="438" s="2" customFormat="1">
      <c r="A438" s="38"/>
      <c r="B438" s="39"/>
      <c r="C438" s="40"/>
      <c r="D438" s="231" t="s">
        <v>152</v>
      </c>
      <c r="E438" s="40"/>
      <c r="F438" s="232" t="s">
        <v>676</v>
      </c>
      <c r="G438" s="40"/>
      <c r="H438" s="40"/>
      <c r="I438" s="233"/>
      <c r="J438" s="40"/>
      <c r="K438" s="40"/>
      <c r="L438" s="44"/>
      <c r="M438" s="234"/>
      <c r="N438" s="235"/>
      <c r="O438" s="91"/>
      <c r="P438" s="91"/>
      <c r="Q438" s="91"/>
      <c r="R438" s="91"/>
      <c r="S438" s="91"/>
      <c r="T438" s="92"/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T438" s="17" t="s">
        <v>152</v>
      </c>
      <c r="AU438" s="17" t="s">
        <v>83</v>
      </c>
    </row>
    <row r="439" s="14" customFormat="1">
      <c r="A439" s="14"/>
      <c r="B439" s="246"/>
      <c r="C439" s="247"/>
      <c r="D439" s="231" t="s">
        <v>154</v>
      </c>
      <c r="E439" s="248" t="s">
        <v>1</v>
      </c>
      <c r="F439" s="249" t="s">
        <v>677</v>
      </c>
      <c r="G439" s="247"/>
      <c r="H439" s="250">
        <v>341.69999999999999</v>
      </c>
      <c r="I439" s="251"/>
      <c r="J439" s="247"/>
      <c r="K439" s="247"/>
      <c r="L439" s="252"/>
      <c r="M439" s="253"/>
      <c r="N439" s="254"/>
      <c r="O439" s="254"/>
      <c r="P439" s="254"/>
      <c r="Q439" s="254"/>
      <c r="R439" s="254"/>
      <c r="S439" s="254"/>
      <c r="T439" s="255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6" t="s">
        <v>154</v>
      </c>
      <c r="AU439" s="256" t="s">
        <v>83</v>
      </c>
      <c r="AV439" s="14" t="s">
        <v>83</v>
      </c>
      <c r="AW439" s="14" t="s">
        <v>30</v>
      </c>
      <c r="AX439" s="14" t="s">
        <v>73</v>
      </c>
      <c r="AY439" s="256" t="s">
        <v>139</v>
      </c>
    </row>
    <row r="440" s="14" customFormat="1">
      <c r="A440" s="14"/>
      <c r="B440" s="246"/>
      <c r="C440" s="247"/>
      <c r="D440" s="231" t="s">
        <v>154</v>
      </c>
      <c r="E440" s="248" t="s">
        <v>1</v>
      </c>
      <c r="F440" s="249" t="s">
        <v>678</v>
      </c>
      <c r="G440" s="247"/>
      <c r="H440" s="250">
        <v>136.09999999999999</v>
      </c>
      <c r="I440" s="251"/>
      <c r="J440" s="247"/>
      <c r="K440" s="247"/>
      <c r="L440" s="252"/>
      <c r="M440" s="253"/>
      <c r="N440" s="254"/>
      <c r="O440" s="254"/>
      <c r="P440" s="254"/>
      <c r="Q440" s="254"/>
      <c r="R440" s="254"/>
      <c r="S440" s="254"/>
      <c r="T440" s="25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6" t="s">
        <v>154</v>
      </c>
      <c r="AU440" s="256" t="s">
        <v>83</v>
      </c>
      <c r="AV440" s="14" t="s">
        <v>83</v>
      </c>
      <c r="AW440" s="14" t="s">
        <v>30</v>
      </c>
      <c r="AX440" s="14" t="s">
        <v>73</v>
      </c>
      <c r="AY440" s="256" t="s">
        <v>139</v>
      </c>
    </row>
    <row r="441" s="15" customFormat="1">
      <c r="A441" s="15"/>
      <c r="B441" s="257"/>
      <c r="C441" s="258"/>
      <c r="D441" s="231" t="s">
        <v>154</v>
      </c>
      <c r="E441" s="259" t="s">
        <v>1</v>
      </c>
      <c r="F441" s="260" t="s">
        <v>159</v>
      </c>
      <c r="G441" s="258"/>
      <c r="H441" s="261">
        <v>477.80000000000001</v>
      </c>
      <c r="I441" s="262"/>
      <c r="J441" s="258"/>
      <c r="K441" s="258"/>
      <c r="L441" s="263"/>
      <c r="M441" s="264"/>
      <c r="N441" s="265"/>
      <c r="O441" s="265"/>
      <c r="P441" s="265"/>
      <c r="Q441" s="265"/>
      <c r="R441" s="265"/>
      <c r="S441" s="265"/>
      <c r="T441" s="266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7" t="s">
        <v>154</v>
      </c>
      <c r="AU441" s="267" t="s">
        <v>83</v>
      </c>
      <c r="AV441" s="15" t="s">
        <v>149</v>
      </c>
      <c r="AW441" s="15" t="s">
        <v>30</v>
      </c>
      <c r="AX441" s="15" t="s">
        <v>81</v>
      </c>
      <c r="AY441" s="267" t="s">
        <v>139</v>
      </c>
    </row>
    <row r="442" s="2" customFormat="1" ht="24.15" customHeight="1">
      <c r="A442" s="38"/>
      <c r="B442" s="39"/>
      <c r="C442" s="218" t="s">
        <v>679</v>
      </c>
      <c r="D442" s="218" t="s">
        <v>144</v>
      </c>
      <c r="E442" s="219" t="s">
        <v>680</v>
      </c>
      <c r="F442" s="220" t="s">
        <v>681</v>
      </c>
      <c r="G442" s="221" t="s">
        <v>147</v>
      </c>
      <c r="H442" s="222">
        <v>477.80000000000001</v>
      </c>
      <c r="I442" s="223"/>
      <c r="J442" s="224">
        <f>ROUND(I442*H442,2)</f>
        <v>0</v>
      </c>
      <c r="K442" s="220" t="s">
        <v>148</v>
      </c>
      <c r="L442" s="44"/>
      <c r="M442" s="225" t="s">
        <v>1</v>
      </c>
      <c r="N442" s="226" t="s">
        <v>38</v>
      </c>
      <c r="O442" s="91"/>
      <c r="P442" s="227">
        <f>O442*H442</f>
        <v>0</v>
      </c>
      <c r="Q442" s="227">
        <v>0.00033</v>
      </c>
      <c r="R442" s="227">
        <f>Q442*H442</f>
        <v>0.15767400000000001</v>
      </c>
      <c r="S442" s="227">
        <v>0</v>
      </c>
      <c r="T442" s="228">
        <f>S442*H442</f>
        <v>0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29" t="s">
        <v>255</v>
      </c>
      <c r="AT442" s="229" t="s">
        <v>144</v>
      </c>
      <c r="AU442" s="229" t="s">
        <v>83</v>
      </c>
      <c r="AY442" s="17" t="s">
        <v>139</v>
      </c>
      <c r="BE442" s="230">
        <f>IF(N442="základní",J442,0)</f>
        <v>0</v>
      </c>
      <c r="BF442" s="230">
        <f>IF(N442="snížená",J442,0)</f>
        <v>0</v>
      </c>
      <c r="BG442" s="230">
        <f>IF(N442="zákl. přenesená",J442,0)</f>
        <v>0</v>
      </c>
      <c r="BH442" s="230">
        <f>IF(N442="sníž. přenesená",J442,0)</f>
        <v>0</v>
      </c>
      <c r="BI442" s="230">
        <f>IF(N442="nulová",J442,0)</f>
        <v>0</v>
      </c>
      <c r="BJ442" s="17" t="s">
        <v>81</v>
      </c>
      <c r="BK442" s="230">
        <f>ROUND(I442*H442,2)</f>
        <v>0</v>
      </c>
      <c r="BL442" s="17" t="s">
        <v>255</v>
      </c>
      <c r="BM442" s="229" t="s">
        <v>682</v>
      </c>
    </row>
    <row r="443" s="2" customFormat="1">
      <c r="A443" s="38"/>
      <c r="B443" s="39"/>
      <c r="C443" s="40"/>
      <c r="D443" s="231" t="s">
        <v>152</v>
      </c>
      <c r="E443" s="40"/>
      <c r="F443" s="232" t="s">
        <v>683</v>
      </c>
      <c r="G443" s="40"/>
      <c r="H443" s="40"/>
      <c r="I443" s="233"/>
      <c r="J443" s="40"/>
      <c r="K443" s="40"/>
      <c r="L443" s="44"/>
      <c r="M443" s="234"/>
      <c r="N443" s="235"/>
      <c r="O443" s="91"/>
      <c r="P443" s="91"/>
      <c r="Q443" s="91"/>
      <c r="R443" s="91"/>
      <c r="S443" s="91"/>
      <c r="T443" s="92"/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T443" s="17" t="s">
        <v>152</v>
      </c>
      <c r="AU443" s="17" t="s">
        <v>83</v>
      </c>
    </row>
    <row r="444" s="14" customFormat="1">
      <c r="A444" s="14"/>
      <c r="B444" s="246"/>
      <c r="C444" s="247"/>
      <c r="D444" s="231" t="s">
        <v>154</v>
      </c>
      <c r="E444" s="248" t="s">
        <v>1</v>
      </c>
      <c r="F444" s="249" t="s">
        <v>684</v>
      </c>
      <c r="G444" s="247"/>
      <c r="H444" s="250">
        <v>477.80000000000001</v>
      </c>
      <c r="I444" s="251"/>
      <c r="J444" s="247"/>
      <c r="K444" s="247"/>
      <c r="L444" s="252"/>
      <c r="M444" s="279"/>
      <c r="N444" s="280"/>
      <c r="O444" s="280"/>
      <c r="P444" s="280"/>
      <c r="Q444" s="280"/>
      <c r="R444" s="280"/>
      <c r="S444" s="280"/>
      <c r="T444" s="28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6" t="s">
        <v>154</v>
      </c>
      <c r="AU444" s="256" t="s">
        <v>83</v>
      </c>
      <c r="AV444" s="14" t="s">
        <v>83</v>
      </c>
      <c r="AW444" s="14" t="s">
        <v>30</v>
      </c>
      <c r="AX444" s="14" t="s">
        <v>73</v>
      </c>
      <c r="AY444" s="256" t="s">
        <v>139</v>
      </c>
    </row>
    <row r="445" s="2" customFormat="1" ht="6.96" customHeight="1">
      <c r="A445" s="38"/>
      <c r="B445" s="66"/>
      <c r="C445" s="67"/>
      <c r="D445" s="67"/>
      <c r="E445" s="67"/>
      <c r="F445" s="67"/>
      <c r="G445" s="67"/>
      <c r="H445" s="67"/>
      <c r="I445" s="67"/>
      <c r="J445" s="67"/>
      <c r="K445" s="67"/>
      <c r="L445" s="44"/>
      <c r="M445" s="38"/>
      <c r="O445" s="38"/>
      <c r="P445" s="38"/>
      <c r="Q445" s="38"/>
      <c r="R445" s="38"/>
      <c r="S445" s="38"/>
      <c r="T445" s="38"/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</row>
  </sheetData>
  <sheetProtection sheet="1" autoFilter="0" formatColumns="0" formatRows="0" objects="1" scenarios="1" spinCount="100000" saltValue="MLwv9oavyRCHQZGTL2BqUgLG5HLuMPgMf+ipuO+B3wwH0p4rVWPcOjP/9ePbSUugljyyNWIHo4B4aYdtlr6zQg==" hashValue="KQpRT8wWp5sSqy46T7N/NXlZnSjTN6CS0lpXCJfFAlVc7ZmnWuJ84Gwm45ESNyf8/hjrImj+vBP9qeb8TGAUkQ==" algorithmName="SHA-512" password="CC35"/>
  <autoFilter ref="C136:K444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Studenec VB - oprava střechy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ROUND((SUM(BE119:BE213)),  2)</f>
        <v>0</v>
      </c>
      <c r="G33" s="38"/>
      <c r="H33" s="38"/>
      <c r="I33" s="155">
        <v>0.20999999999999999</v>
      </c>
      <c r="J33" s="154">
        <f>ROUND(((SUM(BE119:BE213))*I33),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ROUND((SUM(BF119:BF213)),  2)</f>
        <v>0</v>
      </c>
      <c r="G34" s="38"/>
      <c r="H34" s="38"/>
      <c r="I34" s="155">
        <v>0.14999999999999999</v>
      </c>
      <c r="J34" s="154">
        <f>ROUND(((SUM(BF119:BF213))*I34),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ROUND((SUM(BG119:BG213)),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ROUND((SUM(BH119:BH213)),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ROUND((SUM(BI119:BI213)),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Studenec VB - oprava střechy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Bourací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686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687</v>
      </c>
      <c r="E99" s="188"/>
      <c r="F99" s="188"/>
      <c r="G99" s="188"/>
      <c r="H99" s="188"/>
      <c r="I99" s="188"/>
      <c r="J99" s="189">
        <f>J204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125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Studenec VB - oprava střechy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02 - Bourací práce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22. 10. 2020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31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126</v>
      </c>
      <c r="D118" s="194" t="s">
        <v>58</v>
      </c>
      <c r="E118" s="194" t="s">
        <v>54</v>
      </c>
      <c r="F118" s="194" t="s">
        <v>55</v>
      </c>
      <c r="G118" s="194" t="s">
        <v>127</v>
      </c>
      <c r="H118" s="194" t="s">
        <v>128</v>
      </c>
      <c r="I118" s="194" t="s">
        <v>129</v>
      </c>
      <c r="J118" s="194" t="s">
        <v>101</v>
      </c>
      <c r="K118" s="195" t="s">
        <v>130</v>
      </c>
      <c r="L118" s="196"/>
      <c r="M118" s="100" t="s">
        <v>1</v>
      </c>
      <c r="N118" s="101" t="s">
        <v>37</v>
      </c>
      <c r="O118" s="101" t="s">
        <v>131</v>
      </c>
      <c r="P118" s="101" t="s">
        <v>132</v>
      </c>
      <c r="Q118" s="101" t="s">
        <v>133</v>
      </c>
      <c r="R118" s="101" t="s">
        <v>134</v>
      </c>
      <c r="S118" s="101" t="s">
        <v>135</v>
      </c>
      <c r="T118" s="102" t="s">
        <v>136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137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0.00086699999999999993</v>
      </c>
      <c r="S119" s="104"/>
      <c r="T119" s="200">
        <f>T120</f>
        <v>26.813270410000001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72</v>
      </c>
      <c r="AU119" s="17" t="s">
        <v>103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72</v>
      </c>
      <c r="E120" s="205" t="s">
        <v>138</v>
      </c>
      <c r="F120" s="205" t="s">
        <v>688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P121+P204</f>
        <v>0</v>
      </c>
      <c r="Q120" s="210"/>
      <c r="R120" s="211">
        <f>R121+R204</f>
        <v>0.00086699999999999993</v>
      </c>
      <c r="S120" s="210"/>
      <c r="T120" s="212">
        <f>T121+T204</f>
        <v>26.813270410000001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81</v>
      </c>
      <c r="AT120" s="214" t="s">
        <v>72</v>
      </c>
      <c r="AU120" s="214" t="s">
        <v>73</v>
      </c>
      <c r="AY120" s="213" t="s">
        <v>139</v>
      </c>
      <c r="BK120" s="215">
        <f>BK121+BK204</f>
        <v>0</v>
      </c>
    </row>
    <row r="121" s="12" customFormat="1" ht="22.8" customHeight="1">
      <c r="A121" s="12"/>
      <c r="B121" s="202"/>
      <c r="C121" s="203"/>
      <c r="D121" s="204" t="s">
        <v>72</v>
      </c>
      <c r="E121" s="216" t="s">
        <v>204</v>
      </c>
      <c r="F121" s="216" t="s">
        <v>205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SUM(P122:P203)</f>
        <v>0</v>
      </c>
      <c r="Q121" s="210"/>
      <c r="R121" s="211">
        <f>SUM(R122:R203)</f>
        <v>0.00086699999999999993</v>
      </c>
      <c r="S121" s="210"/>
      <c r="T121" s="212">
        <f>SUM(T122:T203)</f>
        <v>26.813270410000001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81</v>
      </c>
      <c r="AT121" s="214" t="s">
        <v>72</v>
      </c>
      <c r="AU121" s="214" t="s">
        <v>81</v>
      </c>
      <c r="AY121" s="213" t="s">
        <v>139</v>
      </c>
      <c r="BK121" s="215">
        <f>SUM(BK122:BK203)</f>
        <v>0</v>
      </c>
    </row>
    <row r="122" s="2" customFormat="1" ht="24.15" customHeight="1">
      <c r="A122" s="38"/>
      <c r="B122" s="39"/>
      <c r="C122" s="218" t="s">
        <v>81</v>
      </c>
      <c r="D122" s="218" t="s">
        <v>144</v>
      </c>
      <c r="E122" s="219" t="s">
        <v>689</v>
      </c>
      <c r="F122" s="220" t="s">
        <v>690</v>
      </c>
      <c r="G122" s="221" t="s">
        <v>147</v>
      </c>
      <c r="H122" s="222">
        <v>229.91</v>
      </c>
      <c r="I122" s="223"/>
      <c r="J122" s="224">
        <f>ROUND(I122*H122,2)</f>
        <v>0</v>
      </c>
      <c r="K122" s="220" t="s">
        <v>148</v>
      </c>
      <c r="L122" s="44"/>
      <c r="M122" s="225" t="s">
        <v>1</v>
      </c>
      <c r="N122" s="226" t="s">
        <v>38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0.0060000000000000001</v>
      </c>
      <c r="T122" s="228">
        <f>S122*H122</f>
        <v>1.3794599999999999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255</v>
      </c>
      <c r="AT122" s="229" t="s">
        <v>144</v>
      </c>
      <c r="AU122" s="229" t="s">
        <v>83</v>
      </c>
      <c r="AY122" s="17" t="s">
        <v>139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81</v>
      </c>
      <c r="BK122" s="230">
        <f>ROUND(I122*H122,2)</f>
        <v>0</v>
      </c>
      <c r="BL122" s="17" t="s">
        <v>255</v>
      </c>
      <c r="BM122" s="229" t="s">
        <v>691</v>
      </c>
    </row>
    <row r="123" s="2" customFormat="1">
      <c r="A123" s="38"/>
      <c r="B123" s="39"/>
      <c r="C123" s="40"/>
      <c r="D123" s="231" t="s">
        <v>152</v>
      </c>
      <c r="E123" s="40"/>
      <c r="F123" s="232" t="s">
        <v>692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152</v>
      </c>
      <c r="AU123" s="17" t="s">
        <v>83</v>
      </c>
    </row>
    <row r="124" s="13" customFormat="1">
      <c r="A124" s="13"/>
      <c r="B124" s="236"/>
      <c r="C124" s="237"/>
      <c r="D124" s="231" t="s">
        <v>154</v>
      </c>
      <c r="E124" s="238" t="s">
        <v>1</v>
      </c>
      <c r="F124" s="239" t="s">
        <v>693</v>
      </c>
      <c r="G124" s="237"/>
      <c r="H124" s="238" t="s">
        <v>1</v>
      </c>
      <c r="I124" s="240"/>
      <c r="J124" s="237"/>
      <c r="K124" s="237"/>
      <c r="L124" s="241"/>
      <c r="M124" s="242"/>
      <c r="N124" s="243"/>
      <c r="O124" s="243"/>
      <c r="P124" s="243"/>
      <c r="Q124" s="243"/>
      <c r="R124" s="243"/>
      <c r="S124" s="243"/>
      <c r="T124" s="24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5" t="s">
        <v>154</v>
      </c>
      <c r="AU124" s="245" t="s">
        <v>83</v>
      </c>
      <c r="AV124" s="13" t="s">
        <v>81</v>
      </c>
      <c r="AW124" s="13" t="s">
        <v>30</v>
      </c>
      <c r="AX124" s="13" t="s">
        <v>73</v>
      </c>
      <c r="AY124" s="245" t="s">
        <v>139</v>
      </c>
    </row>
    <row r="125" s="14" customFormat="1">
      <c r="A125" s="14"/>
      <c r="B125" s="246"/>
      <c r="C125" s="247"/>
      <c r="D125" s="231" t="s">
        <v>154</v>
      </c>
      <c r="E125" s="248" t="s">
        <v>1</v>
      </c>
      <c r="F125" s="249" t="s">
        <v>366</v>
      </c>
      <c r="G125" s="247"/>
      <c r="H125" s="250">
        <v>201.11000000000001</v>
      </c>
      <c r="I125" s="251"/>
      <c r="J125" s="247"/>
      <c r="K125" s="247"/>
      <c r="L125" s="252"/>
      <c r="M125" s="253"/>
      <c r="N125" s="254"/>
      <c r="O125" s="254"/>
      <c r="P125" s="254"/>
      <c r="Q125" s="254"/>
      <c r="R125" s="254"/>
      <c r="S125" s="254"/>
      <c r="T125" s="25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6" t="s">
        <v>154</v>
      </c>
      <c r="AU125" s="256" t="s">
        <v>83</v>
      </c>
      <c r="AV125" s="14" t="s">
        <v>83</v>
      </c>
      <c r="AW125" s="14" t="s">
        <v>30</v>
      </c>
      <c r="AX125" s="14" t="s">
        <v>73</v>
      </c>
      <c r="AY125" s="256" t="s">
        <v>139</v>
      </c>
    </row>
    <row r="126" s="14" customFormat="1">
      <c r="A126" s="14"/>
      <c r="B126" s="246"/>
      <c r="C126" s="247"/>
      <c r="D126" s="231" t="s">
        <v>154</v>
      </c>
      <c r="E126" s="248" t="s">
        <v>1</v>
      </c>
      <c r="F126" s="249" t="s">
        <v>367</v>
      </c>
      <c r="G126" s="247"/>
      <c r="H126" s="250">
        <v>-39.600000000000001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154</v>
      </c>
      <c r="AU126" s="256" t="s">
        <v>83</v>
      </c>
      <c r="AV126" s="14" t="s">
        <v>83</v>
      </c>
      <c r="AW126" s="14" t="s">
        <v>30</v>
      </c>
      <c r="AX126" s="14" t="s">
        <v>73</v>
      </c>
      <c r="AY126" s="256" t="s">
        <v>139</v>
      </c>
    </row>
    <row r="127" s="14" customFormat="1">
      <c r="A127" s="14"/>
      <c r="B127" s="246"/>
      <c r="C127" s="247"/>
      <c r="D127" s="231" t="s">
        <v>154</v>
      </c>
      <c r="E127" s="248" t="s">
        <v>1</v>
      </c>
      <c r="F127" s="249" t="s">
        <v>368</v>
      </c>
      <c r="G127" s="247"/>
      <c r="H127" s="250">
        <v>68.400000000000006</v>
      </c>
      <c r="I127" s="251"/>
      <c r="J127" s="247"/>
      <c r="K127" s="247"/>
      <c r="L127" s="252"/>
      <c r="M127" s="253"/>
      <c r="N127" s="254"/>
      <c r="O127" s="254"/>
      <c r="P127" s="254"/>
      <c r="Q127" s="254"/>
      <c r="R127" s="254"/>
      <c r="S127" s="254"/>
      <c r="T127" s="255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6" t="s">
        <v>154</v>
      </c>
      <c r="AU127" s="256" t="s">
        <v>83</v>
      </c>
      <c r="AV127" s="14" t="s">
        <v>83</v>
      </c>
      <c r="AW127" s="14" t="s">
        <v>30</v>
      </c>
      <c r="AX127" s="14" t="s">
        <v>73</v>
      </c>
      <c r="AY127" s="256" t="s">
        <v>139</v>
      </c>
    </row>
    <row r="128" s="15" customFormat="1">
      <c r="A128" s="15"/>
      <c r="B128" s="257"/>
      <c r="C128" s="258"/>
      <c r="D128" s="231" t="s">
        <v>154</v>
      </c>
      <c r="E128" s="259" t="s">
        <v>1</v>
      </c>
      <c r="F128" s="260" t="s">
        <v>159</v>
      </c>
      <c r="G128" s="258"/>
      <c r="H128" s="261">
        <v>229.91</v>
      </c>
      <c r="I128" s="262"/>
      <c r="J128" s="258"/>
      <c r="K128" s="258"/>
      <c r="L128" s="263"/>
      <c r="M128" s="264"/>
      <c r="N128" s="265"/>
      <c r="O128" s="265"/>
      <c r="P128" s="265"/>
      <c r="Q128" s="265"/>
      <c r="R128" s="265"/>
      <c r="S128" s="265"/>
      <c r="T128" s="266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7" t="s">
        <v>154</v>
      </c>
      <c r="AU128" s="267" t="s">
        <v>83</v>
      </c>
      <c r="AV128" s="15" t="s">
        <v>149</v>
      </c>
      <c r="AW128" s="15" t="s">
        <v>30</v>
      </c>
      <c r="AX128" s="15" t="s">
        <v>81</v>
      </c>
      <c r="AY128" s="267" t="s">
        <v>139</v>
      </c>
    </row>
    <row r="129" s="2" customFormat="1" ht="24.15" customHeight="1">
      <c r="A129" s="38"/>
      <c r="B129" s="39"/>
      <c r="C129" s="218" t="s">
        <v>83</v>
      </c>
      <c r="D129" s="218" t="s">
        <v>144</v>
      </c>
      <c r="E129" s="219" t="s">
        <v>694</v>
      </c>
      <c r="F129" s="220" t="s">
        <v>695</v>
      </c>
      <c r="G129" s="221" t="s">
        <v>172</v>
      </c>
      <c r="H129" s="222">
        <v>190.40000000000001</v>
      </c>
      <c r="I129" s="223"/>
      <c r="J129" s="224">
        <f>ROUND(I129*H129,2)</f>
        <v>0</v>
      </c>
      <c r="K129" s="220" t="s">
        <v>148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0.014</v>
      </c>
      <c r="T129" s="228">
        <f>S129*H129</f>
        <v>2.6656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255</v>
      </c>
      <c r="AT129" s="229" t="s">
        <v>144</v>
      </c>
      <c r="AU129" s="229" t="s">
        <v>83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255</v>
      </c>
      <c r="BM129" s="229" t="s">
        <v>696</v>
      </c>
    </row>
    <row r="130" s="2" customFormat="1">
      <c r="A130" s="38"/>
      <c r="B130" s="39"/>
      <c r="C130" s="40"/>
      <c r="D130" s="231" t="s">
        <v>152</v>
      </c>
      <c r="E130" s="40"/>
      <c r="F130" s="232" t="s">
        <v>697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152</v>
      </c>
      <c r="AU130" s="17" t="s">
        <v>83</v>
      </c>
    </row>
    <row r="131" s="14" customFormat="1">
      <c r="A131" s="14"/>
      <c r="B131" s="246"/>
      <c r="C131" s="247"/>
      <c r="D131" s="231" t="s">
        <v>154</v>
      </c>
      <c r="E131" s="248" t="s">
        <v>1</v>
      </c>
      <c r="F131" s="249" t="s">
        <v>344</v>
      </c>
      <c r="G131" s="247"/>
      <c r="H131" s="250">
        <v>81.599999999999994</v>
      </c>
      <c r="I131" s="251"/>
      <c r="J131" s="247"/>
      <c r="K131" s="247"/>
      <c r="L131" s="252"/>
      <c r="M131" s="253"/>
      <c r="N131" s="254"/>
      <c r="O131" s="254"/>
      <c r="P131" s="254"/>
      <c r="Q131" s="254"/>
      <c r="R131" s="254"/>
      <c r="S131" s="254"/>
      <c r="T131" s="25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6" t="s">
        <v>154</v>
      </c>
      <c r="AU131" s="256" t="s">
        <v>83</v>
      </c>
      <c r="AV131" s="14" t="s">
        <v>83</v>
      </c>
      <c r="AW131" s="14" t="s">
        <v>30</v>
      </c>
      <c r="AX131" s="14" t="s">
        <v>73</v>
      </c>
      <c r="AY131" s="256" t="s">
        <v>139</v>
      </c>
    </row>
    <row r="132" s="14" customFormat="1">
      <c r="A132" s="14"/>
      <c r="B132" s="246"/>
      <c r="C132" s="247"/>
      <c r="D132" s="231" t="s">
        <v>154</v>
      </c>
      <c r="E132" s="248" t="s">
        <v>1</v>
      </c>
      <c r="F132" s="249" t="s">
        <v>345</v>
      </c>
      <c r="G132" s="247"/>
      <c r="H132" s="250">
        <v>28.800000000000001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154</v>
      </c>
      <c r="AU132" s="256" t="s">
        <v>83</v>
      </c>
      <c r="AV132" s="14" t="s">
        <v>83</v>
      </c>
      <c r="AW132" s="14" t="s">
        <v>30</v>
      </c>
      <c r="AX132" s="14" t="s">
        <v>73</v>
      </c>
      <c r="AY132" s="256" t="s">
        <v>139</v>
      </c>
    </row>
    <row r="133" s="14" customFormat="1">
      <c r="A133" s="14"/>
      <c r="B133" s="246"/>
      <c r="C133" s="247"/>
      <c r="D133" s="231" t="s">
        <v>154</v>
      </c>
      <c r="E133" s="248" t="s">
        <v>1</v>
      </c>
      <c r="F133" s="249" t="s">
        <v>346</v>
      </c>
      <c r="G133" s="247"/>
      <c r="H133" s="250">
        <v>80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154</v>
      </c>
      <c r="AU133" s="256" t="s">
        <v>83</v>
      </c>
      <c r="AV133" s="14" t="s">
        <v>83</v>
      </c>
      <c r="AW133" s="14" t="s">
        <v>30</v>
      </c>
      <c r="AX133" s="14" t="s">
        <v>73</v>
      </c>
      <c r="AY133" s="256" t="s">
        <v>139</v>
      </c>
    </row>
    <row r="134" s="2" customFormat="1" ht="14.4" customHeight="1">
      <c r="A134" s="38"/>
      <c r="B134" s="39"/>
      <c r="C134" s="218" t="s">
        <v>150</v>
      </c>
      <c r="D134" s="218" t="s">
        <v>144</v>
      </c>
      <c r="E134" s="219" t="s">
        <v>698</v>
      </c>
      <c r="F134" s="220" t="s">
        <v>699</v>
      </c>
      <c r="G134" s="221" t="s">
        <v>147</v>
      </c>
      <c r="H134" s="222">
        <v>286.31</v>
      </c>
      <c r="I134" s="223"/>
      <c r="J134" s="224">
        <f>ROUND(I134*H134,2)</f>
        <v>0</v>
      </c>
      <c r="K134" s="220" t="s">
        <v>148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0.014999999999999999</v>
      </c>
      <c r="T134" s="228">
        <f>S134*H134</f>
        <v>4.2946499999999999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255</v>
      </c>
      <c r="AT134" s="229" t="s">
        <v>144</v>
      </c>
      <c r="AU134" s="229" t="s">
        <v>83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255</v>
      </c>
      <c r="BM134" s="229" t="s">
        <v>700</v>
      </c>
    </row>
    <row r="135" s="2" customFormat="1">
      <c r="A135" s="38"/>
      <c r="B135" s="39"/>
      <c r="C135" s="40"/>
      <c r="D135" s="231" t="s">
        <v>152</v>
      </c>
      <c r="E135" s="40"/>
      <c r="F135" s="232" t="s">
        <v>701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152</v>
      </c>
      <c r="AU135" s="17" t="s">
        <v>83</v>
      </c>
    </row>
    <row r="136" s="15" customFormat="1">
      <c r="A136" s="15"/>
      <c r="B136" s="257"/>
      <c r="C136" s="258"/>
      <c r="D136" s="231" t="s">
        <v>154</v>
      </c>
      <c r="E136" s="259" t="s">
        <v>1</v>
      </c>
      <c r="F136" s="260" t="s">
        <v>159</v>
      </c>
      <c r="G136" s="258"/>
      <c r="H136" s="261">
        <v>286.31</v>
      </c>
      <c r="I136" s="262"/>
      <c r="J136" s="258"/>
      <c r="K136" s="258"/>
      <c r="L136" s="263"/>
      <c r="M136" s="264"/>
      <c r="N136" s="265"/>
      <c r="O136" s="265"/>
      <c r="P136" s="265"/>
      <c r="Q136" s="265"/>
      <c r="R136" s="265"/>
      <c r="S136" s="265"/>
      <c r="T136" s="266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7" t="s">
        <v>154</v>
      </c>
      <c r="AU136" s="267" t="s">
        <v>83</v>
      </c>
      <c r="AV136" s="15" t="s">
        <v>149</v>
      </c>
      <c r="AW136" s="15" t="s">
        <v>30</v>
      </c>
      <c r="AX136" s="15" t="s">
        <v>73</v>
      </c>
      <c r="AY136" s="267" t="s">
        <v>139</v>
      </c>
    </row>
    <row r="137" s="2" customFormat="1" ht="24.15" customHeight="1">
      <c r="A137" s="38"/>
      <c r="B137" s="39"/>
      <c r="C137" s="218" t="s">
        <v>149</v>
      </c>
      <c r="D137" s="218" t="s">
        <v>144</v>
      </c>
      <c r="E137" s="219" t="s">
        <v>702</v>
      </c>
      <c r="F137" s="220" t="s">
        <v>703</v>
      </c>
      <c r="G137" s="221" t="s">
        <v>147</v>
      </c>
      <c r="H137" s="222">
        <v>132.46000000000001</v>
      </c>
      <c r="I137" s="223"/>
      <c r="J137" s="224">
        <f>ROUND(I137*H137,2)</f>
        <v>0</v>
      </c>
      <c r="K137" s="220" t="s">
        <v>148</v>
      </c>
      <c r="L137" s="44"/>
      <c r="M137" s="225" t="s">
        <v>1</v>
      </c>
      <c r="N137" s="226" t="s">
        <v>38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0.040000000000000001</v>
      </c>
      <c r="T137" s="228">
        <f>S137*H137</f>
        <v>5.2984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255</v>
      </c>
      <c r="AT137" s="229" t="s">
        <v>144</v>
      </c>
      <c r="AU137" s="229" t="s">
        <v>83</v>
      </c>
      <c r="AY137" s="17" t="s">
        <v>139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81</v>
      </c>
      <c r="BK137" s="230">
        <f>ROUND(I137*H137,2)</f>
        <v>0</v>
      </c>
      <c r="BL137" s="17" t="s">
        <v>255</v>
      </c>
      <c r="BM137" s="229" t="s">
        <v>704</v>
      </c>
    </row>
    <row r="138" s="2" customFormat="1">
      <c r="A138" s="38"/>
      <c r="B138" s="39"/>
      <c r="C138" s="40"/>
      <c r="D138" s="231" t="s">
        <v>152</v>
      </c>
      <c r="E138" s="40"/>
      <c r="F138" s="232" t="s">
        <v>705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152</v>
      </c>
      <c r="AU138" s="17" t="s">
        <v>83</v>
      </c>
    </row>
    <row r="139" s="14" customFormat="1">
      <c r="A139" s="14"/>
      <c r="B139" s="246"/>
      <c r="C139" s="247"/>
      <c r="D139" s="231" t="s">
        <v>154</v>
      </c>
      <c r="E139" s="248" t="s">
        <v>1</v>
      </c>
      <c r="F139" s="249" t="s">
        <v>706</v>
      </c>
      <c r="G139" s="247"/>
      <c r="H139" s="250">
        <v>63.359999999999999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154</v>
      </c>
      <c r="AU139" s="256" t="s">
        <v>83</v>
      </c>
      <c r="AV139" s="14" t="s">
        <v>83</v>
      </c>
      <c r="AW139" s="14" t="s">
        <v>30</v>
      </c>
      <c r="AX139" s="14" t="s">
        <v>73</v>
      </c>
      <c r="AY139" s="256" t="s">
        <v>139</v>
      </c>
    </row>
    <row r="140" s="14" customFormat="1">
      <c r="A140" s="14"/>
      <c r="B140" s="246"/>
      <c r="C140" s="247"/>
      <c r="D140" s="231" t="s">
        <v>154</v>
      </c>
      <c r="E140" s="248" t="s">
        <v>1</v>
      </c>
      <c r="F140" s="249" t="s">
        <v>707</v>
      </c>
      <c r="G140" s="247"/>
      <c r="H140" s="250">
        <v>41.280000000000001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154</v>
      </c>
      <c r="AU140" s="256" t="s">
        <v>83</v>
      </c>
      <c r="AV140" s="14" t="s">
        <v>83</v>
      </c>
      <c r="AW140" s="14" t="s">
        <v>30</v>
      </c>
      <c r="AX140" s="14" t="s">
        <v>73</v>
      </c>
      <c r="AY140" s="256" t="s">
        <v>139</v>
      </c>
    </row>
    <row r="141" s="14" customFormat="1">
      <c r="A141" s="14"/>
      <c r="B141" s="246"/>
      <c r="C141" s="247"/>
      <c r="D141" s="231" t="s">
        <v>154</v>
      </c>
      <c r="E141" s="248" t="s">
        <v>1</v>
      </c>
      <c r="F141" s="249" t="s">
        <v>708</v>
      </c>
      <c r="G141" s="247"/>
      <c r="H141" s="250">
        <v>27.82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6" t="s">
        <v>154</v>
      </c>
      <c r="AU141" s="256" t="s">
        <v>83</v>
      </c>
      <c r="AV141" s="14" t="s">
        <v>83</v>
      </c>
      <c r="AW141" s="14" t="s">
        <v>30</v>
      </c>
      <c r="AX141" s="14" t="s">
        <v>73</v>
      </c>
      <c r="AY141" s="256" t="s">
        <v>139</v>
      </c>
    </row>
    <row r="142" s="2" customFormat="1" ht="14.4" customHeight="1">
      <c r="A142" s="38"/>
      <c r="B142" s="39"/>
      <c r="C142" s="218" t="s">
        <v>179</v>
      </c>
      <c r="D142" s="218" t="s">
        <v>144</v>
      </c>
      <c r="E142" s="219" t="s">
        <v>709</v>
      </c>
      <c r="F142" s="220" t="s">
        <v>710</v>
      </c>
      <c r="G142" s="221" t="s">
        <v>147</v>
      </c>
      <c r="H142" s="222">
        <v>56.399999999999999</v>
      </c>
      <c r="I142" s="223"/>
      <c r="J142" s="224">
        <f>ROUND(I142*H142,2)</f>
        <v>0</v>
      </c>
      <c r="K142" s="220" t="s">
        <v>148</v>
      </c>
      <c r="L142" s="44"/>
      <c r="M142" s="225" t="s">
        <v>1</v>
      </c>
      <c r="N142" s="226" t="s">
        <v>38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0.00594</v>
      </c>
      <c r="T142" s="228">
        <f>S142*H142</f>
        <v>0.33501599999999998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255</v>
      </c>
      <c r="AT142" s="229" t="s">
        <v>144</v>
      </c>
      <c r="AU142" s="229" t="s">
        <v>83</v>
      </c>
      <c r="AY142" s="17" t="s">
        <v>139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81</v>
      </c>
      <c r="BK142" s="230">
        <f>ROUND(I142*H142,2)</f>
        <v>0</v>
      </c>
      <c r="BL142" s="17" t="s">
        <v>255</v>
      </c>
      <c r="BM142" s="229" t="s">
        <v>711</v>
      </c>
    </row>
    <row r="143" s="2" customFormat="1">
      <c r="A143" s="38"/>
      <c r="B143" s="39"/>
      <c r="C143" s="40"/>
      <c r="D143" s="231" t="s">
        <v>152</v>
      </c>
      <c r="E143" s="40"/>
      <c r="F143" s="232" t="s">
        <v>712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152</v>
      </c>
      <c r="AU143" s="17" t="s">
        <v>83</v>
      </c>
    </row>
    <row r="144" s="14" customFormat="1">
      <c r="A144" s="14"/>
      <c r="B144" s="246"/>
      <c r="C144" s="247"/>
      <c r="D144" s="231" t="s">
        <v>154</v>
      </c>
      <c r="E144" s="248" t="s">
        <v>1</v>
      </c>
      <c r="F144" s="249" t="s">
        <v>713</v>
      </c>
      <c r="G144" s="247"/>
      <c r="H144" s="250">
        <v>56.399999999999999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154</v>
      </c>
      <c r="AU144" s="256" t="s">
        <v>83</v>
      </c>
      <c r="AV144" s="14" t="s">
        <v>83</v>
      </c>
      <c r="AW144" s="14" t="s">
        <v>30</v>
      </c>
      <c r="AX144" s="14" t="s">
        <v>73</v>
      </c>
      <c r="AY144" s="256" t="s">
        <v>139</v>
      </c>
    </row>
    <row r="145" s="2" customFormat="1" ht="14.4" customHeight="1">
      <c r="A145" s="38"/>
      <c r="B145" s="39"/>
      <c r="C145" s="218" t="s">
        <v>140</v>
      </c>
      <c r="D145" s="218" t="s">
        <v>144</v>
      </c>
      <c r="E145" s="219" t="s">
        <v>714</v>
      </c>
      <c r="F145" s="220" t="s">
        <v>715</v>
      </c>
      <c r="G145" s="221" t="s">
        <v>172</v>
      </c>
      <c r="H145" s="222">
        <v>26</v>
      </c>
      <c r="I145" s="223"/>
      <c r="J145" s="224">
        <f>ROUND(I145*H145,2)</f>
        <v>0</v>
      </c>
      <c r="K145" s="220" t="s">
        <v>148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0.00348</v>
      </c>
      <c r="T145" s="228">
        <f>S145*H145</f>
        <v>0.090480000000000005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255</v>
      </c>
      <c r="AT145" s="229" t="s">
        <v>144</v>
      </c>
      <c r="AU145" s="229" t="s">
        <v>83</v>
      </c>
      <c r="AY145" s="17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255</v>
      </c>
      <c r="BM145" s="229" t="s">
        <v>716</v>
      </c>
    </row>
    <row r="146" s="2" customFormat="1">
      <c r="A146" s="38"/>
      <c r="B146" s="39"/>
      <c r="C146" s="40"/>
      <c r="D146" s="231" t="s">
        <v>152</v>
      </c>
      <c r="E146" s="40"/>
      <c r="F146" s="232" t="s">
        <v>717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83</v>
      </c>
    </row>
    <row r="147" s="14" customFormat="1">
      <c r="A147" s="14"/>
      <c r="B147" s="246"/>
      <c r="C147" s="247"/>
      <c r="D147" s="231" t="s">
        <v>154</v>
      </c>
      <c r="E147" s="248" t="s">
        <v>1</v>
      </c>
      <c r="F147" s="249" t="s">
        <v>718</v>
      </c>
      <c r="G147" s="247"/>
      <c r="H147" s="250">
        <v>26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6" t="s">
        <v>154</v>
      </c>
      <c r="AU147" s="256" t="s">
        <v>83</v>
      </c>
      <c r="AV147" s="14" t="s">
        <v>83</v>
      </c>
      <c r="AW147" s="14" t="s">
        <v>30</v>
      </c>
      <c r="AX147" s="14" t="s">
        <v>73</v>
      </c>
      <c r="AY147" s="256" t="s">
        <v>139</v>
      </c>
    </row>
    <row r="148" s="2" customFormat="1" ht="14.4" customHeight="1">
      <c r="A148" s="38"/>
      <c r="B148" s="39"/>
      <c r="C148" s="218" t="s">
        <v>192</v>
      </c>
      <c r="D148" s="218" t="s">
        <v>144</v>
      </c>
      <c r="E148" s="219" t="s">
        <v>719</v>
      </c>
      <c r="F148" s="220" t="s">
        <v>720</v>
      </c>
      <c r="G148" s="221" t="s">
        <v>172</v>
      </c>
      <c r="H148" s="222">
        <v>42</v>
      </c>
      <c r="I148" s="223"/>
      <c r="J148" s="224">
        <f>ROUND(I148*H148,2)</f>
        <v>0</v>
      </c>
      <c r="K148" s="220" t="s">
        <v>148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0.0016999999999999999</v>
      </c>
      <c r="T148" s="228">
        <f>S148*H148</f>
        <v>0.071399999999999991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255</v>
      </c>
      <c r="AT148" s="229" t="s">
        <v>144</v>
      </c>
      <c r="AU148" s="229" t="s">
        <v>83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255</v>
      </c>
      <c r="BM148" s="229" t="s">
        <v>721</v>
      </c>
    </row>
    <row r="149" s="2" customFormat="1">
      <c r="A149" s="38"/>
      <c r="B149" s="39"/>
      <c r="C149" s="40"/>
      <c r="D149" s="231" t="s">
        <v>152</v>
      </c>
      <c r="E149" s="40"/>
      <c r="F149" s="232" t="s">
        <v>722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152</v>
      </c>
      <c r="AU149" s="17" t="s">
        <v>83</v>
      </c>
    </row>
    <row r="150" s="14" customFormat="1">
      <c r="A150" s="14"/>
      <c r="B150" s="246"/>
      <c r="C150" s="247"/>
      <c r="D150" s="231" t="s">
        <v>154</v>
      </c>
      <c r="E150" s="248" t="s">
        <v>1</v>
      </c>
      <c r="F150" s="249" t="s">
        <v>723</v>
      </c>
      <c r="G150" s="247"/>
      <c r="H150" s="250">
        <v>24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154</v>
      </c>
      <c r="AU150" s="256" t="s">
        <v>83</v>
      </c>
      <c r="AV150" s="14" t="s">
        <v>83</v>
      </c>
      <c r="AW150" s="14" t="s">
        <v>30</v>
      </c>
      <c r="AX150" s="14" t="s">
        <v>73</v>
      </c>
      <c r="AY150" s="256" t="s">
        <v>139</v>
      </c>
    </row>
    <row r="151" s="14" customFormat="1">
      <c r="A151" s="14"/>
      <c r="B151" s="246"/>
      <c r="C151" s="247"/>
      <c r="D151" s="231" t="s">
        <v>154</v>
      </c>
      <c r="E151" s="248" t="s">
        <v>1</v>
      </c>
      <c r="F151" s="249" t="s">
        <v>724</v>
      </c>
      <c r="G151" s="247"/>
      <c r="H151" s="250">
        <v>18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154</v>
      </c>
      <c r="AU151" s="256" t="s">
        <v>83</v>
      </c>
      <c r="AV151" s="14" t="s">
        <v>83</v>
      </c>
      <c r="AW151" s="14" t="s">
        <v>30</v>
      </c>
      <c r="AX151" s="14" t="s">
        <v>73</v>
      </c>
      <c r="AY151" s="256" t="s">
        <v>139</v>
      </c>
    </row>
    <row r="152" s="2" customFormat="1" ht="14.4" customHeight="1">
      <c r="A152" s="38"/>
      <c r="B152" s="39"/>
      <c r="C152" s="218" t="s">
        <v>188</v>
      </c>
      <c r="D152" s="218" t="s">
        <v>144</v>
      </c>
      <c r="E152" s="219" t="s">
        <v>725</v>
      </c>
      <c r="F152" s="220" t="s">
        <v>726</v>
      </c>
      <c r="G152" s="221" t="s">
        <v>172</v>
      </c>
      <c r="H152" s="222">
        <v>28.640000000000001</v>
      </c>
      <c r="I152" s="223"/>
      <c r="J152" s="224">
        <f>ROUND(I152*H152,2)</f>
        <v>0</v>
      </c>
      <c r="K152" s="220" t="s">
        <v>148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0.0017700000000000001</v>
      </c>
      <c r="T152" s="228">
        <f>S152*H152</f>
        <v>0.050692800000000003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255</v>
      </c>
      <c r="AT152" s="229" t="s">
        <v>144</v>
      </c>
      <c r="AU152" s="229" t="s">
        <v>83</v>
      </c>
      <c r="AY152" s="17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255</v>
      </c>
      <c r="BM152" s="229" t="s">
        <v>727</v>
      </c>
    </row>
    <row r="153" s="2" customFormat="1">
      <c r="A153" s="38"/>
      <c r="B153" s="39"/>
      <c r="C153" s="40"/>
      <c r="D153" s="231" t="s">
        <v>152</v>
      </c>
      <c r="E153" s="40"/>
      <c r="F153" s="232" t="s">
        <v>728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152</v>
      </c>
      <c r="AU153" s="17" t="s">
        <v>83</v>
      </c>
    </row>
    <row r="154" s="14" customFormat="1">
      <c r="A154" s="14"/>
      <c r="B154" s="246"/>
      <c r="C154" s="247"/>
      <c r="D154" s="231" t="s">
        <v>154</v>
      </c>
      <c r="E154" s="248" t="s">
        <v>1</v>
      </c>
      <c r="F154" s="249" t="s">
        <v>729</v>
      </c>
      <c r="G154" s="247"/>
      <c r="H154" s="250">
        <v>20.800000000000001</v>
      </c>
      <c r="I154" s="251"/>
      <c r="J154" s="247"/>
      <c r="K154" s="247"/>
      <c r="L154" s="252"/>
      <c r="M154" s="253"/>
      <c r="N154" s="254"/>
      <c r="O154" s="254"/>
      <c r="P154" s="254"/>
      <c r="Q154" s="254"/>
      <c r="R154" s="254"/>
      <c r="S154" s="254"/>
      <c r="T154" s="25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6" t="s">
        <v>154</v>
      </c>
      <c r="AU154" s="256" t="s">
        <v>83</v>
      </c>
      <c r="AV154" s="14" t="s">
        <v>83</v>
      </c>
      <c r="AW154" s="14" t="s">
        <v>30</v>
      </c>
      <c r="AX154" s="14" t="s">
        <v>73</v>
      </c>
      <c r="AY154" s="256" t="s">
        <v>139</v>
      </c>
    </row>
    <row r="155" s="14" customFormat="1">
      <c r="A155" s="14"/>
      <c r="B155" s="246"/>
      <c r="C155" s="247"/>
      <c r="D155" s="231" t="s">
        <v>154</v>
      </c>
      <c r="E155" s="248" t="s">
        <v>1</v>
      </c>
      <c r="F155" s="249" t="s">
        <v>730</v>
      </c>
      <c r="G155" s="247"/>
      <c r="H155" s="250">
        <v>7.8399999999999999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154</v>
      </c>
      <c r="AU155" s="256" t="s">
        <v>83</v>
      </c>
      <c r="AV155" s="14" t="s">
        <v>83</v>
      </c>
      <c r="AW155" s="14" t="s">
        <v>30</v>
      </c>
      <c r="AX155" s="14" t="s">
        <v>73</v>
      </c>
      <c r="AY155" s="256" t="s">
        <v>139</v>
      </c>
    </row>
    <row r="156" s="2" customFormat="1" ht="14.4" customHeight="1">
      <c r="A156" s="38"/>
      <c r="B156" s="39"/>
      <c r="C156" s="218" t="s">
        <v>204</v>
      </c>
      <c r="D156" s="218" t="s">
        <v>144</v>
      </c>
      <c r="E156" s="219" t="s">
        <v>731</v>
      </c>
      <c r="F156" s="220" t="s">
        <v>732</v>
      </c>
      <c r="G156" s="221" t="s">
        <v>172</v>
      </c>
      <c r="H156" s="222">
        <v>18.399999999999999</v>
      </c>
      <c r="I156" s="223"/>
      <c r="J156" s="224">
        <f>ROUND(I156*H156,2)</f>
        <v>0</v>
      </c>
      <c r="K156" s="220" t="s">
        <v>148</v>
      </c>
      <c r="L156" s="44"/>
      <c r="M156" s="225" t="s">
        <v>1</v>
      </c>
      <c r="N156" s="226" t="s">
        <v>38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0.00175</v>
      </c>
      <c r="T156" s="228">
        <f>S156*H156</f>
        <v>0.032199999999999999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255</v>
      </c>
      <c r="AT156" s="229" t="s">
        <v>144</v>
      </c>
      <c r="AU156" s="229" t="s">
        <v>83</v>
      </c>
      <c r="AY156" s="17" t="s">
        <v>139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81</v>
      </c>
      <c r="BK156" s="230">
        <f>ROUND(I156*H156,2)</f>
        <v>0</v>
      </c>
      <c r="BL156" s="17" t="s">
        <v>255</v>
      </c>
      <c r="BM156" s="229" t="s">
        <v>733</v>
      </c>
    </row>
    <row r="157" s="2" customFormat="1">
      <c r="A157" s="38"/>
      <c r="B157" s="39"/>
      <c r="C157" s="40"/>
      <c r="D157" s="231" t="s">
        <v>152</v>
      </c>
      <c r="E157" s="40"/>
      <c r="F157" s="232" t="s">
        <v>734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152</v>
      </c>
      <c r="AU157" s="17" t="s">
        <v>83</v>
      </c>
    </row>
    <row r="158" s="14" customFormat="1">
      <c r="A158" s="14"/>
      <c r="B158" s="246"/>
      <c r="C158" s="247"/>
      <c r="D158" s="231" t="s">
        <v>154</v>
      </c>
      <c r="E158" s="248" t="s">
        <v>1</v>
      </c>
      <c r="F158" s="249" t="s">
        <v>735</v>
      </c>
      <c r="G158" s="247"/>
      <c r="H158" s="250">
        <v>4</v>
      </c>
      <c r="I158" s="251"/>
      <c r="J158" s="247"/>
      <c r="K158" s="247"/>
      <c r="L158" s="252"/>
      <c r="M158" s="253"/>
      <c r="N158" s="254"/>
      <c r="O158" s="254"/>
      <c r="P158" s="254"/>
      <c r="Q158" s="254"/>
      <c r="R158" s="254"/>
      <c r="S158" s="254"/>
      <c r="T158" s="25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6" t="s">
        <v>154</v>
      </c>
      <c r="AU158" s="256" t="s">
        <v>83</v>
      </c>
      <c r="AV158" s="14" t="s">
        <v>83</v>
      </c>
      <c r="AW158" s="14" t="s">
        <v>30</v>
      </c>
      <c r="AX158" s="14" t="s">
        <v>73</v>
      </c>
      <c r="AY158" s="256" t="s">
        <v>139</v>
      </c>
    </row>
    <row r="159" s="14" customFormat="1">
      <c r="A159" s="14"/>
      <c r="B159" s="246"/>
      <c r="C159" s="247"/>
      <c r="D159" s="231" t="s">
        <v>154</v>
      </c>
      <c r="E159" s="248" t="s">
        <v>1</v>
      </c>
      <c r="F159" s="249" t="s">
        <v>736</v>
      </c>
      <c r="G159" s="247"/>
      <c r="H159" s="250">
        <v>7.2000000000000002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154</v>
      </c>
      <c r="AU159" s="256" t="s">
        <v>83</v>
      </c>
      <c r="AV159" s="14" t="s">
        <v>83</v>
      </c>
      <c r="AW159" s="14" t="s">
        <v>30</v>
      </c>
      <c r="AX159" s="14" t="s">
        <v>73</v>
      </c>
      <c r="AY159" s="256" t="s">
        <v>139</v>
      </c>
    </row>
    <row r="160" s="14" customFormat="1">
      <c r="A160" s="14"/>
      <c r="B160" s="246"/>
      <c r="C160" s="247"/>
      <c r="D160" s="231" t="s">
        <v>154</v>
      </c>
      <c r="E160" s="248" t="s">
        <v>1</v>
      </c>
      <c r="F160" s="249" t="s">
        <v>485</v>
      </c>
      <c r="G160" s="247"/>
      <c r="H160" s="250">
        <v>7.2000000000000002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154</v>
      </c>
      <c r="AU160" s="256" t="s">
        <v>83</v>
      </c>
      <c r="AV160" s="14" t="s">
        <v>83</v>
      </c>
      <c r="AW160" s="14" t="s">
        <v>30</v>
      </c>
      <c r="AX160" s="14" t="s">
        <v>73</v>
      </c>
      <c r="AY160" s="256" t="s">
        <v>139</v>
      </c>
    </row>
    <row r="161" s="2" customFormat="1" ht="24.15" customHeight="1">
      <c r="A161" s="38"/>
      <c r="B161" s="39"/>
      <c r="C161" s="218" t="s">
        <v>211</v>
      </c>
      <c r="D161" s="218" t="s">
        <v>144</v>
      </c>
      <c r="E161" s="219" t="s">
        <v>737</v>
      </c>
      <c r="F161" s="220" t="s">
        <v>738</v>
      </c>
      <c r="G161" s="221" t="s">
        <v>326</v>
      </c>
      <c r="H161" s="222">
        <v>3</v>
      </c>
      <c r="I161" s="223"/>
      <c r="J161" s="224">
        <f>ROUND(I161*H161,2)</f>
        <v>0</v>
      </c>
      <c r="K161" s="220" t="s">
        <v>148</v>
      </c>
      <c r="L161" s="44"/>
      <c r="M161" s="225" t="s">
        <v>1</v>
      </c>
      <c r="N161" s="226" t="s">
        <v>38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0.0018799999999999999</v>
      </c>
      <c r="T161" s="228">
        <f>S161*H161</f>
        <v>0.00564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255</v>
      </c>
      <c r="AT161" s="229" t="s">
        <v>144</v>
      </c>
      <c r="AU161" s="229" t="s">
        <v>83</v>
      </c>
      <c r="AY161" s="17" t="s">
        <v>139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81</v>
      </c>
      <c r="BK161" s="230">
        <f>ROUND(I161*H161,2)</f>
        <v>0</v>
      </c>
      <c r="BL161" s="17" t="s">
        <v>255</v>
      </c>
      <c r="BM161" s="229" t="s">
        <v>739</v>
      </c>
    </row>
    <row r="162" s="2" customFormat="1">
      <c r="A162" s="38"/>
      <c r="B162" s="39"/>
      <c r="C162" s="40"/>
      <c r="D162" s="231" t="s">
        <v>152</v>
      </c>
      <c r="E162" s="40"/>
      <c r="F162" s="232" t="s">
        <v>740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152</v>
      </c>
      <c r="AU162" s="17" t="s">
        <v>83</v>
      </c>
    </row>
    <row r="163" s="14" customFormat="1">
      <c r="A163" s="14"/>
      <c r="B163" s="246"/>
      <c r="C163" s="247"/>
      <c r="D163" s="231" t="s">
        <v>154</v>
      </c>
      <c r="E163" s="248" t="s">
        <v>1</v>
      </c>
      <c r="F163" s="249" t="s">
        <v>150</v>
      </c>
      <c r="G163" s="247"/>
      <c r="H163" s="250">
        <v>3</v>
      </c>
      <c r="I163" s="251"/>
      <c r="J163" s="247"/>
      <c r="K163" s="247"/>
      <c r="L163" s="252"/>
      <c r="M163" s="253"/>
      <c r="N163" s="254"/>
      <c r="O163" s="254"/>
      <c r="P163" s="254"/>
      <c r="Q163" s="254"/>
      <c r="R163" s="254"/>
      <c r="S163" s="254"/>
      <c r="T163" s="255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6" t="s">
        <v>154</v>
      </c>
      <c r="AU163" s="256" t="s">
        <v>83</v>
      </c>
      <c r="AV163" s="14" t="s">
        <v>83</v>
      </c>
      <c r="AW163" s="14" t="s">
        <v>30</v>
      </c>
      <c r="AX163" s="14" t="s">
        <v>73</v>
      </c>
      <c r="AY163" s="256" t="s">
        <v>139</v>
      </c>
    </row>
    <row r="164" s="2" customFormat="1" ht="14.4" customHeight="1">
      <c r="A164" s="38"/>
      <c r="B164" s="39"/>
      <c r="C164" s="218" t="s">
        <v>217</v>
      </c>
      <c r="D164" s="218" t="s">
        <v>144</v>
      </c>
      <c r="E164" s="219" t="s">
        <v>741</v>
      </c>
      <c r="F164" s="220" t="s">
        <v>742</v>
      </c>
      <c r="G164" s="221" t="s">
        <v>172</v>
      </c>
      <c r="H164" s="222">
        <v>28.640000000000001</v>
      </c>
      <c r="I164" s="223"/>
      <c r="J164" s="224">
        <f>ROUND(I164*H164,2)</f>
        <v>0</v>
      </c>
      <c r="K164" s="220" t="s">
        <v>148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0.0025999999999999999</v>
      </c>
      <c r="T164" s="228">
        <f>S164*H164</f>
        <v>0.074464000000000002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255</v>
      </c>
      <c r="AT164" s="229" t="s">
        <v>144</v>
      </c>
      <c r="AU164" s="229" t="s">
        <v>83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255</v>
      </c>
      <c r="BM164" s="229" t="s">
        <v>743</v>
      </c>
    </row>
    <row r="165" s="2" customFormat="1">
      <c r="A165" s="38"/>
      <c r="B165" s="39"/>
      <c r="C165" s="40"/>
      <c r="D165" s="231" t="s">
        <v>152</v>
      </c>
      <c r="E165" s="40"/>
      <c r="F165" s="232" t="s">
        <v>744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152</v>
      </c>
      <c r="AU165" s="17" t="s">
        <v>83</v>
      </c>
    </row>
    <row r="166" s="14" customFormat="1">
      <c r="A166" s="14"/>
      <c r="B166" s="246"/>
      <c r="C166" s="247"/>
      <c r="D166" s="231" t="s">
        <v>154</v>
      </c>
      <c r="E166" s="248" t="s">
        <v>1</v>
      </c>
      <c r="F166" s="249" t="s">
        <v>729</v>
      </c>
      <c r="G166" s="247"/>
      <c r="H166" s="250">
        <v>20.800000000000001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154</v>
      </c>
      <c r="AU166" s="256" t="s">
        <v>83</v>
      </c>
      <c r="AV166" s="14" t="s">
        <v>83</v>
      </c>
      <c r="AW166" s="14" t="s">
        <v>30</v>
      </c>
      <c r="AX166" s="14" t="s">
        <v>73</v>
      </c>
      <c r="AY166" s="256" t="s">
        <v>139</v>
      </c>
    </row>
    <row r="167" s="14" customFormat="1">
      <c r="A167" s="14"/>
      <c r="B167" s="246"/>
      <c r="C167" s="247"/>
      <c r="D167" s="231" t="s">
        <v>154</v>
      </c>
      <c r="E167" s="248" t="s">
        <v>1</v>
      </c>
      <c r="F167" s="249" t="s">
        <v>730</v>
      </c>
      <c r="G167" s="247"/>
      <c r="H167" s="250">
        <v>7.8399999999999999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154</v>
      </c>
      <c r="AU167" s="256" t="s">
        <v>83</v>
      </c>
      <c r="AV167" s="14" t="s">
        <v>83</v>
      </c>
      <c r="AW167" s="14" t="s">
        <v>30</v>
      </c>
      <c r="AX167" s="14" t="s">
        <v>73</v>
      </c>
      <c r="AY167" s="256" t="s">
        <v>139</v>
      </c>
    </row>
    <row r="168" s="2" customFormat="1" ht="14.4" customHeight="1">
      <c r="A168" s="38"/>
      <c r="B168" s="39"/>
      <c r="C168" s="218" t="s">
        <v>225</v>
      </c>
      <c r="D168" s="218" t="s">
        <v>144</v>
      </c>
      <c r="E168" s="219" t="s">
        <v>745</v>
      </c>
      <c r="F168" s="220" t="s">
        <v>746</v>
      </c>
      <c r="G168" s="221" t="s">
        <v>172</v>
      </c>
      <c r="H168" s="222">
        <v>22.800000000000001</v>
      </c>
      <c r="I168" s="223"/>
      <c r="J168" s="224">
        <f>ROUND(I168*H168,2)</f>
        <v>0</v>
      </c>
      <c r="K168" s="220" t="s">
        <v>148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0.0039399999999999999</v>
      </c>
      <c r="T168" s="228">
        <f>S168*H168</f>
        <v>0.089831999999999995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255</v>
      </c>
      <c r="AT168" s="229" t="s">
        <v>144</v>
      </c>
      <c r="AU168" s="229" t="s">
        <v>83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255</v>
      </c>
      <c r="BM168" s="229" t="s">
        <v>747</v>
      </c>
    </row>
    <row r="169" s="2" customFormat="1">
      <c r="A169" s="38"/>
      <c r="B169" s="39"/>
      <c r="C169" s="40"/>
      <c r="D169" s="231" t="s">
        <v>152</v>
      </c>
      <c r="E169" s="40"/>
      <c r="F169" s="232" t="s">
        <v>748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83</v>
      </c>
    </row>
    <row r="170" s="14" customFormat="1">
      <c r="A170" s="14"/>
      <c r="B170" s="246"/>
      <c r="C170" s="247"/>
      <c r="D170" s="231" t="s">
        <v>154</v>
      </c>
      <c r="E170" s="248" t="s">
        <v>1</v>
      </c>
      <c r="F170" s="249" t="s">
        <v>749</v>
      </c>
      <c r="G170" s="247"/>
      <c r="H170" s="250">
        <v>22.800000000000001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154</v>
      </c>
      <c r="AU170" s="256" t="s">
        <v>83</v>
      </c>
      <c r="AV170" s="14" t="s">
        <v>83</v>
      </c>
      <c r="AW170" s="14" t="s">
        <v>30</v>
      </c>
      <c r="AX170" s="14" t="s">
        <v>73</v>
      </c>
      <c r="AY170" s="256" t="s">
        <v>139</v>
      </c>
    </row>
    <row r="171" s="2" customFormat="1" ht="24.15" customHeight="1">
      <c r="A171" s="38"/>
      <c r="B171" s="39"/>
      <c r="C171" s="218" t="s">
        <v>233</v>
      </c>
      <c r="D171" s="218" t="s">
        <v>144</v>
      </c>
      <c r="E171" s="219" t="s">
        <v>750</v>
      </c>
      <c r="F171" s="220" t="s">
        <v>751</v>
      </c>
      <c r="G171" s="221" t="s">
        <v>147</v>
      </c>
      <c r="H171" s="222">
        <v>229.91</v>
      </c>
      <c r="I171" s="223"/>
      <c r="J171" s="224">
        <f>ROUND(I171*H171,2)</f>
        <v>0</v>
      </c>
      <c r="K171" s="220" t="s">
        <v>148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0.01533</v>
      </c>
      <c r="T171" s="228">
        <f>S171*H171</f>
        <v>3.5245202999999998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255</v>
      </c>
      <c r="AT171" s="229" t="s">
        <v>144</v>
      </c>
      <c r="AU171" s="229" t="s">
        <v>83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255</v>
      </c>
      <c r="BM171" s="229" t="s">
        <v>752</v>
      </c>
    </row>
    <row r="172" s="2" customFormat="1">
      <c r="A172" s="38"/>
      <c r="B172" s="39"/>
      <c r="C172" s="40"/>
      <c r="D172" s="231" t="s">
        <v>152</v>
      </c>
      <c r="E172" s="40"/>
      <c r="F172" s="232" t="s">
        <v>753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152</v>
      </c>
      <c r="AU172" s="17" t="s">
        <v>83</v>
      </c>
    </row>
    <row r="173" s="14" customFormat="1">
      <c r="A173" s="14"/>
      <c r="B173" s="246"/>
      <c r="C173" s="247"/>
      <c r="D173" s="231" t="s">
        <v>154</v>
      </c>
      <c r="E173" s="248" t="s">
        <v>1</v>
      </c>
      <c r="F173" s="249" t="s">
        <v>366</v>
      </c>
      <c r="G173" s="247"/>
      <c r="H173" s="250">
        <v>201.11000000000001</v>
      </c>
      <c r="I173" s="251"/>
      <c r="J173" s="247"/>
      <c r="K173" s="247"/>
      <c r="L173" s="252"/>
      <c r="M173" s="253"/>
      <c r="N173" s="254"/>
      <c r="O173" s="254"/>
      <c r="P173" s="254"/>
      <c r="Q173" s="254"/>
      <c r="R173" s="254"/>
      <c r="S173" s="254"/>
      <c r="T173" s="25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6" t="s">
        <v>154</v>
      </c>
      <c r="AU173" s="256" t="s">
        <v>83</v>
      </c>
      <c r="AV173" s="14" t="s">
        <v>83</v>
      </c>
      <c r="AW173" s="14" t="s">
        <v>30</v>
      </c>
      <c r="AX173" s="14" t="s">
        <v>73</v>
      </c>
      <c r="AY173" s="256" t="s">
        <v>139</v>
      </c>
    </row>
    <row r="174" s="14" customFormat="1">
      <c r="A174" s="14"/>
      <c r="B174" s="246"/>
      <c r="C174" s="247"/>
      <c r="D174" s="231" t="s">
        <v>154</v>
      </c>
      <c r="E174" s="248" t="s">
        <v>1</v>
      </c>
      <c r="F174" s="249" t="s">
        <v>367</v>
      </c>
      <c r="G174" s="247"/>
      <c r="H174" s="250">
        <v>-39.600000000000001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6" t="s">
        <v>154</v>
      </c>
      <c r="AU174" s="256" t="s">
        <v>83</v>
      </c>
      <c r="AV174" s="14" t="s">
        <v>83</v>
      </c>
      <c r="AW174" s="14" t="s">
        <v>30</v>
      </c>
      <c r="AX174" s="14" t="s">
        <v>73</v>
      </c>
      <c r="AY174" s="256" t="s">
        <v>139</v>
      </c>
    </row>
    <row r="175" s="14" customFormat="1">
      <c r="A175" s="14"/>
      <c r="B175" s="246"/>
      <c r="C175" s="247"/>
      <c r="D175" s="231" t="s">
        <v>154</v>
      </c>
      <c r="E175" s="248" t="s">
        <v>1</v>
      </c>
      <c r="F175" s="249" t="s">
        <v>368</v>
      </c>
      <c r="G175" s="247"/>
      <c r="H175" s="250">
        <v>68.400000000000006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154</v>
      </c>
      <c r="AU175" s="256" t="s">
        <v>83</v>
      </c>
      <c r="AV175" s="14" t="s">
        <v>83</v>
      </c>
      <c r="AW175" s="14" t="s">
        <v>30</v>
      </c>
      <c r="AX175" s="14" t="s">
        <v>73</v>
      </c>
      <c r="AY175" s="256" t="s">
        <v>139</v>
      </c>
    </row>
    <row r="176" s="15" customFormat="1">
      <c r="A176" s="15"/>
      <c r="B176" s="257"/>
      <c r="C176" s="258"/>
      <c r="D176" s="231" t="s">
        <v>154</v>
      </c>
      <c r="E176" s="259" t="s">
        <v>1</v>
      </c>
      <c r="F176" s="260" t="s">
        <v>159</v>
      </c>
      <c r="G176" s="258"/>
      <c r="H176" s="261">
        <v>229.91</v>
      </c>
      <c r="I176" s="262"/>
      <c r="J176" s="258"/>
      <c r="K176" s="258"/>
      <c r="L176" s="263"/>
      <c r="M176" s="264"/>
      <c r="N176" s="265"/>
      <c r="O176" s="265"/>
      <c r="P176" s="265"/>
      <c r="Q176" s="265"/>
      <c r="R176" s="265"/>
      <c r="S176" s="265"/>
      <c r="T176" s="266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7" t="s">
        <v>154</v>
      </c>
      <c r="AU176" s="267" t="s">
        <v>83</v>
      </c>
      <c r="AV176" s="15" t="s">
        <v>149</v>
      </c>
      <c r="AW176" s="15" t="s">
        <v>30</v>
      </c>
      <c r="AX176" s="15" t="s">
        <v>81</v>
      </c>
      <c r="AY176" s="267" t="s">
        <v>139</v>
      </c>
    </row>
    <row r="177" s="2" customFormat="1" ht="37.8" customHeight="1">
      <c r="A177" s="38"/>
      <c r="B177" s="39"/>
      <c r="C177" s="218" t="s">
        <v>239</v>
      </c>
      <c r="D177" s="218" t="s">
        <v>144</v>
      </c>
      <c r="E177" s="219" t="s">
        <v>754</v>
      </c>
      <c r="F177" s="220" t="s">
        <v>755</v>
      </c>
      <c r="G177" s="221" t="s">
        <v>172</v>
      </c>
      <c r="H177" s="222">
        <v>28.899999999999999</v>
      </c>
      <c r="I177" s="223"/>
      <c r="J177" s="224">
        <f>ROUND(I177*H177,2)</f>
        <v>0</v>
      </c>
      <c r="K177" s="220" t="s">
        <v>148</v>
      </c>
      <c r="L177" s="44"/>
      <c r="M177" s="225" t="s">
        <v>1</v>
      </c>
      <c r="N177" s="226" t="s">
        <v>38</v>
      </c>
      <c r="O177" s="91"/>
      <c r="P177" s="227">
        <f>O177*H177</f>
        <v>0</v>
      </c>
      <c r="Q177" s="227">
        <v>3.0000000000000001E-05</v>
      </c>
      <c r="R177" s="227">
        <f>Q177*H177</f>
        <v>0.00086699999999999993</v>
      </c>
      <c r="S177" s="227">
        <v>0.0046299999999999996</v>
      </c>
      <c r="T177" s="228">
        <f>S177*H177</f>
        <v>0.13380699999999998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255</v>
      </c>
      <c r="AT177" s="229" t="s">
        <v>144</v>
      </c>
      <c r="AU177" s="229" t="s">
        <v>83</v>
      </c>
      <c r="AY177" s="17" t="s">
        <v>139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81</v>
      </c>
      <c r="BK177" s="230">
        <f>ROUND(I177*H177,2)</f>
        <v>0</v>
      </c>
      <c r="BL177" s="17" t="s">
        <v>255</v>
      </c>
      <c r="BM177" s="229" t="s">
        <v>756</v>
      </c>
    </row>
    <row r="178" s="2" customFormat="1">
      <c r="A178" s="38"/>
      <c r="B178" s="39"/>
      <c r="C178" s="40"/>
      <c r="D178" s="231" t="s">
        <v>152</v>
      </c>
      <c r="E178" s="40"/>
      <c r="F178" s="232" t="s">
        <v>757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152</v>
      </c>
      <c r="AU178" s="17" t="s">
        <v>83</v>
      </c>
    </row>
    <row r="179" s="14" customFormat="1">
      <c r="A179" s="14"/>
      <c r="B179" s="246"/>
      <c r="C179" s="247"/>
      <c r="D179" s="231" t="s">
        <v>154</v>
      </c>
      <c r="E179" s="248" t="s">
        <v>1</v>
      </c>
      <c r="F179" s="249" t="s">
        <v>758</v>
      </c>
      <c r="G179" s="247"/>
      <c r="H179" s="250">
        <v>28.899999999999999</v>
      </c>
      <c r="I179" s="251"/>
      <c r="J179" s="247"/>
      <c r="K179" s="247"/>
      <c r="L179" s="252"/>
      <c r="M179" s="253"/>
      <c r="N179" s="254"/>
      <c r="O179" s="254"/>
      <c r="P179" s="254"/>
      <c r="Q179" s="254"/>
      <c r="R179" s="254"/>
      <c r="S179" s="254"/>
      <c r="T179" s="25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6" t="s">
        <v>154</v>
      </c>
      <c r="AU179" s="256" t="s">
        <v>83</v>
      </c>
      <c r="AV179" s="14" t="s">
        <v>83</v>
      </c>
      <c r="AW179" s="14" t="s">
        <v>30</v>
      </c>
      <c r="AX179" s="14" t="s">
        <v>81</v>
      </c>
      <c r="AY179" s="256" t="s">
        <v>139</v>
      </c>
    </row>
    <row r="180" s="2" customFormat="1" ht="24.15" customHeight="1">
      <c r="A180" s="38"/>
      <c r="B180" s="39"/>
      <c r="C180" s="218" t="s">
        <v>8</v>
      </c>
      <c r="D180" s="218" t="s">
        <v>144</v>
      </c>
      <c r="E180" s="219" t="s">
        <v>759</v>
      </c>
      <c r="F180" s="220" t="s">
        <v>760</v>
      </c>
      <c r="G180" s="221" t="s">
        <v>147</v>
      </c>
      <c r="H180" s="222">
        <v>229.91</v>
      </c>
      <c r="I180" s="223"/>
      <c r="J180" s="224">
        <f>ROUND(I180*H180,2)</f>
        <v>0</v>
      </c>
      <c r="K180" s="220" t="s">
        <v>148</v>
      </c>
      <c r="L180" s="44"/>
      <c r="M180" s="225" t="s">
        <v>1</v>
      </c>
      <c r="N180" s="226" t="s">
        <v>38</v>
      </c>
      <c r="O180" s="9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255</v>
      </c>
      <c r="AT180" s="229" t="s">
        <v>144</v>
      </c>
      <c r="AU180" s="229" t="s">
        <v>83</v>
      </c>
      <c r="AY180" s="17" t="s">
        <v>139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81</v>
      </c>
      <c r="BK180" s="230">
        <f>ROUND(I180*H180,2)</f>
        <v>0</v>
      </c>
      <c r="BL180" s="17" t="s">
        <v>255</v>
      </c>
      <c r="BM180" s="229" t="s">
        <v>761</v>
      </c>
    </row>
    <row r="181" s="2" customFormat="1">
      <c r="A181" s="38"/>
      <c r="B181" s="39"/>
      <c r="C181" s="40"/>
      <c r="D181" s="231" t="s">
        <v>152</v>
      </c>
      <c r="E181" s="40"/>
      <c r="F181" s="232" t="s">
        <v>762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152</v>
      </c>
      <c r="AU181" s="17" t="s">
        <v>83</v>
      </c>
    </row>
    <row r="182" s="14" customFormat="1">
      <c r="A182" s="14"/>
      <c r="B182" s="246"/>
      <c r="C182" s="247"/>
      <c r="D182" s="231" t="s">
        <v>154</v>
      </c>
      <c r="E182" s="248" t="s">
        <v>1</v>
      </c>
      <c r="F182" s="249" t="s">
        <v>763</v>
      </c>
      <c r="G182" s="247"/>
      <c r="H182" s="250">
        <v>229.91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6" t="s">
        <v>154</v>
      </c>
      <c r="AU182" s="256" t="s">
        <v>83</v>
      </c>
      <c r="AV182" s="14" t="s">
        <v>83</v>
      </c>
      <c r="AW182" s="14" t="s">
        <v>30</v>
      </c>
      <c r="AX182" s="14" t="s">
        <v>81</v>
      </c>
      <c r="AY182" s="256" t="s">
        <v>139</v>
      </c>
    </row>
    <row r="183" s="2" customFormat="1" ht="24.15" customHeight="1">
      <c r="A183" s="38"/>
      <c r="B183" s="39"/>
      <c r="C183" s="218" t="s">
        <v>255</v>
      </c>
      <c r="D183" s="218" t="s">
        <v>144</v>
      </c>
      <c r="E183" s="219" t="s">
        <v>764</v>
      </c>
      <c r="F183" s="220" t="s">
        <v>765</v>
      </c>
      <c r="G183" s="221" t="s">
        <v>172</v>
      </c>
      <c r="H183" s="222">
        <v>28.899999999999999</v>
      </c>
      <c r="I183" s="223"/>
      <c r="J183" s="224">
        <f>ROUND(I183*H183,2)</f>
        <v>0</v>
      </c>
      <c r="K183" s="220" t="s">
        <v>148</v>
      </c>
      <c r="L183" s="44"/>
      <c r="M183" s="225" t="s">
        <v>1</v>
      </c>
      <c r="N183" s="226" t="s">
        <v>38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255</v>
      </c>
      <c r="AT183" s="229" t="s">
        <v>144</v>
      </c>
      <c r="AU183" s="229" t="s">
        <v>83</v>
      </c>
      <c r="AY183" s="17" t="s">
        <v>139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81</v>
      </c>
      <c r="BK183" s="230">
        <f>ROUND(I183*H183,2)</f>
        <v>0</v>
      </c>
      <c r="BL183" s="17" t="s">
        <v>255</v>
      </c>
      <c r="BM183" s="229" t="s">
        <v>766</v>
      </c>
    </row>
    <row r="184" s="2" customFormat="1">
      <c r="A184" s="38"/>
      <c r="B184" s="39"/>
      <c r="C184" s="40"/>
      <c r="D184" s="231" t="s">
        <v>152</v>
      </c>
      <c r="E184" s="40"/>
      <c r="F184" s="232" t="s">
        <v>767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152</v>
      </c>
      <c r="AU184" s="17" t="s">
        <v>83</v>
      </c>
    </row>
    <row r="185" s="14" customFormat="1">
      <c r="A185" s="14"/>
      <c r="B185" s="246"/>
      <c r="C185" s="247"/>
      <c r="D185" s="231" t="s">
        <v>154</v>
      </c>
      <c r="E185" s="248" t="s">
        <v>1</v>
      </c>
      <c r="F185" s="249" t="s">
        <v>768</v>
      </c>
      <c r="G185" s="247"/>
      <c r="H185" s="250">
        <v>28.899999999999999</v>
      </c>
      <c r="I185" s="251"/>
      <c r="J185" s="247"/>
      <c r="K185" s="247"/>
      <c r="L185" s="252"/>
      <c r="M185" s="253"/>
      <c r="N185" s="254"/>
      <c r="O185" s="254"/>
      <c r="P185" s="254"/>
      <c r="Q185" s="254"/>
      <c r="R185" s="254"/>
      <c r="S185" s="254"/>
      <c r="T185" s="25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6" t="s">
        <v>154</v>
      </c>
      <c r="AU185" s="256" t="s">
        <v>83</v>
      </c>
      <c r="AV185" s="14" t="s">
        <v>83</v>
      </c>
      <c r="AW185" s="14" t="s">
        <v>30</v>
      </c>
      <c r="AX185" s="14" t="s">
        <v>81</v>
      </c>
      <c r="AY185" s="256" t="s">
        <v>139</v>
      </c>
    </row>
    <row r="186" s="2" customFormat="1" ht="14.4" customHeight="1">
      <c r="A186" s="38"/>
      <c r="B186" s="39"/>
      <c r="C186" s="218" t="s">
        <v>261</v>
      </c>
      <c r="D186" s="218" t="s">
        <v>144</v>
      </c>
      <c r="E186" s="219" t="s">
        <v>769</v>
      </c>
      <c r="F186" s="220" t="s">
        <v>770</v>
      </c>
      <c r="G186" s="221" t="s">
        <v>172</v>
      </c>
      <c r="H186" s="222">
        <v>22.100000000000001</v>
      </c>
      <c r="I186" s="223"/>
      <c r="J186" s="224">
        <f>ROUND(I186*H186,2)</f>
        <v>0</v>
      </c>
      <c r="K186" s="220" t="s">
        <v>148</v>
      </c>
      <c r="L186" s="44"/>
      <c r="M186" s="225" t="s">
        <v>1</v>
      </c>
      <c r="N186" s="226" t="s">
        <v>38</v>
      </c>
      <c r="O186" s="91"/>
      <c r="P186" s="227">
        <f>O186*H186</f>
        <v>0</v>
      </c>
      <c r="Q186" s="227">
        <v>0</v>
      </c>
      <c r="R186" s="227">
        <f>Q186*H186</f>
        <v>0</v>
      </c>
      <c r="S186" s="227">
        <v>0.035000000000000003</v>
      </c>
      <c r="T186" s="228">
        <f>S186*H186</f>
        <v>0.77350000000000008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255</v>
      </c>
      <c r="AT186" s="229" t="s">
        <v>144</v>
      </c>
      <c r="AU186" s="229" t="s">
        <v>83</v>
      </c>
      <c r="AY186" s="17" t="s">
        <v>139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81</v>
      </c>
      <c r="BK186" s="230">
        <f>ROUND(I186*H186,2)</f>
        <v>0</v>
      </c>
      <c r="BL186" s="17" t="s">
        <v>255</v>
      </c>
      <c r="BM186" s="229" t="s">
        <v>771</v>
      </c>
    </row>
    <row r="187" s="2" customFormat="1">
      <c r="A187" s="38"/>
      <c r="B187" s="39"/>
      <c r="C187" s="40"/>
      <c r="D187" s="231" t="s">
        <v>152</v>
      </c>
      <c r="E187" s="40"/>
      <c r="F187" s="232" t="s">
        <v>772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152</v>
      </c>
      <c r="AU187" s="17" t="s">
        <v>83</v>
      </c>
    </row>
    <row r="188" s="14" customFormat="1">
      <c r="A188" s="14"/>
      <c r="B188" s="246"/>
      <c r="C188" s="247"/>
      <c r="D188" s="231" t="s">
        <v>154</v>
      </c>
      <c r="E188" s="248" t="s">
        <v>1</v>
      </c>
      <c r="F188" s="249" t="s">
        <v>773</v>
      </c>
      <c r="G188" s="247"/>
      <c r="H188" s="250">
        <v>22.100000000000001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154</v>
      </c>
      <c r="AU188" s="256" t="s">
        <v>83</v>
      </c>
      <c r="AV188" s="14" t="s">
        <v>83</v>
      </c>
      <c r="AW188" s="14" t="s">
        <v>30</v>
      </c>
      <c r="AX188" s="14" t="s">
        <v>73</v>
      </c>
      <c r="AY188" s="256" t="s">
        <v>139</v>
      </c>
    </row>
    <row r="189" s="2" customFormat="1" ht="24.15" customHeight="1">
      <c r="A189" s="38"/>
      <c r="B189" s="39"/>
      <c r="C189" s="218" t="s">
        <v>268</v>
      </c>
      <c r="D189" s="218" t="s">
        <v>144</v>
      </c>
      <c r="E189" s="219" t="s">
        <v>774</v>
      </c>
      <c r="F189" s="220" t="s">
        <v>775</v>
      </c>
      <c r="G189" s="221" t="s">
        <v>147</v>
      </c>
      <c r="H189" s="222">
        <v>19.643000000000001</v>
      </c>
      <c r="I189" s="223"/>
      <c r="J189" s="224">
        <f>ROUND(I189*H189,2)</f>
        <v>0</v>
      </c>
      <c r="K189" s="220" t="s">
        <v>148</v>
      </c>
      <c r="L189" s="44"/>
      <c r="M189" s="225" t="s">
        <v>1</v>
      </c>
      <c r="N189" s="226" t="s">
        <v>38</v>
      </c>
      <c r="O189" s="91"/>
      <c r="P189" s="227">
        <f>O189*H189</f>
        <v>0</v>
      </c>
      <c r="Q189" s="227">
        <v>0</v>
      </c>
      <c r="R189" s="227">
        <f>Q189*H189</f>
        <v>0</v>
      </c>
      <c r="S189" s="227">
        <v>0.083169999999999994</v>
      </c>
      <c r="T189" s="228">
        <f>S189*H189</f>
        <v>1.6337083099999998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255</v>
      </c>
      <c r="AT189" s="229" t="s">
        <v>144</v>
      </c>
      <c r="AU189" s="229" t="s">
        <v>83</v>
      </c>
      <c r="AY189" s="17" t="s">
        <v>139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81</v>
      </c>
      <c r="BK189" s="230">
        <f>ROUND(I189*H189,2)</f>
        <v>0</v>
      </c>
      <c r="BL189" s="17" t="s">
        <v>255</v>
      </c>
      <c r="BM189" s="229" t="s">
        <v>776</v>
      </c>
    </row>
    <row r="190" s="2" customFormat="1">
      <c r="A190" s="38"/>
      <c r="B190" s="39"/>
      <c r="C190" s="40"/>
      <c r="D190" s="231" t="s">
        <v>152</v>
      </c>
      <c r="E190" s="40"/>
      <c r="F190" s="232" t="s">
        <v>775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152</v>
      </c>
      <c r="AU190" s="17" t="s">
        <v>83</v>
      </c>
    </row>
    <row r="191" s="14" customFormat="1">
      <c r="A191" s="14"/>
      <c r="B191" s="246"/>
      <c r="C191" s="247"/>
      <c r="D191" s="231" t="s">
        <v>154</v>
      </c>
      <c r="E191" s="248" t="s">
        <v>1</v>
      </c>
      <c r="F191" s="249" t="s">
        <v>777</v>
      </c>
      <c r="G191" s="247"/>
      <c r="H191" s="250">
        <v>19.643000000000001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154</v>
      </c>
      <c r="AU191" s="256" t="s">
        <v>83</v>
      </c>
      <c r="AV191" s="14" t="s">
        <v>83</v>
      </c>
      <c r="AW191" s="14" t="s">
        <v>30</v>
      </c>
      <c r="AX191" s="14" t="s">
        <v>73</v>
      </c>
      <c r="AY191" s="256" t="s">
        <v>139</v>
      </c>
    </row>
    <row r="192" s="2" customFormat="1" ht="24.15" customHeight="1">
      <c r="A192" s="38"/>
      <c r="B192" s="39"/>
      <c r="C192" s="218" t="s">
        <v>276</v>
      </c>
      <c r="D192" s="218" t="s">
        <v>144</v>
      </c>
      <c r="E192" s="219" t="s">
        <v>778</v>
      </c>
      <c r="F192" s="220" t="s">
        <v>779</v>
      </c>
      <c r="G192" s="221" t="s">
        <v>147</v>
      </c>
      <c r="H192" s="222">
        <v>21</v>
      </c>
      <c r="I192" s="223"/>
      <c r="J192" s="224">
        <f>ROUND(I192*H192,2)</f>
        <v>0</v>
      </c>
      <c r="K192" s="220" t="s">
        <v>148</v>
      </c>
      <c r="L192" s="44"/>
      <c r="M192" s="225" t="s">
        <v>1</v>
      </c>
      <c r="N192" s="226" t="s">
        <v>38</v>
      </c>
      <c r="O192" s="91"/>
      <c r="P192" s="227">
        <f>O192*H192</f>
        <v>0</v>
      </c>
      <c r="Q192" s="227">
        <v>0</v>
      </c>
      <c r="R192" s="227">
        <f>Q192*H192</f>
        <v>0</v>
      </c>
      <c r="S192" s="227">
        <v>0.081500000000000003</v>
      </c>
      <c r="T192" s="228">
        <f>S192*H192</f>
        <v>1.7115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9" t="s">
        <v>255</v>
      </c>
      <c r="AT192" s="229" t="s">
        <v>144</v>
      </c>
      <c r="AU192" s="229" t="s">
        <v>83</v>
      </c>
      <c r="AY192" s="17" t="s">
        <v>139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7" t="s">
        <v>81</v>
      </c>
      <c r="BK192" s="230">
        <f>ROUND(I192*H192,2)</f>
        <v>0</v>
      </c>
      <c r="BL192" s="17" t="s">
        <v>255</v>
      </c>
      <c r="BM192" s="229" t="s">
        <v>780</v>
      </c>
    </row>
    <row r="193" s="2" customFormat="1">
      <c r="A193" s="38"/>
      <c r="B193" s="39"/>
      <c r="C193" s="40"/>
      <c r="D193" s="231" t="s">
        <v>152</v>
      </c>
      <c r="E193" s="40"/>
      <c r="F193" s="232" t="s">
        <v>781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152</v>
      </c>
      <c r="AU193" s="17" t="s">
        <v>83</v>
      </c>
    </row>
    <row r="194" s="14" customFormat="1">
      <c r="A194" s="14"/>
      <c r="B194" s="246"/>
      <c r="C194" s="247"/>
      <c r="D194" s="231" t="s">
        <v>154</v>
      </c>
      <c r="E194" s="248" t="s">
        <v>1</v>
      </c>
      <c r="F194" s="249" t="s">
        <v>782</v>
      </c>
      <c r="G194" s="247"/>
      <c r="H194" s="250">
        <v>21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154</v>
      </c>
      <c r="AU194" s="256" t="s">
        <v>83</v>
      </c>
      <c r="AV194" s="14" t="s">
        <v>83</v>
      </c>
      <c r="AW194" s="14" t="s">
        <v>30</v>
      </c>
      <c r="AX194" s="14" t="s">
        <v>73</v>
      </c>
      <c r="AY194" s="256" t="s">
        <v>139</v>
      </c>
    </row>
    <row r="195" s="2" customFormat="1" ht="24.15" customHeight="1">
      <c r="A195" s="38"/>
      <c r="B195" s="39"/>
      <c r="C195" s="218" t="s">
        <v>282</v>
      </c>
      <c r="D195" s="218" t="s">
        <v>144</v>
      </c>
      <c r="E195" s="219" t="s">
        <v>783</v>
      </c>
      <c r="F195" s="220" t="s">
        <v>784</v>
      </c>
      <c r="G195" s="221" t="s">
        <v>147</v>
      </c>
      <c r="H195" s="222">
        <v>355.49000000000001</v>
      </c>
      <c r="I195" s="223"/>
      <c r="J195" s="224">
        <f>ROUND(I195*H195,2)</f>
        <v>0</v>
      </c>
      <c r="K195" s="220" t="s">
        <v>148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0.01</v>
      </c>
      <c r="T195" s="228">
        <f>S195*H195</f>
        <v>3.5548999999999999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149</v>
      </c>
      <c r="AT195" s="229" t="s">
        <v>144</v>
      </c>
      <c r="AU195" s="229" t="s">
        <v>83</v>
      </c>
      <c r="AY195" s="17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149</v>
      </c>
      <c r="BM195" s="229" t="s">
        <v>785</v>
      </c>
    </row>
    <row r="196" s="2" customFormat="1">
      <c r="A196" s="38"/>
      <c r="B196" s="39"/>
      <c r="C196" s="40"/>
      <c r="D196" s="231" t="s">
        <v>152</v>
      </c>
      <c r="E196" s="40"/>
      <c r="F196" s="232" t="s">
        <v>786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152</v>
      </c>
      <c r="AU196" s="17" t="s">
        <v>83</v>
      </c>
    </row>
    <row r="197" s="14" customFormat="1">
      <c r="A197" s="14"/>
      <c r="B197" s="246"/>
      <c r="C197" s="247"/>
      <c r="D197" s="231" t="s">
        <v>154</v>
      </c>
      <c r="E197" s="248" t="s">
        <v>1</v>
      </c>
      <c r="F197" s="249" t="s">
        <v>156</v>
      </c>
      <c r="G197" s="247"/>
      <c r="H197" s="250">
        <v>150.80000000000001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154</v>
      </c>
      <c r="AU197" s="256" t="s">
        <v>83</v>
      </c>
      <c r="AV197" s="14" t="s">
        <v>83</v>
      </c>
      <c r="AW197" s="14" t="s">
        <v>30</v>
      </c>
      <c r="AX197" s="14" t="s">
        <v>73</v>
      </c>
      <c r="AY197" s="256" t="s">
        <v>139</v>
      </c>
    </row>
    <row r="198" s="14" customFormat="1">
      <c r="A198" s="14"/>
      <c r="B198" s="246"/>
      <c r="C198" s="247"/>
      <c r="D198" s="231" t="s">
        <v>154</v>
      </c>
      <c r="E198" s="248" t="s">
        <v>1</v>
      </c>
      <c r="F198" s="249" t="s">
        <v>157</v>
      </c>
      <c r="G198" s="247"/>
      <c r="H198" s="250">
        <v>132.53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6" t="s">
        <v>154</v>
      </c>
      <c r="AU198" s="256" t="s">
        <v>83</v>
      </c>
      <c r="AV198" s="14" t="s">
        <v>83</v>
      </c>
      <c r="AW198" s="14" t="s">
        <v>30</v>
      </c>
      <c r="AX198" s="14" t="s">
        <v>73</v>
      </c>
      <c r="AY198" s="256" t="s">
        <v>139</v>
      </c>
    </row>
    <row r="199" s="14" customFormat="1">
      <c r="A199" s="14"/>
      <c r="B199" s="246"/>
      <c r="C199" s="247"/>
      <c r="D199" s="231" t="s">
        <v>154</v>
      </c>
      <c r="E199" s="248" t="s">
        <v>1</v>
      </c>
      <c r="F199" s="249" t="s">
        <v>158</v>
      </c>
      <c r="G199" s="247"/>
      <c r="H199" s="250">
        <v>72.159999999999997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6" t="s">
        <v>154</v>
      </c>
      <c r="AU199" s="256" t="s">
        <v>83</v>
      </c>
      <c r="AV199" s="14" t="s">
        <v>83</v>
      </c>
      <c r="AW199" s="14" t="s">
        <v>30</v>
      </c>
      <c r="AX199" s="14" t="s">
        <v>73</v>
      </c>
      <c r="AY199" s="256" t="s">
        <v>139</v>
      </c>
    </row>
    <row r="200" s="2" customFormat="1" ht="24.15" customHeight="1">
      <c r="A200" s="38"/>
      <c r="B200" s="39"/>
      <c r="C200" s="218" t="s">
        <v>7</v>
      </c>
      <c r="D200" s="218" t="s">
        <v>144</v>
      </c>
      <c r="E200" s="219" t="s">
        <v>787</v>
      </c>
      <c r="F200" s="220" t="s">
        <v>788</v>
      </c>
      <c r="G200" s="221" t="s">
        <v>147</v>
      </c>
      <c r="H200" s="222">
        <v>21.870000000000001</v>
      </c>
      <c r="I200" s="223"/>
      <c r="J200" s="224">
        <f>ROUND(I200*H200,2)</f>
        <v>0</v>
      </c>
      <c r="K200" s="220" t="s">
        <v>148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0.050000000000000003</v>
      </c>
      <c r="T200" s="228">
        <f>S200*H200</f>
        <v>1.0935000000000001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149</v>
      </c>
      <c r="AT200" s="229" t="s">
        <v>144</v>
      </c>
      <c r="AU200" s="229" t="s">
        <v>83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149</v>
      </c>
      <c r="BM200" s="229" t="s">
        <v>789</v>
      </c>
    </row>
    <row r="201" s="2" customFormat="1">
      <c r="A201" s="38"/>
      <c r="B201" s="39"/>
      <c r="C201" s="40"/>
      <c r="D201" s="231" t="s">
        <v>152</v>
      </c>
      <c r="E201" s="40"/>
      <c r="F201" s="232" t="s">
        <v>790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152</v>
      </c>
      <c r="AU201" s="17" t="s">
        <v>83</v>
      </c>
    </row>
    <row r="202" s="14" customFormat="1">
      <c r="A202" s="14"/>
      <c r="B202" s="246"/>
      <c r="C202" s="247"/>
      <c r="D202" s="231" t="s">
        <v>154</v>
      </c>
      <c r="E202" s="248" t="s">
        <v>1</v>
      </c>
      <c r="F202" s="249" t="s">
        <v>202</v>
      </c>
      <c r="G202" s="247"/>
      <c r="H202" s="250">
        <v>15.960000000000001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154</v>
      </c>
      <c r="AU202" s="256" t="s">
        <v>83</v>
      </c>
      <c r="AV202" s="14" t="s">
        <v>83</v>
      </c>
      <c r="AW202" s="14" t="s">
        <v>30</v>
      </c>
      <c r="AX202" s="14" t="s">
        <v>73</v>
      </c>
      <c r="AY202" s="256" t="s">
        <v>139</v>
      </c>
    </row>
    <row r="203" s="14" customFormat="1">
      <c r="A203" s="14"/>
      <c r="B203" s="246"/>
      <c r="C203" s="247"/>
      <c r="D203" s="231" t="s">
        <v>154</v>
      </c>
      <c r="E203" s="248" t="s">
        <v>1</v>
      </c>
      <c r="F203" s="249" t="s">
        <v>203</v>
      </c>
      <c r="G203" s="247"/>
      <c r="H203" s="250">
        <v>5.9100000000000001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154</v>
      </c>
      <c r="AU203" s="256" t="s">
        <v>83</v>
      </c>
      <c r="AV203" s="14" t="s">
        <v>83</v>
      </c>
      <c r="AW203" s="14" t="s">
        <v>30</v>
      </c>
      <c r="AX203" s="14" t="s">
        <v>73</v>
      </c>
      <c r="AY203" s="256" t="s">
        <v>139</v>
      </c>
    </row>
    <row r="204" s="12" customFormat="1" ht="22.8" customHeight="1">
      <c r="A204" s="12"/>
      <c r="B204" s="202"/>
      <c r="C204" s="203"/>
      <c r="D204" s="204" t="s">
        <v>72</v>
      </c>
      <c r="E204" s="216" t="s">
        <v>791</v>
      </c>
      <c r="F204" s="216" t="s">
        <v>792</v>
      </c>
      <c r="G204" s="203"/>
      <c r="H204" s="203"/>
      <c r="I204" s="206"/>
      <c r="J204" s="217">
        <f>BK204</f>
        <v>0</v>
      </c>
      <c r="K204" s="203"/>
      <c r="L204" s="208"/>
      <c r="M204" s="209"/>
      <c r="N204" s="210"/>
      <c r="O204" s="210"/>
      <c r="P204" s="211">
        <f>SUM(P205:P213)</f>
        <v>0</v>
      </c>
      <c r="Q204" s="210"/>
      <c r="R204" s="211">
        <f>SUM(R205:R213)</f>
        <v>0</v>
      </c>
      <c r="S204" s="210"/>
      <c r="T204" s="212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3" t="s">
        <v>81</v>
      </c>
      <c r="AT204" s="214" t="s">
        <v>72</v>
      </c>
      <c r="AU204" s="214" t="s">
        <v>81</v>
      </c>
      <c r="AY204" s="213" t="s">
        <v>139</v>
      </c>
      <c r="BK204" s="215">
        <f>SUM(BK205:BK213)</f>
        <v>0</v>
      </c>
    </row>
    <row r="205" s="2" customFormat="1" ht="24.15" customHeight="1">
      <c r="A205" s="38"/>
      <c r="B205" s="39"/>
      <c r="C205" s="218" t="s">
        <v>293</v>
      </c>
      <c r="D205" s="218" t="s">
        <v>144</v>
      </c>
      <c r="E205" s="219" t="s">
        <v>793</v>
      </c>
      <c r="F205" s="220" t="s">
        <v>794</v>
      </c>
      <c r="G205" s="221" t="s">
        <v>249</v>
      </c>
      <c r="H205" s="222">
        <v>26.812999999999999</v>
      </c>
      <c r="I205" s="223"/>
      <c r="J205" s="224">
        <f>ROUND(I205*H205,2)</f>
        <v>0</v>
      </c>
      <c r="K205" s="220" t="s">
        <v>148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149</v>
      </c>
      <c r="AT205" s="229" t="s">
        <v>144</v>
      </c>
      <c r="AU205" s="229" t="s">
        <v>83</v>
      </c>
      <c r="AY205" s="17" t="s">
        <v>139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149</v>
      </c>
      <c r="BM205" s="229" t="s">
        <v>795</v>
      </c>
    </row>
    <row r="206" s="2" customFormat="1">
      <c r="A206" s="38"/>
      <c r="B206" s="39"/>
      <c r="C206" s="40"/>
      <c r="D206" s="231" t="s">
        <v>152</v>
      </c>
      <c r="E206" s="40"/>
      <c r="F206" s="232" t="s">
        <v>796</v>
      </c>
      <c r="G206" s="40"/>
      <c r="H206" s="40"/>
      <c r="I206" s="233"/>
      <c r="J206" s="40"/>
      <c r="K206" s="40"/>
      <c r="L206" s="44"/>
      <c r="M206" s="234"/>
      <c r="N206" s="235"/>
      <c r="O206" s="91"/>
      <c r="P206" s="91"/>
      <c r="Q206" s="91"/>
      <c r="R206" s="91"/>
      <c r="S206" s="91"/>
      <c r="T206" s="92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152</v>
      </c>
      <c r="AU206" s="17" t="s">
        <v>83</v>
      </c>
    </row>
    <row r="207" s="2" customFormat="1" ht="24.15" customHeight="1">
      <c r="A207" s="38"/>
      <c r="B207" s="39"/>
      <c r="C207" s="218" t="s">
        <v>300</v>
      </c>
      <c r="D207" s="218" t="s">
        <v>144</v>
      </c>
      <c r="E207" s="219" t="s">
        <v>797</v>
      </c>
      <c r="F207" s="220" t="s">
        <v>798</v>
      </c>
      <c r="G207" s="221" t="s">
        <v>249</v>
      </c>
      <c r="H207" s="222">
        <v>509.447</v>
      </c>
      <c r="I207" s="223"/>
      <c r="J207" s="224">
        <f>ROUND(I207*H207,2)</f>
        <v>0</v>
      </c>
      <c r="K207" s="220" t="s">
        <v>148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149</v>
      </c>
      <c r="AT207" s="229" t="s">
        <v>144</v>
      </c>
      <c r="AU207" s="229" t="s">
        <v>83</v>
      </c>
      <c r="AY207" s="17" t="s">
        <v>139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149</v>
      </c>
      <c r="BM207" s="229" t="s">
        <v>799</v>
      </c>
    </row>
    <row r="208" s="2" customFormat="1">
      <c r="A208" s="38"/>
      <c r="B208" s="39"/>
      <c r="C208" s="40"/>
      <c r="D208" s="231" t="s">
        <v>152</v>
      </c>
      <c r="E208" s="40"/>
      <c r="F208" s="232" t="s">
        <v>800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152</v>
      </c>
      <c r="AU208" s="17" t="s">
        <v>83</v>
      </c>
    </row>
    <row r="209" s="14" customFormat="1">
      <c r="A209" s="14"/>
      <c r="B209" s="246"/>
      <c r="C209" s="247"/>
      <c r="D209" s="231" t="s">
        <v>154</v>
      </c>
      <c r="E209" s="247"/>
      <c r="F209" s="249" t="s">
        <v>801</v>
      </c>
      <c r="G209" s="247"/>
      <c r="H209" s="250">
        <v>509.447</v>
      </c>
      <c r="I209" s="251"/>
      <c r="J209" s="247"/>
      <c r="K209" s="247"/>
      <c r="L209" s="252"/>
      <c r="M209" s="253"/>
      <c r="N209" s="254"/>
      <c r="O209" s="254"/>
      <c r="P209" s="254"/>
      <c r="Q209" s="254"/>
      <c r="R209" s="254"/>
      <c r="S209" s="254"/>
      <c r="T209" s="25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6" t="s">
        <v>154</v>
      </c>
      <c r="AU209" s="256" t="s">
        <v>83</v>
      </c>
      <c r="AV209" s="14" t="s">
        <v>83</v>
      </c>
      <c r="AW209" s="14" t="s">
        <v>4</v>
      </c>
      <c r="AX209" s="14" t="s">
        <v>81</v>
      </c>
      <c r="AY209" s="256" t="s">
        <v>139</v>
      </c>
    </row>
    <row r="210" s="2" customFormat="1" ht="24.15" customHeight="1">
      <c r="A210" s="38"/>
      <c r="B210" s="39"/>
      <c r="C210" s="218" t="s">
        <v>305</v>
      </c>
      <c r="D210" s="218" t="s">
        <v>144</v>
      </c>
      <c r="E210" s="219" t="s">
        <v>802</v>
      </c>
      <c r="F210" s="220" t="s">
        <v>803</v>
      </c>
      <c r="G210" s="221" t="s">
        <v>249</v>
      </c>
      <c r="H210" s="222">
        <v>26.812999999999999</v>
      </c>
      <c r="I210" s="223"/>
      <c r="J210" s="224">
        <f>ROUND(I210*H210,2)</f>
        <v>0</v>
      </c>
      <c r="K210" s="220" t="s">
        <v>148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149</v>
      </c>
      <c r="AT210" s="229" t="s">
        <v>144</v>
      </c>
      <c r="AU210" s="229" t="s">
        <v>83</v>
      </c>
      <c r="AY210" s="17" t="s">
        <v>139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149</v>
      </c>
      <c r="BM210" s="229" t="s">
        <v>804</v>
      </c>
    </row>
    <row r="211" s="2" customFormat="1">
      <c r="A211" s="38"/>
      <c r="B211" s="39"/>
      <c r="C211" s="40"/>
      <c r="D211" s="231" t="s">
        <v>152</v>
      </c>
      <c r="E211" s="40"/>
      <c r="F211" s="232" t="s">
        <v>805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152</v>
      </c>
      <c r="AU211" s="17" t="s">
        <v>83</v>
      </c>
    </row>
    <row r="212" s="2" customFormat="1" ht="24.15" customHeight="1">
      <c r="A212" s="38"/>
      <c r="B212" s="39"/>
      <c r="C212" s="218" t="s">
        <v>312</v>
      </c>
      <c r="D212" s="218" t="s">
        <v>144</v>
      </c>
      <c r="E212" s="219" t="s">
        <v>806</v>
      </c>
      <c r="F212" s="220" t="s">
        <v>807</v>
      </c>
      <c r="G212" s="221" t="s">
        <v>249</v>
      </c>
      <c r="H212" s="222">
        <v>26.812999999999999</v>
      </c>
      <c r="I212" s="223"/>
      <c r="J212" s="224">
        <f>ROUND(I212*H212,2)</f>
        <v>0</v>
      </c>
      <c r="K212" s="220" t="s">
        <v>148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149</v>
      </c>
      <c r="AT212" s="229" t="s">
        <v>144</v>
      </c>
      <c r="AU212" s="229" t="s">
        <v>83</v>
      </c>
      <c r="AY212" s="17" t="s">
        <v>139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149</v>
      </c>
      <c r="BM212" s="229" t="s">
        <v>808</v>
      </c>
    </row>
    <row r="213" s="2" customFormat="1">
      <c r="A213" s="38"/>
      <c r="B213" s="39"/>
      <c r="C213" s="40"/>
      <c r="D213" s="231" t="s">
        <v>152</v>
      </c>
      <c r="E213" s="40"/>
      <c r="F213" s="232" t="s">
        <v>809</v>
      </c>
      <c r="G213" s="40"/>
      <c r="H213" s="40"/>
      <c r="I213" s="233"/>
      <c r="J213" s="40"/>
      <c r="K213" s="40"/>
      <c r="L213" s="44"/>
      <c r="M213" s="282"/>
      <c r="N213" s="283"/>
      <c r="O213" s="284"/>
      <c r="P213" s="284"/>
      <c r="Q213" s="284"/>
      <c r="R213" s="284"/>
      <c r="S213" s="284"/>
      <c r="T213" s="285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152</v>
      </c>
      <c r="AU213" s="17" t="s">
        <v>83</v>
      </c>
    </row>
    <row r="214" s="2" customFormat="1" ht="6.96" customHeight="1">
      <c r="A214" s="38"/>
      <c r="B214" s="66"/>
      <c r="C214" s="67"/>
      <c r="D214" s="67"/>
      <c r="E214" s="67"/>
      <c r="F214" s="67"/>
      <c r="G214" s="67"/>
      <c r="H214" s="67"/>
      <c r="I214" s="67"/>
      <c r="J214" s="67"/>
      <c r="K214" s="67"/>
      <c r="L214" s="44"/>
      <c r="M214" s="38"/>
      <c r="O214" s="38"/>
      <c r="P214" s="38"/>
      <c r="Q214" s="38"/>
      <c r="R214" s="38"/>
      <c r="S214" s="38"/>
      <c r="T214" s="38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</row>
  </sheetData>
  <sheetProtection sheet="1" autoFilter="0" formatColumns="0" formatRows="0" objects="1" scenarios="1" spinCount="100000" saltValue="gjXjW0QK5ukDNp84sqRRkOPy8cdaDL9AngqJGqNkaC7UetR8+SGi3E3hQ+Ff8N1YJOcq2oMNJgmfCTCAVVK/cA==" hashValue="SZ4EeGLnESs1C+uD0ilGUWEqBdPSryIYCs7QQQyJu0zCSAsduwetArgnPvOHwh0M5v6gkNFITVH77VFTZz7MJg==" algorithmName="SHA-512" password="CC35"/>
  <autoFilter ref="C118:K21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Studenec VB - oprava střechy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810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ROUND((SUM(BE123:BE220)),  2)</f>
        <v>0</v>
      </c>
      <c r="G33" s="38"/>
      <c r="H33" s="38"/>
      <c r="I33" s="155">
        <v>0.20999999999999999</v>
      </c>
      <c r="J33" s="154">
        <f>ROUND(((SUM(BE123:BE220))*I33),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ROUND((SUM(BF123:BF220)),  2)</f>
        <v>0</v>
      </c>
      <c r="G34" s="38"/>
      <c r="H34" s="38"/>
      <c r="I34" s="155">
        <v>0.14999999999999999</v>
      </c>
      <c r="J34" s="154">
        <f>ROUND(((SUM(BF123:BF220))*I34),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ROUND((SUM(BG123:BG220)),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ROUND((SUM(BH123:BH220)),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ROUND((SUM(BI123:BI220)),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Studenec VB - oprava střechy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811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108</v>
      </c>
      <c r="E99" s="188"/>
      <c r="F99" s="188"/>
      <c r="G99" s="188"/>
      <c r="H99" s="188"/>
      <c r="I99" s="188"/>
      <c r="J99" s="189">
        <f>J137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812</v>
      </c>
      <c r="E100" s="188"/>
      <c r="F100" s="188"/>
      <c r="G100" s="188"/>
      <c r="H100" s="188"/>
      <c r="I100" s="188"/>
      <c r="J100" s="189">
        <f>J147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813</v>
      </c>
      <c r="E101" s="182"/>
      <c r="F101" s="182"/>
      <c r="G101" s="182"/>
      <c r="H101" s="182"/>
      <c r="I101" s="182"/>
      <c r="J101" s="183">
        <f>J152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814</v>
      </c>
      <c r="E102" s="188"/>
      <c r="F102" s="188"/>
      <c r="G102" s="188"/>
      <c r="H102" s="188"/>
      <c r="I102" s="188"/>
      <c r="J102" s="189">
        <f>J153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815</v>
      </c>
      <c r="E103" s="188"/>
      <c r="F103" s="188"/>
      <c r="G103" s="188"/>
      <c r="H103" s="188"/>
      <c r="I103" s="188"/>
      <c r="J103" s="189">
        <f>J162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125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Studenec VB - oprava střechy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97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03 - Elektroinstalace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 xml:space="preserve"> </v>
      </c>
      <c r="G117" s="40"/>
      <c r="H117" s="40"/>
      <c r="I117" s="32" t="s">
        <v>22</v>
      </c>
      <c r="J117" s="79" t="str">
        <f>IF(J12="","",J12)</f>
        <v>22. 10. 2020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 </v>
      </c>
      <c r="G119" s="40"/>
      <c r="H119" s="40"/>
      <c r="I119" s="32" t="s">
        <v>29</v>
      </c>
      <c r="J119" s="36" t="str">
        <f>E21</f>
        <v xml:space="preserve">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27</v>
      </c>
      <c r="D120" s="40"/>
      <c r="E120" s="40"/>
      <c r="F120" s="27" t="str">
        <f>IF(E18="","",E18)</f>
        <v>Vyplň údaj</v>
      </c>
      <c r="G120" s="40"/>
      <c r="H120" s="40"/>
      <c r="I120" s="32" t="s">
        <v>31</v>
      </c>
      <c r="J120" s="36" t="str">
        <f>E24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126</v>
      </c>
      <c r="D122" s="194" t="s">
        <v>58</v>
      </c>
      <c r="E122" s="194" t="s">
        <v>54</v>
      </c>
      <c r="F122" s="194" t="s">
        <v>55</v>
      </c>
      <c r="G122" s="194" t="s">
        <v>127</v>
      </c>
      <c r="H122" s="194" t="s">
        <v>128</v>
      </c>
      <c r="I122" s="194" t="s">
        <v>129</v>
      </c>
      <c r="J122" s="194" t="s">
        <v>101</v>
      </c>
      <c r="K122" s="195" t="s">
        <v>130</v>
      </c>
      <c r="L122" s="196"/>
      <c r="M122" s="100" t="s">
        <v>1</v>
      </c>
      <c r="N122" s="101" t="s">
        <v>37</v>
      </c>
      <c r="O122" s="101" t="s">
        <v>131</v>
      </c>
      <c r="P122" s="101" t="s">
        <v>132</v>
      </c>
      <c r="Q122" s="101" t="s">
        <v>133</v>
      </c>
      <c r="R122" s="101" t="s">
        <v>134</v>
      </c>
      <c r="S122" s="101" t="s">
        <v>135</v>
      </c>
      <c r="T122" s="102" t="s">
        <v>136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137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P124+P152</f>
        <v>0</v>
      </c>
      <c r="Q123" s="104"/>
      <c r="R123" s="199">
        <f>R124+R152</f>
        <v>0.31120000000000003</v>
      </c>
      <c r="S123" s="104"/>
      <c r="T123" s="200">
        <f>T124+T152</f>
        <v>5.3970000000000002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72</v>
      </c>
      <c r="AU123" s="17" t="s">
        <v>103</v>
      </c>
      <c r="BK123" s="201">
        <f>BK124+BK152</f>
        <v>0</v>
      </c>
    </row>
    <row r="124" s="12" customFormat="1" ht="25.92" customHeight="1">
      <c r="A124" s="12"/>
      <c r="B124" s="202"/>
      <c r="C124" s="203"/>
      <c r="D124" s="204" t="s">
        <v>72</v>
      </c>
      <c r="E124" s="205" t="s">
        <v>138</v>
      </c>
      <c r="F124" s="205" t="s">
        <v>138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P125+P137+P147</f>
        <v>0</v>
      </c>
      <c r="Q124" s="210"/>
      <c r="R124" s="211">
        <f>R125+R137+R147</f>
        <v>0.14999999999999999</v>
      </c>
      <c r="S124" s="210"/>
      <c r="T124" s="212">
        <f>T125+T137+T147</f>
        <v>5.3970000000000002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81</v>
      </c>
      <c r="AT124" s="214" t="s">
        <v>72</v>
      </c>
      <c r="AU124" s="214" t="s">
        <v>73</v>
      </c>
      <c r="AY124" s="213" t="s">
        <v>139</v>
      </c>
      <c r="BK124" s="215">
        <f>BK125+BK137+BK147</f>
        <v>0</v>
      </c>
    </row>
    <row r="125" s="12" customFormat="1" ht="22.8" customHeight="1">
      <c r="A125" s="12"/>
      <c r="B125" s="202"/>
      <c r="C125" s="203"/>
      <c r="D125" s="204" t="s">
        <v>72</v>
      </c>
      <c r="E125" s="216" t="s">
        <v>81</v>
      </c>
      <c r="F125" s="216" t="s">
        <v>816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SUM(P126:P136)</f>
        <v>0</v>
      </c>
      <c r="Q125" s="210"/>
      <c r="R125" s="211">
        <f>SUM(R126:R136)</f>
        <v>0</v>
      </c>
      <c r="S125" s="210"/>
      <c r="T125" s="212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81</v>
      </c>
      <c r="AT125" s="214" t="s">
        <v>72</v>
      </c>
      <c r="AU125" s="214" t="s">
        <v>81</v>
      </c>
      <c r="AY125" s="213" t="s">
        <v>139</v>
      </c>
      <c r="BK125" s="215">
        <f>SUM(BK126:BK136)</f>
        <v>0</v>
      </c>
    </row>
    <row r="126" s="2" customFormat="1" ht="24.15" customHeight="1">
      <c r="A126" s="38"/>
      <c r="B126" s="39"/>
      <c r="C126" s="218" t="s">
        <v>81</v>
      </c>
      <c r="D126" s="218" t="s">
        <v>144</v>
      </c>
      <c r="E126" s="219" t="s">
        <v>817</v>
      </c>
      <c r="F126" s="220" t="s">
        <v>818</v>
      </c>
      <c r="G126" s="221" t="s">
        <v>334</v>
      </c>
      <c r="H126" s="222">
        <v>15.898</v>
      </c>
      <c r="I126" s="223"/>
      <c r="J126" s="224">
        <f>ROUND(I126*H126,2)</f>
        <v>0</v>
      </c>
      <c r="K126" s="220" t="s">
        <v>148</v>
      </c>
      <c r="L126" s="44"/>
      <c r="M126" s="225" t="s">
        <v>1</v>
      </c>
      <c r="N126" s="226" t="s">
        <v>38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149</v>
      </c>
      <c r="AT126" s="229" t="s">
        <v>144</v>
      </c>
      <c r="AU126" s="229" t="s">
        <v>83</v>
      </c>
      <c r="AY126" s="17" t="s">
        <v>139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81</v>
      </c>
      <c r="BK126" s="230">
        <f>ROUND(I126*H126,2)</f>
        <v>0</v>
      </c>
      <c r="BL126" s="17" t="s">
        <v>149</v>
      </c>
      <c r="BM126" s="229" t="s">
        <v>819</v>
      </c>
    </row>
    <row r="127" s="2" customFormat="1">
      <c r="A127" s="38"/>
      <c r="B127" s="39"/>
      <c r="C127" s="40"/>
      <c r="D127" s="231" t="s">
        <v>152</v>
      </c>
      <c r="E127" s="40"/>
      <c r="F127" s="232" t="s">
        <v>820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152</v>
      </c>
      <c r="AU127" s="17" t="s">
        <v>83</v>
      </c>
    </row>
    <row r="128" s="13" customFormat="1">
      <c r="A128" s="13"/>
      <c r="B128" s="236"/>
      <c r="C128" s="237"/>
      <c r="D128" s="231" t="s">
        <v>154</v>
      </c>
      <c r="E128" s="238" t="s">
        <v>1</v>
      </c>
      <c r="F128" s="239" t="s">
        <v>821</v>
      </c>
      <c r="G128" s="237"/>
      <c r="H128" s="238" t="s">
        <v>1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154</v>
      </c>
      <c r="AU128" s="245" t="s">
        <v>83</v>
      </c>
      <c r="AV128" s="13" t="s">
        <v>81</v>
      </c>
      <c r="AW128" s="13" t="s">
        <v>30</v>
      </c>
      <c r="AX128" s="13" t="s">
        <v>73</v>
      </c>
      <c r="AY128" s="245" t="s">
        <v>139</v>
      </c>
    </row>
    <row r="129" s="14" customFormat="1">
      <c r="A129" s="14"/>
      <c r="B129" s="246"/>
      <c r="C129" s="247"/>
      <c r="D129" s="231" t="s">
        <v>154</v>
      </c>
      <c r="E129" s="248" t="s">
        <v>1</v>
      </c>
      <c r="F129" s="249" t="s">
        <v>822</v>
      </c>
      <c r="G129" s="247"/>
      <c r="H129" s="250">
        <v>15.898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154</v>
      </c>
      <c r="AU129" s="256" t="s">
        <v>83</v>
      </c>
      <c r="AV129" s="14" t="s">
        <v>83</v>
      </c>
      <c r="AW129" s="14" t="s">
        <v>30</v>
      </c>
      <c r="AX129" s="14" t="s">
        <v>81</v>
      </c>
      <c r="AY129" s="256" t="s">
        <v>139</v>
      </c>
    </row>
    <row r="130" s="2" customFormat="1" ht="24.15" customHeight="1">
      <c r="A130" s="38"/>
      <c r="B130" s="39"/>
      <c r="C130" s="218" t="s">
        <v>83</v>
      </c>
      <c r="D130" s="218" t="s">
        <v>144</v>
      </c>
      <c r="E130" s="219" t="s">
        <v>823</v>
      </c>
      <c r="F130" s="220" t="s">
        <v>824</v>
      </c>
      <c r="G130" s="221" t="s">
        <v>334</v>
      </c>
      <c r="H130" s="222">
        <v>3.9740000000000002</v>
      </c>
      <c r="I130" s="223"/>
      <c r="J130" s="224">
        <f>ROUND(I130*H130,2)</f>
        <v>0</v>
      </c>
      <c r="K130" s="220" t="s">
        <v>148</v>
      </c>
      <c r="L130" s="44"/>
      <c r="M130" s="225" t="s">
        <v>1</v>
      </c>
      <c r="N130" s="226" t="s">
        <v>38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149</v>
      </c>
      <c r="AT130" s="229" t="s">
        <v>144</v>
      </c>
      <c r="AU130" s="229" t="s">
        <v>83</v>
      </c>
      <c r="AY130" s="17" t="s">
        <v>139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81</v>
      </c>
      <c r="BK130" s="230">
        <f>ROUND(I130*H130,2)</f>
        <v>0</v>
      </c>
      <c r="BL130" s="17" t="s">
        <v>149</v>
      </c>
      <c r="BM130" s="229" t="s">
        <v>825</v>
      </c>
    </row>
    <row r="131" s="2" customFormat="1">
      <c r="A131" s="38"/>
      <c r="B131" s="39"/>
      <c r="C131" s="40"/>
      <c r="D131" s="231" t="s">
        <v>152</v>
      </c>
      <c r="E131" s="40"/>
      <c r="F131" s="232" t="s">
        <v>826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152</v>
      </c>
      <c r="AU131" s="17" t="s">
        <v>83</v>
      </c>
    </row>
    <row r="132" s="13" customFormat="1">
      <c r="A132" s="13"/>
      <c r="B132" s="236"/>
      <c r="C132" s="237"/>
      <c r="D132" s="231" t="s">
        <v>154</v>
      </c>
      <c r="E132" s="238" t="s">
        <v>1</v>
      </c>
      <c r="F132" s="239" t="s">
        <v>821</v>
      </c>
      <c r="G132" s="237"/>
      <c r="H132" s="238" t="s">
        <v>1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154</v>
      </c>
      <c r="AU132" s="245" t="s">
        <v>83</v>
      </c>
      <c r="AV132" s="13" t="s">
        <v>81</v>
      </c>
      <c r="AW132" s="13" t="s">
        <v>30</v>
      </c>
      <c r="AX132" s="13" t="s">
        <v>73</v>
      </c>
      <c r="AY132" s="245" t="s">
        <v>139</v>
      </c>
    </row>
    <row r="133" s="14" customFormat="1">
      <c r="A133" s="14"/>
      <c r="B133" s="246"/>
      <c r="C133" s="247"/>
      <c r="D133" s="231" t="s">
        <v>154</v>
      </c>
      <c r="E133" s="248" t="s">
        <v>1</v>
      </c>
      <c r="F133" s="249" t="s">
        <v>827</v>
      </c>
      <c r="G133" s="247"/>
      <c r="H133" s="250">
        <v>3.9740000000000002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154</v>
      </c>
      <c r="AU133" s="256" t="s">
        <v>83</v>
      </c>
      <c r="AV133" s="14" t="s">
        <v>83</v>
      </c>
      <c r="AW133" s="14" t="s">
        <v>30</v>
      </c>
      <c r="AX133" s="14" t="s">
        <v>81</v>
      </c>
      <c r="AY133" s="256" t="s">
        <v>139</v>
      </c>
    </row>
    <row r="134" s="2" customFormat="1" ht="24.15" customHeight="1">
      <c r="A134" s="38"/>
      <c r="B134" s="39"/>
      <c r="C134" s="218" t="s">
        <v>150</v>
      </c>
      <c r="D134" s="218" t="s">
        <v>144</v>
      </c>
      <c r="E134" s="219" t="s">
        <v>828</v>
      </c>
      <c r="F134" s="220" t="s">
        <v>829</v>
      </c>
      <c r="G134" s="221" t="s">
        <v>334</v>
      </c>
      <c r="H134" s="222">
        <v>19.800000000000001</v>
      </c>
      <c r="I134" s="223"/>
      <c r="J134" s="224">
        <f>ROUND(I134*H134,2)</f>
        <v>0</v>
      </c>
      <c r="K134" s="220" t="s">
        <v>148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149</v>
      </c>
      <c r="AT134" s="229" t="s">
        <v>144</v>
      </c>
      <c r="AU134" s="229" t="s">
        <v>83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149</v>
      </c>
      <c r="BM134" s="229" t="s">
        <v>830</v>
      </c>
    </row>
    <row r="135" s="2" customFormat="1">
      <c r="A135" s="38"/>
      <c r="B135" s="39"/>
      <c r="C135" s="40"/>
      <c r="D135" s="231" t="s">
        <v>152</v>
      </c>
      <c r="E135" s="40"/>
      <c r="F135" s="232" t="s">
        <v>831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152</v>
      </c>
      <c r="AU135" s="17" t="s">
        <v>83</v>
      </c>
    </row>
    <row r="136" s="14" customFormat="1">
      <c r="A136" s="14"/>
      <c r="B136" s="246"/>
      <c r="C136" s="247"/>
      <c r="D136" s="231" t="s">
        <v>154</v>
      </c>
      <c r="E136" s="248" t="s">
        <v>1</v>
      </c>
      <c r="F136" s="249" t="s">
        <v>832</v>
      </c>
      <c r="G136" s="247"/>
      <c r="H136" s="250">
        <v>19.800000000000001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154</v>
      </c>
      <c r="AU136" s="256" t="s">
        <v>83</v>
      </c>
      <c r="AV136" s="14" t="s">
        <v>83</v>
      </c>
      <c r="AW136" s="14" t="s">
        <v>30</v>
      </c>
      <c r="AX136" s="14" t="s">
        <v>81</v>
      </c>
      <c r="AY136" s="256" t="s">
        <v>139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204</v>
      </c>
      <c r="F137" s="216" t="s">
        <v>205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SUM(P138:P146)</f>
        <v>0</v>
      </c>
      <c r="Q137" s="210"/>
      <c r="R137" s="211">
        <f>SUM(R138:R146)</f>
        <v>0.14999999999999999</v>
      </c>
      <c r="S137" s="210"/>
      <c r="T137" s="212">
        <f>SUM(T138:T146)</f>
        <v>5.3970000000000002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81</v>
      </c>
      <c r="AT137" s="214" t="s">
        <v>72</v>
      </c>
      <c r="AU137" s="214" t="s">
        <v>81</v>
      </c>
      <c r="AY137" s="213" t="s">
        <v>139</v>
      </c>
      <c r="BK137" s="215">
        <f>SUM(BK138:BK146)</f>
        <v>0</v>
      </c>
    </row>
    <row r="138" s="2" customFormat="1" ht="24.15" customHeight="1">
      <c r="A138" s="38"/>
      <c r="B138" s="39"/>
      <c r="C138" s="218" t="s">
        <v>149</v>
      </c>
      <c r="D138" s="218" t="s">
        <v>144</v>
      </c>
      <c r="E138" s="219" t="s">
        <v>833</v>
      </c>
      <c r="F138" s="220" t="s">
        <v>834</v>
      </c>
      <c r="G138" s="221" t="s">
        <v>326</v>
      </c>
      <c r="H138" s="222">
        <v>85</v>
      </c>
      <c r="I138" s="223"/>
      <c r="J138" s="224">
        <f>ROUND(I138*H138,2)</f>
        <v>0</v>
      </c>
      <c r="K138" s="220" t="s">
        <v>148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0.014999999999999999</v>
      </c>
      <c r="T138" s="228">
        <f>S138*H138</f>
        <v>1.2749999999999999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149</v>
      </c>
      <c r="AT138" s="229" t="s">
        <v>144</v>
      </c>
      <c r="AU138" s="229" t="s">
        <v>83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149</v>
      </c>
      <c r="BM138" s="229" t="s">
        <v>835</v>
      </c>
    </row>
    <row r="139" s="2" customFormat="1">
      <c r="A139" s="38"/>
      <c r="B139" s="39"/>
      <c r="C139" s="40"/>
      <c r="D139" s="231" t="s">
        <v>152</v>
      </c>
      <c r="E139" s="40"/>
      <c r="F139" s="232" t="s">
        <v>836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152</v>
      </c>
      <c r="AU139" s="17" t="s">
        <v>83</v>
      </c>
    </row>
    <row r="140" s="14" customFormat="1">
      <c r="A140" s="14"/>
      <c r="B140" s="246"/>
      <c r="C140" s="247"/>
      <c r="D140" s="231" t="s">
        <v>154</v>
      </c>
      <c r="E140" s="248" t="s">
        <v>1</v>
      </c>
      <c r="F140" s="249" t="s">
        <v>837</v>
      </c>
      <c r="G140" s="247"/>
      <c r="H140" s="250">
        <v>85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154</v>
      </c>
      <c r="AU140" s="256" t="s">
        <v>83</v>
      </c>
      <c r="AV140" s="14" t="s">
        <v>83</v>
      </c>
      <c r="AW140" s="14" t="s">
        <v>30</v>
      </c>
      <c r="AX140" s="14" t="s">
        <v>81</v>
      </c>
      <c r="AY140" s="256" t="s">
        <v>139</v>
      </c>
    </row>
    <row r="141" s="2" customFormat="1" ht="24.15" customHeight="1">
      <c r="A141" s="38"/>
      <c r="B141" s="39"/>
      <c r="C141" s="218" t="s">
        <v>179</v>
      </c>
      <c r="D141" s="218" t="s">
        <v>144</v>
      </c>
      <c r="E141" s="219" t="s">
        <v>838</v>
      </c>
      <c r="F141" s="220" t="s">
        <v>839</v>
      </c>
      <c r="G141" s="221" t="s">
        <v>172</v>
      </c>
      <c r="H141" s="222">
        <v>229</v>
      </c>
      <c r="I141" s="223"/>
      <c r="J141" s="224">
        <f>ROUND(I141*H141,2)</f>
        <v>0</v>
      </c>
      <c r="K141" s="220" t="s">
        <v>148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0.017999999999999999</v>
      </c>
      <c r="T141" s="228">
        <f>S141*H141</f>
        <v>4.1219999999999999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149</v>
      </c>
      <c r="AT141" s="229" t="s">
        <v>144</v>
      </c>
      <c r="AU141" s="229" t="s">
        <v>83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149</v>
      </c>
      <c r="BM141" s="229" t="s">
        <v>840</v>
      </c>
    </row>
    <row r="142" s="2" customFormat="1">
      <c r="A142" s="38"/>
      <c r="B142" s="39"/>
      <c r="C142" s="40"/>
      <c r="D142" s="231" t="s">
        <v>152</v>
      </c>
      <c r="E142" s="40"/>
      <c r="F142" s="232" t="s">
        <v>841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83</v>
      </c>
    </row>
    <row r="143" s="14" customFormat="1">
      <c r="A143" s="14"/>
      <c r="B143" s="246"/>
      <c r="C143" s="247"/>
      <c r="D143" s="231" t="s">
        <v>154</v>
      </c>
      <c r="E143" s="248" t="s">
        <v>1</v>
      </c>
      <c r="F143" s="249" t="s">
        <v>842</v>
      </c>
      <c r="G143" s="247"/>
      <c r="H143" s="250">
        <v>229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154</v>
      </c>
      <c r="AU143" s="256" t="s">
        <v>83</v>
      </c>
      <c r="AV143" s="14" t="s">
        <v>83</v>
      </c>
      <c r="AW143" s="14" t="s">
        <v>30</v>
      </c>
      <c r="AX143" s="14" t="s">
        <v>81</v>
      </c>
      <c r="AY143" s="256" t="s">
        <v>139</v>
      </c>
    </row>
    <row r="144" s="2" customFormat="1" ht="14.4" customHeight="1">
      <c r="A144" s="38"/>
      <c r="B144" s="39"/>
      <c r="C144" s="268" t="s">
        <v>140</v>
      </c>
      <c r="D144" s="268" t="s">
        <v>185</v>
      </c>
      <c r="E144" s="269" t="s">
        <v>843</v>
      </c>
      <c r="F144" s="270" t="s">
        <v>844</v>
      </c>
      <c r="G144" s="271" t="s">
        <v>249</v>
      </c>
      <c r="H144" s="272">
        <v>0.14999999999999999</v>
      </c>
      <c r="I144" s="273"/>
      <c r="J144" s="274">
        <f>ROUND(I144*H144,2)</f>
        <v>0</v>
      </c>
      <c r="K144" s="270" t="s">
        <v>148</v>
      </c>
      <c r="L144" s="275"/>
      <c r="M144" s="276" t="s">
        <v>1</v>
      </c>
      <c r="N144" s="277" t="s">
        <v>38</v>
      </c>
      <c r="O144" s="91"/>
      <c r="P144" s="227">
        <f>O144*H144</f>
        <v>0</v>
      </c>
      <c r="Q144" s="227">
        <v>1</v>
      </c>
      <c r="R144" s="227">
        <f>Q144*H144</f>
        <v>0.14999999999999999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188</v>
      </c>
      <c r="AT144" s="229" t="s">
        <v>185</v>
      </c>
      <c r="AU144" s="229" t="s">
        <v>83</v>
      </c>
      <c r="AY144" s="17" t="s">
        <v>139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81</v>
      </c>
      <c r="BK144" s="230">
        <f>ROUND(I144*H144,2)</f>
        <v>0</v>
      </c>
      <c r="BL144" s="17" t="s">
        <v>149</v>
      </c>
      <c r="BM144" s="229" t="s">
        <v>845</v>
      </c>
    </row>
    <row r="145" s="2" customFormat="1">
      <c r="A145" s="38"/>
      <c r="B145" s="39"/>
      <c r="C145" s="40"/>
      <c r="D145" s="231" t="s">
        <v>152</v>
      </c>
      <c r="E145" s="40"/>
      <c r="F145" s="232" t="s">
        <v>844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152</v>
      </c>
      <c r="AU145" s="17" t="s">
        <v>83</v>
      </c>
    </row>
    <row r="146" s="14" customFormat="1">
      <c r="A146" s="14"/>
      <c r="B146" s="246"/>
      <c r="C146" s="247"/>
      <c r="D146" s="231" t="s">
        <v>154</v>
      </c>
      <c r="E146" s="248" t="s">
        <v>1</v>
      </c>
      <c r="F146" s="249" t="s">
        <v>846</v>
      </c>
      <c r="G146" s="247"/>
      <c r="H146" s="250">
        <v>0.14999999999999999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154</v>
      </c>
      <c r="AU146" s="256" t="s">
        <v>83</v>
      </c>
      <c r="AV146" s="14" t="s">
        <v>83</v>
      </c>
      <c r="AW146" s="14" t="s">
        <v>30</v>
      </c>
      <c r="AX146" s="14" t="s">
        <v>81</v>
      </c>
      <c r="AY146" s="256" t="s">
        <v>139</v>
      </c>
    </row>
    <row r="147" s="12" customFormat="1" ht="22.8" customHeight="1">
      <c r="A147" s="12"/>
      <c r="B147" s="202"/>
      <c r="C147" s="203"/>
      <c r="D147" s="204" t="s">
        <v>72</v>
      </c>
      <c r="E147" s="216" t="s">
        <v>847</v>
      </c>
      <c r="F147" s="216" t="s">
        <v>848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SUM(P148:P151)</f>
        <v>0</v>
      </c>
      <c r="Q147" s="210"/>
      <c r="R147" s="211">
        <f>SUM(R148:R151)</f>
        <v>0</v>
      </c>
      <c r="S147" s="210"/>
      <c r="T147" s="212">
        <f>SUM(T148:T151)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81</v>
      </c>
      <c r="AT147" s="214" t="s">
        <v>72</v>
      </c>
      <c r="AU147" s="214" t="s">
        <v>81</v>
      </c>
      <c r="AY147" s="213" t="s">
        <v>139</v>
      </c>
      <c r="BK147" s="215">
        <f>SUM(BK148:BK151)</f>
        <v>0</v>
      </c>
    </row>
    <row r="148" s="2" customFormat="1" ht="24.15" customHeight="1">
      <c r="A148" s="38"/>
      <c r="B148" s="39"/>
      <c r="C148" s="218" t="s">
        <v>192</v>
      </c>
      <c r="D148" s="218" t="s">
        <v>144</v>
      </c>
      <c r="E148" s="219" t="s">
        <v>849</v>
      </c>
      <c r="F148" s="220" t="s">
        <v>850</v>
      </c>
      <c r="G148" s="221" t="s">
        <v>851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38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149</v>
      </c>
      <c r="AT148" s="229" t="s">
        <v>144</v>
      </c>
      <c r="AU148" s="229" t="s">
        <v>83</v>
      </c>
      <c r="AY148" s="17" t="s">
        <v>139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81</v>
      </c>
      <c r="BK148" s="230">
        <f>ROUND(I148*H148,2)</f>
        <v>0</v>
      </c>
      <c r="BL148" s="17" t="s">
        <v>149</v>
      </c>
      <c r="BM148" s="229" t="s">
        <v>852</v>
      </c>
    </row>
    <row r="149" s="14" customFormat="1">
      <c r="A149" s="14"/>
      <c r="B149" s="246"/>
      <c r="C149" s="247"/>
      <c r="D149" s="231" t="s">
        <v>154</v>
      </c>
      <c r="E149" s="248" t="s">
        <v>1</v>
      </c>
      <c r="F149" s="249" t="s">
        <v>853</v>
      </c>
      <c r="G149" s="247"/>
      <c r="H149" s="250">
        <v>1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154</v>
      </c>
      <c r="AU149" s="256" t="s">
        <v>83</v>
      </c>
      <c r="AV149" s="14" t="s">
        <v>83</v>
      </c>
      <c r="AW149" s="14" t="s">
        <v>30</v>
      </c>
      <c r="AX149" s="14" t="s">
        <v>81</v>
      </c>
      <c r="AY149" s="256" t="s">
        <v>139</v>
      </c>
    </row>
    <row r="150" s="2" customFormat="1" ht="24.15" customHeight="1">
      <c r="A150" s="38"/>
      <c r="B150" s="39"/>
      <c r="C150" s="218" t="s">
        <v>188</v>
      </c>
      <c r="D150" s="218" t="s">
        <v>144</v>
      </c>
      <c r="E150" s="219" t="s">
        <v>854</v>
      </c>
      <c r="F150" s="220" t="s">
        <v>855</v>
      </c>
      <c r="G150" s="221" t="s">
        <v>851</v>
      </c>
      <c r="H150" s="222">
        <v>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38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149</v>
      </c>
      <c r="AT150" s="229" t="s">
        <v>144</v>
      </c>
      <c r="AU150" s="229" t="s">
        <v>83</v>
      </c>
      <c r="AY150" s="17" t="s">
        <v>139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81</v>
      </c>
      <c r="BK150" s="230">
        <f>ROUND(I150*H150,2)</f>
        <v>0</v>
      </c>
      <c r="BL150" s="17" t="s">
        <v>149</v>
      </c>
      <c r="BM150" s="229" t="s">
        <v>856</v>
      </c>
    </row>
    <row r="151" s="14" customFormat="1">
      <c r="A151" s="14"/>
      <c r="B151" s="246"/>
      <c r="C151" s="247"/>
      <c r="D151" s="231" t="s">
        <v>154</v>
      </c>
      <c r="E151" s="248" t="s">
        <v>1</v>
      </c>
      <c r="F151" s="249" t="s">
        <v>857</v>
      </c>
      <c r="G151" s="247"/>
      <c r="H151" s="250">
        <v>1</v>
      </c>
      <c r="I151" s="251"/>
      <c r="J151" s="247"/>
      <c r="K151" s="247"/>
      <c r="L151" s="252"/>
      <c r="M151" s="253"/>
      <c r="N151" s="254"/>
      <c r="O151" s="254"/>
      <c r="P151" s="254"/>
      <c r="Q151" s="254"/>
      <c r="R151" s="254"/>
      <c r="S151" s="254"/>
      <c r="T151" s="25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6" t="s">
        <v>154</v>
      </c>
      <c r="AU151" s="256" t="s">
        <v>83</v>
      </c>
      <c r="AV151" s="14" t="s">
        <v>83</v>
      </c>
      <c r="AW151" s="14" t="s">
        <v>30</v>
      </c>
      <c r="AX151" s="14" t="s">
        <v>81</v>
      </c>
      <c r="AY151" s="256" t="s">
        <v>139</v>
      </c>
    </row>
    <row r="152" s="12" customFormat="1" ht="25.92" customHeight="1">
      <c r="A152" s="12"/>
      <c r="B152" s="202"/>
      <c r="C152" s="203"/>
      <c r="D152" s="204" t="s">
        <v>72</v>
      </c>
      <c r="E152" s="205" t="s">
        <v>252</v>
      </c>
      <c r="F152" s="205" t="s">
        <v>858</v>
      </c>
      <c r="G152" s="203"/>
      <c r="H152" s="203"/>
      <c r="I152" s="206"/>
      <c r="J152" s="207">
        <f>BK152</f>
        <v>0</v>
      </c>
      <c r="K152" s="203"/>
      <c r="L152" s="208"/>
      <c r="M152" s="209"/>
      <c r="N152" s="210"/>
      <c r="O152" s="210"/>
      <c r="P152" s="211">
        <f>P153+P162</f>
        <v>0</v>
      </c>
      <c r="Q152" s="210"/>
      <c r="R152" s="211">
        <f>R153+R162</f>
        <v>0.16120000000000001</v>
      </c>
      <c r="S152" s="210"/>
      <c r="T152" s="212">
        <f>T153+T162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83</v>
      </c>
      <c r="AT152" s="214" t="s">
        <v>72</v>
      </c>
      <c r="AU152" s="214" t="s">
        <v>73</v>
      </c>
      <c r="AY152" s="213" t="s">
        <v>139</v>
      </c>
      <c r="BK152" s="215">
        <f>BK153+BK162</f>
        <v>0</v>
      </c>
    </row>
    <row r="153" s="12" customFormat="1" ht="22.8" customHeight="1">
      <c r="A153" s="12"/>
      <c r="B153" s="202"/>
      <c r="C153" s="203"/>
      <c r="D153" s="204" t="s">
        <v>72</v>
      </c>
      <c r="E153" s="216" t="s">
        <v>859</v>
      </c>
      <c r="F153" s="216" t="s">
        <v>860</v>
      </c>
      <c r="G153" s="203"/>
      <c r="H153" s="203"/>
      <c r="I153" s="206"/>
      <c r="J153" s="217">
        <f>BK153</f>
        <v>0</v>
      </c>
      <c r="K153" s="203"/>
      <c r="L153" s="208"/>
      <c r="M153" s="209"/>
      <c r="N153" s="210"/>
      <c r="O153" s="210"/>
      <c r="P153" s="211">
        <f>SUM(P154:P161)</f>
        <v>0</v>
      </c>
      <c r="Q153" s="210"/>
      <c r="R153" s="211">
        <f>SUM(R154:R161)</f>
        <v>0</v>
      </c>
      <c r="S153" s="210"/>
      <c r="T153" s="212">
        <f>SUM(T154:T161)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72</v>
      </c>
      <c r="AU153" s="214" t="s">
        <v>81</v>
      </c>
      <c r="AY153" s="213" t="s">
        <v>139</v>
      </c>
      <c r="BK153" s="215">
        <f>SUM(BK154:BK161)</f>
        <v>0</v>
      </c>
    </row>
    <row r="154" s="2" customFormat="1" ht="24.15" customHeight="1">
      <c r="A154" s="38"/>
      <c r="B154" s="39"/>
      <c r="C154" s="218" t="s">
        <v>204</v>
      </c>
      <c r="D154" s="218" t="s">
        <v>144</v>
      </c>
      <c r="E154" s="219" t="s">
        <v>861</v>
      </c>
      <c r="F154" s="220" t="s">
        <v>862</v>
      </c>
      <c r="G154" s="221" t="s">
        <v>326</v>
      </c>
      <c r="H154" s="222">
        <v>2</v>
      </c>
      <c r="I154" s="223"/>
      <c r="J154" s="224">
        <f>ROUND(I154*H154,2)</f>
        <v>0</v>
      </c>
      <c r="K154" s="220" t="s">
        <v>148</v>
      </c>
      <c r="L154" s="44"/>
      <c r="M154" s="225" t="s">
        <v>1</v>
      </c>
      <c r="N154" s="226" t="s">
        <v>38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255</v>
      </c>
      <c r="AT154" s="229" t="s">
        <v>144</v>
      </c>
      <c r="AU154" s="229" t="s">
        <v>83</v>
      </c>
      <c r="AY154" s="17" t="s">
        <v>139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81</v>
      </c>
      <c r="BK154" s="230">
        <f>ROUND(I154*H154,2)</f>
        <v>0</v>
      </c>
      <c r="BL154" s="17" t="s">
        <v>255</v>
      </c>
      <c r="BM154" s="229" t="s">
        <v>863</v>
      </c>
    </row>
    <row r="155" s="2" customFormat="1">
      <c r="A155" s="38"/>
      <c r="B155" s="39"/>
      <c r="C155" s="40"/>
      <c r="D155" s="231" t="s">
        <v>152</v>
      </c>
      <c r="E155" s="40"/>
      <c r="F155" s="232" t="s">
        <v>864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152</v>
      </c>
      <c r="AU155" s="17" t="s">
        <v>83</v>
      </c>
    </row>
    <row r="156" s="14" customFormat="1">
      <c r="A156" s="14"/>
      <c r="B156" s="246"/>
      <c r="C156" s="247"/>
      <c r="D156" s="231" t="s">
        <v>154</v>
      </c>
      <c r="E156" s="248" t="s">
        <v>1</v>
      </c>
      <c r="F156" s="249" t="s">
        <v>865</v>
      </c>
      <c r="G156" s="247"/>
      <c r="H156" s="250">
        <v>1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6" t="s">
        <v>154</v>
      </c>
      <c r="AU156" s="256" t="s">
        <v>83</v>
      </c>
      <c r="AV156" s="14" t="s">
        <v>83</v>
      </c>
      <c r="AW156" s="14" t="s">
        <v>30</v>
      </c>
      <c r="AX156" s="14" t="s">
        <v>73</v>
      </c>
      <c r="AY156" s="256" t="s">
        <v>139</v>
      </c>
    </row>
    <row r="157" s="14" customFormat="1">
      <c r="A157" s="14"/>
      <c r="B157" s="246"/>
      <c r="C157" s="247"/>
      <c r="D157" s="231" t="s">
        <v>154</v>
      </c>
      <c r="E157" s="248" t="s">
        <v>1</v>
      </c>
      <c r="F157" s="249" t="s">
        <v>866</v>
      </c>
      <c r="G157" s="247"/>
      <c r="H157" s="250">
        <v>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6" t="s">
        <v>154</v>
      </c>
      <c r="AU157" s="256" t="s">
        <v>83</v>
      </c>
      <c r="AV157" s="14" t="s">
        <v>83</v>
      </c>
      <c r="AW157" s="14" t="s">
        <v>30</v>
      </c>
      <c r="AX157" s="14" t="s">
        <v>73</v>
      </c>
      <c r="AY157" s="256" t="s">
        <v>139</v>
      </c>
    </row>
    <row r="158" s="15" customFormat="1">
      <c r="A158" s="15"/>
      <c r="B158" s="257"/>
      <c r="C158" s="258"/>
      <c r="D158" s="231" t="s">
        <v>154</v>
      </c>
      <c r="E158" s="259" t="s">
        <v>1</v>
      </c>
      <c r="F158" s="260" t="s">
        <v>159</v>
      </c>
      <c r="G158" s="258"/>
      <c r="H158" s="261">
        <v>2</v>
      </c>
      <c r="I158" s="262"/>
      <c r="J158" s="258"/>
      <c r="K158" s="258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154</v>
      </c>
      <c r="AU158" s="267" t="s">
        <v>83</v>
      </c>
      <c r="AV158" s="15" t="s">
        <v>149</v>
      </c>
      <c r="AW158" s="15" t="s">
        <v>30</v>
      </c>
      <c r="AX158" s="15" t="s">
        <v>81</v>
      </c>
      <c r="AY158" s="267" t="s">
        <v>139</v>
      </c>
    </row>
    <row r="159" s="2" customFormat="1" ht="24.15" customHeight="1">
      <c r="A159" s="38"/>
      <c r="B159" s="39"/>
      <c r="C159" s="218" t="s">
        <v>211</v>
      </c>
      <c r="D159" s="218" t="s">
        <v>144</v>
      </c>
      <c r="E159" s="219" t="s">
        <v>867</v>
      </c>
      <c r="F159" s="220" t="s">
        <v>868</v>
      </c>
      <c r="G159" s="221" t="s">
        <v>869</v>
      </c>
      <c r="H159" s="222">
        <v>1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38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149</v>
      </c>
      <c r="AT159" s="229" t="s">
        <v>144</v>
      </c>
      <c r="AU159" s="229" t="s">
        <v>83</v>
      </c>
      <c r="AY159" s="17" t="s">
        <v>139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81</v>
      </c>
      <c r="BK159" s="230">
        <f>ROUND(I159*H159,2)</f>
        <v>0</v>
      </c>
      <c r="BL159" s="17" t="s">
        <v>149</v>
      </c>
      <c r="BM159" s="229" t="s">
        <v>870</v>
      </c>
    </row>
    <row r="160" s="2" customFormat="1">
      <c r="A160" s="38"/>
      <c r="B160" s="39"/>
      <c r="C160" s="40"/>
      <c r="D160" s="231" t="s">
        <v>152</v>
      </c>
      <c r="E160" s="40"/>
      <c r="F160" s="232" t="s">
        <v>868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152</v>
      </c>
      <c r="AU160" s="17" t="s">
        <v>83</v>
      </c>
    </row>
    <row r="161" s="2" customFormat="1">
      <c r="A161" s="38"/>
      <c r="B161" s="39"/>
      <c r="C161" s="40"/>
      <c r="D161" s="231" t="s">
        <v>273</v>
      </c>
      <c r="E161" s="40"/>
      <c r="F161" s="278" t="s">
        <v>871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273</v>
      </c>
      <c r="AU161" s="17" t="s">
        <v>83</v>
      </c>
    </row>
    <row r="162" s="12" customFormat="1" ht="22.8" customHeight="1">
      <c r="A162" s="12"/>
      <c r="B162" s="202"/>
      <c r="C162" s="203"/>
      <c r="D162" s="204" t="s">
        <v>72</v>
      </c>
      <c r="E162" s="216" t="s">
        <v>872</v>
      </c>
      <c r="F162" s="216" t="s">
        <v>873</v>
      </c>
      <c r="G162" s="203"/>
      <c r="H162" s="203"/>
      <c r="I162" s="206"/>
      <c r="J162" s="217">
        <f>BK162</f>
        <v>0</v>
      </c>
      <c r="K162" s="203"/>
      <c r="L162" s="208"/>
      <c r="M162" s="209"/>
      <c r="N162" s="210"/>
      <c r="O162" s="210"/>
      <c r="P162" s="211">
        <f>SUM(P163:P220)</f>
        <v>0</v>
      </c>
      <c r="Q162" s="210"/>
      <c r="R162" s="211">
        <f>SUM(R163:R220)</f>
        <v>0.16120000000000001</v>
      </c>
      <c r="S162" s="210"/>
      <c r="T162" s="212">
        <f>SUM(T163:T220)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3" t="s">
        <v>83</v>
      </c>
      <c r="AT162" s="214" t="s">
        <v>72</v>
      </c>
      <c r="AU162" s="214" t="s">
        <v>81</v>
      </c>
      <c r="AY162" s="213" t="s">
        <v>139</v>
      </c>
      <c r="BK162" s="215">
        <f>SUM(BK163:BK220)</f>
        <v>0</v>
      </c>
    </row>
    <row r="163" s="2" customFormat="1" ht="24.15" customHeight="1">
      <c r="A163" s="38"/>
      <c r="B163" s="39"/>
      <c r="C163" s="218" t="s">
        <v>217</v>
      </c>
      <c r="D163" s="218" t="s">
        <v>144</v>
      </c>
      <c r="E163" s="219" t="s">
        <v>874</v>
      </c>
      <c r="F163" s="220" t="s">
        <v>875</v>
      </c>
      <c r="G163" s="221" t="s">
        <v>220</v>
      </c>
      <c r="H163" s="222">
        <v>35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149</v>
      </c>
      <c r="AT163" s="229" t="s">
        <v>144</v>
      </c>
      <c r="AU163" s="229" t="s">
        <v>83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149</v>
      </c>
      <c r="BM163" s="229" t="s">
        <v>876</v>
      </c>
    </row>
    <row r="164" s="2" customFormat="1" ht="24.15" customHeight="1">
      <c r="A164" s="38"/>
      <c r="B164" s="39"/>
      <c r="C164" s="218" t="s">
        <v>225</v>
      </c>
      <c r="D164" s="218" t="s">
        <v>144</v>
      </c>
      <c r="E164" s="219" t="s">
        <v>877</v>
      </c>
      <c r="F164" s="220" t="s">
        <v>878</v>
      </c>
      <c r="G164" s="221" t="s">
        <v>220</v>
      </c>
      <c r="H164" s="222">
        <v>35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38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149</v>
      </c>
      <c r="AT164" s="229" t="s">
        <v>144</v>
      </c>
      <c r="AU164" s="229" t="s">
        <v>83</v>
      </c>
      <c r="AY164" s="17" t="s">
        <v>139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81</v>
      </c>
      <c r="BK164" s="230">
        <f>ROUND(I164*H164,2)</f>
        <v>0</v>
      </c>
      <c r="BL164" s="17" t="s">
        <v>149</v>
      </c>
      <c r="BM164" s="229" t="s">
        <v>879</v>
      </c>
    </row>
    <row r="165" s="2" customFormat="1" ht="24.15" customHeight="1">
      <c r="A165" s="38"/>
      <c r="B165" s="39"/>
      <c r="C165" s="218" t="s">
        <v>233</v>
      </c>
      <c r="D165" s="218" t="s">
        <v>144</v>
      </c>
      <c r="E165" s="219" t="s">
        <v>880</v>
      </c>
      <c r="F165" s="220" t="s">
        <v>881</v>
      </c>
      <c r="G165" s="221" t="s">
        <v>172</v>
      </c>
      <c r="H165" s="222">
        <v>30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38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149</v>
      </c>
      <c r="AT165" s="229" t="s">
        <v>144</v>
      </c>
      <c r="AU165" s="229" t="s">
        <v>83</v>
      </c>
      <c r="AY165" s="17" t="s">
        <v>139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81</v>
      </c>
      <c r="BK165" s="230">
        <f>ROUND(I165*H165,2)</f>
        <v>0</v>
      </c>
      <c r="BL165" s="17" t="s">
        <v>149</v>
      </c>
      <c r="BM165" s="229" t="s">
        <v>882</v>
      </c>
    </row>
    <row r="166" s="2" customFormat="1" ht="24.15" customHeight="1">
      <c r="A166" s="38"/>
      <c r="B166" s="39"/>
      <c r="C166" s="218" t="s">
        <v>239</v>
      </c>
      <c r="D166" s="218" t="s">
        <v>144</v>
      </c>
      <c r="E166" s="219" t="s">
        <v>883</v>
      </c>
      <c r="F166" s="220" t="s">
        <v>884</v>
      </c>
      <c r="G166" s="221" t="s">
        <v>326</v>
      </c>
      <c r="H166" s="222">
        <v>50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38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149</v>
      </c>
      <c r="AT166" s="229" t="s">
        <v>144</v>
      </c>
      <c r="AU166" s="229" t="s">
        <v>83</v>
      </c>
      <c r="AY166" s="17" t="s">
        <v>139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81</v>
      </c>
      <c r="BK166" s="230">
        <f>ROUND(I166*H166,2)</f>
        <v>0</v>
      </c>
      <c r="BL166" s="17" t="s">
        <v>149</v>
      </c>
      <c r="BM166" s="229" t="s">
        <v>885</v>
      </c>
    </row>
    <row r="167" s="2" customFormat="1" ht="24.15" customHeight="1">
      <c r="A167" s="38"/>
      <c r="B167" s="39"/>
      <c r="C167" s="218" t="s">
        <v>8</v>
      </c>
      <c r="D167" s="218" t="s">
        <v>144</v>
      </c>
      <c r="E167" s="219" t="s">
        <v>886</v>
      </c>
      <c r="F167" s="220" t="s">
        <v>887</v>
      </c>
      <c r="G167" s="221" t="s">
        <v>326</v>
      </c>
      <c r="H167" s="222">
        <v>35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38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149</v>
      </c>
      <c r="AT167" s="229" t="s">
        <v>144</v>
      </c>
      <c r="AU167" s="229" t="s">
        <v>83</v>
      </c>
      <c r="AY167" s="17" t="s">
        <v>139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81</v>
      </c>
      <c r="BK167" s="230">
        <f>ROUND(I167*H167,2)</f>
        <v>0</v>
      </c>
      <c r="BL167" s="17" t="s">
        <v>149</v>
      </c>
      <c r="BM167" s="229" t="s">
        <v>888</v>
      </c>
    </row>
    <row r="168" s="2" customFormat="1" ht="24.15" customHeight="1">
      <c r="A168" s="38"/>
      <c r="B168" s="39"/>
      <c r="C168" s="218" t="s">
        <v>255</v>
      </c>
      <c r="D168" s="218" t="s">
        <v>144</v>
      </c>
      <c r="E168" s="219" t="s">
        <v>889</v>
      </c>
      <c r="F168" s="220" t="s">
        <v>890</v>
      </c>
      <c r="G168" s="221" t="s">
        <v>326</v>
      </c>
      <c r="H168" s="222">
        <v>6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149</v>
      </c>
      <c r="AT168" s="229" t="s">
        <v>144</v>
      </c>
      <c r="AU168" s="229" t="s">
        <v>83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149</v>
      </c>
      <c r="BM168" s="229" t="s">
        <v>891</v>
      </c>
    </row>
    <row r="169" s="2" customFormat="1" ht="24.15" customHeight="1">
      <c r="A169" s="38"/>
      <c r="B169" s="39"/>
      <c r="C169" s="218" t="s">
        <v>261</v>
      </c>
      <c r="D169" s="218" t="s">
        <v>144</v>
      </c>
      <c r="E169" s="219" t="s">
        <v>892</v>
      </c>
      <c r="F169" s="220" t="s">
        <v>893</v>
      </c>
      <c r="G169" s="221" t="s">
        <v>326</v>
      </c>
      <c r="H169" s="222">
        <v>3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38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149</v>
      </c>
      <c r="AT169" s="229" t="s">
        <v>144</v>
      </c>
      <c r="AU169" s="229" t="s">
        <v>83</v>
      </c>
      <c r="AY169" s="17" t="s">
        <v>139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81</v>
      </c>
      <c r="BK169" s="230">
        <f>ROUND(I169*H169,2)</f>
        <v>0</v>
      </c>
      <c r="BL169" s="17" t="s">
        <v>149</v>
      </c>
      <c r="BM169" s="229" t="s">
        <v>894</v>
      </c>
    </row>
    <row r="170" s="2" customFormat="1" ht="24.15" customHeight="1">
      <c r="A170" s="38"/>
      <c r="B170" s="39"/>
      <c r="C170" s="218" t="s">
        <v>268</v>
      </c>
      <c r="D170" s="218" t="s">
        <v>144</v>
      </c>
      <c r="E170" s="219" t="s">
        <v>895</v>
      </c>
      <c r="F170" s="220" t="s">
        <v>896</v>
      </c>
      <c r="G170" s="221" t="s">
        <v>326</v>
      </c>
      <c r="H170" s="222">
        <v>8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38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149</v>
      </c>
      <c r="AT170" s="229" t="s">
        <v>144</v>
      </c>
      <c r="AU170" s="229" t="s">
        <v>83</v>
      </c>
      <c r="AY170" s="17" t="s">
        <v>139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81</v>
      </c>
      <c r="BK170" s="230">
        <f>ROUND(I170*H170,2)</f>
        <v>0</v>
      </c>
      <c r="BL170" s="17" t="s">
        <v>149</v>
      </c>
      <c r="BM170" s="229" t="s">
        <v>897</v>
      </c>
    </row>
    <row r="171" s="2" customFormat="1" ht="24.15" customHeight="1">
      <c r="A171" s="38"/>
      <c r="B171" s="39"/>
      <c r="C171" s="218" t="s">
        <v>276</v>
      </c>
      <c r="D171" s="218" t="s">
        <v>144</v>
      </c>
      <c r="E171" s="219" t="s">
        <v>898</v>
      </c>
      <c r="F171" s="220" t="s">
        <v>899</v>
      </c>
      <c r="G171" s="221" t="s">
        <v>326</v>
      </c>
      <c r="H171" s="222">
        <v>2</v>
      </c>
      <c r="I171" s="223"/>
      <c r="J171" s="224">
        <f>ROUND(I171*H171,2)</f>
        <v>0</v>
      </c>
      <c r="K171" s="220" t="s">
        <v>1</v>
      </c>
      <c r="L171" s="44"/>
      <c r="M171" s="225" t="s">
        <v>1</v>
      </c>
      <c r="N171" s="226" t="s">
        <v>38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149</v>
      </c>
      <c r="AT171" s="229" t="s">
        <v>144</v>
      </c>
      <c r="AU171" s="229" t="s">
        <v>83</v>
      </c>
      <c r="AY171" s="17" t="s">
        <v>139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81</v>
      </c>
      <c r="BK171" s="230">
        <f>ROUND(I171*H171,2)</f>
        <v>0</v>
      </c>
      <c r="BL171" s="17" t="s">
        <v>149</v>
      </c>
      <c r="BM171" s="229" t="s">
        <v>900</v>
      </c>
    </row>
    <row r="172" s="2" customFormat="1" ht="24.15" customHeight="1">
      <c r="A172" s="38"/>
      <c r="B172" s="39"/>
      <c r="C172" s="218" t="s">
        <v>282</v>
      </c>
      <c r="D172" s="218" t="s">
        <v>144</v>
      </c>
      <c r="E172" s="219" t="s">
        <v>901</v>
      </c>
      <c r="F172" s="220" t="s">
        <v>902</v>
      </c>
      <c r="G172" s="221" t="s">
        <v>326</v>
      </c>
      <c r="H172" s="222">
        <v>1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38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149</v>
      </c>
      <c r="AT172" s="229" t="s">
        <v>144</v>
      </c>
      <c r="AU172" s="229" t="s">
        <v>83</v>
      </c>
      <c r="AY172" s="17" t="s">
        <v>139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81</v>
      </c>
      <c r="BK172" s="230">
        <f>ROUND(I172*H172,2)</f>
        <v>0</v>
      </c>
      <c r="BL172" s="17" t="s">
        <v>149</v>
      </c>
      <c r="BM172" s="229" t="s">
        <v>903</v>
      </c>
    </row>
    <row r="173" s="2" customFormat="1" ht="24.15" customHeight="1">
      <c r="A173" s="38"/>
      <c r="B173" s="39"/>
      <c r="C173" s="218" t="s">
        <v>7</v>
      </c>
      <c r="D173" s="218" t="s">
        <v>144</v>
      </c>
      <c r="E173" s="219" t="s">
        <v>904</v>
      </c>
      <c r="F173" s="220" t="s">
        <v>905</v>
      </c>
      <c r="G173" s="221" t="s">
        <v>326</v>
      </c>
      <c r="H173" s="222">
        <v>27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149</v>
      </c>
      <c r="AT173" s="229" t="s">
        <v>144</v>
      </c>
      <c r="AU173" s="229" t="s">
        <v>83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149</v>
      </c>
      <c r="BM173" s="229" t="s">
        <v>906</v>
      </c>
    </row>
    <row r="174" s="2" customFormat="1" ht="24.15" customHeight="1">
      <c r="A174" s="38"/>
      <c r="B174" s="39"/>
      <c r="C174" s="218" t="s">
        <v>293</v>
      </c>
      <c r="D174" s="218" t="s">
        <v>144</v>
      </c>
      <c r="E174" s="219" t="s">
        <v>907</v>
      </c>
      <c r="F174" s="220" t="s">
        <v>908</v>
      </c>
      <c r="G174" s="221" t="s">
        <v>326</v>
      </c>
      <c r="H174" s="222">
        <v>1</v>
      </c>
      <c r="I174" s="223"/>
      <c r="J174" s="224">
        <f>ROUND(I174*H174,2)</f>
        <v>0</v>
      </c>
      <c r="K174" s="220" t="s">
        <v>148</v>
      </c>
      <c r="L174" s="44"/>
      <c r="M174" s="225" t="s">
        <v>1</v>
      </c>
      <c r="N174" s="226" t="s">
        <v>38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255</v>
      </c>
      <c r="AT174" s="229" t="s">
        <v>144</v>
      </c>
      <c r="AU174" s="229" t="s">
        <v>83</v>
      </c>
      <c r="AY174" s="17" t="s">
        <v>139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81</v>
      </c>
      <c r="BK174" s="230">
        <f>ROUND(I174*H174,2)</f>
        <v>0</v>
      </c>
      <c r="BL174" s="17" t="s">
        <v>255</v>
      </c>
      <c r="BM174" s="229" t="s">
        <v>909</v>
      </c>
    </row>
    <row r="175" s="2" customFormat="1">
      <c r="A175" s="38"/>
      <c r="B175" s="39"/>
      <c r="C175" s="40"/>
      <c r="D175" s="231" t="s">
        <v>152</v>
      </c>
      <c r="E175" s="40"/>
      <c r="F175" s="232" t="s">
        <v>910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152</v>
      </c>
      <c r="AU175" s="17" t="s">
        <v>83</v>
      </c>
    </row>
    <row r="176" s="2" customFormat="1" ht="24.15" customHeight="1">
      <c r="A176" s="38"/>
      <c r="B176" s="39"/>
      <c r="C176" s="218" t="s">
        <v>300</v>
      </c>
      <c r="D176" s="218" t="s">
        <v>144</v>
      </c>
      <c r="E176" s="219" t="s">
        <v>911</v>
      </c>
      <c r="F176" s="220" t="s">
        <v>912</v>
      </c>
      <c r="G176" s="221" t="s">
        <v>172</v>
      </c>
      <c r="H176" s="222">
        <v>60</v>
      </c>
      <c r="I176" s="223"/>
      <c r="J176" s="224">
        <f>ROUND(I176*H176,2)</f>
        <v>0</v>
      </c>
      <c r="K176" s="220" t="s">
        <v>148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255</v>
      </c>
      <c r="AT176" s="229" t="s">
        <v>144</v>
      </c>
      <c r="AU176" s="229" t="s">
        <v>83</v>
      </c>
      <c r="AY176" s="17" t="s">
        <v>139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255</v>
      </c>
      <c r="BM176" s="229" t="s">
        <v>913</v>
      </c>
    </row>
    <row r="177" s="2" customFormat="1">
      <c r="A177" s="38"/>
      <c r="B177" s="39"/>
      <c r="C177" s="40"/>
      <c r="D177" s="231" t="s">
        <v>152</v>
      </c>
      <c r="E177" s="40"/>
      <c r="F177" s="232" t="s">
        <v>914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152</v>
      </c>
      <c r="AU177" s="17" t="s">
        <v>83</v>
      </c>
    </row>
    <row r="178" s="14" customFormat="1">
      <c r="A178" s="14"/>
      <c r="B178" s="246"/>
      <c r="C178" s="247"/>
      <c r="D178" s="231" t="s">
        <v>154</v>
      </c>
      <c r="E178" s="248" t="s">
        <v>1</v>
      </c>
      <c r="F178" s="249" t="s">
        <v>533</v>
      </c>
      <c r="G178" s="247"/>
      <c r="H178" s="250">
        <v>60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154</v>
      </c>
      <c r="AU178" s="256" t="s">
        <v>83</v>
      </c>
      <c r="AV178" s="14" t="s">
        <v>83</v>
      </c>
      <c r="AW178" s="14" t="s">
        <v>30</v>
      </c>
      <c r="AX178" s="14" t="s">
        <v>81</v>
      </c>
      <c r="AY178" s="256" t="s">
        <v>139</v>
      </c>
    </row>
    <row r="179" s="2" customFormat="1" ht="14.4" customHeight="1">
      <c r="A179" s="38"/>
      <c r="B179" s="39"/>
      <c r="C179" s="268" t="s">
        <v>305</v>
      </c>
      <c r="D179" s="268" t="s">
        <v>185</v>
      </c>
      <c r="E179" s="269" t="s">
        <v>915</v>
      </c>
      <c r="F179" s="270" t="s">
        <v>916</v>
      </c>
      <c r="G179" s="271" t="s">
        <v>917</v>
      </c>
      <c r="H179" s="272">
        <v>63</v>
      </c>
      <c r="I179" s="273"/>
      <c r="J179" s="274">
        <f>ROUND(I179*H179,2)</f>
        <v>0</v>
      </c>
      <c r="K179" s="270" t="s">
        <v>148</v>
      </c>
      <c r="L179" s="275"/>
      <c r="M179" s="276" t="s">
        <v>1</v>
      </c>
      <c r="N179" s="277" t="s">
        <v>38</v>
      </c>
      <c r="O179" s="91"/>
      <c r="P179" s="227">
        <f>O179*H179</f>
        <v>0</v>
      </c>
      <c r="Q179" s="227">
        <v>0.001</v>
      </c>
      <c r="R179" s="227">
        <f>Q179*H179</f>
        <v>0.063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308</v>
      </c>
      <c r="AT179" s="229" t="s">
        <v>185</v>
      </c>
      <c r="AU179" s="229" t="s">
        <v>83</v>
      </c>
      <c r="AY179" s="17" t="s">
        <v>139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81</v>
      </c>
      <c r="BK179" s="230">
        <f>ROUND(I179*H179,2)</f>
        <v>0</v>
      </c>
      <c r="BL179" s="17" t="s">
        <v>255</v>
      </c>
      <c r="BM179" s="229" t="s">
        <v>918</v>
      </c>
    </row>
    <row r="180" s="2" customFormat="1">
      <c r="A180" s="38"/>
      <c r="B180" s="39"/>
      <c r="C180" s="40"/>
      <c r="D180" s="231" t="s">
        <v>152</v>
      </c>
      <c r="E180" s="40"/>
      <c r="F180" s="232" t="s">
        <v>916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152</v>
      </c>
      <c r="AU180" s="17" t="s">
        <v>83</v>
      </c>
    </row>
    <row r="181" s="14" customFormat="1">
      <c r="A181" s="14"/>
      <c r="B181" s="246"/>
      <c r="C181" s="247"/>
      <c r="D181" s="231" t="s">
        <v>154</v>
      </c>
      <c r="E181" s="248" t="s">
        <v>1</v>
      </c>
      <c r="F181" s="249" t="s">
        <v>919</v>
      </c>
      <c r="G181" s="247"/>
      <c r="H181" s="250">
        <v>63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154</v>
      </c>
      <c r="AU181" s="256" t="s">
        <v>83</v>
      </c>
      <c r="AV181" s="14" t="s">
        <v>83</v>
      </c>
      <c r="AW181" s="14" t="s">
        <v>30</v>
      </c>
      <c r="AX181" s="14" t="s">
        <v>81</v>
      </c>
      <c r="AY181" s="256" t="s">
        <v>139</v>
      </c>
    </row>
    <row r="182" s="2" customFormat="1" ht="24.15" customHeight="1">
      <c r="A182" s="38"/>
      <c r="B182" s="39"/>
      <c r="C182" s="218" t="s">
        <v>312</v>
      </c>
      <c r="D182" s="218" t="s">
        <v>144</v>
      </c>
      <c r="E182" s="219" t="s">
        <v>920</v>
      </c>
      <c r="F182" s="220" t="s">
        <v>921</v>
      </c>
      <c r="G182" s="221" t="s">
        <v>172</v>
      </c>
      <c r="H182" s="222">
        <v>12</v>
      </c>
      <c r="I182" s="223"/>
      <c r="J182" s="224">
        <f>ROUND(I182*H182,2)</f>
        <v>0</v>
      </c>
      <c r="K182" s="220" t="s">
        <v>148</v>
      </c>
      <c r="L182" s="44"/>
      <c r="M182" s="225" t="s">
        <v>1</v>
      </c>
      <c r="N182" s="226" t="s">
        <v>38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255</v>
      </c>
      <c r="AT182" s="229" t="s">
        <v>144</v>
      </c>
      <c r="AU182" s="229" t="s">
        <v>83</v>
      </c>
      <c r="AY182" s="17" t="s">
        <v>139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81</v>
      </c>
      <c r="BK182" s="230">
        <f>ROUND(I182*H182,2)</f>
        <v>0</v>
      </c>
      <c r="BL182" s="17" t="s">
        <v>255</v>
      </c>
      <c r="BM182" s="229" t="s">
        <v>922</v>
      </c>
    </row>
    <row r="183" s="2" customFormat="1">
      <c r="A183" s="38"/>
      <c r="B183" s="39"/>
      <c r="C183" s="40"/>
      <c r="D183" s="231" t="s">
        <v>152</v>
      </c>
      <c r="E183" s="40"/>
      <c r="F183" s="232" t="s">
        <v>923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152</v>
      </c>
      <c r="AU183" s="17" t="s">
        <v>83</v>
      </c>
    </row>
    <row r="184" s="14" customFormat="1">
      <c r="A184" s="14"/>
      <c r="B184" s="246"/>
      <c r="C184" s="247"/>
      <c r="D184" s="231" t="s">
        <v>154</v>
      </c>
      <c r="E184" s="248" t="s">
        <v>1</v>
      </c>
      <c r="F184" s="249" t="s">
        <v>225</v>
      </c>
      <c r="G184" s="247"/>
      <c r="H184" s="250">
        <v>12</v>
      </c>
      <c r="I184" s="251"/>
      <c r="J184" s="247"/>
      <c r="K184" s="247"/>
      <c r="L184" s="252"/>
      <c r="M184" s="253"/>
      <c r="N184" s="254"/>
      <c r="O184" s="254"/>
      <c r="P184" s="254"/>
      <c r="Q184" s="254"/>
      <c r="R184" s="254"/>
      <c r="S184" s="254"/>
      <c r="T184" s="25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6" t="s">
        <v>154</v>
      </c>
      <c r="AU184" s="256" t="s">
        <v>83</v>
      </c>
      <c r="AV184" s="14" t="s">
        <v>83</v>
      </c>
      <c r="AW184" s="14" t="s">
        <v>30</v>
      </c>
      <c r="AX184" s="14" t="s">
        <v>81</v>
      </c>
      <c r="AY184" s="256" t="s">
        <v>139</v>
      </c>
    </row>
    <row r="185" s="2" customFormat="1" ht="14.4" customHeight="1">
      <c r="A185" s="38"/>
      <c r="B185" s="39"/>
      <c r="C185" s="268" t="s">
        <v>316</v>
      </c>
      <c r="D185" s="268" t="s">
        <v>185</v>
      </c>
      <c r="E185" s="269" t="s">
        <v>924</v>
      </c>
      <c r="F185" s="270" t="s">
        <v>925</v>
      </c>
      <c r="G185" s="271" t="s">
        <v>917</v>
      </c>
      <c r="H185" s="272">
        <v>12</v>
      </c>
      <c r="I185" s="273"/>
      <c r="J185" s="274">
        <f>ROUND(I185*H185,2)</f>
        <v>0</v>
      </c>
      <c r="K185" s="270" t="s">
        <v>148</v>
      </c>
      <c r="L185" s="275"/>
      <c r="M185" s="276" t="s">
        <v>1</v>
      </c>
      <c r="N185" s="277" t="s">
        <v>38</v>
      </c>
      <c r="O185" s="91"/>
      <c r="P185" s="227">
        <f>O185*H185</f>
        <v>0</v>
      </c>
      <c r="Q185" s="227">
        <v>0.001</v>
      </c>
      <c r="R185" s="227">
        <f>Q185*H185</f>
        <v>0.012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308</v>
      </c>
      <c r="AT185" s="229" t="s">
        <v>185</v>
      </c>
      <c r="AU185" s="229" t="s">
        <v>83</v>
      </c>
      <c r="AY185" s="17" t="s">
        <v>139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81</v>
      </c>
      <c r="BK185" s="230">
        <f>ROUND(I185*H185,2)</f>
        <v>0</v>
      </c>
      <c r="BL185" s="17" t="s">
        <v>255</v>
      </c>
      <c r="BM185" s="229" t="s">
        <v>926</v>
      </c>
    </row>
    <row r="186" s="2" customFormat="1">
      <c r="A186" s="38"/>
      <c r="B186" s="39"/>
      <c r="C186" s="40"/>
      <c r="D186" s="231" t="s">
        <v>152</v>
      </c>
      <c r="E186" s="40"/>
      <c r="F186" s="232" t="s">
        <v>925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152</v>
      </c>
      <c r="AU186" s="17" t="s">
        <v>83</v>
      </c>
    </row>
    <row r="187" s="14" customFormat="1">
      <c r="A187" s="14"/>
      <c r="B187" s="246"/>
      <c r="C187" s="247"/>
      <c r="D187" s="231" t="s">
        <v>154</v>
      </c>
      <c r="E187" s="248" t="s">
        <v>1</v>
      </c>
      <c r="F187" s="249" t="s">
        <v>225</v>
      </c>
      <c r="G187" s="247"/>
      <c r="H187" s="250">
        <v>12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6" t="s">
        <v>154</v>
      </c>
      <c r="AU187" s="256" t="s">
        <v>83</v>
      </c>
      <c r="AV187" s="14" t="s">
        <v>83</v>
      </c>
      <c r="AW187" s="14" t="s">
        <v>30</v>
      </c>
      <c r="AX187" s="14" t="s">
        <v>81</v>
      </c>
      <c r="AY187" s="256" t="s">
        <v>139</v>
      </c>
    </row>
    <row r="188" s="2" customFormat="1" ht="24.15" customHeight="1">
      <c r="A188" s="38"/>
      <c r="B188" s="39"/>
      <c r="C188" s="218" t="s">
        <v>323</v>
      </c>
      <c r="D188" s="218" t="s">
        <v>144</v>
      </c>
      <c r="E188" s="219" t="s">
        <v>927</v>
      </c>
      <c r="F188" s="220" t="s">
        <v>928</v>
      </c>
      <c r="G188" s="221" t="s">
        <v>326</v>
      </c>
      <c r="H188" s="222">
        <v>5</v>
      </c>
      <c r="I188" s="223"/>
      <c r="J188" s="224">
        <f>ROUND(I188*H188,2)</f>
        <v>0</v>
      </c>
      <c r="K188" s="220" t="s">
        <v>148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255</v>
      </c>
      <c r="AT188" s="229" t="s">
        <v>144</v>
      </c>
      <c r="AU188" s="229" t="s">
        <v>83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255</v>
      </c>
      <c r="BM188" s="229" t="s">
        <v>929</v>
      </c>
    </row>
    <row r="189" s="2" customFormat="1">
      <c r="A189" s="38"/>
      <c r="B189" s="39"/>
      <c r="C189" s="40"/>
      <c r="D189" s="231" t="s">
        <v>152</v>
      </c>
      <c r="E189" s="40"/>
      <c r="F189" s="232" t="s">
        <v>930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152</v>
      </c>
      <c r="AU189" s="17" t="s">
        <v>83</v>
      </c>
    </row>
    <row r="190" s="2" customFormat="1" ht="14.4" customHeight="1">
      <c r="A190" s="38"/>
      <c r="B190" s="39"/>
      <c r="C190" s="268" t="s">
        <v>331</v>
      </c>
      <c r="D190" s="268" t="s">
        <v>185</v>
      </c>
      <c r="E190" s="269" t="s">
        <v>931</v>
      </c>
      <c r="F190" s="270" t="s">
        <v>932</v>
      </c>
      <c r="G190" s="271" t="s">
        <v>326</v>
      </c>
      <c r="H190" s="272">
        <v>10</v>
      </c>
      <c r="I190" s="273"/>
      <c r="J190" s="274">
        <f>ROUND(I190*H190,2)</f>
        <v>0</v>
      </c>
      <c r="K190" s="270" t="s">
        <v>148</v>
      </c>
      <c r="L190" s="275"/>
      <c r="M190" s="276" t="s">
        <v>1</v>
      </c>
      <c r="N190" s="277" t="s">
        <v>38</v>
      </c>
      <c r="O190" s="91"/>
      <c r="P190" s="227">
        <f>O190*H190</f>
        <v>0</v>
      </c>
      <c r="Q190" s="227">
        <v>0.00032000000000000003</v>
      </c>
      <c r="R190" s="227">
        <f>Q190*H190</f>
        <v>0.0032000000000000002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308</v>
      </c>
      <c r="AT190" s="229" t="s">
        <v>185</v>
      </c>
      <c r="AU190" s="229" t="s">
        <v>83</v>
      </c>
      <c r="AY190" s="17" t="s">
        <v>139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81</v>
      </c>
      <c r="BK190" s="230">
        <f>ROUND(I190*H190,2)</f>
        <v>0</v>
      </c>
      <c r="BL190" s="17" t="s">
        <v>255</v>
      </c>
      <c r="BM190" s="229" t="s">
        <v>933</v>
      </c>
    </row>
    <row r="191" s="2" customFormat="1">
      <c r="A191" s="38"/>
      <c r="B191" s="39"/>
      <c r="C191" s="40"/>
      <c r="D191" s="231" t="s">
        <v>152</v>
      </c>
      <c r="E191" s="40"/>
      <c r="F191" s="232" t="s">
        <v>932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152</v>
      </c>
      <c r="AU191" s="17" t="s">
        <v>83</v>
      </c>
    </row>
    <row r="192" s="14" customFormat="1">
      <c r="A192" s="14"/>
      <c r="B192" s="246"/>
      <c r="C192" s="247"/>
      <c r="D192" s="231" t="s">
        <v>154</v>
      </c>
      <c r="E192" s="248" t="s">
        <v>1</v>
      </c>
      <c r="F192" s="249" t="s">
        <v>934</v>
      </c>
      <c r="G192" s="247"/>
      <c r="H192" s="250">
        <v>10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154</v>
      </c>
      <c r="AU192" s="256" t="s">
        <v>83</v>
      </c>
      <c r="AV192" s="14" t="s">
        <v>83</v>
      </c>
      <c r="AW192" s="14" t="s">
        <v>30</v>
      </c>
      <c r="AX192" s="14" t="s">
        <v>81</v>
      </c>
      <c r="AY192" s="256" t="s">
        <v>139</v>
      </c>
    </row>
    <row r="193" s="2" customFormat="1" ht="14.4" customHeight="1">
      <c r="A193" s="38"/>
      <c r="B193" s="39"/>
      <c r="C193" s="268" t="s">
        <v>339</v>
      </c>
      <c r="D193" s="268" t="s">
        <v>185</v>
      </c>
      <c r="E193" s="269" t="s">
        <v>935</v>
      </c>
      <c r="F193" s="270" t="s">
        <v>936</v>
      </c>
      <c r="G193" s="271" t="s">
        <v>326</v>
      </c>
      <c r="H193" s="272">
        <v>5</v>
      </c>
      <c r="I193" s="273"/>
      <c r="J193" s="274">
        <f>ROUND(I193*H193,2)</f>
        <v>0</v>
      </c>
      <c r="K193" s="270" t="s">
        <v>148</v>
      </c>
      <c r="L193" s="275"/>
      <c r="M193" s="276" t="s">
        <v>1</v>
      </c>
      <c r="N193" s="277" t="s">
        <v>38</v>
      </c>
      <c r="O193" s="91"/>
      <c r="P193" s="227">
        <f>O193*H193</f>
        <v>0</v>
      </c>
      <c r="Q193" s="227">
        <v>0.0041999999999999997</v>
      </c>
      <c r="R193" s="227">
        <f>Q193*H193</f>
        <v>0.020999999999999998</v>
      </c>
      <c r="S193" s="227">
        <v>0</v>
      </c>
      <c r="T193" s="228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188</v>
      </c>
      <c r="AT193" s="229" t="s">
        <v>185</v>
      </c>
      <c r="AU193" s="229" t="s">
        <v>83</v>
      </c>
      <c r="AY193" s="17" t="s">
        <v>139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81</v>
      </c>
      <c r="BK193" s="230">
        <f>ROUND(I193*H193,2)</f>
        <v>0</v>
      </c>
      <c r="BL193" s="17" t="s">
        <v>149</v>
      </c>
      <c r="BM193" s="229" t="s">
        <v>937</v>
      </c>
    </row>
    <row r="194" s="2" customFormat="1">
      <c r="A194" s="38"/>
      <c r="B194" s="39"/>
      <c r="C194" s="40"/>
      <c r="D194" s="231" t="s">
        <v>152</v>
      </c>
      <c r="E194" s="40"/>
      <c r="F194" s="232" t="s">
        <v>936</v>
      </c>
      <c r="G194" s="40"/>
      <c r="H194" s="40"/>
      <c r="I194" s="233"/>
      <c r="J194" s="40"/>
      <c r="K194" s="40"/>
      <c r="L194" s="44"/>
      <c r="M194" s="234"/>
      <c r="N194" s="235"/>
      <c r="O194" s="91"/>
      <c r="P194" s="91"/>
      <c r="Q194" s="91"/>
      <c r="R194" s="91"/>
      <c r="S194" s="91"/>
      <c r="T194" s="92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152</v>
      </c>
      <c r="AU194" s="17" t="s">
        <v>83</v>
      </c>
    </row>
    <row r="195" s="2" customFormat="1" ht="14.4" customHeight="1">
      <c r="A195" s="38"/>
      <c r="B195" s="39"/>
      <c r="C195" s="218" t="s">
        <v>347</v>
      </c>
      <c r="D195" s="218" t="s">
        <v>144</v>
      </c>
      <c r="E195" s="219" t="s">
        <v>938</v>
      </c>
      <c r="F195" s="220" t="s">
        <v>939</v>
      </c>
      <c r="G195" s="221" t="s">
        <v>172</v>
      </c>
      <c r="H195" s="222">
        <v>6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38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149</v>
      </c>
      <c r="AT195" s="229" t="s">
        <v>144</v>
      </c>
      <c r="AU195" s="229" t="s">
        <v>83</v>
      </c>
      <c r="AY195" s="17" t="s">
        <v>139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81</v>
      </c>
      <c r="BK195" s="230">
        <f>ROUND(I195*H195,2)</f>
        <v>0</v>
      </c>
      <c r="BL195" s="17" t="s">
        <v>149</v>
      </c>
      <c r="BM195" s="229" t="s">
        <v>940</v>
      </c>
    </row>
    <row r="196" s="2" customFormat="1" ht="24.15" customHeight="1">
      <c r="A196" s="38"/>
      <c r="B196" s="39"/>
      <c r="C196" s="218" t="s">
        <v>355</v>
      </c>
      <c r="D196" s="218" t="s">
        <v>144</v>
      </c>
      <c r="E196" s="219" t="s">
        <v>941</v>
      </c>
      <c r="F196" s="220" t="s">
        <v>942</v>
      </c>
      <c r="G196" s="221" t="s">
        <v>172</v>
      </c>
      <c r="H196" s="222">
        <v>182</v>
      </c>
      <c r="I196" s="223"/>
      <c r="J196" s="224">
        <f>ROUND(I196*H196,2)</f>
        <v>0</v>
      </c>
      <c r="K196" s="220" t="s">
        <v>1</v>
      </c>
      <c r="L196" s="44"/>
      <c r="M196" s="225" t="s">
        <v>1</v>
      </c>
      <c r="N196" s="226" t="s">
        <v>38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149</v>
      </c>
      <c r="AT196" s="229" t="s">
        <v>144</v>
      </c>
      <c r="AU196" s="229" t="s">
        <v>83</v>
      </c>
      <c r="AY196" s="17" t="s">
        <v>139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81</v>
      </c>
      <c r="BK196" s="230">
        <f>ROUND(I196*H196,2)</f>
        <v>0</v>
      </c>
      <c r="BL196" s="17" t="s">
        <v>149</v>
      </c>
      <c r="BM196" s="229" t="s">
        <v>943</v>
      </c>
    </row>
    <row r="197" s="2" customFormat="1" ht="24.15" customHeight="1">
      <c r="A197" s="38"/>
      <c r="B197" s="39"/>
      <c r="C197" s="218" t="s">
        <v>308</v>
      </c>
      <c r="D197" s="218" t="s">
        <v>144</v>
      </c>
      <c r="E197" s="219" t="s">
        <v>944</v>
      </c>
      <c r="F197" s="220" t="s">
        <v>945</v>
      </c>
      <c r="G197" s="221" t="s">
        <v>326</v>
      </c>
      <c r="H197" s="222">
        <v>4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38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149</v>
      </c>
      <c r="AT197" s="229" t="s">
        <v>144</v>
      </c>
      <c r="AU197" s="229" t="s">
        <v>83</v>
      </c>
      <c r="AY197" s="17" t="s">
        <v>139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81</v>
      </c>
      <c r="BK197" s="230">
        <f>ROUND(I197*H197,2)</f>
        <v>0</v>
      </c>
      <c r="BL197" s="17" t="s">
        <v>149</v>
      </c>
      <c r="BM197" s="229" t="s">
        <v>946</v>
      </c>
    </row>
    <row r="198" s="2" customFormat="1" ht="24.15" customHeight="1">
      <c r="A198" s="38"/>
      <c r="B198" s="39"/>
      <c r="C198" s="218" t="s">
        <v>369</v>
      </c>
      <c r="D198" s="218" t="s">
        <v>144</v>
      </c>
      <c r="E198" s="219" t="s">
        <v>947</v>
      </c>
      <c r="F198" s="220" t="s">
        <v>948</v>
      </c>
      <c r="G198" s="221" t="s">
        <v>326</v>
      </c>
      <c r="H198" s="222">
        <v>2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38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149</v>
      </c>
      <c r="AT198" s="229" t="s">
        <v>144</v>
      </c>
      <c r="AU198" s="229" t="s">
        <v>83</v>
      </c>
      <c r="AY198" s="17" t="s">
        <v>139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81</v>
      </c>
      <c r="BK198" s="230">
        <f>ROUND(I198*H198,2)</f>
        <v>0</v>
      </c>
      <c r="BL198" s="17" t="s">
        <v>149</v>
      </c>
      <c r="BM198" s="229" t="s">
        <v>949</v>
      </c>
    </row>
    <row r="199" s="2" customFormat="1" ht="14.4" customHeight="1">
      <c r="A199" s="38"/>
      <c r="B199" s="39"/>
      <c r="C199" s="218" t="s">
        <v>374</v>
      </c>
      <c r="D199" s="218" t="s">
        <v>144</v>
      </c>
      <c r="E199" s="219" t="s">
        <v>950</v>
      </c>
      <c r="F199" s="220" t="s">
        <v>951</v>
      </c>
      <c r="G199" s="221" t="s">
        <v>326</v>
      </c>
      <c r="H199" s="222">
        <v>120</v>
      </c>
      <c r="I199" s="223"/>
      <c r="J199" s="224">
        <f>ROUND(I199*H199,2)</f>
        <v>0</v>
      </c>
      <c r="K199" s="220" t="s">
        <v>1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149</v>
      </c>
      <c r="AT199" s="229" t="s">
        <v>144</v>
      </c>
      <c r="AU199" s="229" t="s">
        <v>83</v>
      </c>
      <c r="AY199" s="17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149</v>
      </c>
      <c r="BM199" s="229" t="s">
        <v>952</v>
      </c>
    </row>
    <row r="200" s="2" customFormat="1" ht="24.15" customHeight="1">
      <c r="A200" s="38"/>
      <c r="B200" s="39"/>
      <c r="C200" s="218" t="s">
        <v>381</v>
      </c>
      <c r="D200" s="218" t="s">
        <v>144</v>
      </c>
      <c r="E200" s="219" t="s">
        <v>953</v>
      </c>
      <c r="F200" s="220" t="s">
        <v>954</v>
      </c>
      <c r="G200" s="221" t="s">
        <v>326</v>
      </c>
      <c r="H200" s="222">
        <v>40</v>
      </c>
      <c r="I200" s="223"/>
      <c r="J200" s="224">
        <f>ROUND(I200*H200,2)</f>
        <v>0</v>
      </c>
      <c r="K200" s="220" t="s">
        <v>1</v>
      </c>
      <c r="L200" s="44"/>
      <c r="M200" s="225" t="s">
        <v>1</v>
      </c>
      <c r="N200" s="226" t="s">
        <v>38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149</v>
      </c>
      <c r="AT200" s="229" t="s">
        <v>144</v>
      </c>
      <c r="AU200" s="229" t="s">
        <v>83</v>
      </c>
      <c r="AY200" s="17" t="s">
        <v>139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81</v>
      </c>
      <c r="BK200" s="230">
        <f>ROUND(I200*H200,2)</f>
        <v>0</v>
      </c>
      <c r="BL200" s="17" t="s">
        <v>149</v>
      </c>
      <c r="BM200" s="229" t="s">
        <v>955</v>
      </c>
    </row>
    <row r="201" s="2" customFormat="1" ht="24.15" customHeight="1">
      <c r="A201" s="38"/>
      <c r="B201" s="39"/>
      <c r="C201" s="218" t="s">
        <v>387</v>
      </c>
      <c r="D201" s="218" t="s">
        <v>144</v>
      </c>
      <c r="E201" s="219" t="s">
        <v>956</v>
      </c>
      <c r="F201" s="220" t="s">
        <v>957</v>
      </c>
      <c r="G201" s="221" t="s">
        <v>326</v>
      </c>
      <c r="H201" s="222">
        <v>15</v>
      </c>
      <c r="I201" s="223"/>
      <c r="J201" s="224">
        <f>ROUND(I201*H201,2)</f>
        <v>0</v>
      </c>
      <c r="K201" s="220" t="s">
        <v>1</v>
      </c>
      <c r="L201" s="44"/>
      <c r="M201" s="225" t="s">
        <v>1</v>
      </c>
      <c r="N201" s="226" t="s">
        <v>38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149</v>
      </c>
      <c r="AT201" s="229" t="s">
        <v>144</v>
      </c>
      <c r="AU201" s="229" t="s">
        <v>83</v>
      </c>
      <c r="AY201" s="17" t="s">
        <v>139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81</v>
      </c>
      <c r="BK201" s="230">
        <f>ROUND(I201*H201,2)</f>
        <v>0</v>
      </c>
      <c r="BL201" s="17" t="s">
        <v>149</v>
      </c>
      <c r="BM201" s="229" t="s">
        <v>958</v>
      </c>
    </row>
    <row r="202" s="2" customFormat="1" ht="24.15" customHeight="1">
      <c r="A202" s="38"/>
      <c r="B202" s="39"/>
      <c r="C202" s="218" t="s">
        <v>394</v>
      </c>
      <c r="D202" s="218" t="s">
        <v>144</v>
      </c>
      <c r="E202" s="219" t="s">
        <v>959</v>
      </c>
      <c r="F202" s="220" t="s">
        <v>960</v>
      </c>
      <c r="G202" s="221" t="s">
        <v>326</v>
      </c>
      <c r="H202" s="222">
        <v>5</v>
      </c>
      <c r="I202" s="223"/>
      <c r="J202" s="224">
        <f>ROUND(I202*H202,2)</f>
        <v>0</v>
      </c>
      <c r="K202" s="220" t="s">
        <v>1</v>
      </c>
      <c r="L202" s="44"/>
      <c r="M202" s="225" t="s">
        <v>1</v>
      </c>
      <c r="N202" s="226" t="s">
        <v>38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149</v>
      </c>
      <c r="AT202" s="229" t="s">
        <v>144</v>
      </c>
      <c r="AU202" s="229" t="s">
        <v>83</v>
      </c>
      <c r="AY202" s="17" t="s">
        <v>139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81</v>
      </c>
      <c r="BK202" s="230">
        <f>ROUND(I202*H202,2)</f>
        <v>0</v>
      </c>
      <c r="BL202" s="17" t="s">
        <v>149</v>
      </c>
      <c r="BM202" s="229" t="s">
        <v>961</v>
      </c>
    </row>
    <row r="203" s="2" customFormat="1" ht="24.15" customHeight="1">
      <c r="A203" s="38"/>
      <c r="B203" s="39"/>
      <c r="C203" s="218" t="s">
        <v>401</v>
      </c>
      <c r="D203" s="218" t="s">
        <v>144</v>
      </c>
      <c r="E203" s="219" t="s">
        <v>962</v>
      </c>
      <c r="F203" s="220" t="s">
        <v>963</v>
      </c>
      <c r="G203" s="221" t="s">
        <v>172</v>
      </c>
      <c r="H203" s="222">
        <v>50</v>
      </c>
      <c r="I203" s="223"/>
      <c r="J203" s="224">
        <f>ROUND(I203*H203,2)</f>
        <v>0</v>
      </c>
      <c r="K203" s="220" t="s">
        <v>1</v>
      </c>
      <c r="L203" s="44"/>
      <c r="M203" s="225" t="s">
        <v>1</v>
      </c>
      <c r="N203" s="226" t="s">
        <v>38</v>
      </c>
      <c r="O203" s="91"/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9" t="s">
        <v>149</v>
      </c>
      <c r="AT203" s="229" t="s">
        <v>144</v>
      </c>
      <c r="AU203" s="229" t="s">
        <v>83</v>
      </c>
      <c r="AY203" s="17" t="s">
        <v>139</v>
      </c>
      <c r="BE203" s="230">
        <f>IF(N203="základní",J203,0)</f>
        <v>0</v>
      </c>
      <c r="BF203" s="230">
        <f>IF(N203="snížená",J203,0)</f>
        <v>0</v>
      </c>
      <c r="BG203" s="230">
        <f>IF(N203="zákl. přenesená",J203,0)</f>
        <v>0</v>
      </c>
      <c r="BH203" s="230">
        <f>IF(N203="sníž. přenesená",J203,0)</f>
        <v>0</v>
      </c>
      <c r="BI203" s="230">
        <f>IF(N203="nulová",J203,0)</f>
        <v>0</v>
      </c>
      <c r="BJ203" s="17" t="s">
        <v>81</v>
      </c>
      <c r="BK203" s="230">
        <f>ROUND(I203*H203,2)</f>
        <v>0</v>
      </c>
      <c r="BL203" s="17" t="s">
        <v>149</v>
      </c>
      <c r="BM203" s="229" t="s">
        <v>964</v>
      </c>
    </row>
    <row r="204" s="2" customFormat="1" ht="24.15" customHeight="1">
      <c r="A204" s="38"/>
      <c r="B204" s="39"/>
      <c r="C204" s="218" t="s">
        <v>408</v>
      </c>
      <c r="D204" s="218" t="s">
        <v>144</v>
      </c>
      <c r="E204" s="219" t="s">
        <v>965</v>
      </c>
      <c r="F204" s="220" t="s">
        <v>966</v>
      </c>
      <c r="G204" s="221" t="s">
        <v>172</v>
      </c>
      <c r="H204" s="222">
        <v>86</v>
      </c>
      <c r="I204" s="223"/>
      <c r="J204" s="224">
        <f>ROUND(I204*H204,2)</f>
        <v>0</v>
      </c>
      <c r="K204" s="220" t="s">
        <v>1</v>
      </c>
      <c r="L204" s="44"/>
      <c r="M204" s="225" t="s">
        <v>1</v>
      </c>
      <c r="N204" s="226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149</v>
      </c>
      <c r="AT204" s="229" t="s">
        <v>144</v>
      </c>
      <c r="AU204" s="229" t="s">
        <v>83</v>
      </c>
      <c r="AY204" s="17" t="s">
        <v>139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149</v>
      </c>
      <c r="BM204" s="229" t="s">
        <v>967</v>
      </c>
    </row>
    <row r="205" s="2" customFormat="1" ht="24.15" customHeight="1">
      <c r="A205" s="38"/>
      <c r="B205" s="39"/>
      <c r="C205" s="218" t="s">
        <v>418</v>
      </c>
      <c r="D205" s="218" t="s">
        <v>144</v>
      </c>
      <c r="E205" s="219" t="s">
        <v>968</v>
      </c>
      <c r="F205" s="220" t="s">
        <v>969</v>
      </c>
      <c r="G205" s="221" t="s">
        <v>172</v>
      </c>
      <c r="H205" s="222">
        <v>34</v>
      </c>
      <c r="I205" s="223"/>
      <c r="J205" s="224">
        <f>ROUND(I205*H205,2)</f>
        <v>0</v>
      </c>
      <c r="K205" s="220" t="s">
        <v>1</v>
      </c>
      <c r="L205" s="44"/>
      <c r="M205" s="225" t="s">
        <v>1</v>
      </c>
      <c r="N205" s="226" t="s">
        <v>38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149</v>
      </c>
      <c r="AT205" s="229" t="s">
        <v>144</v>
      </c>
      <c r="AU205" s="229" t="s">
        <v>83</v>
      </c>
      <c r="AY205" s="17" t="s">
        <v>139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81</v>
      </c>
      <c r="BK205" s="230">
        <f>ROUND(I205*H205,2)</f>
        <v>0</v>
      </c>
      <c r="BL205" s="17" t="s">
        <v>149</v>
      </c>
      <c r="BM205" s="229" t="s">
        <v>970</v>
      </c>
    </row>
    <row r="206" s="2" customFormat="1" ht="24.15" customHeight="1">
      <c r="A206" s="38"/>
      <c r="B206" s="39"/>
      <c r="C206" s="218" t="s">
        <v>424</v>
      </c>
      <c r="D206" s="218" t="s">
        <v>144</v>
      </c>
      <c r="E206" s="219" t="s">
        <v>971</v>
      </c>
      <c r="F206" s="220" t="s">
        <v>972</v>
      </c>
      <c r="G206" s="221" t="s">
        <v>172</v>
      </c>
      <c r="H206" s="222">
        <v>204</v>
      </c>
      <c r="I206" s="223"/>
      <c r="J206" s="224">
        <f>ROUND(I206*H206,2)</f>
        <v>0</v>
      </c>
      <c r="K206" s="220" t="s">
        <v>1</v>
      </c>
      <c r="L206" s="44"/>
      <c r="M206" s="225" t="s">
        <v>1</v>
      </c>
      <c r="N206" s="226" t="s">
        <v>38</v>
      </c>
      <c r="O206" s="91"/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9" t="s">
        <v>149</v>
      </c>
      <c r="AT206" s="229" t="s">
        <v>144</v>
      </c>
      <c r="AU206" s="229" t="s">
        <v>83</v>
      </c>
      <c r="AY206" s="17" t="s">
        <v>139</v>
      </c>
      <c r="BE206" s="230">
        <f>IF(N206="základní",J206,0)</f>
        <v>0</v>
      </c>
      <c r="BF206" s="230">
        <f>IF(N206="snížená",J206,0)</f>
        <v>0</v>
      </c>
      <c r="BG206" s="230">
        <f>IF(N206="zákl. přenesená",J206,0)</f>
        <v>0</v>
      </c>
      <c r="BH206" s="230">
        <f>IF(N206="sníž. přenesená",J206,0)</f>
        <v>0</v>
      </c>
      <c r="BI206" s="230">
        <f>IF(N206="nulová",J206,0)</f>
        <v>0</v>
      </c>
      <c r="BJ206" s="17" t="s">
        <v>81</v>
      </c>
      <c r="BK206" s="230">
        <f>ROUND(I206*H206,2)</f>
        <v>0</v>
      </c>
      <c r="BL206" s="17" t="s">
        <v>149</v>
      </c>
      <c r="BM206" s="229" t="s">
        <v>973</v>
      </c>
    </row>
    <row r="207" s="2" customFormat="1" ht="24.15" customHeight="1">
      <c r="A207" s="38"/>
      <c r="B207" s="39"/>
      <c r="C207" s="218" t="s">
        <v>431</v>
      </c>
      <c r="D207" s="218" t="s">
        <v>144</v>
      </c>
      <c r="E207" s="219" t="s">
        <v>974</v>
      </c>
      <c r="F207" s="220" t="s">
        <v>975</v>
      </c>
      <c r="G207" s="221" t="s">
        <v>172</v>
      </c>
      <c r="H207" s="222">
        <v>231</v>
      </c>
      <c r="I207" s="223"/>
      <c r="J207" s="224">
        <f>ROUND(I207*H207,2)</f>
        <v>0</v>
      </c>
      <c r="K207" s="220" t="s">
        <v>1</v>
      </c>
      <c r="L207" s="44"/>
      <c r="M207" s="225" t="s">
        <v>1</v>
      </c>
      <c r="N207" s="226" t="s">
        <v>38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149</v>
      </c>
      <c r="AT207" s="229" t="s">
        <v>144</v>
      </c>
      <c r="AU207" s="229" t="s">
        <v>83</v>
      </c>
      <c r="AY207" s="17" t="s">
        <v>139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81</v>
      </c>
      <c r="BK207" s="230">
        <f>ROUND(I207*H207,2)</f>
        <v>0</v>
      </c>
      <c r="BL207" s="17" t="s">
        <v>149</v>
      </c>
      <c r="BM207" s="229" t="s">
        <v>976</v>
      </c>
    </row>
    <row r="208" s="2" customFormat="1" ht="24.15" customHeight="1">
      <c r="A208" s="38"/>
      <c r="B208" s="39"/>
      <c r="C208" s="218" t="s">
        <v>436</v>
      </c>
      <c r="D208" s="218" t="s">
        <v>144</v>
      </c>
      <c r="E208" s="219" t="s">
        <v>977</v>
      </c>
      <c r="F208" s="220" t="s">
        <v>978</v>
      </c>
      <c r="G208" s="221" t="s">
        <v>172</v>
      </c>
      <c r="H208" s="222">
        <v>30</v>
      </c>
      <c r="I208" s="223"/>
      <c r="J208" s="224">
        <f>ROUND(I208*H208,2)</f>
        <v>0</v>
      </c>
      <c r="K208" s="220" t="s">
        <v>1</v>
      </c>
      <c r="L208" s="44"/>
      <c r="M208" s="225" t="s">
        <v>1</v>
      </c>
      <c r="N208" s="226" t="s">
        <v>38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149</v>
      </c>
      <c r="AT208" s="229" t="s">
        <v>144</v>
      </c>
      <c r="AU208" s="229" t="s">
        <v>83</v>
      </c>
      <c r="AY208" s="17" t="s">
        <v>139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81</v>
      </c>
      <c r="BK208" s="230">
        <f>ROUND(I208*H208,2)</f>
        <v>0</v>
      </c>
      <c r="BL208" s="17" t="s">
        <v>149</v>
      </c>
      <c r="BM208" s="229" t="s">
        <v>979</v>
      </c>
    </row>
    <row r="209" s="2" customFormat="1" ht="24.15" customHeight="1">
      <c r="A209" s="38"/>
      <c r="B209" s="39"/>
      <c r="C209" s="218" t="s">
        <v>443</v>
      </c>
      <c r="D209" s="218" t="s">
        <v>144</v>
      </c>
      <c r="E209" s="219" t="s">
        <v>980</v>
      </c>
      <c r="F209" s="220" t="s">
        <v>981</v>
      </c>
      <c r="G209" s="221" t="s">
        <v>172</v>
      </c>
      <c r="H209" s="222">
        <v>32</v>
      </c>
      <c r="I209" s="223"/>
      <c r="J209" s="224">
        <f>ROUND(I209*H209,2)</f>
        <v>0</v>
      </c>
      <c r="K209" s="220" t="s">
        <v>1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149</v>
      </c>
      <c r="AT209" s="229" t="s">
        <v>144</v>
      </c>
      <c r="AU209" s="229" t="s">
        <v>83</v>
      </c>
      <c r="AY209" s="17" t="s">
        <v>139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149</v>
      </c>
      <c r="BM209" s="229" t="s">
        <v>982</v>
      </c>
    </row>
    <row r="210" s="2" customFormat="1" ht="24.15" customHeight="1">
      <c r="A210" s="38"/>
      <c r="B210" s="39"/>
      <c r="C210" s="218" t="s">
        <v>449</v>
      </c>
      <c r="D210" s="218" t="s">
        <v>144</v>
      </c>
      <c r="E210" s="219" t="s">
        <v>983</v>
      </c>
      <c r="F210" s="220" t="s">
        <v>984</v>
      </c>
      <c r="G210" s="221" t="s">
        <v>172</v>
      </c>
      <c r="H210" s="222">
        <v>50</v>
      </c>
      <c r="I210" s="223"/>
      <c r="J210" s="224">
        <f>ROUND(I210*H210,2)</f>
        <v>0</v>
      </c>
      <c r="K210" s="220" t="s">
        <v>1</v>
      </c>
      <c r="L210" s="44"/>
      <c r="M210" s="225" t="s">
        <v>1</v>
      </c>
      <c r="N210" s="226" t="s">
        <v>38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149</v>
      </c>
      <c r="AT210" s="229" t="s">
        <v>144</v>
      </c>
      <c r="AU210" s="229" t="s">
        <v>83</v>
      </c>
      <c r="AY210" s="17" t="s">
        <v>139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81</v>
      </c>
      <c r="BK210" s="230">
        <f>ROUND(I210*H210,2)</f>
        <v>0</v>
      </c>
      <c r="BL210" s="17" t="s">
        <v>149</v>
      </c>
      <c r="BM210" s="229" t="s">
        <v>985</v>
      </c>
    </row>
    <row r="211" s="2" customFormat="1" ht="24.15" customHeight="1">
      <c r="A211" s="38"/>
      <c r="B211" s="39"/>
      <c r="C211" s="218" t="s">
        <v>454</v>
      </c>
      <c r="D211" s="218" t="s">
        <v>144</v>
      </c>
      <c r="E211" s="219" t="s">
        <v>986</v>
      </c>
      <c r="F211" s="220" t="s">
        <v>987</v>
      </c>
      <c r="G211" s="221" t="s">
        <v>988</v>
      </c>
      <c r="H211" s="222">
        <v>1</v>
      </c>
      <c r="I211" s="223"/>
      <c r="J211" s="224">
        <f>ROUND(I211*H211,2)</f>
        <v>0</v>
      </c>
      <c r="K211" s="220" t="s">
        <v>1</v>
      </c>
      <c r="L211" s="44"/>
      <c r="M211" s="225" t="s">
        <v>1</v>
      </c>
      <c r="N211" s="226" t="s">
        <v>38</v>
      </c>
      <c r="O211" s="91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9" t="s">
        <v>149</v>
      </c>
      <c r="AT211" s="229" t="s">
        <v>144</v>
      </c>
      <c r="AU211" s="229" t="s">
        <v>83</v>
      </c>
      <c r="AY211" s="17" t="s">
        <v>139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7" t="s">
        <v>81</v>
      </c>
      <c r="BK211" s="230">
        <f>ROUND(I211*H211,2)</f>
        <v>0</v>
      </c>
      <c r="BL211" s="17" t="s">
        <v>149</v>
      </c>
      <c r="BM211" s="229" t="s">
        <v>989</v>
      </c>
    </row>
    <row r="212" s="2" customFormat="1" ht="14.4" customHeight="1">
      <c r="A212" s="38"/>
      <c r="B212" s="39"/>
      <c r="C212" s="218" t="s">
        <v>459</v>
      </c>
      <c r="D212" s="218" t="s">
        <v>144</v>
      </c>
      <c r="E212" s="219" t="s">
        <v>990</v>
      </c>
      <c r="F212" s="220" t="s">
        <v>991</v>
      </c>
      <c r="G212" s="221" t="s">
        <v>988</v>
      </c>
      <c r="H212" s="222">
        <v>9</v>
      </c>
      <c r="I212" s="223"/>
      <c r="J212" s="224">
        <f>ROUND(I212*H212,2)</f>
        <v>0</v>
      </c>
      <c r="K212" s="220" t="s">
        <v>1</v>
      </c>
      <c r="L212" s="44"/>
      <c r="M212" s="225" t="s">
        <v>1</v>
      </c>
      <c r="N212" s="226" t="s">
        <v>38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149</v>
      </c>
      <c r="AT212" s="229" t="s">
        <v>144</v>
      </c>
      <c r="AU212" s="229" t="s">
        <v>83</v>
      </c>
      <c r="AY212" s="17" t="s">
        <v>139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81</v>
      </c>
      <c r="BK212" s="230">
        <f>ROUND(I212*H212,2)</f>
        <v>0</v>
      </c>
      <c r="BL212" s="17" t="s">
        <v>149</v>
      </c>
      <c r="BM212" s="229" t="s">
        <v>992</v>
      </c>
    </row>
    <row r="213" s="2" customFormat="1" ht="14.4" customHeight="1">
      <c r="A213" s="38"/>
      <c r="B213" s="39"/>
      <c r="C213" s="218" t="s">
        <v>463</v>
      </c>
      <c r="D213" s="218" t="s">
        <v>144</v>
      </c>
      <c r="E213" s="219" t="s">
        <v>993</v>
      </c>
      <c r="F213" s="220" t="s">
        <v>994</v>
      </c>
      <c r="G213" s="221" t="s">
        <v>988</v>
      </c>
      <c r="H213" s="222">
        <v>4</v>
      </c>
      <c r="I213" s="223"/>
      <c r="J213" s="224">
        <f>ROUND(I213*H213,2)</f>
        <v>0</v>
      </c>
      <c r="K213" s="220" t="s">
        <v>1</v>
      </c>
      <c r="L213" s="44"/>
      <c r="M213" s="225" t="s">
        <v>1</v>
      </c>
      <c r="N213" s="226" t="s">
        <v>38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149</v>
      </c>
      <c r="AT213" s="229" t="s">
        <v>144</v>
      </c>
      <c r="AU213" s="229" t="s">
        <v>83</v>
      </c>
      <c r="AY213" s="17" t="s">
        <v>139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81</v>
      </c>
      <c r="BK213" s="230">
        <f>ROUND(I213*H213,2)</f>
        <v>0</v>
      </c>
      <c r="BL213" s="17" t="s">
        <v>149</v>
      </c>
      <c r="BM213" s="229" t="s">
        <v>995</v>
      </c>
    </row>
    <row r="214" s="2" customFormat="1" ht="14.4" customHeight="1">
      <c r="A214" s="38"/>
      <c r="B214" s="39"/>
      <c r="C214" s="218" t="s">
        <v>468</v>
      </c>
      <c r="D214" s="218" t="s">
        <v>144</v>
      </c>
      <c r="E214" s="219" t="s">
        <v>996</v>
      </c>
      <c r="F214" s="220" t="s">
        <v>997</v>
      </c>
      <c r="G214" s="221" t="s">
        <v>988</v>
      </c>
      <c r="H214" s="222">
        <v>2</v>
      </c>
      <c r="I214" s="223"/>
      <c r="J214" s="224">
        <f>ROUND(I214*H214,2)</f>
        <v>0</v>
      </c>
      <c r="K214" s="220" t="s">
        <v>1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149</v>
      </c>
      <c r="AT214" s="229" t="s">
        <v>144</v>
      </c>
      <c r="AU214" s="229" t="s">
        <v>83</v>
      </c>
      <c r="AY214" s="17" t="s">
        <v>139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149</v>
      </c>
      <c r="BM214" s="229" t="s">
        <v>998</v>
      </c>
    </row>
    <row r="215" s="2" customFormat="1" ht="24.15" customHeight="1">
      <c r="A215" s="38"/>
      <c r="B215" s="39"/>
      <c r="C215" s="218" t="s">
        <v>474</v>
      </c>
      <c r="D215" s="218" t="s">
        <v>144</v>
      </c>
      <c r="E215" s="219" t="s">
        <v>999</v>
      </c>
      <c r="F215" s="220" t="s">
        <v>1000</v>
      </c>
      <c r="G215" s="221" t="s">
        <v>220</v>
      </c>
      <c r="H215" s="222">
        <v>20</v>
      </c>
      <c r="I215" s="223"/>
      <c r="J215" s="224">
        <f>ROUND(I215*H215,2)</f>
        <v>0</v>
      </c>
      <c r="K215" s="220" t="s">
        <v>1</v>
      </c>
      <c r="L215" s="44"/>
      <c r="M215" s="225" t="s">
        <v>1</v>
      </c>
      <c r="N215" s="226" t="s">
        <v>38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149</v>
      </c>
      <c r="AT215" s="229" t="s">
        <v>144</v>
      </c>
      <c r="AU215" s="229" t="s">
        <v>83</v>
      </c>
      <c r="AY215" s="17" t="s">
        <v>139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81</v>
      </c>
      <c r="BK215" s="230">
        <f>ROUND(I215*H215,2)</f>
        <v>0</v>
      </c>
      <c r="BL215" s="17" t="s">
        <v>149</v>
      </c>
      <c r="BM215" s="229" t="s">
        <v>1001</v>
      </c>
    </row>
    <row r="216" s="2" customFormat="1" ht="24.15" customHeight="1">
      <c r="A216" s="38"/>
      <c r="B216" s="39"/>
      <c r="C216" s="218" t="s">
        <v>480</v>
      </c>
      <c r="D216" s="218" t="s">
        <v>144</v>
      </c>
      <c r="E216" s="219" t="s">
        <v>1002</v>
      </c>
      <c r="F216" s="220" t="s">
        <v>1003</v>
      </c>
      <c r="G216" s="221" t="s">
        <v>220</v>
      </c>
      <c r="H216" s="222">
        <v>8</v>
      </c>
      <c r="I216" s="223"/>
      <c r="J216" s="224">
        <f>ROUND(I216*H216,2)</f>
        <v>0</v>
      </c>
      <c r="K216" s="220" t="s">
        <v>1</v>
      </c>
      <c r="L216" s="44"/>
      <c r="M216" s="225" t="s">
        <v>1</v>
      </c>
      <c r="N216" s="226" t="s">
        <v>38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149</v>
      </c>
      <c r="AT216" s="229" t="s">
        <v>144</v>
      </c>
      <c r="AU216" s="229" t="s">
        <v>83</v>
      </c>
      <c r="AY216" s="17" t="s">
        <v>139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81</v>
      </c>
      <c r="BK216" s="230">
        <f>ROUND(I216*H216,2)</f>
        <v>0</v>
      </c>
      <c r="BL216" s="17" t="s">
        <v>149</v>
      </c>
      <c r="BM216" s="229" t="s">
        <v>1004</v>
      </c>
    </row>
    <row r="217" s="2" customFormat="1" ht="24.15" customHeight="1">
      <c r="A217" s="38"/>
      <c r="B217" s="39"/>
      <c r="C217" s="218" t="s">
        <v>486</v>
      </c>
      <c r="D217" s="218" t="s">
        <v>144</v>
      </c>
      <c r="E217" s="219" t="s">
        <v>1005</v>
      </c>
      <c r="F217" s="220" t="s">
        <v>1006</v>
      </c>
      <c r="G217" s="221" t="s">
        <v>220</v>
      </c>
      <c r="H217" s="222">
        <v>16</v>
      </c>
      <c r="I217" s="223"/>
      <c r="J217" s="224">
        <f>ROUND(I217*H217,2)</f>
        <v>0</v>
      </c>
      <c r="K217" s="220" t="s">
        <v>1</v>
      </c>
      <c r="L217" s="44"/>
      <c r="M217" s="225" t="s">
        <v>1</v>
      </c>
      <c r="N217" s="226" t="s">
        <v>38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149</v>
      </c>
      <c r="AT217" s="229" t="s">
        <v>144</v>
      </c>
      <c r="AU217" s="229" t="s">
        <v>83</v>
      </c>
      <c r="AY217" s="17" t="s">
        <v>139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81</v>
      </c>
      <c r="BK217" s="230">
        <f>ROUND(I217*H217,2)</f>
        <v>0</v>
      </c>
      <c r="BL217" s="17" t="s">
        <v>149</v>
      </c>
      <c r="BM217" s="229" t="s">
        <v>1007</v>
      </c>
    </row>
    <row r="218" s="2" customFormat="1" ht="14.4" customHeight="1">
      <c r="A218" s="38"/>
      <c r="B218" s="39"/>
      <c r="C218" s="268" t="s">
        <v>491</v>
      </c>
      <c r="D218" s="268" t="s">
        <v>185</v>
      </c>
      <c r="E218" s="269" t="s">
        <v>1008</v>
      </c>
      <c r="F218" s="270" t="s">
        <v>1009</v>
      </c>
      <c r="G218" s="271" t="s">
        <v>988</v>
      </c>
      <c r="H218" s="272">
        <v>1</v>
      </c>
      <c r="I218" s="273"/>
      <c r="J218" s="274">
        <f>ROUND(I218*H218,2)</f>
        <v>0</v>
      </c>
      <c r="K218" s="270" t="s">
        <v>1</v>
      </c>
      <c r="L218" s="275"/>
      <c r="M218" s="276" t="s">
        <v>1</v>
      </c>
      <c r="N218" s="277" t="s">
        <v>38</v>
      </c>
      <c r="O218" s="91"/>
      <c r="P218" s="227">
        <f>O218*H218</f>
        <v>0</v>
      </c>
      <c r="Q218" s="227">
        <v>0.062</v>
      </c>
      <c r="R218" s="227">
        <f>Q218*H218</f>
        <v>0.062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188</v>
      </c>
      <c r="AT218" s="229" t="s">
        <v>185</v>
      </c>
      <c r="AU218" s="229" t="s">
        <v>83</v>
      </c>
      <c r="AY218" s="17" t="s">
        <v>139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81</v>
      </c>
      <c r="BK218" s="230">
        <f>ROUND(I218*H218,2)</f>
        <v>0</v>
      </c>
      <c r="BL218" s="17" t="s">
        <v>149</v>
      </c>
      <c r="BM218" s="229" t="s">
        <v>1010</v>
      </c>
    </row>
    <row r="219" s="2" customFormat="1" ht="24.15" customHeight="1">
      <c r="A219" s="38"/>
      <c r="B219" s="39"/>
      <c r="C219" s="218" t="s">
        <v>497</v>
      </c>
      <c r="D219" s="218" t="s">
        <v>144</v>
      </c>
      <c r="E219" s="219" t="s">
        <v>1011</v>
      </c>
      <c r="F219" s="220" t="s">
        <v>1012</v>
      </c>
      <c r="G219" s="221" t="s">
        <v>249</v>
      </c>
      <c r="H219" s="222">
        <v>0.078</v>
      </c>
      <c r="I219" s="223"/>
      <c r="J219" s="224">
        <f>ROUND(I219*H219,2)</f>
        <v>0</v>
      </c>
      <c r="K219" s="220" t="s">
        <v>148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255</v>
      </c>
      <c r="AT219" s="229" t="s">
        <v>144</v>
      </c>
      <c r="AU219" s="229" t="s">
        <v>83</v>
      </c>
      <c r="AY219" s="17" t="s">
        <v>139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255</v>
      </c>
      <c r="BM219" s="229" t="s">
        <v>1013</v>
      </c>
    </row>
    <row r="220" s="2" customFormat="1">
      <c r="A220" s="38"/>
      <c r="B220" s="39"/>
      <c r="C220" s="40"/>
      <c r="D220" s="231" t="s">
        <v>152</v>
      </c>
      <c r="E220" s="40"/>
      <c r="F220" s="232" t="s">
        <v>1014</v>
      </c>
      <c r="G220" s="40"/>
      <c r="H220" s="40"/>
      <c r="I220" s="233"/>
      <c r="J220" s="40"/>
      <c r="K220" s="40"/>
      <c r="L220" s="44"/>
      <c r="M220" s="282"/>
      <c r="N220" s="283"/>
      <c r="O220" s="284"/>
      <c r="P220" s="284"/>
      <c r="Q220" s="284"/>
      <c r="R220" s="284"/>
      <c r="S220" s="284"/>
      <c r="T220" s="2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152</v>
      </c>
      <c r="AU220" s="17" t="s">
        <v>83</v>
      </c>
    </row>
    <row r="221" s="2" customFormat="1" ht="6.96" customHeight="1">
      <c r="A221" s="38"/>
      <c r="B221" s="66"/>
      <c r="C221" s="67"/>
      <c r="D221" s="67"/>
      <c r="E221" s="67"/>
      <c r="F221" s="67"/>
      <c r="G221" s="67"/>
      <c r="H221" s="67"/>
      <c r="I221" s="67"/>
      <c r="J221" s="67"/>
      <c r="K221" s="67"/>
      <c r="L221" s="44"/>
      <c r="M221" s="38"/>
      <c r="O221" s="38"/>
      <c r="P221" s="38"/>
      <c r="Q221" s="38"/>
      <c r="R221" s="38"/>
      <c r="S221" s="38"/>
      <c r="T221" s="38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</row>
  </sheetData>
  <sheetProtection sheet="1" autoFilter="0" formatColumns="0" formatRows="0" objects="1" scenarios="1" spinCount="100000" saltValue="kxU46lDSlFbrcjqLTAjuVCWgoxbtvokE1VNQxnmPGpEyF1E2jg5HH4Yg8+AujHA5bBJQsGZzt5GKIZa2SYfSzg==" hashValue="/fLujwDssdqN4fvLgnU5F6uK5OlJApqgVkWrCwKz0pHlef/Cj6iZTS29P/gYg5Y/syBxcu4n9KeqqstCoS4zQQ==" algorithmName="SHA-512" password="CC35"/>
  <autoFilter ref="C122:K22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Studenec VB - oprava střechy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1015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ROUND((SUM(BE126:BE282)),  2)</f>
        <v>0</v>
      </c>
      <c r="G33" s="38"/>
      <c r="H33" s="38"/>
      <c r="I33" s="155">
        <v>0.20999999999999999</v>
      </c>
      <c r="J33" s="154">
        <f>ROUND(((SUM(BE126:BE282))*I33),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ROUND((SUM(BF126:BF282)),  2)</f>
        <v>0</v>
      </c>
      <c r="G34" s="38"/>
      <c r="H34" s="38"/>
      <c r="I34" s="155">
        <v>0.14999999999999999</v>
      </c>
      <c r="J34" s="154">
        <f>ROUND(((SUM(BF126:BF282))*I34),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ROUND((SUM(BG126:BG282)),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ROUND((SUM(BH126:BH282)),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ROUND((SUM(BI126:BI282)),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Studenec VB - oprava střechy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Dešťová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104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811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1016</v>
      </c>
      <c r="E99" s="188"/>
      <c r="F99" s="188"/>
      <c r="G99" s="188"/>
      <c r="H99" s="188"/>
      <c r="I99" s="188"/>
      <c r="J99" s="189">
        <f>J208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1017</v>
      </c>
      <c r="E100" s="188"/>
      <c r="F100" s="188"/>
      <c r="G100" s="188"/>
      <c r="H100" s="188"/>
      <c r="I100" s="188"/>
      <c r="J100" s="189">
        <f>J235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108</v>
      </c>
      <c r="E101" s="188"/>
      <c r="F101" s="188"/>
      <c r="G101" s="188"/>
      <c r="H101" s="188"/>
      <c r="I101" s="188"/>
      <c r="J101" s="189">
        <f>J247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1018</v>
      </c>
      <c r="E102" s="188"/>
      <c r="F102" s="188"/>
      <c r="G102" s="188"/>
      <c r="H102" s="188"/>
      <c r="I102" s="188"/>
      <c r="J102" s="189">
        <f>J257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687</v>
      </c>
      <c r="E103" s="188"/>
      <c r="F103" s="188"/>
      <c r="G103" s="188"/>
      <c r="H103" s="188"/>
      <c r="I103" s="188"/>
      <c r="J103" s="189">
        <f>J262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110</v>
      </c>
      <c r="E104" s="188"/>
      <c r="F104" s="188"/>
      <c r="G104" s="188"/>
      <c r="H104" s="188"/>
      <c r="I104" s="188"/>
      <c r="J104" s="189">
        <f>J269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813</v>
      </c>
      <c r="E105" s="182"/>
      <c r="F105" s="182"/>
      <c r="G105" s="182"/>
      <c r="H105" s="182"/>
      <c r="I105" s="182"/>
      <c r="J105" s="183">
        <f>J276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5"/>
      <c r="C106" s="186"/>
      <c r="D106" s="187" t="s">
        <v>115</v>
      </c>
      <c r="E106" s="188"/>
      <c r="F106" s="188"/>
      <c r="G106" s="188"/>
      <c r="H106" s="188"/>
      <c r="I106" s="188"/>
      <c r="J106" s="189">
        <f>J277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125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Studenec VB - oprava střechy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97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04 - Dešťová kanalizace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22. 10. 2020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31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126</v>
      </c>
      <c r="D125" s="194" t="s">
        <v>58</v>
      </c>
      <c r="E125" s="194" t="s">
        <v>54</v>
      </c>
      <c r="F125" s="194" t="s">
        <v>55</v>
      </c>
      <c r="G125" s="194" t="s">
        <v>127</v>
      </c>
      <c r="H125" s="194" t="s">
        <v>128</v>
      </c>
      <c r="I125" s="194" t="s">
        <v>129</v>
      </c>
      <c r="J125" s="194" t="s">
        <v>101</v>
      </c>
      <c r="K125" s="195" t="s">
        <v>130</v>
      </c>
      <c r="L125" s="196"/>
      <c r="M125" s="100" t="s">
        <v>1</v>
      </c>
      <c r="N125" s="101" t="s">
        <v>37</v>
      </c>
      <c r="O125" s="101" t="s">
        <v>131</v>
      </c>
      <c r="P125" s="101" t="s">
        <v>132</v>
      </c>
      <c r="Q125" s="101" t="s">
        <v>133</v>
      </c>
      <c r="R125" s="101" t="s">
        <v>134</v>
      </c>
      <c r="S125" s="101" t="s">
        <v>135</v>
      </c>
      <c r="T125" s="102" t="s">
        <v>136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137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P127+P276</f>
        <v>0</v>
      </c>
      <c r="Q126" s="104"/>
      <c r="R126" s="199">
        <f>R127+R276</f>
        <v>37.283377999999999</v>
      </c>
      <c r="S126" s="104"/>
      <c r="T126" s="200">
        <f>T127+T276</f>
        <v>12.903599999999999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72</v>
      </c>
      <c r="AU126" s="17" t="s">
        <v>103</v>
      </c>
      <c r="BK126" s="201">
        <f>BK127+BK276</f>
        <v>0</v>
      </c>
    </row>
    <row r="127" s="12" customFormat="1" ht="25.92" customHeight="1">
      <c r="A127" s="12"/>
      <c r="B127" s="202"/>
      <c r="C127" s="203"/>
      <c r="D127" s="204" t="s">
        <v>72</v>
      </c>
      <c r="E127" s="205" t="s">
        <v>138</v>
      </c>
      <c r="F127" s="205" t="s">
        <v>138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P128+P208+P235+P247+P257+P262+P269</f>
        <v>0</v>
      </c>
      <c r="Q127" s="210"/>
      <c r="R127" s="211">
        <f>R128+R208+R235+R247+R257+R262+R269</f>
        <v>37.280377999999999</v>
      </c>
      <c r="S127" s="210"/>
      <c r="T127" s="212">
        <f>T128+T208+T235+T247+T257+T262+T269</f>
        <v>12.903599999999999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81</v>
      </c>
      <c r="AT127" s="214" t="s">
        <v>72</v>
      </c>
      <c r="AU127" s="214" t="s">
        <v>73</v>
      </c>
      <c r="AY127" s="213" t="s">
        <v>139</v>
      </c>
      <c r="BK127" s="215">
        <f>BK128+BK208+BK235+BK247+BK257+BK262+BK269</f>
        <v>0</v>
      </c>
    </row>
    <row r="128" s="12" customFormat="1" ht="22.8" customHeight="1">
      <c r="A128" s="12"/>
      <c r="B128" s="202"/>
      <c r="C128" s="203"/>
      <c r="D128" s="204" t="s">
        <v>72</v>
      </c>
      <c r="E128" s="216" t="s">
        <v>81</v>
      </c>
      <c r="F128" s="216" t="s">
        <v>816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SUM(P129:P207)</f>
        <v>0</v>
      </c>
      <c r="Q128" s="210"/>
      <c r="R128" s="211">
        <f>SUM(R129:R207)</f>
        <v>18.090148000000003</v>
      </c>
      <c r="S128" s="210"/>
      <c r="T128" s="212">
        <f>SUM(T129:T207)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81</v>
      </c>
      <c r="AT128" s="214" t="s">
        <v>72</v>
      </c>
      <c r="AU128" s="214" t="s">
        <v>81</v>
      </c>
      <c r="AY128" s="213" t="s">
        <v>139</v>
      </c>
      <c r="BK128" s="215">
        <f>SUM(BK129:BK207)</f>
        <v>0</v>
      </c>
    </row>
    <row r="129" s="2" customFormat="1" ht="24.15" customHeight="1">
      <c r="A129" s="38"/>
      <c r="B129" s="39"/>
      <c r="C129" s="218" t="s">
        <v>81</v>
      </c>
      <c r="D129" s="218" t="s">
        <v>144</v>
      </c>
      <c r="E129" s="219" t="s">
        <v>1019</v>
      </c>
      <c r="F129" s="220" t="s">
        <v>1020</v>
      </c>
      <c r="G129" s="221" t="s">
        <v>172</v>
      </c>
      <c r="H129" s="222">
        <v>20</v>
      </c>
      <c r="I129" s="223"/>
      <c r="J129" s="224">
        <f>ROUND(I129*H129,2)</f>
        <v>0</v>
      </c>
      <c r="K129" s="220" t="s">
        <v>148</v>
      </c>
      <c r="L129" s="44"/>
      <c r="M129" s="225" t="s">
        <v>1</v>
      </c>
      <c r="N129" s="226" t="s">
        <v>38</v>
      </c>
      <c r="O129" s="91"/>
      <c r="P129" s="227">
        <f>O129*H129</f>
        <v>0</v>
      </c>
      <c r="Q129" s="227">
        <v>0.06053</v>
      </c>
      <c r="R129" s="227">
        <f>Q129*H129</f>
        <v>1.2105999999999999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149</v>
      </c>
      <c r="AT129" s="229" t="s">
        <v>144</v>
      </c>
      <c r="AU129" s="229" t="s">
        <v>83</v>
      </c>
      <c r="AY129" s="17" t="s">
        <v>139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81</v>
      </c>
      <c r="BK129" s="230">
        <f>ROUND(I129*H129,2)</f>
        <v>0</v>
      </c>
      <c r="BL129" s="17" t="s">
        <v>149</v>
      </c>
      <c r="BM129" s="229" t="s">
        <v>1021</v>
      </c>
    </row>
    <row r="130" s="2" customFormat="1">
      <c r="A130" s="38"/>
      <c r="B130" s="39"/>
      <c r="C130" s="40"/>
      <c r="D130" s="231" t="s">
        <v>152</v>
      </c>
      <c r="E130" s="40"/>
      <c r="F130" s="232" t="s">
        <v>1020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152</v>
      </c>
      <c r="AU130" s="17" t="s">
        <v>83</v>
      </c>
    </row>
    <row r="131" s="13" customFormat="1">
      <c r="A131" s="13"/>
      <c r="B131" s="236"/>
      <c r="C131" s="237"/>
      <c r="D131" s="231" t="s">
        <v>154</v>
      </c>
      <c r="E131" s="238" t="s">
        <v>1</v>
      </c>
      <c r="F131" s="239" t="s">
        <v>1022</v>
      </c>
      <c r="G131" s="237"/>
      <c r="H131" s="238" t="s">
        <v>1</v>
      </c>
      <c r="I131" s="240"/>
      <c r="J131" s="237"/>
      <c r="K131" s="237"/>
      <c r="L131" s="241"/>
      <c r="M131" s="242"/>
      <c r="N131" s="243"/>
      <c r="O131" s="243"/>
      <c r="P131" s="243"/>
      <c r="Q131" s="243"/>
      <c r="R131" s="243"/>
      <c r="S131" s="243"/>
      <c r="T131" s="24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5" t="s">
        <v>154</v>
      </c>
      <c r="AU131" s="245" t="s">
        <v>83</v>
      </c>
      <c r="AV131" s="13" t="s">
        <v>81</v>
      </c>
      <c r="AW131" s="13" t="s">
        <v>30</v>
      </c>
      <c r="AX131" s="13" t="s">
        <v>73</v>
      </c>
      <c r="AY131" s="245" t="s">
        <v>139</v>
      </c>
    </row>
    <row r="132" s="14" customFormat="1">
      <c r="A132" s="14"/>
      <c r="B132" s="246"/>
      <c r="C132" s="247"/>
      <c r="D132" s="231" t="s">
        <v>154</v>
      </c>
      <c r="E132" s="248" t="s">
        <v>1</v>
      </c>
      <c r="F132" s="249" t="s">
        <v>211</v>
      </c>
      <c r="G132" s="247"/>
      <c r="H132" s="250">
        <v>10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6" t="s">
        <v>154</v>
      </c>
      <c r="AU132" s="256" t="s">
        <v>83</v>
      </c>
      <c r="AV132" s="14" t="s">
        <v>83</v>
      </c>
      <c r="AW132" s="14" t="s">
        <v>30</v>
      </c>
      <c r="AX132" s="14" t="s">
        <v>73</v>
      </c>
      <c r="AY132" s="256" t="s">
        <v>139</v>
      </c>
    </row>
    <row r="133" s="14" customFormat="1">
      <c r="A133" s="14"/>
      <c r="B133" s="246"/>
      <c r="C133" s="247"/>
      <c r="D133" s="231" t="s">
        <v>154</v>
      </c>
      <c r="E133" s="248" t="s">
        <v>1</v>
      </c>
      <c r="F133" s="249" t="s">
        <v>211</v>
      </c>
      <c r="G133" s="247"/>
      <c r="H133" s="250">
        <v>10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154</v>
      </c>
      <c r="AU133" s="256" t="s">
        <v>83</v>
      </c>
      <c r="AV133" s="14" t="s">
        <v>83</v>
      </c>
      <c r="AW133" s="14" t="s">
        <v>30</v>
      </c>
      <c r="AX133" s="14" t="s">
        <v>73</v>
      </c>
      <c r="AY133" s="256" t="s">
        <v>139</v>
      </c>
    </row>
    <row r="134" s="15" customFormat="1">
      <c r="A134" s="15"/>
      <c r="B134" s="257"/>
      <c r="C134" s="258"/>
      <c r="D134" s="231" t="s">
        <v>154</v>
      </c>
      <c r="E134" s="259" t="s">
        <v>1</v>
      </c>
      <c r="F134" s="260" t="s">
        <v>159</v>
      </c>
      <c r="G134" s="258"/>
      <c r="H134" s="261">
        <v>20</v>
      </c>
      <c r="I134" s="262"/>
      <c r="J134" s="258"/>
      <c r="K134" s="258"/>
      <c r="L134" s="263"/>
      <c r="M134" s="264"/>
      <c r="N134" s="265"/>
      <c r="O134" s="265"/>
      <c r="P134" s="265"/>
      <c r="Q134" s="265"/>
      <c r="R134" s="265"/>
      <c r="S134" s="265"/>
      <c r="T134" s="26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7" t="s">
        <v>154</v>
      </c>
      <c r="AU134" s="267" t="s">
        <v>83</v>
      </c>
      <c r="AV134" s="15" t="s">
        <v>149</v>
      </c>
      <c r="AW134" s="15" t="s">
        <v>30</v>
      </c>
      <c r="AX134" s="15" t="s">
        <v>81</v>
      </c>
      <c r="AY134" s="267" t="s">
        <v>139</v>
      </c>
    </row>
    <row r="135" s="2" customFormat="1" ht="24.15" customHeight="1">
      <c r="A135" s="38"/>
      <c r="B135" s="39"/>
      <c r="C135" s="218" t="s">
        <v>83</v>
      </c>
      <c r="D135" s="218" t="s">
        <v>144</v>
      </c>
      <c r="E135" s="219" t="s">
        <v>1023</v>
      </c>
      <c r="F135" s="220" t="s">
        <v>1024</v>
      </c>
      <c r="G135" s="221" t="s">
        <v>334</v>
      </c>
      <c r="H135" s="222">
        <v>55.944000000000003</v>
      </c>
      <c r="I135" s="223"/>
      <c r="J135" s="224">
        <f>ROUND(I135*H135,2)</f>
        <v>0</v>
      </c>
      <c r="K135" s="220" t="s">
        <v>148</v>
      </c>
      <c r="L135" s="44"/>
      <c r="M135" s="225" t="s">
        <v>1</v>
      </c>
      <c r="N135" s="226" t="s">
        <v>38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149</v>
      </c>
      <c r="AT135" s="229" t="s">
        <v>144</v>
      </c>
      <c r="AU135" s="229" t="s">
        <v>83</v>
      </c>
      <c r="AY135" s="17" t="s">
        <v>139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81</v>
      </c>
      <c r="BK135" s="230">
        <f>ROUND(I135*H135,2)</f>
        <v>0</v>
      </c>
      <c r="BL135" s="17" t="s">
        <v>149</v>
      </c>
      <c r="BM135" s="229" t="s">
        <v>1025</v>
      </c>
    </row>
    <row r="136" s="2" customFormat="1">
      <c r="A136" s="38"/>
      <c r="B136" s="39"/>
      <c r="C136" s="40"/>
      <c r="D136" s="231" t="s">
        <v>152</v>
      </c>
      <c r="E136" s="40"/>
      <c r="F136" s="232" t="s">
        <v>1026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152</v>
      </c>
      <c r="AU136" s="17" t="s">
        <v>83</v>
      </c>
    </row>
    <row r="137" s="13" customFormat="1">
      <c r="A137" s="13"/>
      <c r="B137" s="236"/>
      <c r="C137" s="237"/>
      <c r="D137" s="231" t="s">
        <v>154</v>
      </c>
      <c r="E137" s="238" t="s">
        <v>1</v>
      </c>
      <c r="F137" s="239" t="s">
        <v>1027</v>
      </c>
      <c r="G137" s="237"/>
      <c r="H137" s="238" t="s">
        <v>1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154</v>
      </c>
      <c r="AU137" s="245" t="s">
        <v>83</v>
      </c>
      <c r="AV137" s="13" t="s">
        <v>81</v>
      </c>
      <c r="AW137" s="13" t="s">
        <v>30</v>
      </c>
      <c r="AX137" s="13" t="s">
        <v>73</v>
      </c>
      <c r="AY137" s="245" t="s">
        <v>139</v>
      </c>
    </row>
    <row r="138" s="14" customFormat="1">
      <c r="A138" s="14"/>
      <c r="B138" s="246"/>
      <c r="C138" s="247"/>
      <c r="D138" s="231" t="s">
        <v>154</v>
      </c>
      <c r="E138" s="248" t="s">
        <v>1</v>
      </c>
      <c r="F138" s="249" t="s">
        <v>1028</v>
      </c>
      <c r="G138" s="247"/>
      <c r="H138" s="250">
        <v>27.216000000000001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6" t="s">
        <v>154</v>
      </c>
      <c r="AU138" s="256" t="s">
        <v>83</v>
      </c>
      <c r="AV138" s="14" t="s">
        <v>83</v>
      </c>
      <c r="AW138" s="14" t="s">
        <v>30</v>
      </c>
      <c r="AX138" s="14" t="s">
        <v>73</v>
      </c>
      <c r="AY138" s="256" t="s">
        <v>139</v>
      </c>
    </row>
    <row r="139" s="14" customFormat="1">
      <c r="A139" s="14"/>
      <c r="B139" s="246"/>
      <c r="C139" s="247"/>
      <c r="D139" s="231" t="s">
        <v>154</v>
      </c>
      <c r="E139" s="248" t="s">
        <v>1</v>
      </c>
      <c r="F139" s="249" t="s">
        <v>1029</v>
      </c>
      <c r="G139" s="247"/>
      <c r="H139" s="250">
        <v>28.728000000000002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154</v>
      </c>
      <c r="AU139" s="256" t="s">
        <v>83</v>
      </c>
      <c r="AV139" s="14" t="s">
        <v>83</v>
      </c>
      <c r="AW139" s="14" t="s">
        <v>30</v>
      </c>
      <c r="AX139" s="14" t="s">
        <v>73</v>
      </c>
      <c r="AY139" s="256" t="s">
        <v>139</v>
      </c>
    </row>
    <row r="140" s="15" customFormat="1">
      <c r="A140" s="15"/>
      <c r="B140" s="257"/>
      <c r="C140" s="258"/>
      <c r="D140" s="231" t="s">
        <v>154</v>
      </c>
      <c r="E140" s="259" t="s">
        <v>1</v>
      </c>
      <c r="F140" s="260" t="s">
        <v>159</v>
      </c>
      <c r="G140" s="258"/>
      <c r="H140" s="261">
        <v>55.944000000000003</v>
      </c>
      <c r="I140" s="262"/>
      <c r="J140" s="258"/>
      <c r="K140" s="258"/>
      <c r="L140" s="263"/>
      <c r="M140" s="264"/>
      <c r="N140" s="265"/>
      <c r="O140" s="265"/>
      <c r="P140" s="265"/>
      <c r="Q140" s="265"/>
      <c r="R140" s="265"/>
      <c r="S140" s="265"/>
      <c r="T140" s="26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7" t="s">
        <v>154</v>
      </c>
      <c r="AU140" s="267" t="s">
        <v>83</v>
      </c>
      <c r="AV140" s="15" t="s">
        <v>149</v>
      </c>
      <c r="AW140" s="15" t="s">
        <v>30</v>
      </c>
      <c r="AX140" s="15" t="s">
        <v>81</v>
      </c>
      <c r="AY140" s="267" t="s">
        <v>139</v>
      </c>
    </row>
    <row r="141" s="2" customFormat="1" ht="24.15" customHeight="1">
      <c r="A141" s="38"/>
      <c r="B141" s="39"/>
      <c r="C141" s="218" t="s">
        <v>150</v>
      </c>
      <c r="D141" s="218" t="s">
        <v>144</v>
      </c>
      <c r="E141" s="219" t="s">
        <v>1030</v>
      </c>
      <c r="F141" s="220" t="s">
        <v>1031</v>
      </c>
      <c r="G141" s="221" t="s">
        <v>334</v>
      </c>
      <c r="H141" s="222">
        <v>40.398000000000003</v>
      </c>
      <c r="I141" s="223"/>
      <c r="J141" s="224">
        <f>ROUND(I141*H141,2)</f>
        <v>0</v>
      </c>
      <c r="K141" s="220" t="s">
        <v>148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149</v>
      </c>
      <c r="AT141" s="229" t="s">
        <v>144</v>
      </c>
      <c r="AU141" s="229" t="s">
        <v>83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149</v>
      </c>
      <c r="BM141" s="229" t="s">
        <v>1032</v>
      </c>
    </row>
    <row r="142" s="2" customFormat="1">
      <c r="A142" s="38"/>
      <c r="B142" s="39"/>
      <c r="C142" s="40"/>
      <c r="D142" s="231" t="s">
        <v>152</v>
      </c>
      <c r="E142" s="40"/>
      <c r="F142" s="232" t="s">
        <v>1033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83</v>
      </c>
    </row>
    <row r="143" s="13" customFormat="1">
      <c r="A143" s="13"/>
      <c r="B143" s="236"/>
      <c r="C143" s="237"/>
      <c r="D143" s="231" t="s">
        <v>154</v>
      </c>
      <c r="E143" s="238" t="s">
        <v>1</v>
      </c>
      <c r="F143" s="239" t="s">
        <v>1034</v>
      </c>
      <c r="G143" s="237"/>
      <c r="H143" s="238" t="s">
        <v>1</v>
      </c>
      <c r="I143" s="240"/>
      <c r="J143" s="237"/>
      <c r="K143" s="237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154</v>
      </c>
      <c r="AU143" s="245" t="s">
        <v>83</v>
      </c>
      <c r="AV143" s="13" t="s">
        <v>81</v>
      </c>
      <c r="AW143" s="13" t="s">
        <v>30</v>
      </c>
      <c r="AX143" s="13" t="s">
        <v>73</v>
      </c>
      <c r="AY143" s="245" t="s">
        <v>139</v>
      </c>
    </row>
    <row r="144" s="14" customFormat="1">
      <c r="A144" s="14"/>
      <c r="B144" s="246"/>
      <c r="C144" s="247"/>
      <c r="D144" s="231" t="s">
        <v>154</v>
      </c>
      <c r="E144" s="248" t="s">
        <v>1</v>
      </c>
      <c r="F144" s="249" t="s">
        <v>1035</v>
      </c>
      <c r="G144" s="247"/>
      <c r="H144" s="250">
        <v>11.67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154</v>
      </c>
      <c r="AU144" s="256" t="s">
        <v>83</v>
      </c>
      <c r="AV144" s="14" t="s">
        <v>83</v>
      </c>
      <c r="AW144" s="14" t="s">
        <v>30</v>
      </c>
      <c r="AX144" s="14" t="s">
        <v>73</v>
      </c>
      <c r="AY144" s="256" t="s">
        <v>139</v>
      </c>
    </row>
    <row r="145" s="14" customFormat="1">
      <c r="A145" s="14"/>
      <c r="B145" s="246"/>
      <c r="C145" s="247"/>
      <c r="D145" s="231" t="s">
        <v>154</v>
      </c>
      <c r="E145" s="248" t="s">
        <v>1</v>
      </c>
      <c r="F145" s="249" t="s">
        <v>1029</v>
      </c>
      <c r="G145" s="247"/>
      <c r="H145" s="250">
        <v>28.728000000000002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6" t="s">
        <v>154</v>
      </c>
      <c r="AU145" s="256" t="s">
        <v>83</v>
      </c>
      <c r="AV145" s="14" t="s">
        <v>83</v>
      </c>
      <c r="AW145" s="14" t="s">
        <v>30</v>
      </c>
      <c r="AX145" s="14" t="s">
        <v>73</v>
      </c>
      <c r="AY145" s="256" t="s">
        <v>139</v>
      </c>
    </row>
    <row r="146" s="15" customFormat="1">
      <c r="A146" s="15"/>
      <c r="B146" s="257"/>
      <c r="C146" s="258"/>
      <c r="D146" s="231" t="s">
        <v>154</v>
      </c>
      <c r="E146" s="259" t="s">
        <v>1</v>
      </c>
      <c r="F146" s="260" t="s">
        <v>159</v>
      </c>
      <c r="G146" s="258"/>
      <c r="H146" s="261">
        <v>40.398000000000003</v>
      </c>
      <c r="I146" s="262"/>
      <c r="J146" s="258"/>
      <c r="K146" s="258"/>
      <c r="L146" s="263"/>
      <c r="M146" s="264"/>
      <c r="N146" s="265"/>
      <c r="O146" s="265"/>
      <c r="P146" s="265"/>
      <c r="Q146" s="265"/>
      <c r="R146" s="265"/>
      <c r="S146" s="265"/>
      <c r="T146" s="26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7" t="s">
        <v>154</v>
      </c>
      <c r="AU146" s="267" t="s">
        <v>83</v>
      </c>
      <c r="AV146" s="15" t="s">
        <v>149</v>
      </c>
      <c r="AW146" s="15" t="s">
        <v>30</v>
      </c>
      <c r="AX146" s="15" t="s">
        <v>81</v>
      </c>
      <c r="AY146" s="267" t="s">
        <v>139</v>
      </c>
    </row>
    <row r="147" s="2" customFormat="1" ht="24.15" customHeight="1">
      <c r="A147" s="38"/>
      <c r="B147" s="39"/>
      <c r="C147" s="218" t="s">
        <v>149</v>
      </c>
      <c r="D147" s="218" t="s">
        <v>144</v>
      </c>
      <c r="E147" s="219" t="s">
        <v>1036</v>
      </c>
      <c r="F147" s="220" t="s">
        <v>1037</v>
      </c>
      <c r="G147" s="221" t="s">
        <v>334</v>
      </c>
      <c r="H147" s="222">
        <v>2.4700000000000002</v>
      </c>
      <c r="I147" s="223"/>
      <c r="J147" s="224">
        <f>ROUND(I147*H147,2)</f>
        <v>0</v>
      </c>
      <c r="K147" s="220" t="s">
        <v>148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149</v>
      </c>
      <c r="AT147" s="229" t="s">
        <v>144</v>
      </c>
      <c r="AU147" s="229" t="s">
        <v>83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149</v>
      </c>
      <c r="BM147" s="229" t="s">
        <v>1038</v>
      </c>
    </row>
    <row r="148" s="2" customFormat="1">
      <c r="A148" s="38"/>
      <c r="B148" s="39"/>
      <c r="C148" s="40"/>
      <c r="D148" s="231" t="s">
        <v>152</v>
      </c>
      <c r="E148" s="40"/>
      <c r="F148" s="232" t="s">
        <v>1039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152</v>
      </c>
      <c r="AU148" s="17" t="s">
        <v>83</v>
      </c>
    </row>
    <row r="149" s="13" customFormat="1">
      <c r="A149" s="13"/>
      <c r="B149" s="236"/>
      <c r="C149" s="237"/>
      <c r="D149" s="231" t="s">
        <v>154</v>
      </c>
      <c r="E149" s="238" t="s">
        <v>1</v>
      </c>
      <c r="F149" s="239" t="s">
        <v>1034</v>
      </c>
      <c r="G149" s="237"/>
      <c r="H149" s="238" t="s">
        <v>1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154</v>
      </c>
      <c r="AU149" s="245" t="s">
        <v>83</v>
      </c>
      <c r="AV149" s="13" t="s">
        <v>81</v>
      </c>
      <c r="AW149" s="13" t="s">
        <v>30</v>
      </c>
      <c r="AX149" s="13" t="s">
        <v>73</v>
      </c>
      <c r="AY149" s="245" t="s">
        <v>139</v>
      </c>
    </row>
    <row r="150" s="14" customFormat="1">
      <c r="A150" s="14"/>
      <c r="B150" s="246"/>
      <c r="C150" s="247"/>
      <c r="D150" s="231" t="s">
        <v>154</v>
      </c>
      <c r="E150" s="248" t="s">
        <v>1</v>
      </c>
      <c r="F150" s="249" t="s">
        <v>1040</v>
      </c>
      <c r="G150" s="247"/>
      <c r="H150" s="250">
        <v>2.4700000000000002</v>
      </c>
      <c r="I150" s="251"/>
      <c r="J150" s="247"/>
      <c r="K150" s="247"/>
      <c r="L150" s="252"/>
      <c r="M150" s="253"/>
      <c r="N150" s="254"/>
      <c r="O150" s="254"/>
      <c r="P150" s="254"/>
      <c r="Q150" s="254"/>
      <c r="R150" s="254"/>
      <c r="S150" s="254"/>
      <c r="T150" s="25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6" t="s">
        <v>154</v>
      </c>
      <c r="AU150" s="256" t="s">
        <v>83</v>
      </c>
      <c r="AV150" s="14" t="s">
        <v>83</v>
      </c>
      <c r="AW150" s="14" t="s">
        <v>30</v>
      </c>
      <c r="AX150" s="14" t="s">
        <v>73</v>
      </c>
      <c r="AY150" s="256" t="s">
        <v>139</v>
      </c>
    </row>
    <row r="151" s="15" customFormat="1">
      <c r="A151" s="15"/>
      <c r="B151" s="257"/>
      <c r="C151" s="258"/>
      <c r="D151" s="231" t="s">
        <v>154</v>
      </c>
      <c r="E151" s="259" t="s">
        <v>1</v>
      </c>
      <c r="F151" s="260" t="s">
        <v>159</v>
      </c>
      <c r="G151" s="258"/>
      <c r="H151" s="261">
        <v>2.4700000000000002</v>
      </c>
      <c r="I151" s="262"/>
      <c r="J151" s="258"/>
      <c r="K151" s="258"/>
      <c r="L151" s="263"/>
      <c r="M151" s="264"/>
      <c r="N151" s="265"/>
      <c r="O151" s="265"/>
      <c r="P151" s="265"/>
      <c r="Q151" s="265"/>
      <c r="R151" s="265"/>
      <c r="S151" s="265"/>
      <c r="T151" s="266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7" t="s">
        <v>154</v>
      </c>
      <c r="AU151" s="267" t="s">
        <v>83</v>
      </c>
      <c r="AV151" s="15" t="s">
        <v>149</v>
      </c>
      <c r="AW151" s="15" t="s">
        <v>30</v>
      </c>
      <c r="AX151" s="15" t="s">
        <v>81</v>
      </c>
      <c r="AY151" s="267" t="s">
        <v>139</v>
      </c>
    </row>
    <row r="152" s="2" customFormat="1" ht="24.15" customHeight="1">
      <c r="A152" s="38"/>
      <c r="B152" s="39"/>
      <c r="C152" s="218" t="s">
        <v>179</v>
      </c>
      <c r="D152" s="218" t="s">
        <v>144</v>
      </c>
      <c r="E152" s="219" t="s">
        <v>1041</v>
      </c>
      <c r="F152" s="220" t="s">
        <v>1042</v>
      </c>
      <c r="G152" s="221" t="s">
        <v>334</v>
      </c>
      <c r="H152" s="222">
        <v>1.0580000000000001</v>
      </c>
      <c r="I152" s="223"/>
      <c r="J152" s="224">
        <f>ROUND(I152*H152,2)</f>
        <v>0</v>
      </c>
      <c r="K152" s="220" t="s">
        <v>148</v>
      </c>
      <c r="L152" s="44"/>
      <c r="M152" s="225" t="s">
        <v>1</v>
      </c>
      <c r="N152" s="226" t="s">
        <v>38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149</v>
      </c>
      <c r="AT152" s="229" t="s">
        <v>144</v>
      </c>
      <c r="AU152" s="229" t="s">
        <v>83</v>
      </c>
      <c r="AY152" s="17" t="s">
        <v>139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81</v>
      </c>
      <c r="BK152" s="230">
        <f>ROUND(I152*H152,2)</f>
        <v>0</v>
      </c>
      <c r="BL152" s="17" t="s">
        <v>149</v>
      </c>
      <c r="BM152" s="229" t="s">
        <v>1043</v>
      </c>
    </row>
    <row r="153" s="2" customFormat="1">
      <c r="A153" s="38"/>
      <c r="B153" s="39"/>
      <c r="C153" s="40"/>
      <c r="D153" s="231" t="s">
        <v>152</v>
      </c>
      <c r="E153" s="40"/>
      <c r="F153" s="232" t="s">
        <v>1044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152</v>
      </c>
      <c r="AU153" s="17" t="s">
        <v>83</v>
      </c>
    </row>
    <row r="154" s="13" customFormat="1">
      <c r="A154" s="13"/>
      <c r="B154" s="236"/>
      <c r="C154" s="237"/>
      <c r="D154" s="231" t="s">
        <v>154</v>
      </c>
      <c r="E154" s="238" t="s">
        <v>1</v>
      </c>
      <c r="F154" s="239" t="s">
        <v>1034</v>
      </c>
      <c r="G154" s="237"/>
      <c r="H154" s="238" t="s">
        <v>1</v>
      </c>
      <c r="I154" s="240"/>
      <c r="J154" s="237"/>
      <c r="K154" s="237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154</v>
      </c>
      <c r="AU154" s="245" t="s">
        <v>83</v>
      </c>
      <c r="AV154" s="13" t="s">
        <v>81</v>
      </c>
      <c r="AW154" s="13" t="s">
        <v>30</v>
      </c>
      <c r="AX154" s="13" t="s">
        <v>73</v>
      </c>
      <c r="AY154" s="245" t="s">
        <v>139</v>
      </c>
    </row>
    <row r="155" s="14" customFormat="1">
      <c r="A155" s="14"/>
      <c r="B155" s="246"/>
      <c r="C155" s="247"/>
      <c r="D155" s="231" t="s">
        <v>154</v>
      </c>
      <c r="E155" s="248" t="s">
        <v>1</v>
      </c>
      <c r="F155" s="249" t="s">
        <v>1045</v>
      </c>
      <c r="G155" s="247"/>
      <c r="H155" s="250">
        <v>1.0580000000000001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154</v>
      </c>
      <c r="AU155" s="256" t="s">
        <v>83</v>
      </c>
      <c r="AV155" s="14" t="s">
        <v>83</v>
      </c>
      <c r="AW155" s="14" t="s">
        <v>30</v>
      </c>
      <c r="AX155" s="14" t="s">
        <v>73</v>
      </c>
      <c r="AY155" s="256" t="s">
        <v>139</v>
      </c>
    </row>
    <row r="156" s="15" customFormat="1">
      <c r="A156" s="15"/>
      <c r="B156" s="257"/>
      <c r="C156" s="258"/>
      <c r="D156" s="231" t="s">
        <v>154</v>
      </c>
      <c r="E156" s="259" t="s">
        <v>1</v>
      </c>
      <c r="F156" s="260" t="s">
        <v>159</v>
      </c>
      <c r="G156" s="258"/>
      <c r="H156" s="261">
        <v>1.0580000000000001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154</v>
      </c>
      <c r="AU156" s="267" t="s">
        <v>83</v>
      </c>
      <c r="AV156" s="15" t="s">
        <v>149</v>
      </c>
      <c r="AW156" s="15" t="s">
        <v>30</v>
      </c>
      <c r="AX156" s="15" t="s">
        <v>81</v>
      </c>
      <c r="AY156" s="267" t="s">
        <v>139</v>
      </c>
    </row>
    <row r="157" s="2" customFormat="1" ht="14.4" customHeight="1">
      <c r="A157" s="38"/>
      <c r="B157" s="39"/>
      <c r="C157" s="218" t="s">
        <v>140</v>
      </c>
      <c r="D157" s="218" t="s">
        <v>144</v>
      </c>
      <c r="E157" s="219" t="s">
        <v>1046</v>
      </c>
      <c r="F157" s="220" t="s">
        <v>1047</v>
      </c>
      <c r="G157" s="221" t="s">
        <v>147</v>
      </c>
      <c r="H157" s="222">
        <v>106.56</v>
      </c>
      <c r="I157" s="223"/>
      <c r="J157" s="224">
        <f>ROUND(I157*H157,2)</f>
        <v>0</v>
      </c>
      <c r="K157" s="220" t="s">
        <v>148</v>
      </c>
      <c r="L157" s="44"/>
      <c r="M157" s="225" t="s">
        <v>1</v>
      </c>
      <c r="N157" s="226" t="s">
        <v>38</v>
      </c>
      <c r="O157" s="91"/>
      <c r="P157" s="227">
        <f>O157*H157</f>
        <v>0</v>
      </c>
      <c r="Q157" s="227">
        <v>0.00084000000000000003</v>
      </c>
      <c r="R157" s="227">
        <f>Q157*H157</f>
        <v>0.089510400000000004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149</v>
      </c>
      <c r="AT157" s="229" t="s">
        <v>144</v>
      </c>
      <c r="AU157" s="229" t="s">
        <v>83</v>
      </c>
      <c r="AY157" s="17" t="s">
        <v>139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81</v>
      </c>
      <c r="BK157" s="230">
        <f>ROUND(I157*H157,2)</f>
        <v>0</v>
      </c>
      <c r="BL157" s="17" t="s">
        <v>149</v>
      </c>
      <c r="BM157" s="229" t="s">
        <v>1048</v>
      </c>
    </row>
    <row r="158" s="2" customFormat="1">
      <c r="A158" s="38"/>
      <c r="B158" s="39"/>
      <c r="C158" s="40"/>
      <c r="D158" s="231" t="s">
        <v>152</v>
      </c>
      <c r="E158" s="40"/>
      <c r="F158" s="232" t="s">
        <v>1047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152</v>
      </c>
      <c r="AU158" s="17" t="s">
        <v>83</v>
      </c>
    </row>
    <row r="159" s="13" customFormat="1">
      <c r="A159" s="13"/>
      <c r="B159" s="236"/>
      <c r="C159" s="237"/>
      <c r="D159" s="231" t="s">
        <v>154</v>
      </c>
      <c r="E159" s="238" t="s">
        <v>1</v>
      </c>
      <c r="F159" s="239" t="s">
        <v>1034</v>
      </c>
      <c r="G159" s="237"/>
      <c r="H159" s="238" t="s">
        <v>1</v>
      </c>
      <c r="I159" s="240"/>
      <c r="J159" s="237"/>
      <c r="K159" s="237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154</v>
      </c>
      <c r="AU159" s="245" t="s">
        <v>83</v>
      </c>
      <c r="AV159" s="13" t="s">
        <v>81</v>
      </c>
      <c r="AW159" s="13" t="s">
        <v>30</v>
      </c>
      <c r="AX159" s="13" t="s">
        <v>73</v>
      </c>
      <c r="AY159" s="245" t="s">
        <v>139</v>
      </c>
    </row>
    <row r="160" s="14" customFormat="1">
      <c r="A160" s="14"/>
      <c r="B160" s="246"/>
      <c r="C160" s="247"/>
      <c r="D160" s="231" t="s">
        <v>154</v>
      </c>
      <c r="E160" s="248" t="s">
        <v>1</v>
      </c>
      <c r="F160" s="249" t="s">
        <v>1049</v>
      </c>
      <c r="G160" s="247"/>
      <c r="H160" s="250">
        <v>51.840000000000003</v>
      </c>
      <c r="I160" s="251"/>
      <c r="J160" s="247"/>
      <c r="K160" s="247"/>
      <c r="L160" s="252"/>
      <c r="M160" s="253"/>
      <c r="N160" s="254"/>
      <c r="O160" s="254"/>
      <c r="P160" s="254"/>
      <c r="Q160" s="254"/>
      <c r="R160" s="254"/>
      <c r="S160" s="254"/>
      <c r="T160" s="255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6" t="s">
        <v>154</v>
      </c>
      <c r="AU160" s="256" t="s">
        <v>83</v>
      </c>
      <c r="AV160" s="14" t="s">
        <v>83</v>
      </c>
      <c r="AW160" s="14" t="s">
        <v>30</v>
      </c>
      <c r="AX160" s="14" t="s">
        <v>73</v>
      </c>
      <c r="AY160" s="256" t="s">
        <v>139</v>
      </c>
    </row>
    <row r="161" s="14" customFormat="1">
      <c r="A161" s="14"/>
      <c r="B161" s="246"/>
      <c r="C161" s="247"/>
      <c r="D161" s="231" t="s">
        <v>154</v>
      </c>
      <c r="E161" s="248" t="s">
        <v>1</v>
      </c>
      <c r="F161" s="249" t="s">
        <v>1050</v>
      </c>
      <c r="G161" s="247"/>
      <c r="H161" s="250">
        <v>54.719999999999999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6" t="s">
        <v>154</v>
      </c>
      <c r="AU161" s="256" t="s">
        <v>83</v>
      </c>
      <c r="AV161" s="14" t="s">
        <v>83</v>
      </c>
      <c r="AW161" s="14" t="s">
        <v>30</v>
      </c>
      <c r="AX161" s="14" t="s">
        <v>73</v>
      </c>
      <c r="AY161" s="256" t="s">
        <v>139</v>
      </c>
    </row>
    <row r="162" s="15" customFormat="1">
      <c r="A162" s="15"/>
      <c r="B162" s="257"/>
      <c r="C162" s="258"/>
      <c r="D162" s="231" t="s">
        <v>154</v>
      </c>
      <c r="E162" s="259" t="s">
        <v>1</v>
      </c>
      <c r="F162" s="260" t="s">
        <v>159</v>
      </c>
      <c r="G162" s="258"/>
      <c r="H162" s="261">
        <v>106.56</v>
      </c>
      <c r="I162" s="262"/>
      <c r="J162" s="258"/>
      <c r="K162" s="258"/>
      <c r="L162" s="263"/>
      <c r="M162" s="264"/>
      <c r="N162" s="265"/>
      <c r="O162" s="265"/>
      <c r="P162" s="265"/>
      <c r="Q162" s="265"/>
      <c r="R162" s="265"/>
      <c r="S162" s="265"/>
      <c r="T162" s="26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7" t="s">
        <v>154</v>
      </c>
      <c r="AU162" s="267" t="s">
        <v>83</v>
      </c>
      <c r="AV162" s="15" t="s">
        <v>149</v>
      </c>
      <c r="AW162" s="15" t="s">
        <v>30</v>
      </c>
      <c r="AX162" s="15" t="s">
        <v>81</v>
      </c>
      <c r="AY162" s="267" t="s">
        <v>139</v>
      </c>
    </row>
    <row r="163" s="2" customFormat="1" ht="24.15" customHeight="1">
      <c r="A163" s="38"/>
      <c r="B163" s="39"/>
      <c r="C163" s="218" t="s">
        <v>192</v>
      </c>
      <c r="D163" s="218" t="s">
        <v>144</v>
      </c>
      <c r="E163" s="219" t="s">
        <v>1051</v>
      </c>
      <c r="F163" s="220" t="s">
        <v>1052</v>
      </c>
      <c r="G163" s="221" t="s">
        <v>147</v>
      </c>
      <c r="H163" s="222">
        <v>106.56</v>
      </c>
      <c r="I163" s="223"/>
      <c r="J163" s="224">
        <f>ROUND(I163*H163,2)</f>
        <v>0</v>
      </c>
      <c r="K163" s="220" t="s">
        <v>148</v>
      </c>
      <c r="L163" s="44"/>
      <c r="M163" s="225" t="s">
        <v>1</v>
      </c>
      <c r="N163" s="226" t="s">
        <v>38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149</v>
      </c>
      <c r="AT163" s="229" t="s">
        <v>144</v>
      </c>
      <c r="AU163" s="229" t="s">
        <v>83</v>
      </c>
      <c r="AY163" s="17" t="s">
        <v>139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81</v>
      </c>
      <c r="BK163" s="230">
        <f>ROUND(I163*H163,2)</f>
        <v>0</v>
      </c>
      <c r="BL163" s="17" t="s">
        <v>149</v>
      </c>
      <c r="BM163" s="229" t="s">
        <v>1053</v>
      </c>
    </row>
    <row r="164" s="2" customFormat="1">
      <c r="A164" s="38"/>
      <c r="B164" s="39"/>
      <c r="C164" s="40"/>
      <c r="D164" s="231" t="s">
        <v>152</v>
      </c>
      <c r="E164" s="40"/>
      <c r="F164" s="232" t="s">
        <v>1052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152</v>
      </c>
      <c r="AU164" s="17" t="s">
        <v>83</v>
      </c>
    </row>
    <row r="165" s="13" customFormat="1">
      <c r="A165" s="13"/>
      <c r="B165" s="236"/>
      <c r="C165" s="237"/>
      <c r="D165" s="231" t="s">
        <v>154</v>
      </c>
      <c r="E165" s="238" t="s">
        <v>1</v>
      </c>
      <c r="F165" s="239" t="s">
        <v>1034</v>
      </c>
      <c r="G165" s="237"/>
      <c r="H165" s="238" t="s">
        <v>1</v>
      </c>
      <c r="I165" s="240"/>
      <c r="J165" s="237"/>
      <c r="K165" s="237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154</v>
      </c>
      <c r="AU165" s="245" t="s">
        <v>83</v>
      </c>
      <c r="AV165" s="13" t="s">
        <v>81</v>
      </c>
      <c r="AW165" s="13" t="s">
        <v>30</v>
      </c>
      <c r="AX165" s="13" t="s">
        <v>73</v>
      </c>
      <c r="AY165" s="245" t="s">
        <v>139</v>
      </c>
    </row>
    <row r="166" s="14" customFormat="1">
      <c r="A166" s="14"/>
      <c r="B166" s="246"/>
      <c r="C166" s="247"/>
      <c r="D166" s="231" t="s">
        <v>154</v>
      </c>
      <c r="E166" s="248" t="s">
        <v>1</v>
      </c>
      <c r="F166" s="249" t="s">
        <v>1054</v>
      </c>
      <c r="G166" s="247"/>
      <c r="H166" s="250">
        <v>106.56</v>
      </c>
      <c r="I166" s="251"/>
      <c r="J166" s="247"/>
      <c r="K166" s="247"/>
      <c r="L166" s="252"/>
      <c r="M166" s="253"/>
      <c r="N166" s="254"/>
      <c r="O166" s="254"/>
      <c r="P166" s="254"/>
      <c r="Q166" s="254"/>
      <c r="R166" s="254"/>
      <c r="S166" s="254"/>
      <c r="T166" s="25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6" t="s">
        <v>154</v>
      </c>
      <c r="AU166" s="256" t="s">
        <v>83</v>
      </c>
      <c r="AV166" s="14" t="s">
        <v>83</v>
      </c>
      <c r="AW166" s="14" t="s">
        <v>30</v>
      </c>
      <c r="AX166" s="14" t="s">
        <v>73</v>
      </c>
      <c r="AY166" s="256" t="s">
        <v>139</v>
      </c>
    </row>
    <row r="167" s="15" customFormat="1">
      <c r="A167" s="15"/>
      <c r="B167" s="257"/>
      <c r="C167" s="258"/>
      <c r="D167" s="231" t="s">
        <v>154</v>
      </c>
      <c r="E167" s="259" t="s">
        <v>1</v>
      </c>
      <c r="F167" s="260" t="s">
        <v>159</v>
      </c>
      <c r="G167" s="258"/>
      <c r="H167" s="261">
        <v>106.56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154</v>
      </c>
      <c r="AU167" s="267" t="s">
        <v>83</v>
      </c>
      <c r="AV167" s="15" t="s">
        <v>149</v>
      </c>
      <c r="AW167" s="15" t="s">
        <v>30</v>
      </c>
      <c r="AX167" s="15" t="s">
        <v>81</v>
      </c>
      <c r="AY167" s="267" t="s">
        <v>139</v>
      </c>
    </row>
    <row r="168" s="2" customFormat="1" ht="24.15" customHeight="1">
      <c r="A168" s="38"/>
      <c r="B168" s="39"/>
      <c r="C168" s="218" t="s">
        <v>188</v>
      </c>
      <c r="D168" s="218" t="s">
        <v>144</v>
      </c>
      <c r="E168" s="219" t="s">
        <v>1055</v>
      </c>
      <c r="F168" s="220" t="s">
        <v>1056</v>
      </c>
      <c r="G168" s="221" t="s">
        <v>334</v>
      </c>
      <c r="H168" s="222">
        <v>99.900000000000006</v>
      </c>
      <c r="I168" s="223"/>
      <c r="J168" s="224">
        <f>ROUND(I168*H168,2)</f>
        <v>0</v>
      </c>
      <c r="K168" s="220" t="s">
        <v>148</v>
      </c>
      <c r="L168" s="44"/>
      <c r="M168" s="225" t="s">
        <v>1</v>
      </c>
      <c r="N168" s="226" t="s">
        <v>38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149</v>
      </c>
      <c r="AT168" s="229" t="s">
        <v>144</v>
      </c>
      <c r="AU168" s="229" t="s">
        <v>83</v>
      </c>
      <c r="AY168" s="17" t="s">
        <v>139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81</v>
      </c>
      <c r="BK168" s="230">
        <f>ROUND(I168*H168,2)</f>
        <v>0</v>
      </c>
      <c r="BL168" s="17" t="s">
        <v>149</v>
      </c>
      <c r="BM168" s="229" t="s">
        <v>1057</v>
      </c>
    </row>
    <row r="169" s="2" customFormat="1">
      <c r="A169" s="38"/>
      <c r="B169" s="39"/>
      <c r="C169" s="40"/>
      <c r="D169" s="231" t="s">
        <v>152</v>
      </c>
      <c r="E169" s="40"/>
      <c r="F169" s="232" t="s">
        <v>1058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152</v>
      </c>
      <c r="AU169" s="17" t="s">
        <v>83</v>
      </c>
    </row>
    <row r="170" s="14" customFormat="1">
      <c r="A170" s="14"/>
      <c r="B170" s="246"/>
      <c r="C170" s="247"/>
      <c r="D170" s="231" t="s">
        <v>154</v>
      </c>
      <c r="E170" s="248" t="s">
        <v>1</v>
      </c>
      <c r="F170" s="249" t="s">
        <v>1059</v>
      </c>
      <c r="G170" s="247"/>
      <c r="H170" s="250">
        <v>96.299999999999997</v>
      </c>
      <c r="I170" s="251"/>
      <c r="J170" s="247"/>
      <c r="K170" s="247"/>
      <c r="L170" s="252"/>
      <c r="M170" s="253"/>
      <c r="N170" s="254"/>
      <c r="O170" s="254"/>
      <c r="P170" s="254"/>
      <c r="Q170" s="254"/>
      <c r="R170" s="254"/>
      <c r="S170" s="254"/>
      <c r="T170" s="25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6" t="s">
        <v>154</v>
      </c>
      <c r="AU170" s="256" t="s">
        <v>83</v>
      </c>
      <c r="AV170" s="14" t="s">
        <v>83</v>
      </c>
      <c r="AW170" s="14" t="s">
        <v>30</v>
      </c>
      <c r="AX170" s="14" t="s">
        <v>73</v>
      </c>
      <c r="AY170" s="256" t="s">
        <v>139</v>
      </c>
    </row>
    <row r="171" s="14" customFormat="1">
      <c r="A171" s="14"/>
      <c r="B171" s="246"/>
      <c r="C171" s="247"/>
      <c r="D171" s="231" t="s">
        <v>154</v>
      </c>
      <c r="E171" s="248" t="s">
        <v>1</v>
      </c>
      <c r="F171" s="249" t="s">
        <v>1060</v>
      </c>
      <c r="G171" s="247"/>
      <c r="H171" s="250">
        <v>3.6000000000000001</v>
      </c>
      <c r="I171" s="251"/>
      <c r="J171" s="247"/>
      <c r="K171" s="247"/>
      <c r="L171" s="252"/>
      <c r="M171" s="253"/>
      <c r="N171" s="254"/>
      <c r="O171" s="254"/>
      <c r="P171" s="254"/>
      <c r="Q171" s="254"/>
      <c r="R171" s="254"/>
      <c r="S171" s="254"/>
      <c r="T171" s="25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6" t="s">
        <v>154</v>
      </c>
      <c r="AU171" s="256" t="s">
        <v>83</v>
      </c>
      <c r="AV171" s="14" t="s">
        <v>83</v>
      </c>
      <c r="AW171" s="14" t="s">
        <v>30</v>
      </c>
      <c r="AX171" s="14" t="s">
        <v>73</v>
      </c>
      <c r="AY171" s="256" t="s">
        <v>139</v>
      </c>
    </row>
    <row r="172" s="15" customFormat="1">
      <c r="A172" s="15"/>
      <c r="B172" s="257"/>
      <c r="C172" s="258"/>
      <c r="D172" s="231" t="s">
        <v>154</v>
      </c>
      <c r="E172" s="259" t="s">
        <v>1</v>
      </c>
      <c r="F172" s="260" t="s">
        <v>159</v>
      </c>
      <c r="G172" s="258"/>
      <c r="H172" s="261">
        <v>99.900000000000006</v>
      </c>
      <c r="I172" s="262"/>
      <c r="J172" s="258"/>
      <c r="K172" s="258"/>
      <c r="L172" s="263"/>
      <c r="M172" s="264"/>
      <c r="N172" s="265"/>
      <c r="O172" s="265"/>
      <c r="P172" s="265"/>
      <c r="Q172" s="265"/>
      <c r="R172" s="265"/>
      <c r="S172" s="265"/>
      <c r="T172" s="26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7" t="s">
        <v>154</v>
      </c>
      <c r="AU172" s="267" t="s">
        <v>83</v>
      </c>
      <c r="AV172" s="15" t="s">
        <v>149</v>
      </c>
      <c r="AW172" s="15" t="s">
        <v>30</v>
      </c>
      <c r="AX172" s="15" t="s">
        <v>81</v>
      </c>
      <c r="AY172" s="267" t="s">
        <v>139</v>
      </c>
    </row>
    <row r="173" s="2" customFormat="1" ht="24.15" customHeight="1">
      <c r="A173" s="38"/>
      <c r="B173" s="39"/>
      <c r="C173" s="218" t="s">
        <v>204</v>
      </c>
      <c r="D173" s="218" t="s">
        <v>144</v>
      </c>
      <c r="E173" s="219" t="s">
        <v>1061</v>
      </c>
      <c r="F173" s="220" t="s">
        <v>1062</v>
      </c>
      <c r="G173" s="221" t="s">
        <v>334</v>
      </c>
      <c r="H173" s="222">
        <v>35.5</v>
      </c>
      <c r="I173" s="223"/>
      <c r="J173" s="224">
        <f>ROUND(I173*H173,2)</f>
        <v>0</v>
      </c>
      <c r="K173" s="220" t="s">
        <v>148</v>
      </c>
      <c r="L173" s="44"/>
      <c r="M173" s="225" t="s">
        <v>1</v>
      </c>
      <c r="N173" s="226" t="s">
        <v>38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149</v>
      </c>
      <c r="AT173" s="229" t="s">
        <v>144</v>
      </c>
      <c r="AU173" s="229" t="s">
        <v>83</v>
      </c>
      <c r="AY173" s="17" t="s">
        <v>139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81</v>
      </c>
      <c r="BK173" s="230">
        <f>ROUND(I173*H173,2)</f>
        <v>0</v>
      </c>
      <c r="BL173" s="17" t="s">
        <v>149</v>
      </c>
      <c r="BM173" s="229" t="s">
        <v>1063</v>
      </c>
    </row>
    <row r="174" s="2" customFormat="1">
      <c r="A174" s="38"/>
      <c r="B174" s="39"/>
      <c r="C174" s="40"/>
      <c r="D174" s="231" t="s">
        <v>152</v>
      </c>
      <c r="E174" s="40"/>
      <c r="F174" s="232" t="s">
        <v>1064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152</v>
      </c>
      <c r="AU174" s="17" t="s">
        <v>83</v>
      </c>
    </row>
    <row r="175" s="14" customFormat="1">
      <c r="A175" s="14"/>
      <c r="B175" s="246"/>
      <c r="C175" s="247"/>
      <c r="D175" s="231" t="s">
        <v>154</v>
      </c>
      <c r="E175" s="248" t="s">
        <v>1</v>
      </c>
      <c r="F175" s="249" t="s">
        <v>1065</v>
      </c>
      <c r="G175" s="247"/>
      <c r="H175" s="250">
        <v>35.5</v>
      </c>
      <c r="I175" s="251"/>
      <c r="J175" s="247"/>
      <c r="K175" s="247"/>
      <c r="L175" s="252"/>
      <c r="M175" s="253"/>
      <c r="N175" s="254"/>
      <c r="O175" s="254"/>
      <c r="P175" s="254"/>
      <c r="Q175" s="254"/>
      <c r="R175" s="254"/>
      <c r="S175" s="254"/>
      <c r="T175" s="25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6" t="s">
        <v>154</v>
      </c>
      <c r="AU175" s="256" t="s">
        <v>83</v>
      </c>
      <c r="AV175" s="14" t="s">
        <v>83</v>
      </c>
      <c r="AW175" s="14" t="s">
        <v>30</v>
      </c>
      <c r="AX175" s="14" t="s">
        <v>81</v>
      </c>
      <c r="AY175" s="256" t="s">
        <v>139</v>
      </c>
    </row>
    <row r="176" s="2" customFormat="1" ht="37.8" customHeight="1">
      <c r="A176" s="38"/>
      <c r="B176" s="39"/>
      <c r="C176" s="218" t="s">
        <v>211</v>
      </c>
      <c r="D176" s="218" t="s">
        <v>144</v>
      </c>
      <c r="E176" s="219" t="s">
        <v>1066</v>
      </c>
      <c r="F176" s="220" t="s">
        <v>1067</v>
      </c>
      <c r="G176" s="221" t="s">
        <v>334</v>
      </c>
      <c r="H176" s="222">
        <v>852</v>
      </c>
      <c r="I176" s="223"/>
      <c r="J176" s="224">
        <f>ROUND(I176*H176,2)</f>
        <v>0</v>
      </c>
      <c r="K176" s="220" t="s">
        <v>148</v>
      </c>
      <c r="L176" s="44"/>
      <c r="M176" s="225" t="s">
        <v>1</v>
      </c>
      <c r="N176" s="226" t="s">
        <v>38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149</v>
      </c>
      <c r="AT176" s="229" t="s">
        <v>144</v>
      </c>
      <c r="AU176" s="229" t="s">
        <v>83</v>
      </c>
      <c r="AY176" s="17" t="s">
        <v>139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81</v>
      </c>
      <c r="BK176" s="230">
        <f>ROUND(I176*H176,2)</f>
        <v>0</v>
      </c>
      <c r="BL176" s="17" t="s">
        <v>149</v>
      </c>
      <c r="BM176" s="229" t="s">
        <v>1068</v>
      </c>
    </row>
    <row r="177" s="2" customFormat="1">
      <c r="A177" s="38"/>
      <c r="B177" s="39"/>
      <c r="C177" s="40"/>
      <c r="D177" s="231" t="s">
        <v>152</v>
      </c>
      <c r="E177" s="40"/>
      <c r="F177" s="232" t="s">
        <v>1069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152</v>
      </c>
      <c r="AU177" s="17" t="s">
        <v>83</v>
      </c>
    </row>
    <row r="178" s="14" customFormat="1">
      <c r="A178" s="14"/>
      <c r="B178" s="246"/>
      <c r="C178" s="247"/>
      <c r="D178" s="231" t="s">
        <v>154</v>
      </c>
      <c r="E178" s="248" t="s">
        <v>1</v>
      </c>
      <c r="F178" s="249" t="s">
        <v>1070</v>
      </c>
      <c r="G178" s="247"/>
      <c r="H178" s="250">
        <v>35.5</v>
      </c>
      <c r="I178" s="251"/>
      <c r="J178" s="247"/>
      <c r="K178" s="247"/>
      <c r="L178" s="252"/>
      <c r="M178" s="253"/>
      <c r="N178" s="254"/>
      <c r="O178" s="254"/>
      <c r="P178" s="254"/>
      <c r="Q178" s="254"/>
      <c r="R178" s="254"/>
      <c r="S178" s="254"/>
      <c r="T178" s="25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6" t="s">
        <v>154</v>
      </c>
      <c r="AU178" s="256" t="s">
        <v>83</v>
      </c>
      <c r="AV178" s="14" t="s">
        <v>83</v>
      </c>
      <c r="AW178" s="14" t="s">
        <v>30</v>
      </c>
      <c r="AX178" s="14" t="s">
        <v>73</v>
      </c>
      <c r="AY178" s="256" t="s">
        <v>139</v>
      </c>
    </row>
    <row r="179" s="15" customFormat="1">
      <c r="A179" s="15"/>
      <c r="B179" s="257"/>
      <c r="C179" s="258"/>
      <c r="D179" s="231" t="s">
        <v>154</v>
      </c>
      <c r="E179" s="259" t="s">
        <v>1</v>
      </c>
      <c r="F179" s="260" t="s">
        <v>159</v>
      </c>
      <c r="G179" s="258"/>
      <c r="H179" s="261">
        <v>35.5</v>
      </c>
      <c r="I179" s="262"/>
      <c r="J179" s="258"/>
      <c r="K179" s="258"/>
      <c r="L179" s="263"/>
      <c r="M179" s="264"/>
      <c r="N179" s="265"/>
      <c r="O179" s="265"/>
      <c r="P179" s="265"/>
      <c r="Q179" s="265"/>
      <c r="R179" s="265"/>
      <c r="S179" s="265"/>
      <c r="T179" s="266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67" t="s">
        <v>154</v>
      </c>
      <c r="AU179" s="267" t="s">
        <v>83</v>
      </c>
      <c r="AV179" s="15" t="s">
        <v>149</v>
      </c>
      <c r="AW179" s="15" t="s">
        <v>30</v>
      </c>
      <c r="AX179" s="15" t="s">
        <v>81</v>
      </c>
      <c r="AY179" s="267" t="s">
        <v>139</v>
      </c>
    </row>
    <row r="180" s="14" customFormat="1">
      <c r="A180" s="14"/>
      <c r="B180" s="246"/>
      <c r="C180" s="247"/>
      <c r="D180" s="231" t="s">
        <v>154</v>
      </c>
      <c r="E180" s="247"/>
      <c r="F180" s="249" t="s">
        <v>1071</v>
      </c>
      <c r="G180" s="247"/>
      <c r="H180" s="250">
        <v>852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154</v>
      </c>
      <c r="AU180" s="256" t="s">
        <v>83</v>
      </c>
      <c r="AV180" s="14" t="s">
        <v>83</v>
      </c>
      <c r="AW180" s="14" t="s">
        <v>4</v>
      </c>
      <c r="AX180" s="14" t="s">
        <v>81</v>
      </c>
      <c r="AY180" s="256" t="s">
        <v>139</v>
      </c>
    </row>
    <row r="181" s="2" customFormat="1" ht="14.4" customHeight="1">
      <c r="A181" s="38"/>
      <c r="B181" s="39"/>
      <c r="C181" s="218" t="s">
        <v>217</v>
      </c>
      <c r="D181" s="218" t="s">
        <v>144</v>
      </c>
      <c r="E181" s="219" t="s">
        <v>1072</v>
      </c>
      <c r="F181" s="220" t="s">
        <v>1073</v>
      </c>
      <c r="G181" s="221" t="s">
        <v>334</v>
      </c>
      <c r="H181" s="222">
        <v>35.5</v>
      </c>
      <c r="I181" s="223"/>
      <c r="J181" s="224">
        <f>ROUND(I181*H181,2)</f>
        <v>0</v>
      </c>
      <c r="K181" s="220" t="s">
        <v>148</v>
      </c>
      <c r="L181" s="44"/>
      <c r="M181" s="225" t="s">
        <v>1</v>
      </c>
      <c r="N181" s="226" t="s">
        <v>38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149</v>
      </c>
      <c r="AT181" s="229" t="s">
        <v>144</v>
      </c>
      <c r="AU181" s="229" t="s">
        <v>83</v>
      </c>
      <c r="AY181" s="17" t="s">
        <v>139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81</v>
      </c>
      <c r="BK181" s="230">
        <f>ROUND(I181*H181,2)</f>
        <v>0</v>
      </c>
      <c r="BL181" s="17" t="s">
        <v>149</v>
      </c>
      <c r="BM181" s="229" t="s">
        <v>1074</v>
      </c>
    </row>
    <row r="182" s="2" customFormat="1">
      <c r="A182" s="38"/>
      <c r="B182" s="39"/>
      <c r="C182" s="40"/>
      <c r="D182" s="231" t="s">
        <v>152</v>
      </c>
      <c r="E182" s="40"/>
      <c r="F182" s="232" t="s">
        <v>1073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152</v>
      </c>
      <c r="AU182" s="17" t="s">
        <v>83</v>
      </c>
    </row>
    <row r="183" s="14" customFormat="1">
      <c r="A183" s="14"/>
      <c r="B183" s="246"/>
      <c r="C183" s="247"/>
      <c r="D183" s="231" t="s">
        <v>154</v>
      </c>
      <c r="E183" s="248" t="s">
        <v>1</v>
      </c>
      <c r="F183" s="249" t="s">
        <v>1070</v>
      </c>
      <c r="G183" s="247"/>
      <c r="H183" s="250">
        <v>35.5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154</v>
      </c>
      <c r="AU183" s="256" t="s">
        <v>83</v>
      </c>
      <c r="AV183" s="14" t="s">
        <v>83</v>
      </c>
      <c r="AW183" s="14" t="s">
        <v>30</v>
      </c>
      <c r="AX183" s="14" t="s">
        <v>81</v>
      </c>
      <c r="AY183" s="256" t="s">
        <v>139</v>
      </c>
    </row>
    <row r="184" s="2" customFormat="1" ht="24.15" customHeight="1">
      <c r="A184" s="38"/>
      <c r="B184" s="39"/>
      <c r="C184" s="218" t="s">
        <v>225</v>
      </c>
      <c r="D184" s="218" t="s">
        <v>144</v>
      </c>
      <c r="E184" s="219" t="s">
        <v>1075</v>
      </c>
      <c r="F184" s="220" t="s">
        <v>1076</v>
      </c>
      <c r="G184" s="221" t="s">
        <v>249</v>
      </c>
      <c r="H184" s="222">
        <v>58.575000000000003</v>
      </c>
      <c r="I184" s="223"/>
      <c r="J184" s="224">
        <f>ROUND(I184*H184,2)</f>
        <v>0</v>
      </c>
      <c r="K184" s="220" t="s">
        <v>148</v>
      </c>
      <c r="L184" s="44"/>
      <c r="M184" s="225" t="s">
        <v>1</v>
      </c>
      <c r="N184" s="226" t="s">
        <v>38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149</v>
      </c>
      <c r="AT184" s="229" t="s">
        <v>144</v>
      </c>
      <c r="AU184" s="229" t="s">
        <v>83</v>
      </c>
      <c r="AY184" s="17" t="s">
        <v>139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81</v>
      </c>
      <c r="BK184" s="230">
        <f>ROUND(I184*H184,2)</f>
        <v>0</v>
      </c>
      <c r="BL184" s="17" t="s">
        <v>149</v>
      </c>
      <c r="BM184" s="229" t="s">
        <v>1077</v>
      </c>
    </row>
    <row r="185" s="2" customFormat="1">
      <c r="A185" s="38"/>
      <c r="B185" s="39"/>
      <c r="C185" s="40"/>
      <c r="D185" s="231" t="s">
        <v>152</v>
      </c>
      <c r="E185" s="40"/>
      <c r="F185" s="232" t="s">
        <v>1078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152</v>
      </c>
      <c r="AU185" s="17" t="s">
        <v>83</v>
      </c>
    </row>
    <row r="186" s="14" customFormat="1">
      <c r="A186" s="14"/>
      <c r="B186" s="246"/>
      <c r="C186" s="247"/>
      <c r="D186" s="231" t="s">
        <v>154</v>
      </c>
      <c r="E186" s="248" t="s">
        <v>1</v>
      </c>
      <c r="F186" s="249" t="s">
        <v>1079</v>
      </c>
      <c r="G186" s="247"/>
      <c r="H186" s="250">
        <v>58.575000000000003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154</v>
      </c>
      <c r="AU186" s="256" t="s">
        <v>83</v>
      </c>
      <c r="AV186" s="14" t="s">
        <v>83</v>
      </c>
      <c r="AW186" s="14" t="s">
        <v>30</v>
      </c>
      <c r="AX186" s="14" t="s">
        <v>73</v>
      </c>
      <c r="AY186" s="256" t="s">
        <v>139</v>
      </c>
    </row>
    <row r="187" s="15" customFormat="1">
      <c r="A187" s="15"/>
      <c r="B187" s="257"/>
      <c r="C187" s="258"/>
      <c r="D187" s="231" t="s">
        <v>154</v>
      </c>
      <c r="E187" s="259" t="s">
        <v>1</v>
      </c>
      <c r="F187" s="260" t="s">
        <v>159</v>
      </c>
      <c r="G187" s="258"/>
      <c r="H187" s="261">
        <v>58.575000000000003</v>
      </c>
      <c r="I187" s="262"/>
      <c r="J187" s="258"/>
      <c r="K187" s="258"/>
      <c r="L187" s="263"/>
      <c r="M187" s="264"/>
      <c r="N187" s="265"/>
      <c r="O187" s="265"/>
      <c r="P187" s="265"/>
      <c r="Q187" s="265"/>
      <c r="R187" s="265"/>
      <c r="S187" s="265"/>
      <c r="T187" s="26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7" t="s">
        <v>154</v>
      </c>
      <c r="AU187" s="267" t="s">
        <v>83</v>
      </c>
      <c r="AV187" s="15" t="s">
        <v>149</v>
      </c>
      <c r="AW187" s="15" t="s">
        <v>30</v>
      </c>
      <c r="AX187" s="15" t="s">
        <v>81</v>
      </c>
      <c r="AY187" s="267" t="s">
        <v>139</v>
      </c>
    </row>
    <row r="188" s="2" customFormat="1" ht="14.4" customHeight="1">
      <c r="A188" s="38"/>
      <c r="B188" s="39"/>
      <c r="C188" s="218" t="s">
        <v>233</v>
      </c>
      <c r="D188" s="218" t="s">
        <v>144</v>
      </c>
      <c r="E188" s="219" t="s">
        <v>1080</v>
      </c>
      <c r="F188" s="220" t="s">
        <v>1081</v>
      </c>
      <c r="G188" s="221" t="s">
        <v>334</v>
      </c>
      <c r="H188" s="222">
        <v>64.400000000000006</v>
      </c>
      <c r="I188" s="223"/>
      <c r="J188" s="224">
        <f>ROUND(I188*H188,2)</f>
        <v>0</v>
      </c>
      <c r="K188" s="220" t="s">
        <v>148</v>
      </c>
      <c r="L188" s="44"/>
      <c r="M188" s="225" t="s">
        <v>1</v>
      </c>
      <c r="N188" s="226" t="s">
        <v>38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149</v>
      </c>
      <c r="AT188" s="229" t="s">
        <v>144</v>
      </c>
      <c r="AU188" s="229" t="s">
        <v>83</v>
      </c>
      <c r="AY188" s="17" t="s">
        <v>139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81</v>
      </c>
      <c r="BK188" s="230">
        <f>ROUND(I188*H188,2)</f>
        <v>0</v>
      </c>
      <c r="BL188" s="17" t="s">
        <v>149</v>
      </c>
      <c r="BM188" s="229" t="s">
        <v>1082</v>
      </c>
    </row>
    <row r="189" s="2" customFormat="1">
      <c r="A189" s="38"/>
      <c r="B189" s="39"/>
      <c r="C189" s="40"/>
      <c r="D189" s="231" t="s">
        <v>152</v>
      </c>
      <c r="E189" s="40"/>
      <c r="F189" s="232" t="s">
        <v>1081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152</v>
      </c>
      <c r="AU189" s="17" t="s">
        <v>83</v>
      </c>
    </row>
    <row r="190" s="14" customFormat="1">
      <c r="A190" s="14"/>
      <c r="B190" s="246"/>
      <c r="C190" s="247"/>
      <c r="D190" s="231" t="s">
        <v>154</v>
      </c>
      <c r="E190" s="248" t="s">
        <v>1</v>
      </c>
      <c r="F190" s="249" t="s">
        <v>1059</v>
      </c>
      <c r="G190" s="247"/>
      <c r="H190" s="250">
        <v>96.299999999999997</v>
      </c>
      <c r="I190" s="251"/>
      <c r="J190" s="247"/>
      <c r="K190" s="247"/>
      <c r="L190" s="252"/>
      <c r="M190" s="253"/>
      <c r="N190" s="254"/>
      <c r="O190" s="254"/>
      <c r="P190" s="254"/>
      <c r="Q190" s="254"/>
      <c r="R190" s="254"/>
      <c r="S190" s="254"/>
      <c r="T190" s="25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6" t="s">
        <v>154</v>
      </c>
      <c r="AU190" s="256" t="s">
        <v>83</v>
      </c>
      <c r="AV190" s="14" t="s">
        <v>83</v>
      </c>
      <c r="AW190" s="14" t="s">
        <v>30</v>
      </c>
      <c r="AX190" s="14" t="s">
        <v>73</v>
      </c>
      <c r="AY190" s="256" t="s">
        <v>139</v>
      </c>
    </row>
    <row r="191" s="14" customFormat="1">
      <c r="A191" s="14"/>
      <c r="B191" s="246"/>
      <c r="C191" s="247"/>
      <c r="D191" s="231" t="s">
        <v>154</v>
      </c>
      <c r="E191" s="248" t="s">
        <v>1</v>
      </c>
      <c r="F191" s="249" t="s">
        <v>1060</v>
      </c>
      <c r="G191" s="247"/>
      <c r="H191" s="250">
        <v>3.6000000000000001</v>
      </c>
      <c r="I191" s="251"/>
      <c r="J191" s="247"/>
      <c r="K191" s="247"/>
      <c r="L191" s="252"/>
      <c r="M191" s="253"/>
      <c r="N191" s="254"/>
      <c r="O191" s="254"/>
      <c r="P191" s="254"/>
      <c r="Q191" s="254"/>
      <c r="R191" s="254"/>
      <c r="S191" s="254"/>
      <c r="T191" s="25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6" t="s">
        <v>154</v>
      </c>
      <c r="AU191" s="256" t="s">
        <v>83</v>
      </c>
      <c r="AV191" s="14" t="s">
        <v>83</v>
      </c>
      <c r="AW191" s="14" t="s">
        <v>30</v>
      </c>
      <c r="AX191" s="14" t="s">
        <v>73</v>
      </c>
      <c r="AY191" s="256" t="s">
        <v>139</v>
      </c>
    </row>
    <row r="192" s="14" customFormat="1">
      <c r="A192" s="14"/>
      <c r="B192" s="246"/>
      <c r="C192" s="247"/>
      <c r="D192" s="231" t="s">
        <v>154</v>
      </c>
      <c r="E192" s="248" t="s">
        <v>1</v>
      </c>
      <c r="F192" s="249" t="s">
        <v>1083</v>
      </c>
      <c r="G192" s="247"/>
      <c r="H192" s="250">
        <v>-35.5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6" t="s">
        <v>154</v>
      </c>
      <c r="AU192" s="256" t="s">
        <v>83</v>
      </c>
      <c r="AV192" s="14" t="s">
        <v>83</v>
      </c>
      <c r="AW192" s="14" t="s">
        <v>30</v>
      </c>
      <c r="AX192" s="14" t="s">
        <v>73</v>
      </c>
      <c r="AY192" s="256" t="s">
        <v>139</v>
      </c>
    </row>
    <row r="193" s="15" customFormat="1">
      <c r="A193" s="15"/>
      <c r="B193" s="257"/>
      <c r="C193" s="258"/>
      <c r="D193" s="231" t="s">
        <v>154</v>
      </c>
      <c r="E193" s="259" t="s">
        <v>1</v>
      </c>
      <c r="F193" s="260" t="s">
        <v>159</v>
      </c>
      <c r="G193" s="258"/>
      <c r="H193" s="261">
        <v>64.400000000000006</v>
      </c>
      <c r="I193" s="262"/>
      <c r="J193" s="258"/>
      <c r="K193" s="258"/>
      <c r="L193" s="263"/>
      <c r="M193" s="264"/>
      <c r="N193" s="265"/>
      <c r="O193" s="265"/>
      <c r="P193" s="265"/>
      <c r="Q193" s="265"/>
      <c r="R193" s="265"/>
      <c r="S193" s="265"/>
      <c r="T193" s="26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7" t="s">
        <v>154</v>
      </c>
      <c r="AU193" s="267" t="s">
        <v>83</v>
      </c>
      <c r="AV193" s="15" t="s">
        <v>149</v>
      </c>
      <c r="AW193" s="15" t="s">
        <v>30</v>
      </c>
      <c r="AX193" s="15" t="s">
        <v>81</v>
      </c>
      <c r="AY193" s="267" t="s">
        <v>139</v>
      </c>
    </row>
    <row r="194" s="2" customFormat="1" ht="24.15" customHeight="1">
      <c r="A194" s="38"/>
      <c r="B194" s="39"/>
      <c r="C194" s="218" t="s">
        <v>239</v>
      </c>
      <c r="D194" s="218" t="s">
        <v>144</v>
      </c>
      <c r="E194" s="219" t="s">
        <v>1084</v>
      </c>
      <c r="F194" s="220" t="s">
        <v>1085</v>
      </c>
      <c r="G194" s="221" t="s">
        <v>334</v>
      </c>
      <c r="H194" s="222">
        <v>26.640000000000001</v>
      </c>
      <c r="I194" s="223"/>
      <c r="J194" s="224">
        <f>ROUND(I194*H194,2)</f>
        <v>0</v>
      </c>
      <c r="K194" s="220" t="s">
        <v>148</v>
      </c>
      <c r="L194" s="44"/>
      <c r="M194" s="225" t="s">
        <v>1</v>
      </c>
      <c r="N194" s="226" t="s">
        <v>38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149</v>
      </c>
      <c r="AT194" s="229" t="s">
        <v>144</v>
      </c>
      <c r="AU194" s="229" t="s">
        <v>83</v>
      </c>
      <c r="AY194" s="17" t="s">
        <v>139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81</v>
      </c>
      <c r="BK194" s="230">
        <f>ROUND(I194*H194,2)</f>
        <v>0</v>
      </c>
      <c r="BL194" s="17" t="s">
        <v>149</v>
      </c>
      <c r="BM194" s="229" t="s">
        <v>1086</v>
      </c>
    </row>
    <row r="195" s="2" customFormat="1">
      <c r="A195" s="38"/>
      <c r="B195" s="39"/>
      <c r="C195" s="40"/>
      <c r="D195" s="231" t="s">
        <v>152</v>
      </c>
      <c r="E195" s="40"/>
      <c r="F195" s="232" t="s">
        <v>1085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152</v>
      </c>
      <c r="AU195" s="17" t="s">
        <v>83</v>
      </c>
    </row>
    <row r="196" s="14" customFormat="1">
      <c r="A196" s="14"/>
      <c r="B196" s="246"/>
      <c r="C196" s="247"/>
      <c r="D196" s="231" t="s">
        <v>154</v>
      </c>
      <c r="E196" s="248" t="s">
        <v>1</v>
      </c>
      <c r="F196" s="249" t="s">
        <v>1087</v>
      </c>
      <c r="G196" s="247"/>
      <c r="H196" s="250">
        <v>12.960000000000001</v>
      </c>
      <c r="I196" s="251"/>
      <c r="J196" s="247"/>
      <c r="K196" s="247"/>
      <c r="L196" s="252"/>
      <c r="M196" s="253"/>
      <c r="N196" s="254"/>
      <c r="O196" s="254"/>
      <c r="P196" s="254"/>
      <c r="Q196" s="254"/>
      <c r="R196" s="254"/>
      <c r="S196" s="254"/>
      <c r="T196" s="25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6" t="s">
        <v>154</v>
      </c>
      <c r="AU196" s="256" t="s">
        <v>83</v>
      </c>
      <c r="AV196" s="14" t="s">
        <v>83</v>
      </c>
      <c r="AW196" s="14" t="s">
        <v>30</v>
      </c>
      <c r="AX196" s="14" t="s">
        <v>73</v>
      </c>
      <c r="AY196" s="256" t="s">
        <v>139</v>
      </c>
    </row>
    <row r="197" s="14" customFormat="1">
      <c r="A197" s="14"/>
      <c r="B197" s="246"/>
      <c r="C197" s="247"/>
      <c r="D197" s="231" t="s">
        <v>154</v>
      </c>
      <c r="E197" s="248" t="s">
        <v>1</v>
      </c>
      <c r="F197" s="249" t="s">
        <v>1088</v>
      </c>
      <c r="G197" s="247"/>
      <c r="H197" s="250">
        <v>13.68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6" t="s">
        <v>154</v>
      </c>
      <c r="AU197" s="256" t="s">
        <v>83</v>
      </c>
      <c r="AV197" s="14" t="s">
        <v>83</v>
      </c>
      <c r="AW197" s="14" t="s">
        <v>30</v>
      </c>
      <c r="AX197" s="14" t="s">
        <v>73</v>
      </c>
      <c r="AY197" s="256" t="s">
        <v>139</v>
      </c>
    </row>
    <row r="198" s="15" customFormat="1">
      <c r="A198" s="15"/>
      <c r="B198" s="257"/>
      <c r="C198" s="258"/>
      <c r="D198" s="231" t="s">
        <v>154</v>
      </c>
      <c r="E198" s="259" t="s">
        <v>1</v>
      </c>
      <c r="F198" s="260" t="s">
        <v>159</v>
      </c>
      <c r="G198" s="258"/>
      <c r="H198" s="261">
        <v>26.640000000000001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154</v>
      </c>
      <c r="AU198" s="267" t="s">
        <v>83</v>
      </c>
      <c r="AV198" s="15" t="s">
        <v>149</v>
      </c>
      <c r="AW198" s="15" t="s">
        <v>30</v>
      </c>
      <c r="AX198" s="15" t="s">
        <v>81</v>
      </c>
      <c r="AY198" s="267" t="s">
        <v>139</v>
      </c>
    </row>
    <row r="199" s="2" customFormat="1" ht="24.15" customHeight="1">
      <c r="A199" s="38"/>
      <c r="B199" s="39"/>
      <c r="C199" s="218" t="s">
        <v>8</v>
      </c>
      <c r="D199" s="218" t="s">
        <v>144</v>
      </c>
      <c r="E199" s="219" t="s">
        <v>1089</v>
      </c>
      <c r="F199" s="220" t="s">
        <v>1090</v>
      </c>
      <c r="G199" s="221" t="s">
        <v>334</v>
      </c>
      <c r="H199" s="222">
        <v>8.8800000000000008</v>
      </c>
      <c r="I199" s="223"/>
      <c r="J199" s="224">
        <f>ROUND(I199*H199,2)</f>
        <v>0</v>
      </c>
      <c r="K199" s="220" t="s">
        <v>148</v>
      </c>
      <c r="L199" s="44"/>
      <c r="M199" s="225" t="s">
        <v>1</v>
      </c>
      <c r="N199" s="226" t="s">
        <v>38</v>
      </c>
      <c r="O199" s="91"/>
      <c r="P199" s="227">
        <f>O199*H199</f>
        <v>0</v>
      </c>
      <c r="Q199" s="227">
        <v>1.8907700000000001</v>
      </c>
      <c r="R199" s="227">
        <f>Q199*H199</f>
        <v>16.790037600000002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149</v>
      </c>
      <c r="AT199" s="229" t="s">
        <v>144</v>
      </c>
      <c r="AU199" s="229" t="s">
        <v>83</v>
      </c>
      <c r="AY199" s="17" t="s">
        <v>139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81</v>
      </c>
      <c r="BK199" s="230">
        <f>ROUND(I199*H199,2)</f>
        <v>0</v>
      </c>
      <c r="BL199" s="17" t="s">
        <v>149</v>
      </c>
      <c r="BM199" s="229" t="s">
        <v>1091</v>
      </c>
    </row>
    <row r="200" s="2" customFormat="1">
      <c r="A200" s="38"/>
      <c r="B200" s="39"/>
      <c r="C200" s="40"/>
      <c r="D200" s="231" t="s">
        <v>152</v>
      </c>
      <c r="E200" s="40"/>
      <c r="F200" s="232" t="s">
        <v>1090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152</v>
      </c>
      <c r="AU200" s="17" t="s">
        <v>83</v>
      </c>
    </row>
    <row r="201" s="14" customFormat="1">
      <c r="A201" s="14"/>
      <c r="B201" s="246"/>
      <c r="C201" s="247"/>
      <c r="D201" s="231" t="s">
        <v>154</v>
      </c>
      <c r="E201" s="248" t="s">
        <v>1</v>
      </c>
      <c r="F201" s="249" t="s">
        <v>1092</v>
      </c>
      <c r="G201" s="247"/>
      <c r="H201" s="250">
        <v>4.3200000000000003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6" t="s">
        <v>154</v>
      </c>
      <c r="AU201" s="256" t="s">
        <v>83</v>
      </c>
      <c r="AV201" s="14" t="s">
        <v>83</v>
      </c>
      <c r="AW201" s="14" t="s">
        <v>30</v>
      </c>
      <c r="AX201" s="14" t="s">
        <v>73</v>
      </c>
      <c r="AY201" s="256" t="s">
        <v>139</v>
      </c>
    </row>
    <row r="202" s="14" customFormat="1">
      <c r="A202" s="14"/>
      <c r="B202" s="246"/>
      <c r="C202" s="247"/>
      <c r="D202" s="231" t="s">
        <v>154</v>
      </c>
      <c r="E202" s="248" t="s">
        <v>1</v>
      </c>
      <c r="F202" s="249" t="s">
        <v>1093</v>
      </c>
      <c r="G202" s="247"/>
      <c r="H202" s="250">
        <v>4.5599999999999996</v>
      </c>
      <c r="I202" s="251"/>
      <c r="J202" s="247"/>
      <c r="K202" s="247"/>
      <c r="L202" s="252"/>
      <c r="M202" s="253"/>
      <c r="N202" s="254"/>
      <c r="O202" s="254"/>
      <c r="P202" s="254"/>
      <c r="Q202" s="254"/>
      <c r="R202" s="254"/>
      <c r="S202" s="254"/>
      <c r="T202" s="25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6" t="s">
        <v>154</v>
      </c>
      <c r="AU202" s="256" t="s">
        <v>83</v>
      </c>
      <c r="AV202" s="14" t="s">
        <v>83</v>
      </c>
      <c r="AW202" s="14" t="s">
        <v>30</v>
      </c>
      <c r="AX202" s="14" t="s">
        <v>73</v>
      </c>
      <c r="AY202" s="256" t="s">
        <v>139</v>
      </c>
    </row>
    <row r="203" s="15" customFormat="1">
      <c r="A203" s="15"/>
      <c r="B203" s="257"/>
      <c r="C203" s="258"/>
      <c r="D203" s="231" t="s">
        <v>154</v>
      </c>
      <c r="E203" s="259" t="s">
        <v>1</v>
      </c>
      <c r="F203" s="260" t="s">
        <v>159</v>
      </c>
      <c r="G203" s="258"/>
      <c r="H203" s="261">
        <v>8.8800000000000008</v>
      </c>
      <c r="I203" s="262"/>
      <c r="J203" s="258"/>
      <c r="K203" s="258"/>
      <c r="L203" s="263"/>
      <c r="M203" s="264"/>
      <c r="N203" s="265"/>
      <c r="O203" s="265"/>
      <c r="P203" s="265"/>
      <c r="Q203" s="265"/>
      <c r="R203" s="265"/>
      <c r="S203" s="265"/>
      <c r="T203" s="266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67" t="s">
        <v>154</v>
      </c>
      <c r="AU203" s="267" t="s">
        <v>83</v>
      </c>
      <c r="AV203" s="15" t="s">
        <v>149</v>
      </c>
      <c r="AW203" s="15" t="s">
        <v>30</v>
      </c>
      <c r="AX203" s="15" t="s">
        <v>81</v>
      </c>
      <c r="AY203" s="267" t="s">
        <v>139</v>
      </c>
    </row>
    <row r="204" s="2" customFormat="1" ht="14.4" customHeight="1">
      <c r="A204" s="38"/>
      <c r="B204" s="39"/>
      <c r="C204" s="268" t="s">
        <v>255</v>
      </c>
      <c r="D204" s="268" t="s">
        <v>185</v>
      </c>
      <c r="E204" s="269" t="s">
        <v>1094</v>
      </c>
      <c r="F204" s="270" t="s">
        <v>1095</v>
      </c>
      <c r="G204" s="271" t="s">
        <v>249</v>
      </c>
      <c r="H204" s="272">
        <v>43.890000000000001</v>
      </c>
      <c r="I204" s="273"/>
      <c r="J204" s="274">
        <f>ROUND(I204*H204,2)</f>
        <v>0</v>
      </c>
      <c r="K204" s="270" t="s">
        <v>1</v>
      </c>
      <c r="L204" s="275"/>
      <c r="M204" s="276" t="s">
        <v>1</v>
      </c>
      <c r="N204" s="277" t="s">
        <v>38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188</v>
      </c>
      <c r="AT204" s="229" t="s">
        <v>185</v>
      </c>
      <c r="AU204" s="229" t="s">
        <v>83</v>
      </c>
      <c r="AY204" s="17" t="s">
        <v>139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81</v>
      </c>
      <c r="BK204" s="230">
        <f>ROUND(I204*H204,2)</f>
        <v>0</v>
      </c>
      <c r="BL204" s="17" t="s">
        <v>149</v>
      </c>
      <c r="BM204" s="229" t="s">
        <v>1096</v>
      </c>
    </row>
    <row r="205" s="2" customFormat="1">
      <c r="A205" s="38"/>
      <c r="B205" s="39"/>
      <c r="C205" s="40"/>
      <c r="D205" s="231" t="s">
        <v>152</v>
      </c>
      <c r="E205" s="40"/>
      <c r="F205" s="232" t="s">
        <v>1095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152</v>
      </c>
      <c r="AU205" s="17" t="s">
        <v>83</v>
      </c>
    </row>
    <row r="206" s="14" customFormat="1">
      <c r="A206" s="14"/>
      <c r="B206" s="246"/>
      <c r="C206" s="247"/>
      <c r="D206" s="231" t="s">
        <v>154</v>
      </c>
      <c r="E206" s="248" t="s">
        <v>1</v>
      </c>
      <c r="F206" s="249" t="s">
        <v>1097</v>
      </c>
      <c r="G206" s="247"/>
      <c r="H206" s="250">
        <v>43.890000000000001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154</v>
      </c>
      <c r="AU206" s="256" t="s">
        <v>83</v>
      </c>
      <c r="AV206" s="14" t="s">
        <v>83</v>
      </c>
      <c r="AW206" s="14" t="s">
        <v>30</v>
      </c>
      <c r="AX206" s="14" t="s">
        <v>73</v>
      </c>
      <c r="AY206" s="256" t="s">
        <v>139</v>
      </c>
    </row>
    <row r="207" s="15" customFormat="1">
      <c r="A207" s="15"/>
      <c r="B207" s="257"/>
      <c r="C207" s="258"/>
      <c r="D207" s="231" t="s">
        <v>154</v>
      </c>
      <c r="E207" s="259" t="s">
        <v>1</v>
      </c>
      <c r="F207" s="260" t="s">
        <v>159</v>
      </c>
      <c r="G207" s="258"/>
      <c r="H207" s="261">
        <v>43.890000000000001</v>
      </c>
      <c r="I207" s="262"/>
      <c r="J207" s="258"/>
      <c r="K207" s="258"/>
      <c r="L207" s="263"/>
      <c r="M207" s="264"/>
      <c r="N207" s="265"/>
      <c r="O207" s="265"/>
      <c r="P207" s="265"/>
      <c r="Q207" s="265"/>
      <c r="R207" s="265"/>
      <c r="S207" s="265"/>
      <c r="T207" s="266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7" t="s">
        <v>154</v>
      </c>
      <c r="AU207" s="267" t="s">
        <v>83</v>
      </c>
      <c r="AV207" s="15" t="s">
        <v>149</v>
      </c>
      <c r="AW207" s="15" t="s">
        <v>30</v>
      </c>
      <c r="AX207" s="15" t="s">
        <v>81</v>
      </c>
      <c r="AY207" s="267" t="s">
        <v>139</v>
      </c>
    </row>
    <row r="208" s="12" customFormat="1" ht="22.8" customHeight="1">
      <c r="A208" s="12"/>
      <c r="B208" s="202"/>
      <c r="C208" s="203"/>
      <c r="D208" s="204" t="s">
        <v>72</v>
      </c>
      <c r="E208" s="216" t="s">
        <v>179</v>
      </c>
      <c r="F208" s="216" t="s">
        <v>1098</v>
      </c>
      <c r="G208" s="203"/>
      <c r="H208" s="203"/>
      <c r="I208" s="206"/>
      <c r="J208" s="217">
        <f>BK208</f>
        <v>0</v>
      </c>
      <c r="K208" s="203"/>
      <c r="L208" s="208"/>
      <c r="M208" s="209"/>
      <c r="N208" s="210"/>
      <c r="O208" s="210"/>
      <c r="P208" s="211">
        <f>SUM(P209:P234)</f>
        <v>0</v>
      </c>
      <c r="Q208" s="210"/>
      <c r="R208" s="211">
        <f>SUM(R209:R234)</f>
        <v>19.048681999999999</v>
      </c>
      <c r="S208" s="210"/>
      <c r="T208" s="212">
        <f>SUM(T209:T234)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3" t="s">
        <v>81</v>
      </c>
      <c r="AT208" s="214" t="s">
        <v>72</v>
      </c>
      <c r="AU208" s="214" t="s">
        <v>81</v>
      </c>
      <c r="AY208" s="213" t="s">
        <v>139</v>
      </c>
      <c r="BK208" s="215">
        <f>SUM(BK209:BK234)</f>
        <v>0</v>
      </c>
    </row>
    <row r="209" s="2" customFormat="1" ht="24.15" customHeight="1">
      <c r="A209" s="38"/>
      <c r="B209" s="39"/>
      <c r="C209" s="218" t="s">
        <v>261</v>
      </c>
      <c r="D209" s="218" t="s">
        <v>144</v>
      </c>
      <c r="E209" s="219" t="s">
        <v>1099</v>
      </c>
      <c r="F209" s="220" t="s">
        <v>1100</v>
      </c>
      <c r="G209" s="221" t="s">
        <v>147</v>
      </c>
      <c r="H209" s="222">
        <v>23.300000000000001</v>
      </c>
      <c r="I209" s="223"/>
      <c r="J209" s="224">
        <f>ROUND(I209*H209,2)</f>
        <v>0</v>
      </c>
      <c r="K209" s="220" t="s">
        <v>148</v>
      </c>
      <c r="L209" s="44"/>
      <c r="M209" s="225" t="s">
        <v>1</v>
      </c>
      <c r="N209" s="226" t="s">
        <v>38</v>
      </c>
      <c r="O209" s="91"/>
      <c r="P209" s="227">
        <f>O209*H209</f>
        <v>0</v>
      </c>
      <c r="Q209" s="227">
        <v>0.16192000000000001</v>
      </c>
      <c r="R209" s="227">
        <f>Q209*H209</f>
        <v>3.7727360000000001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149</v>
      </c>
      <c r="AT209" s="229" t="s">
        <v>144</v>
      </c>
      <c r="AU209" s="229" t="s">
        <v>83</v>
      </c>
      <c r="AY209" s="17" t="s">
        <v>139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81</v>
      </c>
      <c r="BK209" s="230">
        <f>ROUND(I209*H209,2)</f>
        <v>0</v>
      </c>
      <c r="BL209" s="17" t="s">
        <v>149</v>
      </c>
      <c r="BM209" s="229" t="s">
        <v>1101</v>
      </c>
    </row>
    <row r="210" s="2" customFormat="1">
      <c r="A210" s="38"/>
      <c r="B210" s="39"/>
      <c r="C210" s="40"/>
      <c r="D210" s="231" t="s">
        <v>152</v>
      </c>
      <c r="E210" s="40"/>
      <c r="F210" s="232" t="s">
        <v>1100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152</v>
      </c>
      <c r="AU210" s="17" t="s">
        <v>83</v>
      </c>
    </row>
    <row r="211" s="13" customFormat="1">
      <c r="A211" s="13"/>
      <c r="B211" s="236"/>
      <c r="C211" s="237"/>
      <c r="D211" s="231" t="s">
        <v>154</v>
      </c>
      <c r="E211" s="238" t="s">
        <v>1</v>
      </c>
      <c r="F211" s="239" t="s">
        <v>1102</v>
      </c>
      <c r="G211" s="237"/>
      <c r="H211" s="238" t="s">
        <v>1</v>
      </c>
      <c r="I211" s="240"/>
      <c r="J211" s="237"/>
      <c r="K211" s="237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154</v>
      </c>
      <c r="AU211" s="245" t="s">
        <v>83</v>
      </c>
      <c r="AV211" s="13" t="s">
        <v>81</v>
      </c>
      <c r="AW211" s="13" t="s">
        <v>30</v>
      </c>
      <c r="AX211" s="13" t="s">
        <v>73</v>
      </c>
      <c r="AY211" s="245" t="s">
        <v>139</v>
      </c>
    </row>
    <row r="212" s="14" customFormat="1">
      <c r="A212" s="14"/>
      <c r="B212" s="246"/>
      <c r="C212" s="247"/>
      <c r="D212" s="231" t="s">
        <v>154</v>
      </c>
      <c r="E212" s="248" t="s">
        <v>1</v>
      </c>
      <c r="F212" s="249" t="s">
        <v>1103</v>
      </c>
      <c r="G212" s="247"/>
      <c r="H212" s="250">
        <v>23.300000000000001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6" t="s">
        <v>154</v>
      </c>
      <c r="AU212" s="256" t="s">
        <v>83</v>
      </c>
      <c r="AV212" s="14" t="s">
        <v>83</v>
      </c>
      <c r="AW212" s="14" t="s">
        <v>30</v>
      </c>
      <c r="AX212" s="14" t="s">
        <v>73</v>
      </c>
      <c r="AY212" s="256" t="s">
        <v>139</v>
      </c>
    </row>
    <row r="213" s="15" customFormat="1">
      <c r="A213" s="15"/>
      <c r="B213" s="257"/>
      <c r="C213" s="258"/>
      <c r="D213" s="231" t="s">
        <v>154</v>
      </c>
      <c r="E213" s="259" t="s">
        <v>1</v>
      </c>
      <c r="F213" s="260" t="s">
        <v>159</v>
      </c>
      <c r="G213" s="258"/>
      <c r="H213" s="261">
        <v>23.300000000000001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7" t="s">
        <v>154</v>
      </c>
      <c r="AU213" s="267" t="s">
        <v>83</v>
      </c>
      <c r="AV213" s="15" t="s">
        <v>149</v>
      </c>
      <c r="AW213" s="15" t="s">
        <v>30</v>
      </c>
      <c r="AX213" s="15" t="s">
        <v>81</v>
      </c>
      <c r="AY213" s="267" t="s">
        <v>139</v>
      </c>
    </row>
    <row r="214" s="2" customFormat="1" ht="14.4" customHeight="1">
      <c r="A214" s="38"/>
      <c r="B214" s="39"/>
      <c r="C214" s="218" t="s">
        <v>268</v>
      </c>
      <c r="D214" s="218" t="s">
        <v>144</v>
      </c>
      <c r="E214" s="219" t="s">
        <v>1104</v>
      </c>
      <c r="F214" s="220" t="s">
        <v>1105</v>
      </c>
      <c r="G214" s="221" t="s">
        <v>147</v>
      </c>
      <c r="H214" s="222">
        <v>23.300000000000001</v>
      </c>
      <c r="I214" s="223"/>
      <c r="J214" s="224">
        <f>ROUND(I214*H214,2)</f>
        <v>0</v>
      </c>
      <c r="K214" s="220" t="s">
        <v>148</v>
      </c>
      <c r="L214" s="44"/>
      <c r="M214" s="225" t="s">
        <v>1</v>
      </c>
      <c r="N214" s="226" t="s">
        <v>38</v>
      </c>
      <c r="O214" s="91"/>
      <c r="P214" s="227">
        <f>O214*H214</f>
        <v>0</v>
      </c>
      <c r="Q214" s="227">
        <v>0.091999999999999998</v>
      </c>
      <c r="R214" s="227">
        <f>Q214*H214</f>
        <v>2.1436000000000002</v>
      </c>
      <c r="S214" s="227">
        <v>0</v>
      </c>
      <c r="T214" s="228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9" t="s">
        <v>149</v>
      </c>
      <c r="AT214" s="229" t="s">
        <v>144</v>
      </c>
      <c r="AU214" s="229" t="s">
        <v>83</v>
      </c>
      <c r="AY214" s="17" t="s">
        <v>139</v>
      </c>
      <c r="BE214" s="230">
        <f>IF(N214="základní",J214,0)</f>
        <v>0</v>
      </c>
      <c r="BF214" s="230">
        <f>IF(N214="snížená",J214,0)</f>
        <v>0</v>
      </c>
      <c r="BG214" s="230">
        <f>IF(N214="zákl. přenesená",J214,0)</f>
        <v>0</v>
      </c>
      <c r="BH214" s="230">
        <f>IF(N214="sníž. přenesená",J214,0)</f>
        <v>0</v>
      </c>
      <c r="BI214" s="230">
        <f>IF(N214="nulová",J214,0)</f>
        <v>0</v>
      </c>
      <c r="BJ214" s="17" t="s">
        <v>81</v>
      </c>
      <c r="BK214" s="230">
        <f>ROUND(I214*H214,2)</f>
        <v>0</v>
      </c>
      <c r="BL214" s="17" t="s">
        <v>149</v>
      </c>
      <c r="BM214" s="229" t="s">
        <v>1106</v>
      </c>
    </row>
    <row r="215" s="2" customFormat="1">
      <c r="A215" s="38"/>
      <c r="B215" s="39"/>
      <c r="C215" s="40"/>
      <c r="D215" s="231" t="s">
        <v>152</v>
      </c>
      <c r="E215" s="40"/>
      <c r="F215" s="232" t="s">
        <v>1105</v>
      </c>
      <c r="G215" s="40"/>
      <c r="H215" s="40"/>
      <c r="I215" s="233"/>
      <c r="J215" s="40"/>
      <c r="K215" s="40"/>
      <c r="L215" s="44"/>
      <c r="M215" s="234"/>
      <c r="N215" s="235"/>
      <c r="O215" s="91"/>
      <c r="P215" s="91"/>
      <c r="Q215" s="91"/>
      <c r="R215" s="91"/>
      <c r="S215" s="91"/>
      <c r="T215" s="92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152</v>
      </c>
      <c r="AU215" s="17" t="s">
        <v>83</v>
      </c>
    </row>
    <row r="216" s="13" customFormat="1">
      <c r="A216" s="13"/>
      <c r="B216" s="236"/>
      <c r="C216" s="237"/>
      <c r="D216" s="231" t="s">
        <v>154</v>
      </c>
      <c r="E216" s="238" t="s">
        <v>1</v>
      </c>
      <c r="F216" s="239" t="s">
        <v>1107</v>
      </c>
      <c r="G216" s="237"/>
      <c r="H216" s="238" t="s">
        <v>1</v>
      </c>
      <c r="I216" s="240"/>
      <c r="J216" s="237"/>
      <c r="K216" s="237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154</v>
      </c>
      <c r="AU216" s="245" t="s">
        <v>83</v>
      </c>
      <c r="AV216" s="13" t="s">
        <v>81</v>
      </c>
      <c r="AW216" s="13" t="s">
        <v>30</v>
      </c>
      <c r="AX216" s="13" t="s">
        <v>73</v>
      </c>
      <c r="AY216" s="245" t="s">
        <v>139</v>
      </c>
    </row>
    <row r="217" s="14" customFormat="1">
      <c r="A217" s="14"/>
      <c r="B217" s="246"/>
      <c r="C217" s="247"/>
      <c r="D217" s="231" t="s">
        <v>154</v>
      </c>
      <c r="E217" s="248" t="s">
        <v>1</v>
      </c>
      <c r="F217" s="249" t="s">
        <v>1103</v>
      </c>
      <c r="G217" s="247"/>
      <c r="H217" s="250">
        <v>23.300000000000001</v>
      </c>
      <c r="I217" s="251"/>
      <c r="J217" s="247"/>
      <c r="K217" s="247"/>
      <c r="L217" s="252"/>
      <c r="M217" s="253"/>
      <c r="N217" s="254"/>
      <c r="O217" s="254"/>
      <c r="P217" s="254"/>
      <c r="Q217" s="254"/>
      <c r="R217" s="254"/>
      <c r="S217" s="254"/>
      <c r="T217" s="25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6" t="s">
        <v>154</v>
      </c>
      <c r="AU217" s="256" t="s">
        <v>83</v>
      </c>
      <c r="AV217" s="14" t="s">
        <v>83</v>
      </c>
      <c r="AW217" s="14" t="s">
        <v>30</v>
      </c>
      <c r="AX217" s="14" t="s">
        <v>73</v>
      </c>
      <c r="AY217" s="256" t="s">
        <v>139</v>
      </c>
    </row>
    <row r="218" s="15" customFormat="1">
      <c r="A218" s="15"/>
      <c r="B218" s="257"/>
      <c r="C218" s="258"/>
      <c r="D218" s="231" t="s">
        <v>154</v>
      </c>
      <c r="E218" s="259" t="s">
        <v>1</v>
      </c>
      <c r="F218" s="260" t="s">
        <v>159</v>
      </c>
      <c r="G218" s="258"/>
      <c r="H218" s="261">
        <v>23.300000000000001</v>
      </c>
      <c r="I218" s="262"/>
      <c r="J218" s="258"/>
      <c r="K218" s="258"/>
      <c r="L218" s="263"/>
      <c r="M218" s="264"/>
      <c r="N218" s="265"/>
      <c r="O218" s="265"/>
      <c r="P218" s="265"/>
      <c r="Q218" s="265"/>
      <c r="R218" s="265"/>
      <c r="S218" s="265"/>
      <c r="T218" s="266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7" t="s">
        <v>154</v>
      </c>
      <c r="AU218" s="267" t="s">
        <v>83</v>
      </c>
      <c r="AV218" s="15" t="s">
        <v>149</v>
      </c>
      <c r="AW218" s="15" t="s">
        <v>30</v>
      </c>
      <c r="AX218" s="15" t="s">
        <v>81</v>
      </c>
      <c r="AY218" s="267" t="s">
        <v>139</v>
      </c>
    </row>
    <row r="219" s="2" customFormat="1" ht="14.4" customHeight="1">
      <c r="A219" s="38"/>
      <c r="B219" s="39"/>
      <c r="C219" s="218" t="s">
        <v>276</v>
      </c>
      <c r="D219" s="218" t="s">
        <v>144</v>
      </c>
      <c r="E219" s="219" t="s">
        <v>1108</v>
      </c>
      <c r="F219" s="220" t="s">
        <v>1109</v>
      </c>
      <c r="G219" s="221" t="s">
        <v>147</v>
      </c>
      <c r="H219" s="222">
        <v>23.300000000000001</v>
      </c>
      <c r="I219" s="223"/>
      <c r="J219" s="224">
        <f>ROUND(I219*H219,2)</f>
        <v>0</v>
      </c>
      <c r="K219" s="220" t="s">
        <v>148</v>
      </c>
      <c r="L219" s="44"/>
      <c r="M219" s="225" t="s">
        <v>1</v>
      </c>
      <c r="N219" s="226" t="s">
        <v>38</v>
      </c>
      <c r="O219" s="91"/>
      <c r="P219" s="227">
        <f>O219*H219</f>
        <v>0</v>
      </c>
      <c r="Q219" s="227">
        <v>0.46000000000000002</v>
      </c>
      <c r="R219" s="227">
        <f>Q219*H219</f>
        <v>10.718</v>
      </c>
      <c r="S219" s="227">
        <v>0</v>
      </c>
      <c r="T219" s="228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9" t="s">
        <v>149</v>
      </c>
      <c r="AT219" s="229" t="s">
        <v>144</v>
      </c>
      <c r="AU219" s="229" t="s">
        <v>83</v>
      </c>
      <c r="AY219" s="17" t="s">
        <v>139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7" t="s">
        <v>81</v>
      </c>
      <c r="BK219" s="230">
        <f>ROUND(I219*H219,2)</f>
        <v>0</v>
      </c>
      <c r="BL219" s="17" t="s">
        <v>149</v>
      </c>
      <c r="BM219" s="229" t="s">
        <v>1110</v>
      </c>
    </row>
    <row r="220" s="2" customFormat="1">
      <c r="A220" s="38"/>
      <c r="B220" s="39"/>
      <c r="C220" s="40"/>
      <c r="D220" s="231" t="s">
        <v>152</v>
      </c>
      <c r="E220" s="40"/>
      <c r="F220" s="232" t="s">
        <v>1109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152</v>
      </c>
      <c r="AU220" s="17" t="s">
        <v>83</v>
      </c>
    </row>
    <row r="221" s="13" customFormat="1">
      <c r="A221" s="13"/>
      <c r="B221" s="236"/>
      <c r="C221" s="237"/>
      <c r="D221" s="231" t="s">
        <v>154</v>
      </c>
      <c r="E221" s="238" t="s">
        <v>1</v>
      </c>
      <c r="F221" s="239" t="s">
        <v>1107</v>
      </c>
      <c r="G221" s="237"/>
      <c r="H221" s="238" t="s">
        <v>1</v>
      </c>
      <c r="I221" s="240"/>
      <c r="J221" s="237"/>
      <c r="K221" s="237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154</v>
      </c>
      <c r="AU221" s="245" t="s">
        <v>83</v>
      </c>
      <c r="AV221" s="13" t="s">
        <v>81</v>
      </c>
      <c r="AW221" s="13" t="s">
        <v>30</v>
      </c>
      <c r="AX221" s="13" t="s">
        <v>73</v>
      </c>
      <c r="AY221" s="245" t="s">
        <v>139</v>
      </c>
    </row>
    <row r="222" s="14" customFormat="1">
      <c r="A222" s="14"/>
      <c r="B222" s="246"/>
      <c r="C222" s="247"/>
      <c r="D222" s="231" t="s">
        <v>154</v>
      </c>
      <c r="E222" s="248" t="s">
        <v>1</v>
      </c>
      <c r="F222" s="249" t="s">
        <v>1103</v>
      </c>
      <c r="G222" s="247"/>
      <c r="H222" s="250">
        <v>23.300000000000001</v>
      </c>
      <c r="I222" s="251"/>
      <c r="J222" s="247"/>
      <c r="K222" s="247"/>
      <c r="L222" s="252"/>
      <c r="M222" s="253"/>
      <c r="N222" s="254"/>
      <c r="O222" s="254"/>
      <c r="P222" s="254"/>
      <c r="Q222" s="254"/>
      <c r="R222" s="254"/>
      <c r="S222" s="254"/>
      <c r="T222" s="25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6" t="s">
        <v>154</v>
      </c>
      <c r="AU222" s="256" t="s">
        <v>83</v>
      </c>
      <c r="AV222" s="14" t="s">
        <v>83</v>
      </c>
      <c r="AW222" s="14" t="s">
        <v>30</v>
      </c>
      <c r="AX222" s="14" t="s">
        <v>73</v>
      </c>
      <c r="AY222" s="256" t="s">
        <v>139</v>
      </c>
    </row>
    <row r="223" s="15" customFormat="1">
      <c r="A223" s="15"/>
      <c r="B223" s="257"/>
      <c r="C223" s="258"/>
      <c r="D223" s="231" t="s">
        <v>154</v>
      </c>
      <c r="E223" s="259" t="s">
        <v>1</v>
      </c>
      <c r="F223" s="260" t="s">
        <v>159</v>
      </c>
      <c r="G223" s="258"/>
      <c r="H223" s="261">
        <v>23.300000000000001</v>
      </c>
      <c r="I223" s="262"/>
      <c r="J223" s="258"/>
      <c r="K223" s="258"/>
      <c r="L223" s="263"/>
      <c r="M223" s="264"/>
      <c r="N223" s="265"/>
      <c r="O223" s="265"/>
      <c r="P223" s="265"/>
      <c r="Q223" s="265"/>
      <c r="R223" s="265"/>
      <c r="S223" s="265"/>
      <c r="T223" s="266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7" t="s">
        <v>154</v>
      </c>
      <c r="AU223" s="267" t="s">
        <v>83</v>
      </c>
      <c r="AV223" s="15" t="s">
        <v>149</v>
      </c>
      <c r="AW223" s="15" t="s">
        <v>30</v>
      </c>
      <c r="AX223" s="15" t="s">
        <v>81</v>
      </c>
      <c r="AY223" s="267" t="s">
        <v>139</v>
      </c>
    </row>
    <row r="224" s="2" customFormat="1" ht="24.15" customHeight="1">
      <c r="A224" s="38"/>
      <c r="B224" s="39"/>
      <c r="C224" s="218" t="s">
        <v>282</v>
      </c>
      <c r="D224" s="218" t="s">
        <v>144</v>
      </c>
      <c r="E224" s="219" t="s">
        <v>1111</v>
      </c>
      <c r="F224" s="220" t="s">
        <v>1112</v>
      </c>
      <c r="G224" s="221" t="s">
        <v>147</v>
      </c>
      <c r="H224" s="222">
        <v>23.300000000000001</v>
      </c>
      <c r="I224" s="223"/>
      <c r="J224" s="224">
        <f>ROUND(I224*H224,2)</f>
        <v>0</v>
      </c>
      <c r="K224" s="220" t="s">
        <v>148</v>
      </c>
      <c r="L224" s="44"/>
      <c r="M224" s="225" t="s">
        <v>1</v>
      </c>
      <c r="N224" s="226" t="s">
        <v>38</v>
      </c>
      <c r="O224" s="91"/>
      <c r="P224" s="227">
        <f>O224*H224</f>
        <v>0</v>
      </c>
      <c r="Q224" s="227">
        <v>0.10362</v>
      </c>
      <c r="R224" s="227">
        <f>Q224*H224</f>
        <v>2.4143460000000001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149</v>
      </c>
      <c r="AT224" s="229" t="s">
        <v>144</v>
      </c>
      <c r="AU224" s="229" t="s">
        <v>83</v>
      </c>
      <c r="AY224" s="17" t="s">
        <v>139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81</v>
      </c>
      <c r="BK224" s="230">
        <f>ROUND(I224*H224,2)</f>
        <v>0</v>
      </c>
      <c r="BL224" s="17" t="s">
        <v>149</v>
      </c>
      <c r="BM224" s="229" t="s">
        <v>1113</v>
      </c>
    </row>
    <row r="225" s="2" customFormat="1">
      <c r="A225" s="38"/>
      <c r="B225" s="39"/>
      <c r="C225" s="40"/>
      <c r="D225" s="231" t="s">
        <v>152</v>
      </c>
      <c r="E225" s="40"/>
      <c r="F225" s="232" t="s">
        <v>1112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152</v>
      </c>
      <c r="AU225" s="17" t="s">
        <v>83</v>
      </c>
    </row>
    <row r="226" s="13" customFormat="1">
      <c r="A226" s="13"/>
      <c r="B226" s="236"/>
      <c r="C226" s="237"/>
      <c r="D226" s="231" t="s">
        <v>154</v>
      </c>
      <c r="E226" s="238" t="s">
        <v>1</v>
      </c>
      <c r="F226" s="239" t="s">
        <v>1107</v>
      </c>
      <c r="G226" s="237"/>
      <c r="H226" s="238" t="s">
        <v>1</v>
      </c>
      <c r="I226" s="240"/>
      <c r="J226" s="237"/>
      <c r="K226" s="237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154</v>
      </c>
      <c r="AU226" s="245" t="s">
        <v>83</v>
      </c>
      <c r="AV226" s="13" t="s">
        <v>81</v>
      </c>
      <c r="AW226" s="13" t="s">
        <v>30</v>
      </c>
      <c r="AX226" s="13" t="s">
        <v>73</v>
      </c>
      <c r="AY226" s="245" t="s">
        <v>139</v>
      </c>
    </row>
    <row r="227" s="14" customFormat="1">
      <c r="A227" s="14"/>
      <c r="B227" s="246"/>
      <c r="C227" s="247"/>
      <c r="D227" s="231" t="s">
        <v>154</v>
      </c>
      <c r="E227" s="248" t="s">
        <v>1</v>
      </c>
      <c r="F227" s="249" t="s">
        <v>1103</v>
      </c>
      <c r="G227" s="247"/>
      <c r="H227" s="250">
        <v>23.300000000000001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6" t="s">
        <v>154</v>
      </c>
      <c r="AU227" s="256" t="s">
        <v>83</v>
      </c>
      <c r="AV227" s="14" t="s">
        <v>83</v>
      </c>
      <c r="AW227" s="14" t="s">
        <v>30</v>
      </c>
      <c r="AX227" s="14" t="s">
        <v>73</v>
      </c>
      <c r="AY227" s="256" t="s">
        <v>139</v>
      </c>
    </row>
    <row r="228" s="15" customFormat="1">
      <c r="A228" s="15"/>
      <c r="B228" s="257"/>
      <c r="C228" s="258"/>
      <c r="D228" s="231" t="s">
        <v>154</v>
      </c>
      <c r="E228" s="259" t="s">
        <v>1</v>
      </c>
      <c r="F228" s="260" t="s">
        <v>159</v>
      </c>
      <c r="G228" s="258"/>
      <c r="H228" s="261">
        <v>23.300000000000001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154</v>
      </c>
      <c r="AU228" s="267" t="s">
        <v>83</v>
      </c>
      <c r="AV228" s="15" t="s">
        <v>149</v>
      </c>
      <c r="AW228" s="15" t="s">
        <v>30</v>
      </c>
      <c r="AX228" s="15" t="s">
        <v>81</v>
      </c>
      <c r="AY228" s="267" t="s">
        <v>139</v>
      </c>
    </row>
    <row r="229" s="2" customFormat="1" ht="14.4" customHeight="1">
      <c r="A229" s="38"/>
      <c r="B229" s="39"/>
      <c r="C229" s="268" t="s">
        <v>7</v>
      </c>
      <c r="D229" s="268" t="s">
        <v>185</v>
      </c>
      <c r="E229" s="269" t="s">
        <v>1114</v>
      </c>
      <c r="F229" s="270" t="s">
        <v>1115</v>
      </c>
      <c r="G229" s="271" t="s">
        <v>147</v>
      </c>
      <c r="H229" s="272">
        <v>24.465</v>
      </c>
      <c r="I229" s="273"/>
      <c r="J229" s="274">
        <f>ROUND(I229*H229,2)</f>
        <v>0</v>
      </c>
      <c r="K229" s="270" t="s">
        <v>1</v>
      </c>
      <c r="L229" s="275"/>
      <c r="M229" s="276" t="s">
        <v>1</v>
      </c>
      <c r="N229" s="277" t="s">
        <v>38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188</v>
      </c>
      <c r="AT229" s="229" t="s">
        <v>185</v>
      </c>
      <c r="AU229" s="229" t="s">
        <v>83</v>
      </c>
      <c r="AY229" s="17" t="s">
        <v>139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81</v>
      </c>
      <c r="BK229" s="230">
        <f>ROUND(I229*H229,2)</f>
        <v>0</v>
      </c>
      <c r="BL229" s="17" t="s">
        <v>149</v>
      </c>
      <c r="BM229" s="229" t="s">
        <v>1116</v>
      </c>
    </row>
    <row r="230" s="2" customFormat="1">
      <c r="A230" s="38"/>
      <c r="B230" s="39"/>
      <c r="C230" s="40"/>
      <c r="D230" s="231" t="s">
        <v>152</v>
      </c>
      <c r="E230" s="40"/>
      <c r="F230" s="232" t="s">
        <v>1115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152</v>
      </c>
      <c r="AU230" s="17" t="s">
        <v>83</v>
      </c>
    </row>
    <row r="231" s="2" customFormat="1">
      <c r="A231" s="38"/>
      <c r="B231" s="39"/>
      <c r="C231" s="40"/>
      <c r="D231" s="231" t="s">
        <v>273</v>
      </c>
      <c r="E231" s="40"/>
      <c r="F231" s="278" t="s">
        <v>1117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273</v>
      </c>
      <c r="AU231" s="17" t="s">
        <v>83</v>
      </c>
    </row>
    <row r="232" s="13" customFormat="1">
      <c r="A232" s="13"/>
      <c r="B232" s="236"/>
      <c r="C232" s="237"/>
      <c r="D232" s="231" t="s">
        <v>154</v>
      </c>
      <c r="E232" s="238" t="s">
        <v>1</v>
      </c>
      <c r="F232" s="239" t="s">
        <v>1107</v>
      </c>
      <c r="G232" s="237"/>
      <c r="H232" s="238" t="s">
        <v>1</v>
      </c>
      <c r="I232" s="240"/>
      <c r="J232" s="237"/>
      <c r="K232" s="237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154</v>
      </c>
      <c r="AU232" s="245" t="s">
        <v>83</v>
      </c>
      <c r="AV232" s="13" t="s">
        <v>81</v>
      </c>
      <c r="AW232" s="13" t="s">
        <v>30</v>
      </c>
      <c r="AX232" s="13" t="s">
        <v>73</v>
      </c>
      <c r="AY232" s="245" t="s">
        <v>139</v>
      </c>
    </row>
    <row r="233" s="14" customFormat="1">
      <c r="A233" s="14"/>
      <c r="B233" s="246"/>
      <c r="C233" s="247"/>
      <c r="D233" s="231" t="s">
        <v>154</v>
      </c>
      <c r="E233" s="248" t="s">
        <v>1</v>
      </c>
      <c r="F233" s="249" t="s">
        <v>1118</v>
      </c>
      <c r="G233" s="247"/>
      <c r="H233" s="250">
        <v>24.465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154</v>
      </c>
      <c r="AU233" s="256" t="s">
        <v>83</v>
      </c>
      <c r="AV233" s="14" t="s">
        <v>83</v>
      </c>
      <c r="AW233" s="14" t="s">
        <v>30</v>
      </c>
      <c r="AX233" s="14" t="s">
        <v>73</v>
      </c>
      <c r="AY233" s="256" t="s">
        <v>139</v>
      </c>
    </row>
    <row r="234" s="15" customFormat="1">
      <c r="A234" s="15"/>
      <c r="B234" s="257"/>
      <c r="C234" s="258"/>
      <c r="D234" s="231" t="s">
        <v>154</v>
      </c>
      <c r="E234" s="259" t="s">
        <v>1</v>
      </c>
      <c r="F234" s="260" t="s">
        <v>159</v>
      </c>
      <c r="G234" s="258"/>
      <c r="H234" s="261">
        <v>24.465</v>
      </c>
      <c r="I234" s="262"/>
      <c r="J234" s="258"/>
      <c r="K234" s="258"/>
      <c r="L234" s="263"/>
      <c r="M234" s="264"/>
      <c r="N234" s="265"/>
      <c r="O234" s="265"/>
      <c r="P234" s="265"/>
      <c r="Q234" s="265"/>
      <c r="R234" s="265"/>
      <c r="S234" s="265"/>
      <c r="T234" s="266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7" t="s">
        <v>154</v>
      </c>
      <c r="AU234" s="267" t="s">
        <v>83</v>
      </c>
      <c r="AV234" s="15" t="s">
        <v>149</v>
      </c>
      <c r="AW234" s="15" t="s">
        <v>30</v>
      </c>
      <c r="AX234" s="15" t="s">
        <v>81</v>
      </c>
      <c r="AY234" s="267" t="s">
        <v>139</v>
      </c>
    </row>
    <row r="235" s="12" customFormat="1" ht="22.8" customHeight="1">
      <c r="A235" s="12"/>
      <c r="B235" s="202"/>
      <c r="C235" s="203"/>
      <c r="D235" s="204" t="s">
        <v>72</v>
      </c>
      <c r="E235" s="216" t="s">
        <v>188</v>
      </c>
      <c r="F235" s="216" t="s">
        <v>1119</v>
      </c>
      <c r="G235" s="203"/>
      <c r="H235" s="203"/>
      <c r="I235" s="206"/>
      <c r="J235" s="217">
        <f>BK235</f>
        <v>0</v>
      </c>
      <c r="K235" s="203"/>
      <c r="L235" s="208"/>
      <c r="M235" s="209"/>
      <c r="N235" s="210"/>
      <c r="O235" s="210"/>
      <c r="P235" s="211">
        <f>SUM(P236:P246)</f>
        <v>0</v>
      </c>
      <c r="Q235" s="210"/>
      <c r="R235" s="211">
        <f>SUM(R236:R246)</f>
        <v>0.14154799999999998</v>
      </c>
      <c r="S235" s="210"/>
      <c r="T235" s="212">
        <f>SUM(T236:T246)</f>
        <v>0.20000000000000001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81</v>
      </c>
      <c r="AT235" s="214" t="s">
        <v>72</v>
      </c>
      <c r="AU235" s="214" t="s">
        <v>81</v>
      </c>
      <c r="AY235" s="213" t="s">
        <v>139</v>
      </c>
      <c r="BK235" s="215">
        <f>SUM(BK236:BK246)</f>
        <v>0</v>
      </c>
    </row>
    <row r="236" s="2" customFormat="1" ht="24.15" customHeight="1">
      <c r="A236" s="38"/>
      <c r="B236" s="39"/>
      <c r="C236" s="218" t="s">
        <v>293</v>
      </c>
      <c r="D236" s="218" t="s">
        <v>144</v>
      </c>
      <c r="E236" s="219" t="s">
        <v>1120</v>
      </c>
      <c r="F236" s="220" t="s">
        <v>1121</v>
      </c>
      <c r="G236" s="221" t="s">
        <v>172</v>
      </c>
      <c r="H236" s="222">
        <v>39.299999999999997</v>
      </c>
      <c r="I236" s="223"/>
      <c r="J236" s="224">
        <f>ROUND(I236*H236,2)</f>
        <v>0</v>
      </c>
      <c r="K236" s="220" t="s">
        <v>148</v>
      </c>
      <c r="L236" s="44"/>
      <c r="M236" s="225" t="s">
        <v>1</v>
      </c>
      <c r="N236" s="226" t="s">
        <v>38</v>
      </c>
      <c r="O236" s="91"/>
      <c r="P236" s="227">
        <f>O236*H236</f>
        <v>0</v>
      </c>
      <c r="Q236" s="227">
        <v>0.0027599999999999999</v>
      </c>
      <c r="R236" s="227">
        <f>Q236*H236</f>
        <v>0.10846799999999998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149</v>
      </c>
      <c r="AT236" s="229" t="s">
        <v>144</v>
      </c>
      <c r="AU236" s="229" t="s">
        <v>83</v>
      </c>
      <c r="AY236" s="17" t="s">
        <v>139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81</v>
      </c>
      <c r="BK236" s="230">
        <f>ROUND(I236*H236,2)</f>
        <v>0</v>
      </c>
      <c r="BL236" s="17" t="s">
        <v>149</v>
      </c>
      <c r="BM236" s="229" t="s">
        <v>1122</v>
      </c>
    </row>
    <row r="237" s="2" customFormat="1">
      <c r="A237" s="38"/>
      <c r="B237" s="39"/>
      <c r="C237" s="40"/>
      <c r="D237" s="231" t="s">
        <v>152</v>
      </c>
      <c r="E237" s="40"/>
      <c r="F237" s="232" t="s">
        <v>1121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152</v>
      </c>
      <c r="AU237" s="17" t="s">
        <v>83</v>
      </c>
    </row>
    <row r="238" s="13" customFormat="1">
      <c r="A238" s="13"/>
      <c r="B238" s="236"/>
      <c r="C238" s="237"/>
      <c r="D238" s="231" t="s">
        <v>154</v>
      </c>
      <c r="E238" s="238" t="s">
        <v>1</v>
      </c>
      <c r="F238" s="239" t="s">
        <v>1123</v>
      </c>
      <c r="G238" s="237"/>
      <c r="H238" s="238" t="s">
        <v>1</v>
      </c>
      <c r="I238" s="240"/>
      <c r="J238" s="237"/>
      <c r="K238" s="237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154</v>
      </c>
      <c r="AU238" s="245" t="s">
        <v>83</v>
      </c>
      <c r="AV238" s="13" t="s">
        <v>81</v>
      </c>
      <c r="AW238" s="13" t="s">
        <v>30</v>
      </c>
      <c r="AX238" s="13" t="s">
        <v>73</v>
      </c>
      <c r="AY238" s="245" t="s">
        <v>139</v>
      </c>
    </row>
    <row r="239" s="14" customFormat="1">
      <c r="A239" s="14"/>
      <c r="B239" s="246"/>
      <c r="C239" s="247"/>
      <c r="D239" s="231" t="s">
        <v>154</v>
      </c>
      <c r="E239" s="248" t="s">
        <v>1</v>
      </c>
      <c r="F239" s="249" t="s">
        <v>1124</v>
      </c>
      <c r="G239" s="247"/>
      <c r="H239" s="250">
        <v>20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154</v>
      </c>
      <c r="AU239" s="256" t="s">
        <v>83</v>
      </c>
      <c r="AV239" s="14" t="s">
        <v>83</v>
      </c>
      <c r="AW239" s="14" t="s">
        <v>30</v>
      </c>
      <c r="AX239" s="14" t="s">
        <v>73</v>
      </c>
      <c r="AY239" s="256" t="s">
        <v>139</v>
      </c>
    </row>
    <row r="240" s="14" customFormat="1">
      <c r="A240" s="14"/>
      <c r="B240" s="246"/>
      <c r="C240" s="247"/>
      <c r="D240" s="231" t="s">
        <v>154</v>
      </c>
      <c r="E240" s="248" t="s">
        <v>1</v>
      </c>
      <c r="F240" s="249" t="s">
        <v>1125</v>
      </c>
      <c r="G240" s="247"/>
      <c r="H240" s="250">
        <v>19.300000000000001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6" t="s">
        <v>154</v>
      </c>
      <c r="AU240" s="256" t="s">
        <v>83</v>
      </c>
      <c r="AV240" s="14" t="s">
        <v>83</v>
      </c>
      <c r="AW240" s="14" t="s">
        <v>30</v>
      </c>
      <c r="AX240" s="14" t="s">
        <v>73</v>
      </c>
      <c r="AY240" s="256" t="s">
        <v>139</v>
      </c>
    </row>
    <row r="241" s="15" customFormat="1">
      <c r="A241" s="15"/>
      <c r="B241" s="257"/>
      <c r="C241" s="258"/>
      <c r="D241" s="231" t="s">
        <v>154</v>
      </c>
      <c r="E241" s="259" t="s">
        <v>1</v>
      </c>
      <c r="F241" s="260" t="s">
        <v>159</v>
      </c>
      <c r="G241" s="258"/>
      <c r="H241" s="261">
        <v>39.299999999999997</v>
      </c>
      <c r="I241" s="262"/>
      <c r="J241" s="258"/>
      <c r="K241" s="258"/>
      <c r="L241" s="263"/>
      <c r="M241" s="264"/>
      <c r="N241" s="265"/>
      <c r="O241" s="265"/>
      <c r="P241" s="265"/>
      <c r="Q241" s="265"/>
      <c r="R241" s="265"/>
      <c r="S241" s="265"/>
      <c r="T241" s="266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7" t="s">
        <v>154</v>
      </c>
      <c r="AU241" s="267" t="s">
        <v>83</v>
      </c>
      <c r="AV241" s="15" t="s">
        <v>149</v>
      </c>
      <c r="AW241" s="15" t="s">
        <v>30</v>
      </c>
      <c r="AX241" s="15" t="s">
        <v>81</v>
      </c>
      <c r="AY241" s="267" t="s">
        <v>139</v>
      </c>
    </row>
    <row r="242" s="2" customFormat="1" ht="24.15" customHeight="1">
      <c r="A242" s="38"/>
      <c r="B242" s="39"/>
      <c r="C242" s="218" t="s">
        <v>300</v>
      </c>
      <c r="D242" s="218" t="s">
        <v>144</v>
      </c>
      <c r="E242" s="219" t="s">
        <v>1126</v>
      </c>
      <c r="F242" s="220" t="s">
        <v>1127</v>
      </c>
      <c r="G242" s="221" t="s">
        <v>326</v>
      </c>
      <c r="H242" s="222">
        <v>2</v>
      </c>
      <c r="I242" s="223"/>
      <c r="J242" s="224">
        <f>ROUND(I242*H242,2)</f>
        <v>0</v>
      </c>
      <c r="K242" s="220" t="s">
        <v>1</v>
      </c>
      <c r="L242" s="44"/>
      <c r="M242" s="225" t="s">
        <v>1</v>
      </c>
      <c r="N242" s="226" t="s">
        <v>38</v>
      </c>
      <c r="O242" s="91"/>
      <c r="P242" s="227">
        <f>O242*H242</f>
        <v>0</v>
      </c>
      <c r="Q242" s="227">
        <v>0.014999999999999999</v>
      </c>
      <c r="R242" s="227">
        <f>Q242*H242</f>
        <v>0.029999999999999999</v>
      </c>
      <c r="S242" s="227">
        <v>0.10000000000000001</v>
      </c>
      <c r="T242" s="228">
        <f>S242*H242</f>
        <v>0.20000000000000001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149</v>
      </c>
      <c r="AT242" s="229" t="s">
        <v>144</v>
      </c>
      <c r="AU242" s="229" t="s">
        <v>83</v>
      </c>
      <c r="AY242" s="17" t="s">
        <v>139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81</v>
      </c>
      <c r="BK242" s="230">
        <f>ROUND(I242*H242,2)</f>
        <v>0</v>
      </c>
      <c r="BL242" s="17" t="s">
        <v>149</v>
      </c>
      <c r="BM242" s="229" t="s">
        <v>1128</v>
      </c>
    </row>
    <row r="243" s="2" customFormat="1">
      <c r="A243" s="38"/>
      <c r="B243" s="39"/>
      <c r="C243" s="40"/>
      <c r="D243" s="231" t="s">
        <v>152</v>
      </c>
      <c r="E243" s="40"/>
      <c r="F243" s="232" t="s">
        <v>1129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152</v>
      </c>
      <c r="AU243" s="17" t="s">
        <v>83</v>
      </c>
    </row>
    <row r="244" s="14" customFormat="1">
      <c r="A244" s="14"/>
      <c r="B244" s="246"/>
      <c r="C244" s="247"/>
      <c r="D244" s="231" t="s">
        <v>154</v>
      </c>
      <c r="E244" s="248" t="s">
        <v>1</v>
      </c>
      <c r="F244" s="249" t="s">
        <v>83</v>
      </c>
      <c r="G244" s="247"/>
      <c r="H244" s="250">
        <v>2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6" t="s">
        <v>154</v>
      </c>
      <c r="AU244" s="256" t="s">
        <v>83</v>
      </c>
      <c r="AV244" s="14" t="s">
        <v>83</v>
      </c>
      <c r="AW244" s="14" t="s">
        <v>30</v>
      </c>
      <c r="AX244" s="14" t="s">
        <v>81</v>
      </c>
      <c r="AY244" s="256" t="s">
        <v>139</v>
      </c>
    </row>
    <row r="245" s="2" customFormat="1" ht="14.4" customHeight="1">
      <c r="A245" s="38"/>
      <c r="B245" s="39"/>
      <c r="C245" s="268" t="s">
        <v>305</v>
      </c>
      <c r="D245" s="268" t="s">
        <v>185</v>
      </c>
      <c r="E245" s="269" t="s">
        <v>1130</v>
      </c>
      <c r="F245" s="270" t="s">
        <v>1131</v>
      </c>
      <c r="G245" s="271" t="s">
        <v>326</v>
      </c>
      <c r="H245" s="272">
        <v>2</v>
      </c>
      <c r="I245" s="273"/>
      <c r="J245" s="274">
        <f>ROUND(I245*H245,2)</f>
        <v>0</v>
      </c>
      <c r="K245" s="270" t="s">
        <v>148</v>
      </c>
      <c r="L245" s="275"/>
      <c r="M245" s="276" t="s">
        <v>1</v>
      </c>
      <c r="N245" s="277" t="s">
        <v>38</v>
      </c>
      <c r="O245" s="91"/>
      <c r="P245" s="227">
        <f>O245*H245</f>
        <v>0</v>
      </c>
      <c r="Q245" s="227">
        <v>0.0015399999999999999</v>
      </c>
      <c r="R245" s="227">
        <f>Q245*H245</f>
        <v>0.0030799999999999998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188</v>
      </c>
      <c r="AT245" s="229" t="s">
        <v>185</v>
      </c>
      <c r="AU245" s="229" t="s">
        <v>83</v>
      </c>
      <c r="AY245" s="17" t="s">
        <v>139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81</v>
      </c>
      <c r="BK245" s="230">
        <f>ROUND(I245*H245,2)</f>
        <v>0</v>
      </c>
      <c r="BL245" s="17" t="s">
        <v>149</v>
      </c>
      <c r="BM245" s="229" t="s">
        <v>1132</v>
      </c>
    </row>
    <row r="246" s="2" customFormat="1">
      <c r="A246" s="38"/>
      <c r="B246" s="39"/>
      <c r="C246" s="40"/>
      <c r="D246" s="231" t="s">
        <v>152</v>
      </c>
      <c r="E246" s="40"/>
      <c r="F246" s="232" t="s">
        <v>1131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152</v>
      </c>
      <c r="AU246" s="17" t="s">
        <v>83</v>
      </c>
    </row>
    <row r="247" s="12" customFormat="1" ht="22.8" customHeight="1">
      <c r="A247" s="12"/>
      <c r="B247" s="202"/>
      <c r="C247" s="203"/>
      <c r="D247" s="204" t="s">
        <v>72</v>
      </c>
      <c r="E247" s="216" t="s">
        <v>204</v>
      </c>
      <c r="F247" s="216" t="s">
        <v>205</v>
      </c>
      <c r="G247" s="203"/>
      <c r="H247" s="203"/>
      <c r="I247" s="206"/>
      <c r="J247" s="217">
        <f>BK247</f>
        <v>0</v>
      </c>
      <c r="K247" s="203"/>
      <c r="L247" s="208"/>
      <c r="M247" s="209"/>
      <c r="N247" s="210"/>
      <c r="O247" s="210"/>
      <c r="P247" s="211">
        <f>SUM(P248:P256)</f>
        <v>0</v>
      </c>
      <c r="Q247" s="210"/>
      <c r="R247" s="211">
        <f>SUM(R248:R256)</f>
        <v>0</v>
      </c>
      <c r="S247" s="210"/>
      <c r="T247" s="212">
        <f>SUM(T248:T256)</f>
        <v>12.7036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3" t="s">
        <v>81</v>
      </c>
      <c r="AT247" s="214" t="s">
        <v>72</v>
      </c>
      <c r="AU247" s="214" t="s">
        <v>81</v>
      </c>
      <c r="AY247" s="213" t="s">
        <v>139</v>
      </c>
      <c r="BK247" s="215">
        <f>SUM(BK248:BK256)</f>
        <v>0</v>
      </c>
    </row>
    <row r="248" s="2" customFormat="1" ht="24.15" customHeight="1">
      <c r="A248" s="38"/>
      <c r="B248" s="39"/>
      <c r="C248" s="218" t="s">
        <v>312</v>
      </c>
      <c r="D248" s="218" t="s">
        <v>144</v>
      </c>
      <c r="E248" s="219" t="s">
        <v>1133</v>
      </c>
      <c r="F248" s="220" t="s">
        <v>1134</v>
      </c>
      <c r="G248" s="221" t="s">
        <v>147</v>
      </c>
      <c r="H248" s="222">
        <v>23.32</v>
      </c>
      <c r="I248" s="223"/>
      <c r="J248" s="224">
        <f>ROUND(I248*H248,2)</f>
        <v>0</v>
      </c>
      <c r="K248" s="220" t="s">
        <v>148</v>
      </c>
      <c r="L248" s="44"/>
      <c r="M248" s="225" t="s">
        <v>1</v>
      </c>
      <c r="N248" s="226" t="s">
        <v>38</v>
      </c>
      <c r="O248" s="91"/>
      <c r="P248" s="227">
        <f>O248*H248</f>
        <v>0</v>
      </c>
      <c r="Q248" s="227">
        <v>0</v>
      </c>
      <c r="R248" s="227">
        <f>Q248*H248</f>
        <v>0</v>
      </c>
      <c r="S248" s="227">
        <v>0.255</v>
      </c>
      <c r="T248" s="228">
        <f>S248*H248</f>
        <v>5.9466000000000001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149</v>
      </c>
      <c r="AT248" s="229" t="s">
        <v>144</v>
      </c>
      <c r="AU248" s="229" t="s">
        <v>83</v>
      </c>
      <c r="AY248" s="17" t="s">
        <v>139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81</v>
      </c>
      <c r="BK248" s="230">
        <f>ROUND(I248*H248,2)</f>
        <v>0</v>
      </c>
      <c r="BL248" s="17" t="s">
        <v>149</v>
      </c>
      <c r="BM248" s="229" t="s">
        <v>1135</v>
      </c>
    </row>
    <row r="249" s="2" customFormat="1">
      <c r="A249" s="38"/>
      <c r="B249" s="39"/>
      <c r="C249" s="40"/>
      <c r="D249" s="231" t="s">
        <v>152</v>
      </c>
      <c r="E249" s="40"/>
      <c r="F249" s="232" t="s">
        <v>1134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152</v>
      </c>
      <c r="AU249" s="17" t="s">
        <v>83</v>
      </c>
    </row>
    <row r="250" s="14" customFormat="1">
      <c r="A250" s="14"/>
      <c r="B250" s="246"/>
      <c r="C250" s="247"/>
      <c r="D250" s="231" t="s">
        <v>154</v>
      </c>
      <c r="E250" s="248" t="s">
        <v>1</v>
      </c>
      <c r="F250" s="249" t="s">
        <v>1136</v>
      </c>
      <c r="G250" s="247"/>
      <c r="H250" s="250">
        <v>18.280000000000001</v>
      </c>
      <c r="I250" s="251"/>
      <c r="J250" s="247"/>
      <c r="K250" s="247"/>
      <c r="L250" s="252"/>
      <c r="M250" s="253"/>
      <c r="N250" s="254"/>
      <c r="O250" s="254"/>
      <c r="P250" s="254"/>
      <c r="Q250" s="254"/>
      <c r="R250" s="254"/>
      <c r="S250" s="254"/>
      <c r="T250" s="255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6" t="s">
        <v>154</v>
      </c>
      <c r="AU250" s="256" t="s">
        <v>83</v>
      </c>
      <c r="AV250" s="14" t="s">
        <v>83</v>
      </c>
      <c r="AW250" s="14" t="s">
        <v>30</v>
      </c>
      <c r="AX250" s="14" t="s">
        <v>73</v>
      </c>
      <c r="AY250" s="256" t="s">
        <v>139</v>
      </c>
    </row>
    <row r="251" s="14" customFormat="1">
      <c r="A251" s="14"/>
      <c r="B251" s="246"/>
      <c r="C251" s="247"/>
      <c r="D251" s="231" t="s">
        <v>154</v>
      </c>
      <c r="E251" s="248" t="s">
        <v>1</v>
      </c>
      <c r="F251" s="249" t="s">
        <v>1137</v>
      </c>
      <c r="G251" s="247"/>
      <c r="H251" s="250">
        <v>5.04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6" t="s">
        <v>154</v>
      </c>
      <c r="AU251" s="256" t="s">
        <v>83</v>
      </c>
      <c r="AV251" s="14" t="s">
        <v>83</v>
      </c>
      <c r="AW251" s="14" t="s">
        <v>30</v>
      </c>
      <c r="AX251" s="14" t="s">
        <v>73</v>
      </c>
      <c r="AY251" s="256" t="s">
        <v>139</v>
      </c>
    </row>
    <row r="252" s="15" customFormat="1">
      <c r="A252" s="15"/>
      <c r="B252" s="257"/>
      <c r="C252" s="258"/>
      <c r="D252" s="231" t="s">
        <v>154</v>
      </c>
      <c r="E252" s="259" t="s">
        <v>1</v>
      </c>
      <c r="F252" s="260" t="s">
        <v>159</v>
      </c>
      <c r="G252" s="258"/>
      <c r="H252" s="261">
        <v>23.32</v>
      </c>
      <c r="I252" s="262"/>
      <c r="J252" s="258"/>
      <c r="K252" s="258"/>
      <c r="L252" s="263"/>
      <c r="M252" s="264"/>
      <c r="N252" s="265"/>
      <c r="O252" s="265"/>
      <c r="P252" s="265"/>
      <c r="Q252" s="265"/>
      <c r="R252" s="265"/>
      <c r="S252" s="265"/>
      <c r="T252" s="26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7" t="s">
        <v>154</v>
      </c>
      <c r="AU252" s="267" t="s">
        <v>83</v>
      </c>
      <c r="AV252" s="15" t="s">
        <v>149</v>
      </c>
      <c r="AW252" s="15" t="s">
        <v>30</v>
      </c>
      <c r="AX252" s="15" t="s">
        <v>81</v>
      </c>
      <c r="AY252" s="267" t="s">
        <v>139</v>
      </c>
    </row>
    <row r="253" s="2" customFormat="1" ht="24.15" customHeight="1">
      <c r="A253" s="38"/>
      <c r="B253" s="39"/>
      <c r="C253" s="218" t="s">
        <v>316</v>
      </c>
      <c r="D253" s="218" t="s">
        <v>144</v>
      </c>
      <c r="E253" s="219" t="s">
        <v>1138</v>
      </c>
      <c r="F253" s="220" t="s">
        <v>1139</v>
      </c>
      <c r="G253" s="221" t="s">
        <v>147</v>
      </c>
      <c r="H253" s="222">
        <v>23.300000000000001</v>
      </c>
      <c r="I253" s="223"/>
      <c r="J253" s="224">
        <f>ROUND(I253*H253,2)</f>
        <v>0</v>
      </c>
      <c r="K253" s="220" t="s">
        <v>148</v>
      </c>
      <c r="L253" s="44"/>
      <c r="M253" s="225" t="s">
        <v>1</v>
      </c>
      <c r="N253" s="226" t="s">
        <v>38</v>
      </c>
      <c r="O253" s="91"/>
      <c r="P253" s="227">
        <f>O253*H253</f>
        <v>0</v>
      </c>
      <c r="Q253" s="227">
        <v>0</v>
      </c>
      <c r="R253" s="227">
        <f>Q253*H253</f>
        <v>0</v>
      </c>
      <c r="S253" s="227">
        <v>0.28999999999999998</v>
      </c>
      <c r="T253" s="228">
        <f>S253*H253</f>
        <v>6.7569999999999997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9" t="s">
        <v>149</v>
      </c>
      <c r="AT253" s="229" t="s">
        <v>144</v>
      </c>
      <c r="AU253" s="229" t="s">
        <v>83</v>
      </c>
      <c r="AY253" s="17" t="s">
        <v>139</v>
      </c>
      <c r="BE253" s="230">
        <f>IF(N253="základní",J253,0)</f>
        <v>0</v>
      </c>
      <c r="BF253" s="230">
        <f>IF(N253="snížená",J253,0)</f>
        <v>0</v>
      </c>
      <c r="BG253" s="230">
        <f>IF(N253="zákl. přenesená",J253,0)</f>
        <v>0</v>
      </c>
      <c r="BH253" s="230">
        <f>IF(N253="sníž. přenesená",J253,0)</f>
        <v>0</v>
      </c>
      <c r="BI253" s="230">
        <f>IF(N253="nulová",J253,0)</f>
        <v>0</v>
      </c>
      <c r="BJ253" s="17" t="s">
        <v>81</v>
      </c>
      <c r="BK253" s="230">
        <f>ROUND(I253*H253,2)</f>
        <v>0</v>
      </c>
      <c r="BL253" s="17" t="s">
        <v>149</v>
      </c>
      <c r="BM253" s="229" t="s">
        <v>1140</v>
      </c>
    </row>
    <row r="254" s="2" customFormat="1">
      <c r="A254" s="38"/>
      <c r="B254" s="39"/>
      <c r="C254" s="40"/>
      <c r="D254" s="231" t="s">
        <v>152</v>
      </c>
      <c r="E254" s="40"/>
      <c r="F254" s="232" t="s">
        <v>1139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152</v>
      </c>
      <c r="AU254" s="17" t="s">
        <v>83</v>
      </c>
    </row>
    <row r="255" s="14" customFormat="1">
      <c r="A255" s="14"/>
      <c r="B255" s="246"/>
      <c r="C255" s="247"/>
      <c r="D255" s="231" t="s">
        <v>154</v>
      </c>
      <c r="E255" s="248" t="s">
        <v>1</v>
      </c>
      <c r="F255" s="249" t="s">
        <v>1103</v>
      </c>
      <c r="G255" s="247"/>
      <c r="H255" s="250">
        <v>23.300000000000001</v>
      </c>
      <c r="I255" s="251"/>
      <c r="J255" s="247"/>
      <c r="K255" s="247"/>
      <c r="L255" s="252"/>
      <c r="M255" s="253"/>
      <c r="N255" s="254"/>
      <c r="O255" s="254"/>
      <c r="P255" s="254"/>
      <c r="Q255" s="254"/>
      <c r="R255" s="254"/>
      <c r="S255" s="254"/>
      <c r="T255" s="25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6" t="s">
        <v>154</v>
      </c>
      <c r="AU255" s="256" t="s">
        <v>83</v>
      </c>
      <c r="AV255" s="14" t="s">
        <v>83</v>
      </c>
      <c r="AW255" s="14" t="s">
        <v>30</v>
      </c>
      <c r="AX255" s="14" t="s">
        <v>73</v>
      </c>
      <c r="AY255" s="256" t="s">
        <v>139</v>
      </c>
    </row>
    <row r="256" s="15" customFormat="1">
      <c r="A256" s="15"/>
      <c r="B256" s="257"/>
      <c r="C256" s="258"/>
      <c r="D256" s="231" t="s">
        <v>154</v>
      </c>
      <c r="E256" s="259" t="s">
        <v>1</v>
      </c>
      <c r="F256" s="260" t="s">
        <v>159</v>
      </c>
      <c r="G256" s="258"/>
      <c r="H256" s="261">
        <v>23.300000000000001</v>
      </c>
      <c r="I256" s="262"/>
      <c r="J256" s="258"/>
      <c r="K256" s="258"/>
      <c r="L256" s="263"/>
      <c r="M256" s="264"/>
      <c r="N256" s="265"/>
      <c r="O256" s="265"/>
      <c r="P256" s="265"/>
      <c r="Q256" s="265"/>
      <c r="R256" s="265"/>
      <c r="S256" s="265"/>
      <c r="T256" s="266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7" t="s">
        <v>154</v>
      </c>
      <c r="AU256" s="267" t="s">
        <v>83</v>
      </c>
      <c r="AV256" s="15" t="s">
        <v>149</v>
      </c>
      <c r="AW256" s="15" t="s">
        <v>30</v>
      </c>
      <c r="AX256" s="15" t="s">
        <v>81</v>
      </c>
      <c r="AY256" s="267" t="s">
        <v>139</v>
      </c>
    </row>
    <row r="257" s="12" customFormat="1" ht="22.8" customHeight="1">
      <c r="A257" s="12"/>
      <c r="B257" s="202"/>
      <c r="C257" s="203"/>
      <c r="D257" s="204" t="s">
        <v>72</v>
      </c>
      <c r="E257" s="216" t="s">
        <v>1141</v>
      </c>
      <c r="F257" s="216" t="s">
        <v>1142</v>
      </c>
      <c r="G257" s="203"/>
      <c r="H257" s="203"/>
      <c r="I257" s="206"/>
      <c r="J257" s="217">
        <f>BK257</f>
        <v>0</v>
      </c>
      <c r="K257" s="203"/>
      <c r="L257" s="208"/>
      <c r="M257" s="209"/>
      <c r="N257" s="210"/>
      <c r="O257" s="210"/>
      <c r="P257" s="211">
        <f>SUM(P258:P261)</f>
        <v>0</v>
      </c>
      <c r="Q257" s="210"/>
      <c r="R257" s="211">
        <f>SUM(R258:R261)</f>
        <v>0</v>
      </c>
      <c r="S257" s="210"/>
      <c r="T257" s="212">
        <f>SUM(T258:T261)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81</v>
      </c>
      <c r="AT257" s="214" t="s">
        <v>72</v>
      </c>
      <c r="AU257" s="214" t="s">
        <v>81</v>
      </c>
      <c r="AY257" s="213" t="s">
        <v>139</v>
      </c>
      <c r="BK257" s="215">
        <f>SUM(BK258:BK261)</f>
        <v>0</v>
      </c>
    </row>
    <row r="258" s="2" customFormat="1" ht="14.4" customHeight="1">
      <c r="A258" s="38"/>
      <c r="B258" s="39"/>
      <c r="C258" s="218" t="s">
        <v>323</v>
      </c>
      <c r="D258" s="218" t="s">
        <v>144</v>
      </c>
      <c r="E258" s="219" t="s">
        <v>1143</v>
      </c>
      <c r="F258" s="220" t="s">
        <v>1144</v>
      </c>
      <c r="G258" s="221" t="s">
        <v>220</v>
      </c>
      <c r="H258" s="222">
        <v>3</v>
      </c>
      <c r="I258" s="223"/>
      <c r="J258" s="224">
        <f>ROUND(I258*H258,2)</f>
        <v>0</v>
      </c>
      <c r="K258" s="220" t="s">
        <v>1</v>
      </c>
      <c r="L258" s="44"/>
      <c r="M258" s="225" t="s">
        <v>1</v>
      </c>
      <c r="N258" s="226" t="s">
        <v>38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149</v>
      </c>
      <c r="AT258" s="229" t="s">
        <v>144</v>
      </c>
      <c r="AU258" s="229" t="s">
        <v>83</v>
      </c>
      <c r="AY258" s="17" t="s">
        <v>139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81</v>
      </c>
      <c r="BK258" s="230">
        <f>ROUND(I258*H258,2)</f>
        <v>0</v>
      </c>
      <c r="BL258" s="17" t="s">
        <v>149</v>
      </c>
      <c r="BM258" s="229" t="s">
        <v>1145</v>
      </c>
    </row>
    <row r="259" s="2" customFormat="1">
      <c r="A259" s="38"/>
      <c r="B259" s="39"/>
      <c r="C259" s="40"/>
      <c r="D259" s="231" t="s">
        <v>152</v>
      </c>
      <c r="E259" s="40"/>
      <c r="F259" s="232" t="s">
        <v>1144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152</v>
      </c>
      <c r="AU259" s="17" t="s">
        <v>83</v>
      </c>
    </row>
    <row r="260" s="14" customFormat="1">
      <c r="A260" s="14"/>
      <c r="B260" s="246"/>
      <c r="C260" s="247"/>
      <c r="D260" s="231" t="s">
        <v>154</v>
      </c>
      <c r="E260" s="248" t="s">
        <v>1</v>
      </c>
      <c r="F260" s="249" t="s">
        <v>150</v>
      </c>
      <c r="G260" s="247"/>
      <c r="H260" s="250">
        <v>3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6" t="s">
        <v>154</v>
      </c>
      <c r="AU260" s="256" t="s">
        <v>83</v>
      </c>
      <c r="AV260" s="14" t="s">
        <v>83</v>
      </c>
      <c r="AW260" s="14" t="s">
        <v>30</v>
      </c>
      <c r="AX260" s="14" t="s">
        <v>73</v>
      </c>
      <c r="AY260" s="256" t="s">
        <v>139</v>
      </c>
    </row>
    <row r="261" s="15" customFormat="1">
      <c r="A261" s="15"/>
      <c r="B261" s="257"/>
      <c r="C261" s="258"/>
      <c r="D261" s="231" t="s">
        <v>154</v>
      </c>
      <c r="E261" s="259" t="s">
        <v>1</v>
      </c>
      <c r="F261" s="260" t="s">
        <v>159</v>
      </c>
      <c r="G261" s="258"/>
      <c r="H261" s="261">
        <v>3</v>
      </c>
      <c r="I261" s="262"/>
      <c r="J261" s="258"/>
      <c r="K261" s="258"/>
      <c r="L261" s="263"/>
      <c r="M261" s="264"/>
      <c r="N261" s="265"/>
      <c r="O261" s="265"/>
      <c r="P261" s="265"/>
      <c r="Q261" s="265"/>
      <c r="R261" s="265"/>
      <c r="S261" s="265"/>
      <c r="T261" s="266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7" t="s">
        <v>154</v>
      </c>
      <c r="AU261" s="267" t="s">
        <v>83</v>
      </c>
      <c r="AV261" s="15" t="s">
        <v>149</v>
      </c>
      <c r="AW261" s="15" t="s">
        <v>30</v>
      </c>
      <c r="AX261" s="15" t="s">
        <v>81</v>
      </c>
      <c r="AY261" s="267" t="s">
        <v>139</v>
      </c>
    </row>
    <row r="262" s="12" customFormat="1" ht="22.8" customHeight="1">
      <c r="A262" s="12"/>
      <c r="B262" s="202"/>
      <c r="C262" s="203"/>
      <c r="D262" s="204" t="s">
        <v>72</v>
      </c>
      <c r="E262" s="216" t="s">
        <v>791</v>
      </c>
      <c r="F262" s="216" t="s">
        <v>792</v>
      </c>
      <c r="G262" s="203"/>
      <c r="H262" s="203"/>
      <c r="I262" s="206"/>
      <c r="J262" s="217">
        <f>BK262</f>
        <v>0</v>
      </c>
      <c r="K262" s="203"/>
      <c r="L262" s="208"/>
      <c r="M262" s="209"/>
      <c r="N262" s="210"/>
      <c r="O262" s="210"/>
      <c r="P262" s="211">
        <f>SUM(P263:P268)</f>
        <v>0</v>
      </c>
      <c r="Q262" s="210"/>
      <c r="R262" s="211">
        <f>SUM(R263:R268)</f>
        <v>0</v>
      </c>
      <c r="S262" s="210"/>
      <c r="T262" s="212">
        <f>SUM(T263:T268)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81</v>
      </c>
      <c r="AT262" s="214" t="s">
        <v>72</v>
      </c>
      <c r="AU262" s="214" t="s">
        <v>81</v>
      </c>
      <c r="AY262" s="213" t="s">
        <v>139</v>
      </c>
      <c r="BK262" s="215">
        <f>SUM(BK263:BK268)</f>
        <v>0</v>
      </c>
    </row>
    <row r="263" s="2" customFormat="1" ht="24.15" customHeight="1">
      <c r="A263" s="38"/>
      <c r="B263" s="39"/>
      <c r="C263" s="218" t="s">
        <v>331</v>
      </c>
      <c r="D263" s="218" t="s">
        <v>144</v>
      </c>
      <c r="E263" s="219" t="s">
        <v>793</v>
      </c>
      <c r="F263" s="220" t="s">
        <v>794</v>
      </c>
      <c r="G263" s="221" t="s">
        <v>249</v>
      </c>
      <c r="H263" s="222">
        <v>33.572000000000003</v>
      </c>
      <c r="I263" s="223"/>
      <c r="J263" s="224">
        <f>ROUND(I263*H263,2)</f>
        <v>0</v>
      </c>
      <c r="K263" s="220" t="s">
        <v>148</v>
      </c>
      <c r="L263" s="44"/>
      <c r="M263" s="225" t="s">
        <v>1</v>
      </c>
      <c r="N263" s="226" t="s">
        <v>38</v>
      </c>
      <c r="O263" s="91"/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9" t="s">
        <v>149</v>
      </c>
      <c r="AT263" s="229" t="s">
        <v>144</v>
      </c>
      <c r="AU263" s="229" t="s">
        <v>83</v>
      </c>
      <c r="AY263" s="17" t="s">
        <v>139</v>
      </c>
      <c r="BE263" s="230">
        <f>IF(N263="základní",J263,0)</f>
        <v>0</v>
      </c>
      <c r="BF263" s="230">
        <f>IF(N263="snížená",J263,0)</f>
        <v>0</v>
      </c>
      <c r="BG263" s="230">
        <f>IF(N263="zákl. přenesená",J263,0)</f>
        <v>0</v>
      </c>
      <c r="BH263" s="230">
        <f>IF(N263="sníž. přenesená",J263,0)</f>
        <v>0</v>
      </c>
      <c r="BI263" s="230">
        <f>IF(N263="nulová",J263,0)</f>
        <v>0</v>
      </c>
      <c r="BJ263" s="17" t="s">
        <v>81</v>
      </c>
      <c r="BK263" s="230">
        <f>ROUND(I263*H263,2)</f>
        <v>0</v>
      </c>
      <c r="BL263" s="17" t="s">
        <v>149</v>
      </c>
      <c r="BM263" s="229" t="s">
        <v>1146</v>
      </c>
    </row>
    <row r="264" s="2" customFormat="1">
      <c r="A264" s="38"/>
      <c r="B264" s="39"/>
      <c r="C264" s="40"/>
      <c r="D264" s="231" t="s">
        <v>152</v>
      </c>
      <c r="E264" s="40"/>
      <c r="F264" s="232" t="s">
        <v>794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152</v>
      </c>
      <c r="AU264" s="17" t="s">
        <v>83</v>
      </c>
    </row>
    <row r="265" s="2" customFormat="1" ht="24.15" customHeight="1">
      <c r="A265" s="38"/>
      <c r="B265" s="39"/>
      <c r="C265" s="218" t="s">
        <v>339</v>
      </c>
      <c r="D265" s="218" t="s">
        <v>144</v>
      </c>
      <c r="E265" s="219" t="s">
        <v>797</v>
      </c>
      <c r="F265" s="220" t="s">
        <v>798</v>
      </c>
      <c r="G265" s="221" t="s">
        <v>249</v>
      </c>
      <c r="H265" s="222">
        <v>67.144000000000005</v>
      </c>
      <c r="I265" s="223"/>
      <c r="J265" s="224">
        <f>ROUND(I265*H265,2)</f>
        <v>0</v>
      </c>
      <c r="K265" s="220" t="s">
        <v>148</v>
      </c>
      <c r="L265" s="44"/>
      <c r="M265" s="225" t="s">
        <v>1</v>
      </c>
      <c r="N265" s="226" t="s">
        <v>38</v>
      </c>
      <c r="O265" s="91"/>
      <c r="P265" s="227">
        <f>O265*H265</f>
        <v>0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9" t="s">
        <v>149</v>
      </c>
      <c r="AT265" s="229" t="s">
        <v>144</v>
      </c>
      <c r="AU265" s="229" t="s">
        <v>83</v>
      </c>
      <c r="AY265" s="17" t="s">
        <v>139</v>
      </c>
      <c r="BE265" s="230">
        <f>IF(N265="základní",J265,0)</f>
        <v>0</v>
      </c>
      <c r="BF265" s="230">
        <f>IF(N265="snížená",J265,0)</f>
        <v>0</v>
      </c>
      <c r="BG265" s="230">
        <f>IF(N265="zákl. přenesená",J265,0)</f>
        <v>0</v>
      </c>
      <c r="BH265" s="230">
        <f>IF(N265="sníž. přenesená",J265,0)</f>
        <v>0</v>
      </c>
      <c r="BI265" s="230">
        <f>IF(N265="nulová",J265,0)</f>
        <v>0</v>
      </c>
      <c r="BJ265" s="17" t="s">
        <v>81</v>
      </c>
      <c r="BK265" s="230">
        <f>ROUND(I265*H265,2)</f>
        <v>0</v>
      </c>
      <c r="BL265" s="17" t="s">
        <v>149</v>
      </c>
      <c r="BM265" s="229" t="s">
        <v>1147</v>
      </c>
    </row>
    <row r="266" s="2" customFormat="1">
      <c r="A266" s="38"/>
      <c r="B266" s="39"/>
      <c r="C266" s="40"/>
      <c r="D266" s="231" t="s">
        <v>152</v>
      </c>
      <c r="E266" s="40"/>
      <c r="F266" s="232" t="s">
        <v>798</v>
      </c>
      <c r="G266" s="40"/>
      <c r="H266" s="40"/>
      <c r="I266" s="233"/>
      <c r="J266" s="40"/>
      <c r="K266" s="40"/>
      <c r="L266" s="44"/>
      <c r="M266" s="234"/>
      <c r="N266" s="235"/>
      <c r="O266" s="91"/>
      <c r="P266" s="91"/>
      <c r="Q266" s="91"/>
      <c r="R266" s="91"/>
      <c r="S266" s="91"/>
      <c r="T266" s="92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152</v>
      </c>
      <c r="AU266" s="17" t="s">
        <v>83</v>
      </c>
    </row>
    <row r="267" s="2" customFormat="1" ht="24.15" customHeight="1">
      <c r="A267" s="38"/>
      <c r="B267" s="39"/>
      <c r="C267" s="218" t="s">
        <v>347</v>
      </c>
      <c r="D267" s="218" t="s">
        <v>144</v>
      </c>
      <c r="E267" s="219" t="s">
        <v>1148</v>
      </c>
      <c r="F267" s="220" t="s">
        <v>1076</v>
      </c>
      <c r="G267" s="221" t="s">
        <v>249</v>
      </c>
      <c r="H267" s="222">
        <v>33.572000000000003</v>
      </c>
      <c r="I267" s="223"/>
      <c r="J267" s="224">
        <f>ROUND(I267*H267,2)</f>
        <v>0</v>
      </c>
      <c r="K267" s="220" t="s">
        <v>148</v>
      </c>
      <c r="L267" s="44"/>
      <c r="M267" s="225" t="s">
        <v>1</v>
      </c>
      <c r="N267" s="226" t="s">
        <v>38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149</v>
      </c>
      <c r="AT267" s="229" t="s">
        <v>144</v>
      </c>
      <c r="AU267" s="229" t="s">
        <v>83</v>
      </c>
      <c r="AY267" s="17" t="s">
        <v>139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81</v>
      </c>
      <c r="BK267" s="230">
        <f>ROUND(I267*H267,2)</f>
        <v>0</v>
      </c>
      <c r="BL267" s="17" t="s">
        <v>149</v>
      </c>
      <c r="BM267" s="229" t="s">
        <v>1149</v>
      </c>
    </row>
    <row r="268" s="2" customFormat="1">
      <c r="A268" s="38"/>
      <c r="B268" s="39"/>
      <c r="C268" s="40"/>
      <c r="D268" s="231" t="s">
        <v>152</v>
      </c>
      <c r="E268" s="40"/>
      <c r="F268" s="232" t="s">
        <v>1078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152</v>
      </c>
      <c r="AU268" s="17" t="s">
        <v>83</v>
      </c>
    </row>
    <row r="269" s="12" customFormat="1" ht="22.8" customHeight="1">
      <c r="A269" s="12"/>
      <c r="B269" s="202"/>
      <c r="C269" s="203"/>
      <c r="D269" s="204" t="s">
        <v>72</v>
      </c>
      <c r="E269" s="216" t="s">
        <v>245</v>
      </c>
      <c r="F269" s="216" t="s">
        <v>246</v>
      </c>
      <c r="G269" s="203"/>
      <c r="H269" s="203"/>
      <c r="I269" s="206"/>
      <c r="J269" s="217">
        <f>BK269</f>
        <v>0</v>
      </c>
      <c r="K269" s="203"/>
      <c r="L269" s="208"/>
      <c r="M269" s="209"/>
      <c r="N269" s="210"/>
      <c r="O269" s="210"/>
      <c r="P269" s="211">
        <f>SUM(P270:P275)</f>
        <v>0</v>
      </c>
      <c r="Q269" s="210"/>
      <c r="R269" s="211">
        <f>SUM(R270:R275)</f>
        <v>0</v>
      </c>
      <c r="S269" s="210"/>
      <c r="T269" s="212">
        <f>SUM(T270:T275)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3" t="s">
        <v>81</v>
      </c>
      <c r="AT269" s="214" t="s">
        <v>72</v>
      </c>
      <c r="AU269" s="214" t="s">
        <v>81</v>
      </c>
      <c r="AY269" s="213" t="s">
        <v>139</v>
      </c>
      <c r="BK269" s="215">
        <f>SUM(BK270:BK275)</f>
        <v>0</v>
      </c>
    </row>
    <row r="270" s="2" customFormat="1" ht="24.15" customHeight="1">
      <c r="A270" s="38"/>
      <c r="B270" s="39"/>
      <c r="C270" s="218" t="s">
        <v>355</v>
      </c>
      <c r="D270" s="218" t="s">
        <v>144</v>
      </c>
      <c r="E270" s="219" t="s">
        <v>1150</v>
      </c>
      <c r="F270" s="220" t="s">
        <v>1151</v>
      </c>
      <c r="G270" s="221" t="s">
        <v>249</v>
      </c>
      <c r="H270" s="222">
        <v>35.859999999999999</v>
      </c>
      <c r="I270" s="223"/>
      <c r="J270" s="224">
        <f>ROUND(I270*H270,2)</f>
        <v>0</v>
      </c>
      <c r="K270" s="220" t="s">
        <v>148</v>
      </c>
      <c r="L270" s="44"/>
      <c r="M270" s="225" t="s">
        <v>1</v>
      </c>
      <c r="N270" s="226" t="s">
        <v>38</v>
      </c>
      <c r="O270" s="91"/>
      <c r="P270" s="227">
        <f>O270*H270</f>
        <v>0</v>
      </c>
      <c r="Q270" s="227">
        <v>0</v>
      </c>
      <c r="R270" s="227">
        <f>Q270*H270</f>
        <v>0</v>
      </c>
      <c r="S270" s="227">
        <v>0</v>
      </c>
      <c r="T270" s="228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9" t="s">
        <v>149</v>
      </c>
      <c r="AT270" s="229" t="s">
        <v>144</v>
      </c>
      <c r="AU270" s="229" t="s">
        <v>83</v>
      </c>
      <c r="AY270" s="17" t="s">
        <v>139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7" t="s">
        <v>81</v>
      </c>
      <c r="BK270" s="230">
        <f>ROUND(I270*H270,2)</f>
        <v>0</v>
      </c>
      <c r="BL270" s="17" t="s">
        <v>149</v>
      </c>
      <c r="BM270" s="229" t="s">
        <v>1152</v>
      </c>
    </row>
    <row r="271" s="2" customFormat="1">
      <c r="A271" s="38"/>
      <c r="B271" s="39"/>
      <c r="C271" s="40"/>
      <c r="D271" s="231" t="s">
        <v>152</v>
      </c>
      <c r="E271" s="40"/>
      <c r="F271" s="232" t="s">
        <v>1153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152</v>
      </c>
      <c r="AU271" s="17" t="s">
        <v>83</v>
      </c>
    </row>
    <row r="272" s="14" customFormat="1">
      <c r="A272" s="14"/>
      <c r="B272" s="246"/>
      <c r="C272" s="247"/>
      <c r="D272" s="231" t="s">
        <v>154</v>
      </c>
      <c r="E272" s="248" t="s">
        <v>1</v>
      </c>
      <c r="F272" s="249" t="s">
        <v>1154</v>
      </c>
      <c r="G272" s="247"/>
      <c r="H272" s="250">
        <v>35.859999999999999</v>
      </c>
      <c r="I272" s="251"/>
      <c r="J272" s="247"/>
      <c r="K272" s="247"/>
      <c r="L272" s="252"/>
      <c r="M272" s="253"/>
      <c r="N272" s="254"/>
      <c r="O272" s="254"/>
      <c r="P272" s="254"/>
      <c r="Q272" s="254"/>
      <c r="R272" s="254"/>
      <c r="S272" s="254"/>
      <c r="T272" s="25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6" t="s">
        <v>154</v>
      </c>
      <c r="AU272" s="256" t="s">
        <v>83</v>
      </c>
      <c r="AV272" s="14" t="s">
        <v>83</v>
      </c>
      <c r="AW272" s="14" t="s">
        <v>30</v>
      </c>
      <c r="AX272" s="14" t="s">
        <v>81</v>
      </c>
      <c r="AY272" s="256" t="s">
        <v>139</v>
      </c>
    </row>
    <row r="273" s="2" customFormat="1" ht="14.4" customHeight="1">
      <c r="A273" s="38"/>
      <c r="B273" s="39"/>
      <c r="C273" s="218" t="s">
        <v>308</v>
      </c>
      <c r="D273" s="218" t="s">
        <v>144</v>
      </c>
      <c r="E273" s="219" t="s">
        <v>1155</v>
      </c>
      <c r="F273" s="220" t="s">
        <v>1156</v>
      </c>
      <c r="G273" s="221" t="s">
        <v>249</v>
      </c>
      <c r="H273" s="222">
        <v>0.14199999999999999</v>
      </c>
      <c r="I273" s="223"/>
      <c r="J273" s="224">
        <f>ROUND(I273*H273,2)</f>
        <v>0</v>
      </c>
      <c r="K273" s="220" t="s">
        <v>148</v>
      </c>
      <c r="L273" s="44"/>
      <c r="M273" s="225" t="s">
        <v>1</v>
      </c>
      <c r="N273" s="226" t="s">
        <v>38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149</v>
      </c>
      <c r="AT273" s="229" t="s">
        <v>144</v>
      </c>
      <c r="AU273" s="229" t="s">
        <v>83</v>
      </c>
      <c r="AY273" s="17" t="s">
        <v>139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81</v>
      </c>
      <c r="BK273" s="230">
        <f>ROUND(I273*H273,2)</f>
        <v>0</v>
      </c>
      <c r="BL273" s="17" t="s">
        <v>149</v>
      </c>
      <c r="BM273" s="229" t="s">
        <v>1157</v>
      </c>
    </row>
    <row r="274" s="2" customFormat="1">
      <c r="A274" s="38"/>
      <c r="B274" s="39"/>
      <c r="C274" s="40"/>
      <c r="D274" s="231" t="s">
        <v>152</v>
      </c>
      <c r="E274" s="40"/>
      <c r="F274" s="232" t="s">
        <v>1156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152</v>
      </c>
      <c r="AU274" s="17" t="s">
        <v>83</v>
      </c>
    </row>
    <row r="275" s="14" customFormat="1">
      <c r="A275" s="14"/>
      <c r="B275" s="246"/>
      <c r="C275" s="247"/>
      <c r="D275" s="231" t="s">
        <v>154</v>
      </c>
      <c r="E275" s="248" t="s">
        <v>1</v>
      </c>
      <c r="F275" s="249" t="s">
        <v>1158</v>
      </c>
      <c r="G275" s="247"/>
      <c r="H275" s="250">
        <v>0.14199999999999999</v>
      </c>
      <c r="I275" s="251"/>
      <c r="J275" s="247"/>
      <c r="K275" s="247"/>
      <c r="L275" s="252"/>
      <c r="M275" s="253"/>
      <c r="N275" s="254"/>
      <c r="O275" s="254"/>
      <c r="P275" s="254"/>
      <c r="Q275" s="254"/>
      <c r="R275" s="254"/>
      <c r="S275" s="254"/>
      <c r="T275" s="255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6" t="s">
        <v>154</v>
      </c>
      <c r="AU275" s="256" t="s">
        <v>83</v>
      </c>
      <c r="AV275" s="14" t="s">
        <v>83</v>
      </c>
      <c r="AW275" s="14" t="s">
        <v>30</v>
      </c>
      <c r="AX275" s="14" t="s">
        <v>81</v>
      </c>
      <c r="AY275" s="256" t="s">
        <v>139</v>
      </c>
    </row>
    <row r="276" s="12" customFormat="1" ht="25.92" customHeight="1">
      <c r="A276" s="12"/>
      <c r="B276" s="202"/>
      <c r="C276" s="203"/>
      <c r="D276" s="204" t="s">
        <v>72</v>
      </c>
      <c r="E276" s="205" t="s">
        <v>252</v>
      </c>
      <c r="F276" s="205" t="s">
        <v>858</v>
      </c>
      <c r="G276" s="203"/>
      <c r="H276" s="203"/>
      <c r="I276" s="206"/>
      <c r="J276" s="207">
        <f>BK276</f>
        <v>0</v>
      </c>
      <c r="K276" s="203"/>
      <c r="L276" s="208"/>
      <c r="M276" s="209"/>
      <c r="N276" s="210"/>
      <c r="O276" s="210"/>
      <c r="P276" s="211">
        <f>P277</f>
        <v>0</v>
      </c>
      <c r="Q276" s="210"/>
      <c r="R276" s="211">
        <f>R277</f>
        <v>0.0030000000000000001</v>
      </c>
      <c r="S276" s="210"/>
      <c r="T276" s="212">
        <f>T277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3" t="s">
        <v>83</v>
      </c>
      <c r="AT276" s="214" t="s">
        <v>72</v>
      </c>
      <c r="AU276" s="214" t="s">
        <v>73</v>
      </c>
      <c r="AY276" s="213" t="s">
        <v>139</v>
      </c>
      <c r="BK276" s="215">
        <f>BK277</f>
        <v>0</v>
      </c>
    </row>
    <row r="277" s="12" customFormat="1" ht="22.8" customHeight="1">
      <c r="A277" s="12"/>
      <c r="B277" s="202"/>
      <c r="C277" s="203"/>
      <c r="D277" s="204" t="s">
        <v>72</v>
      </c>
      <c r="E277" s="216" t="s">
        <v>321</v>
      </c>
      <c r="F277" s="216" t="s">
        <v>322</v>
      </c>
      <c r="G277" s="203"/>
      <c r="H277" s="203"/>
      <c r="I277" s="206"/>
      <c r="J277" s="217">
        <f>BK277</f>
        <v>0</v>
      </c>
      <c r="K277" s="203"/>
      <c r="L277" s="208"/>
      <c r="M277" s="209"/>
      <c r="N277" s="210"/>
      <c r="O277" s="210"/>
      <c r="P277" s="211">
        <f>SUM(P278:P282)</f>
        <v>0</v>
      </c>
      <c r="Q277" s="210"/>
      <c r="R277" s="211">
        <f>SUM(R278:R282)</f>
        <v>0.0030000000000000001</v>
      </c>
      <c r="S277" s="210"/>
      <c r="T277" s="212">
        <f>SUM(T278:T282)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3" t="s">
        <v>83</v>
      </c>
      <c r="AT277" s="214" t="s">
        <v>72</v>
      </c>
      <c r="AU277" s="214" t="s">
        <v>81</v>
      </c>
      <c r="AY277" s="213" t="s">
        <v>139</v>
      </c>
      <c r="BK277" s="215">
        <f>SUM(BK278:BK282)</f>
        <v>0</v>
      </c>
    </row>
    <row r="278" s="2" customFormat="1" ht="24.15" customHeight="1">
      <c r="A278" s="38"/>
      <c r="B278" s="39"/>
      <c r="C278" s="218" t="s">
        <v>369</v>
      </c>
      <c r="D278" s="218" t="s">
        <v>144</v>
      </c>
      <c r="E278" s="219" t="s">
        <v>1159</v>
      </c>
      <c r="F278" s="220" t="s">
        <v>1160</v>
      </c>
      <c r="G278" s="221" t="s">
        <v>326</v>
      </c>
      <c r="H278" s="222">
        <v>2</v>
      </c>
      <c r="I278" s="223"/>
      <c r="J278" s="224">
        <f>ROUND(I278*H278,2)</f>
        <v>0</v>
      </c>
      <c r="K278" s="220" t="s">
        <v>148</v>
      </c>
      <c r="L278" s="44"/>
      <c r="M278" s="225" t="s">
        <v>1</v>
      </c>
      <c r="N278" s="226" t="s">
        <v>38</v>
      </c>
      <c r="O278" s="91"/>
      <c r="P278" s="227">
        <f>O278*H278</f>
        <v>0</v>
      </c>
      <c r="Q278" s="227">
        <v>0.0015</v>
      </c>
      <c r="R278" s="227">
        <f>Q278*H278</f>
        <v>0.0030000000000000001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255</v>
      </c>
      <c r="AT278" s="229" t="s">
        <v>144</v>
      </c>
      <c r="AU278" s="229" t="s">
        <v>83</v>
      </c>
      <c r="AY278" s="17" t="s">
        <v>139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81</v>
      </c>
      <c r="BK278" s="230">
        <f>ROUND(I278*H278,2)</f>
        <v>0</v>
      </c>
      <c r="BL278" s="17" t="s">
        <v>255</v>
      </c>
      <c r="BM278" s="229" t="s">
        <v>1161</v>
      </c>
    </row>
    <row r="279" s="2" customFormat="1">
      <c r="A279" s="38"/>
      <c r="B279" s="39"/>
      <c r="C279" s="40"/>
      <c r="D279" s="231" t="s">
        <v>152</v>
      </c>
      <c r="E279" s="40"/>
      <c r="F279" s="232" t="s">
        <v>1160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152</v>
      </c>
      <c r="AU279" s="17" t="s">
        <v>83</v>
      </c>
    </row>
    <row r="280" s="14" customFormat="1">
      <c r="A280" s="14"/>
      <c r="B280" s="246"/>
      <c r="C280" s="247"/>
      <c r="D280" s="231" t="s">
        <v>154</v>
      </c>
      <c r="E280" s="248" t="s">
        <v>1</v>
      </c>
      <c r="F280" s="249" t="s">
        <v>83</v>
      </c>
      <c r="G280" s="247"/>
      <c r="H280" s="250">
        <v>2</v>
      </c>
      <c r="I280" s="251"/>
      <c r="J280" s="247"/>
      <c r="K280" s="247"/>
      <c r="L280" s="252"/>
      <c r="M280" s="253"/>
      <c r="N280" s="254"/>
      <c r="O280" s="254"/>
      <c r="P280" s="254"/>
      <c r="Q280" s="254"/>
      <c r="R280" s="254"/>
      <c r="S280" s="254"/>
      <c r="T280" s="25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6" t="s">
        <v>154</v>
      </c>
      <c r="AU280" s="256" t="s">
        <v>83</v>
      </c>
      <c r="AV280" s="14" t="s">
        <v>83</v>
      </c>
      <c r="AW280" s="14" t="s">
        <v>30</v>
      </c>
      <c r="AX280" s="14" t="s">
        <v>81</v>
      </c>
      <c r="AY280" s="256" t="s">
        <v>139</v>
      </c>
    </row>
    <row r="281" s="2" customFormat="1" ht="24.15" customHeight="1">
      <c r="A281" s="38"/>
      <c r="B281" s="39"/>
      <c r="C281" s="218" t="s">
        <v>374</v>
      </c>
      <c r="D281" s="218" t="s">
        <v>144</v>
      </c>
      <c r="E281" s="219" t="s">
        <v>1162</v>
      </c>
      <c r="F281" s="220" t="s">
        <v>1163</v>
      </c>
      <c r="G281" s="221" t="s">
        <v>249</v>
      </c>
      <c r="H281" s="222">
        <v>0.0030000000000000001</v>
      </c>
      <c r="I281" s="223"/>
      <c r="J281" s="224">
        <f>ROUND(I281*H281,2)</f>
        <v>0</v>
      </c>
      <c r="K281" s="220" t="s">
        <v>148</v>
      </c>
      <c r="L281" s="44"/>
      <c r="M281" s="225" t="s">
        <v>1</v>
      </c>
      <c r="N281" s="226" t="s">
        <v>38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255</v>
      </c>
      <c r="AT281" s="229" t="s">
        <v>144</v>
      </c>
      <c r="AU281" s="229" t="s">
        <v>83</v>
      </c>
      <c r="AY281" s="17" t="s">
        <v>139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81</v>
      </c>
      <c r="BK281" s="230">
        <f>ROUND(I281*H281,2)</f>
        <v>0</v>
      </c>
      <c r="BL281" s="17" t="s">
        <v>255</v>
      </c>
      <c r="BM281" s="229" t="s">
        <v>1164</v>
      </c>
    </row>
    <row r="282" s="2" customFormat="1">
      <c r="A282" s="38"/>
      <c r="B282" s="39"/>
      <c r="C282" s="40"/>
      <c r="D282" s="231" t="s">
        <v>152</v>
      </c>
      <c r="E282" s="40"/>
      <c r="F282" s="232" t="s">
        <v>1163</v>
      </c>
      <c r="G282" s="40"/>
      <c r="H282" s="40"/>
      <c r="I282" s="233"/>
      <c r="J282" s="40"/>
      <c r="K282" s="40"/>
      <c r="L282" s="44"/>
      <c r="M282" s="282"/>
      <c r="N282" s="283"/>
      <c r="O282" s="284"/>
      <c r="P282" s="284"/>
      <c r="Q282" s="284"/>
      <c r="R282" s="284"/>
      <c r="S282" s="284"/>
      <c r="T282" s="285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152</v>
      </c>
      <c r="AU282" s="17" t="s">
        <v>83</v>
      </c>
    </row>
    <row r="283" s="2" customFormat="1" ht="6.96" customHeight="1">
      <c r="A283" s="38"/>
      <c r="B283" s="66"/>
      <c r="C283" s="67"/>
      <c r="D283" s="67"/>
      <c r="E283" s="67"/>
      <c r="F283" s="67"/>
      <c r="G283" s="67"/>
      <c r="H283" s="67"/>
      <c r="I283" s="67"/>
      <c r="J283" s="67"/>
      <c r="K283" s="67"/>
      <c r="L283" s="44"/>
      <c r="M283" s="38"/>
      <c r="O283" s="38"/>
      <c r="P283" s="38"/>
      <c r="Q283" s="38"/>
      <c r="R283" s="38"/>
      <c r="S283" s="38"/>
      <c r="T283" s="38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</row>
  </sheetData>
  <sheetProtection sheet="1" autoFilter="0" formatColumns="0" formatRows="0" objects="1" scenarios="1" spinCount="100000" saltValue="ZLeCNirUda+KmBwiiPu02GESVS2xXd+1e5OuZeZ2i7s+H01+OLRKg2Vopd68YJDr27HWcQ4+zAx4h5sTpe5rMg==" hashValue="KTyraf81g4uXGbpqsz60HwGqnCKtO87oFeoLLzcu7z8CakXfcUo7vXJbMC9lOWTJGsp/bxhmvBZsqeOJjQisbQ==" algorithmName="SHA-512" password="CC35"/>
  <autoFilter ref="C125:K2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96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Studenec VB - oprava střechy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1165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22. 10. 2020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ROUND((SUM(BE121:BE150)),  2)</f>
        <v>0</v>
      </c>
      <c r="G33" s="38"/>
      <c r="H33" s="38"/>
      <c r="I33" s="155">
        <v>0.20999999999999999</v>
      </c>
      <c r="J33" s="154">
        <f>ROUND(((SUM(BE121:BE150))*I33),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ROUND((SUM(BF121:BF150)),  2)</f>
        <v>0</v>
      </c>
      <c r="G34" s="38"/>
      <c r="H34" s="38"/>
      <c r="I34" s="155">
        <v>0.14999999999999999</v>
      </c>
      <c r="J34" s="154">
        <f>ROUND(((SUM(BF121:BF150))*I34),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ROUND((SUM(BG121:BG150)),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ROUND((SUM(BH121:BH150)),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ROUND((SUM(BI121:BI150)),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Studenec VB - oprava střechy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05 - Vedlejší a ostatní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22. 10. 2020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100</v>
      </c>
      <c r="D94" s="176"/>
      <c r="E94" s="176"/>
      <c r="F94" s="176"/>
      <c r="G94" s="176"/>
      <c r="H94" s="176"/>
      <c r="I94" s="176"/>
      <c r="J94" s="177" t="s">
        <v>101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102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103</v>
      </c>
    </row>
    <row r="97" s="9" customFormat="1" ht="24.96" customHeight="1">
      <c r="A97" s="9"/>
      <c r="B97" s="179"/>
      <c r="C97" s="180"/>
      <c r="D97" s="181" t="s">
        <v>1166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1167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1168</v>
      </c>
      <c r="E99" s="188"/>
      <c r="F99" s="188"/>
      <c r="G99" s="188"/>
      <c r="H99" s="188"/>
      <c r="I99" s="188"/>
      <c r="J99" s="189">
        <f>J130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1169</v>
      </c>
      <c r="E100" s="188"/>
      <c r="F100" s="188"/>
      <c r="G100" s="188"/>
      <c r="H100" s="188"/>
      <c r="I100" s="188"/>
      <c r="J100" s="189">
        <f>J137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1170</v>
      </c>
      <c r="E101" s="188"/>
      <c r="F101" s="188"/>
      <c r="G101" s="188"/>
      <c r="H101" s="188"/>
      <c r="I101" s="188"/>
      <c r="J101" s="189">
        <f>J144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125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Studenec VB - oprava střechy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97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05 - Vedlejší a ostatní náklady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22. 10. 2020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 </v>
      </c>
      <c r="G117" s="40"/>
      <c r="H117" s="40"/>
      <c r="I117" s="32" t="s">
        <v>29</v>
      </c>
      <c r="J117" s="36" t="str">
        <f>E21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27</v>
      </c>
      <c r="D118" s="40"/>
      <c r="E118" s="40"/>
      <c r="F118" s="27" t="str">
        <f>IF(E18="","",E18)</f>
        <v>Vyplň údaj</v>
      </c>
      <c r="G118" s="40"/>
      <c r="H118" s="40"/>
      <c r="I118" s="32" t="s">
        <v>31</v>
      </c>
      <c r="J118" s="36" t="str">
        <f>E24</f>
        <v xml:space="preserve">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126</v>
      </c>
      <c r="D120" s="194" t="s">
        <v>58</v>
      </c>
      <c r="E120" s="194" t="s">
        <v>54</v>
      </c>
      <c r="F120" s="194" t="s">
        <v>55</v>
      </c>
      <c r="G120" s="194" t="s">
        <v>127</v>
      </c>
      <c r="H120" s="194" t="s">
        <v>128</v>
      </c>
      <c r="I120" s="194" t="s">
        <v>129</v>
      </c>
      <c r="J120" s="194" t="s">
        <v>101</v>
      </c>
      <c r="K120" s="195" t="s">
        <v>130</v>
      </c>
      <c r="L120" s="196"/>
      <c r="M120" s="100" t="s">
        <v>1</v>
      </c>
      <c r="N120" s="101" t="s">
        <v>37</v>
      </c>
      <c r="O120" s="101" t="s">
        <v>131</v>
      </c>
      <c r="P120" s="101" t="s">
        <v>132</v>
      </c>
      <c r="Q120" s="101" t="s">
        <v>133</v>
      </c>
      <c r="R120" s="101" t="s">
        <v>134</v>
      </c>
      <c r="S120" s="101" t="s">
        <v>135</v>
      </c>
      <c r="T120" s="102" t="s">
        <v>136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137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0</v>
      </c>
      <c r="S121" s="104"/>
      <c r="T121" s="200">
        <f>T122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72</v>
      </c>
      <c r="AU121" s="17" t="s">
        <v>103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72</v>
      </c>
      <c r="E122" s="205" t="s">
        <v>1171</v>
      </c>
      <c r="F122" s="205" t="s">
        <v>1172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P123+P130+P137+P144</f>
        <v>0</v>
      </c>
      <c r="Q122" s="210"/>
      <c r="R122" s="211">
        <f>R123+R130+R137+R144</f>
        <v>0</v>
      </c>
      <c r="S122" s="210"/>
      <c r="T122" s="212">
        <f>T123+T130+T137+T144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179</v>
      </c>
      <c r="AT122" s="214" t="s">
        <v>72</v>
      </c>
      <c r="AU122" s="214" t="s">
        <v>73</v>
      </c>
      <c r="AY122" s="213" t="s">
        <v>139</v>
      </c>
      <c r="BK122" s="215">
        <f>BK123+BK130+BK137+BK144</f>
        <v>0</v>
      </c>
    </row>
    <row r="123" s="12" customFormat="1" ht="22.8" customHeight="1">
      <c r="A123" s="12"/>
      <c r="B123" s="202"/>
      <c r="C123" s="203"/>
      <c r="D123" s="204" t="s">
        <v>72</v>
      </c>
      <c r="E123" s="216" t="s">
        <v>854</v>
      </c>
      <c r="F123" s="216" t="s">
        <v>1173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SUM(P124:P129)</f>
        <v>0</v>
      </c>
      <c r="Q123" s="210"/>
      <c r="R123" s="211">
        <f>SUM(R124:R129)</f>
        <v>0</v>
      </c>
      <c r="S123" s="210"/>
      <c r="T123" s="212">
        <f>SUM(T124:T129)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179</v>
      </c>
      <c r="AT123" s="214" t="s">
        <v>72</v>
      </c>
      <c r="AU123" s="214" t="s">
        <v>81</v>
      </c>
      <c r="AY123" s="213" t="s">
        <v>139</v>
      </c>
      <c r="BK123" s="215">
        <f>SUM(BK124:BK129)</f>
        <v>0</v>
      </c>
    </row>
    <row r="124" s="2" customFormat="1" ht="14.4" customHeight="1">
      <c r="A124" s="38"/>
      <c r="B124" s="39"/>
      <c r="C124" s="218" t="s">
        <v>81</v>
      </c>
      <c r="D124" s="218" t="s">
        <v>144</v>
      </c>
      <c r="E124" s="219" t="s">
        <v>1174</v>
      </c>
      <c r="F124" s="220" t="s">
        <v>1175</v>
      </c>
      <c r="G124" s="221" t="s">
        <v>220</v>
      </c>
      <c r="H124" s="222">
        <v>10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38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1176</v>
      </c>
      <c r="AT124" s="229" t="s">
        <v>144</v>
      </c>
      <c r="AU124" s="229" t="s">
        <v>83</v>
      </c>
      <c r="AY124" s="17" t="s">
        <v>139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81</v>
      </c>
      <c r="BK124" s="230">
        <f>ROUND(I124*H124,2)</f>
        <v>0</v>
      </c>
      <c r="BL124" s="17" t="s">
        <v>1176</v>
      </c>
      <c r="BM124" s="229" t="s">
        <v>1177</v>
      </c>
    </row>
    <row r="125" s="2" customFormat="1">
      <c r="A125" s="38"/>
      <c r="B125" s="39"/>
      <c r="C125" s="40"/>
      <c r="D125" s="231" t="s">
        <v>152</v>
      </c>
      <c r="E125" s="40"/>
      <c r="F125" s="232" t="s">
        <v>1178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152</v>
      </c>
      <c r="AU125" s="17" t="s">
        <v>83</v>
      </c>
    </row>
    <row r="126" s="14" customFormat="1">
      <c r="A126" s="14"/>
      <c r="B126" s="246"/>
      <c r="C126" s="247"/>
      <c r="D126" s="231" t="s">
        <v>154</v>
      </c>
      <c r="E126" s="248" t="s">
        <v>1</v>
      </c>
      <c r="F126" s="249" t="s">
        <v>1179</v>
      </c>
      <c r="G126" s="247"/>
      <c r="H126" s="250">
        <v>10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6" t="s">
        <v>154</v>
      </c>
      <c r="AU126" s="256" t="s">
        <v>83</v>
      </c>
      <c r="AV126" s="14" t="s">
        <v>83</v>
      </c>
      <c r="AW126" s="14" t="s">
        <v>30</v>
      </c>
      <c r="AX126" s="14" t="s">
        <v>73</v>
      </c>
      <c r="AY126" s="256" t="s">
        <v>139</v>
      </c>
    </row>
    <row r="127" s="2" customFormat="1" ht="14.4" customHeight="1">
      <c r="A127" s="38"/>
      <c r="B127" s="39"/>
      <c r="C127" s="218" t="s">
        <v>83</v>
      </c>
      <c r="D127" s="218" t="s">
        <v>144</v>
      </c>
      <c r="E127" s="219" t="s">
        <v>1180</v>
      </c>
      <c r="F127" s="220" t="s">
        <v>1181</v>
      </c>
      <c r="G127" s="221" t="s">
        <v>1182</v>
      </c>
      <c r="H127" s="222">
        <v>1</v>
      </c>
      <c r="I127" s="223"/>
      <c r="J127" s="224">
        <f>ROUND(I127*H127,2)</f>
        <v>0</v>
      </c>
      <c r="K127" s="220" t="s">
        <v>1183</v>
      </c>
      <c r="L127" s="44"/>
      <c r="M127" s="225" t="s">
        <v>1</v>
      </c>
      <c r="N127" s="226" t="s">
        <v>38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1176</v>
      </c>
      <c r="AT127" s="229" t="s">
        <v>144</v>
      </c>
      <c r="AU127" s="229" t="s">
        <v>83</v>
      </c>
      <c r="AY127" s="17" t="s">
        <v>139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81</v>
      </c>
      <c r="BK127" s="230">
        <f>ROUND(I127*H127,2)</f>
        <v>0</v>
      </c>
      <c r="BL127" s="17" t="s">
        <v>1176</v>
      </c>
      <c r="BM127" s="229" t="s">
        <v>1184</v>
      </c>
    </row>
    <row r="128" s="2" customFormat="1">
      <c r="A128" s="38"/>
      <c r="B128" s="39"/>
      <c r="C128" s="40"/>
      <c r="D128" s="231" t="s">
        <v>152</v>
      </c>
      <c r="E128" s="40"/>
      <c r="F128" s="232" t="s">
        <v>1185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152</v>
      </c>
      <c r="AU128" s="17" t="s">
        <v>83</v>
      </c>
    </row>
    <row r="129" s="14" customFormat="1">
      <c r="A129" s="14"/>
      <c r="B129" s="246"/>
      <c r="C129" s="247"/>
      <c r="D129" s="231" t="s">
        <v>154</v>
      </c>
      <c r="E129" s="248" t="s">
        <v>1</v>
      </c>
      <c r="F129" s="249" t="s">
        <v>81</v>
      </c>
      <c r="G129" s="247"/>
      <c r="H129" s="250">
        <v>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154</v>
      </c>
      <c r="AU129" s="256" t="s">
        <v>83</v>
      </c>
      <c r="AV129" s="14" t="s">
        <v>83</v>
      </c>
      <c r="AW129" s="14" t="s">
        <v>30</v>
      </c>
      <c r="AX129" s="14" t="s">
        <v>73</v>
      </c>
      <c r="AY129" s="256" t="s">
        <v>139</v>
      </c>
    </row>
    <row r="130" s="12" customFormat="1" ht="22.8" customHeight="1">
      <c r="A130" s="12"/>
      <c r="B130" s="202"/>
      <c r="C130" s="203"/>
      <c r="D130" s="204" t="s">
        <v>72</v>
      </c>
      <c r="E130" s="216" t="s">
        <v>1186</v>
      </c>
      <c r="F130" s="216" t="s">
        <v>1187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SUM(P131:P136)</f>
        <v>0</v>
      </c>
      <c r="Q130" s="210"/>
      <c r="R130" s="211">
        <f>SUM(R131:R136)</f>
        <v>0</v>
      </c>
      <c r="S130" s="210"/>
      <c r="T130" s="212">
        <f>SUM(T131:T136)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179</v>
      </c>
      <c r="AT130" s="214" t="s">
        <v>72</v>
      </c>
      <c r="AU130" s="214" t="s">
        <v>81</v>
      </c>
      <c r="AY130" s="213" t="s">
        <v>139</v>
      </c>
      <c r="BK130" s="215">
        <f>SUM(BK131:BK136)</f>
        <v>0</v>
      </c>
    </row>
    <row r="131" s="2" customFormat="1" ht="14.4" customHeight="1">
      <c r="A131" s="38"/>
      <c r="B131" s="39"/>
      <c r="C131" s="218" t="s">
        <v>150</v>
      </c>
      <c r="D131" s="218" t="s">
        <v>144</v>
      </c>
      <c r="E131" s="219" t="s">
        <v>1188</v>
      </c>
      <c r="F131" s="220" t="s">
        <v>1187</v>
      </c>
      <c r="G131" s="221" t="s">
        <v>619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38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1176</v>
      </c>
      <c r="AT131" s="229" t="s">
        <v>144</v>
      </c>
      <c r="AU131" s="229" t="s">
        <v>83</v>
      </c>
      <c r="AY131" s="17" t="s">
        <v>139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81</v>
      </c>
      <c r="BK131" s="230">
        <f>ROUND(I131*H131,2)</f>
        <v>0</v>
      </c>
      <c r="BL131" s="17" t="s">
        <v>1176</v>
      </c>
      <c r="BM131" s="229" t="s">
        <v>1189</v>
      </c>
    </row>
    <row r="132" s="2" customFormat="1">
      <c r="A132" s="38"/>
      <c r="B132" s="39"/>
      <c r="C132" s="40"/>
      <c r="D132" s="231" t="s">
        <v>152</v>
      </c>
      <c r="E132" s="40"/>
      <c r="F132" s="232" t="s">
        <v>1190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152</v>
      </c>
      <c r="AU132" s="17" t="s">
        <v>83</v>
      </c>
    </row>
    <row r="133" s="14" customFormat="1">
      <c r="A133" s="14"/>
      <c r="B133" s="246"/>
      <c r="C133" s="247"/>
      <c r="D133" s="231" t="s">
        <v>154</v>
      </c>
      <c r="E133" s="248" t="s">
        <v>1</v>
      </c>
      <c r="F133" s="249" t="s">
        <v>81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6" t="s">
        <v>154</v>
      </c>
      <c r="AU133" s="256" t="s">
        <v>83</v>
      </c>
      <c r="AV133" s="14" t="s">
        <v>83</v>
      </c>
      <c r="AW133" s="14" t="s">
        <v>30</v>
      </c>
      <c r="AX133" s="14" t="s">
        <v>73</v>
      </c>
      <c r="AY133" s="256" t="s">
        <v>139</v>
      </c>
    </row>
    <row r="134" s="2" customFormat="1" ht="14.4" customHeight="1">
      <c r="A134" s="38"/>
      <c r="B134" s="39"/>
      <c r="C134" s="218" t="s">
        <v>149</v>
      </c>
      <c r="D134" s="218" t="s">
        <v>144</v>
      </c>
      <c r="E134" s="219" t="s">
        <v>81</v>
      </c>
      <c r="F134" s="220" t="s">
        <v>1191</v>
      </c>
      <c r="G134" s="221" t="s">
        <v>1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38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1176</v>
      </c>
      <c r="AT134" s="229" t="s">
        <v>144</v>
      </c>
      <c r="AU134" s="229" t="s">
        <v>83</v>
      </c>
      <c r="AY134" s="17" t="s">
        <v>139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81</v>
      </c>
      <c r="BK134" s="230">
        <f>ROUND(I134*H134,2)</f>
        <v>0</v>
      </c>
      <c r="BL134" s="17" t="s">
        <v>1176</v>
      </c>
      <c r="BM134" s="229" t="s">
        <v>1192</v>
      </c>
    </row>
    <row r="135" s="2" customFormat="1">
      <c r="A135" s="38"/>
      <c r="B135" s="39"/>
      <c r="C135" s="40"/>
      <c r="D135" s="231" t="s">
        <v>152</v>
      </c>
      <c r="E135" s="40"/>
      <c r="F135" s="232" t="s">
        <v>1193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152</v>
      </c>
      <c r="AU135" s="17" t="s">
        <v>83</v>
      </c>
    </row>
    <row r="136" s="14" customFormat="1">
      <c r="A136" s="14"/>
      <c r="B136" s="246"/>
      <c r="C136" s="247"/>
      <c r="D136" s="231" t="s">
        <v>154</v>
      </c>
      <c r="E136" s="248" t="s">
        <v>1</v>
      </c>
      <c r="F136" s="249" t="s">
        <v>81</v>
      </c>
      <c r="G136" s="247"/>
      <c r="H136" s="250">
        <v>1</v>
      </c>
      <c r="I136" s="251"/>
      <c r="J136" s="247"/>
      <c r="K136" s="247"/>
      <c r="L136" s="252"/>
      <c r="M136" s="253"/>
      <c r="N136" s="254"/>
      <c r="O136" s="254"/>
      <c r="P136" s="254"/>
      <c r="Q136" s="254"/>
      <c r="R136" s="254"/>
      <c r="S136" s="254"/>
      <c r="T136" s="25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6" t="s">
        <v>154</v>
      </c>
      <c r="AU136" s="256" t="s">
        <v>83</v>
      </c>
      <c r="AV136" s="14" t="s">
        <v>83</v>
      </c>
      <c r="AW136" s="14" t="s">
        <v>30</v>
      </c>
      <c r="AX136" s="14" t="s">
        <v>73</v>
      </c>
      <c r="AY136" s="256" t="s">
        <v>139</v>
      </c>
    </row>
    <row r="137" s="12" customFormat="1" ht="22.8" customHeight="1">
      <c r="A137" s="12"/>
      <c r="B137" s="202"/>
      <c r="C137" s="203"/>
      <c r="D137" s="204" t="s">
        <v>72</v>
      </c>
      <c r="E137" s="216" t="s">
        <v>1194</v>
      </c>
      <c r="F137" s="216" t="s">
        <v>1195</v>
      </c>
      <c r="G137" s="203"/>
      <c r="H137" s="203"/>
      <c r="I137" s="206"/>
      <c r="J137" s="217">
        <f>BK137</f>
        <v>0</v>
      </c>
      <c r="K137" s="203"/>
      <c r="L137" s="208"/>
      <c r="M137" s="209"/>
      <c r="N137" s="210"/>
      <c r="O137" s="210"/>
      <c r="P137" s="211">
        <f>SUM(P138:P143)</f>
        <v>0</v>
      </c>
      <c r="Q137" s="210"/>
      <c r="R137" s="211">
        <f>SUM(R138:R143)</f>
        <v>0</v>
      </c>
      <c r="S137" s="210"/>
      <c r="T137" s="212">
        <f>SUM(T138:T143)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179</v>
      </c>
      <c r="AT137" s="214" t="s">
        <v>72</v>
      </c>
      <c r="AU137" s="214" t="s">
        <v>81</v>
      </c>
      <c r="AY137" s="213" t="s">
        <v>139</v>
      </c>
      <c r="BK137" s="215">
        <f>SUM(BK138:BK143)</f>
        <v>0</v>
      </c>
    </row>
    <row r="138" s="2" customFormat="1" ht="14.4" customHeight="1">
      <c r="A138" s="38"/>
      <c r="B138" s="39"/>
      <c r="C138" s="218" t="s">
        <v>179</v>
      </c>
      <c r="D138" s="218" t="s">
        <v>144</v>
      </c>
      <c r="E138" s="219" t="s">
        <v>1196</v>
      </c>
      <c r="F138" s="220" t="s">
        <v>1197</v>
      </c>
      <c r="G138" s="221" t="s">
        <v>220</v>
      </c>
      <c r="H138" s="222">
        <v>20</v>
      </c>
      <c r="I138" s="223"/>
      <c r="J138" s="224">
        <f>ROUND(I138*H138,2)</f>
        <v>0</v>
      </c>
      <c r="K138" s="220" t="s">
        <v>1198</v>
      </c>
      <c r="L138" s="44"/>
      <c r="M138" s="225" t="s">
        <v>1</v>
      </c>
      <c r="N138" s="226" t="s">
        <v>38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1176</v>
      </c>
      <c r="AT138" s="229" t="s">
        <v>144</v>
      </c>
      <c r="AU138" s="229" t="s">
        <v>83</v>
      </c>
      <c r="AY138" s="17" t="s">
        <v>139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81</v>
      </c>
      <c r="BK138" s="230">
        <f>ROUND(I138*H138,2)</f>
        <v>0</v>
      </c>
      <c r="BL138" s="17" t="s">
        <v>1176</v>
      </c>
      <c r="BM138" s="229" t="s">
        <v>1199</v>
      </c>
    </row>
    <row r="139" s="2" customFormat="1">
      <c r="A139" s="38"/>
      <c r="B139" s="39"/>
      <c r="C139" s="40"/>
      <c r="D139" s="231" t="s">
        <v>152</v>
      </c>
      <c r="E139" s="40"/>
      <c r="F139" s="232" t="s">
        <v>1200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152</v>
      </c>
      <c r="AU139" s="17" t="s">
        <v>83</v>
      </c>
    </row>
    <row r="140" s="14" customFormat="1">
      <c r="A140" s="14"/>
      <c r="B140" s="246"/>
      <c r="C140" s="247"/>
      <c r="D140" s="231" t="s">
        <v>154</v>
      </c>
      <c r="E140" s="248" t="s">
        <v>1</v>
      </c>
      <c r="F140" s="249" t="s">
        <v>1201</v>
      </c>
      <c r="G140" s="247"/>
      <c r="H140" s="250">
        <v>20</v>
      </c>
      <c r="I140" s="251"/>
      <c r="J140" s="247"/>
      <c r="K140" s="247"/>
      <c r="L140" s="252"/>
      <c r="M140" s="253"/>
      <c r="N140" s="254"/>
      <c r="O140" s="254"/>
      <c r="P140" s="254"/>
      <c r="Q140" s="254"/>
      <c r="R140" s="254"/>
      <c r="S140" s="254"/>
      <c r="T140" s="25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6" t="s">
        <v>154</v>
      </c>
      <c r="AU140" s="256" t="s">
        <v>83</v>
      </c>
      <c r="AV140" s="14" t="s">
        <v>83</v>
      </c>
      <c r="AW140" s="14" t="s">
        <v>30</v>
      </c>
      <c r="AX140" s="14" t="s">
        <v>81</v>
      </c>
      <c r="AY140" s="256" t="s">
        <v>139</v>
      </c>
    </row>
    <row r="141" s="2" customFormat="1" ht="24.15" customHeight="1">
      <c r="A141" s="38"/>
      <c r="B141" s="39"/>
      <c r="C141" s="218" t="s">
        <v>140</v>
      </c>
      <c r="D141" s="218" t="s">
        <v>144</v>
      </c>
      <c r="E141" s="219" t="s">
        <v>1202</v>
      </c>
      <c r="F141" s="220" t="s">
        <v>1203</v>
      </c>
      <c r="G141" s="221" t="s">
        <v>619</v>
      </c>
      <c r="H141" s="222">
        <v>1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38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1176</v>
      </c>
      <c r="AT141" s="229" t="s">
        <v>144</v>
      </c>
      <c r="AU141" s="229" t="s">
        <v>83</v>
      </c>
      <c r="AY141" s="17" t="s">
        <v>139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81</v>
      </c>
      <c r="BK141" s="230">
        <f>ROUND(I141*H141,2)</f>
        <v>0</v>
      </c>
      <c r="BL141" s="17" t="s">
        <v>1176</v>
      </c>
      <c r="BM141" s="229" t="s">
        <v>1204</v>
      </c>
    </row>
    <row r="142" s="2" customFormat="1">
      <c r="A142" s="38"/>
      <c r="B142" s="39"/>
      <c r="C142" s="40"/>
      <c r="D142" s="231" t="s">
        <v>152</v>
      </c>
      <c r="E142" s="40"/>
      <c r="F142" s="232" t="s">
        <v>1205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152</v>
      </c>
      <c r="AU142" s="17" t="s">
        <v>83</v>
      </c>
    </row>
    <row r="143" s="14" customFormat="1">
      <c r="A143" s="14"/>
      <c r="B143" s="246"/>
      <c r="C143" s="247"/>
      <c r="D143" s="231" t="s">
        <v>154</v>
      </c>
      <c r="E143" s="248" t="s">
        <v>1</v>
      </c>
      <c r="F143" s="249" t="s">
        <v>81</v>
      </c>
      <c r="G143" s="247"/>
      <c r="H143" s="250">
        <v>1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6" t="s">
        <v>154</v>
      </c>
      <c r="AU143" s="256" t="s">
        <v>83</v>
      </c>
      <c r="AV143" s="14" t="s">
        <v>83</v>
      </c>
      <c r="AW143" s="14" t="s">
        <v>30</v>
      </c>
      <c r="AX143" s="14" t="s">
        <v>81</v>
      </c>
      <c r="AY143" s="256" t="s">
        <v>139</v>
      </c>
    </row>
    <row r="144" s="12" customFormat="1" ht="22.8" customHeight="1">
      <c r="A144" s="12"/>
      <c r="B144" s="202"/>
      <c r="C144" s="203"/>
      <c r="D144" s="204" t="s">
        <v>72</v>
      </c>
      <c r="E144" s="216" t="s">
        <v>1206</v>
      </c>
      <c r="F144" s="216" t="s">
        <v>1207</v>
      </c>
      <c r="G144" s="203"/>
      <c r="H144" s="203"/>
      <c r="I144" s="206"/>
      <c r="J144" s="217">
        <f>BK144</f>
        <v>0</v>
      </c>
      <c r="K144" s="203"/>
      <c r="L144" s="208"/>
      <c r="M144" s="209"/>
      <c r="N144" s="210"/>
      <c r="O144" s="210"/>
      <c r="P144" s="211">
        <f>SUM(P145:P150)</f>
        <v>0</v>
      </c>
      <c r="Q144" s="210"/>
      <c r="R144" s="211">
        <f>SUM(R145:R150)</f>
        <v>0</v>
      </c>
      <c r="S144" s="210"/>
      <c r="T144" s="212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3" t="s">
        <v>179</v>
      </c>
      <c r="AT144" s="214" t="s">
        <v>72</v>
      </c>
      <c r="AU144" s="214" t="s">
        <v>81</v>
      </c>
      <c r="AY144" s="213" t="s">
        <v>139</v>
      </c>
      <c r="BK144" s="215">
        <f>SUM(BK145:BK150)</f>
        <v>0</v>
      </c>
    </row>
    <row r="145" s="2" customFormat="1" ht="14.4" customHeight="1">
      <c r="A145" s="38"/>
      <c r="B145" s="39"/>
      <c r="C145" s="218" t="s">
        <v>192</v>
      </c>
      <c r="D145" s="218" t="s">
        <v>144</v>
      </c>
      <c r="E145" s="219" t="s">
        <v>1208</v>
      </c>
      <c r="F145" s="220" t="s">
        <v>1209</v>
      </c>
      <c r="G145" s="221" t="s">
        <v>1182</v>
      </c>
      <c r="H145" s="222">
        <v>1</v>
      </c>
      <c r="I145" s="223"/>
      <c r="J145" s="224">
        <f>ROUND(I145*H145,2)</f>
        <v>0</v>
      </c>
      <c r="K145" s="220" t="s">
        <v>1</v>
      </c>
      <c r="L145" s="44"/>
      <c r="M145" s="225" t="s">
        <v>1</v>
      </c>
      <c r="N145" s="226" t="s">
        <v>38</v>
      </c>
      <c r="O145" s="91"/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1176</v>
      </c>
      <c r="AT145" s="229" t="s">
        <v>144</v>
      </c>
      <c r="AU145" s="229" t="s">
        <v>83</v>
      </c>
      <c r="AY145" s="17" t="s">
        <v>139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81</v>
      </c>
      <c r="BK145" s="230">
        <f>ROUND(I145*H145,2)</f>
        <v>0</v>
      </c>
      <c r="BL145" s="17" t="s">
        <v>1176</v>
      </c>
      <c r="BM145" s="229" t="s">
        <v>1210</v>
      </c>
    </row>
    <row r="146" s="2" customFormat="1">
      <c r="A146" s="38"/>
      <c r="B146" s="39"/>
      <c r="C146" s="40"/>
      <c r="D146" s="231" t="s">
        <v>152</v>
      </c>
      <c r="E146" s="40"/>
      <c r="F146" s="232" t="s">
        <v>1211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152</v>
      </c>
      <c r="AU146" s="17" t="s">
        <v>83</v>
      </c>
    </row>
    <row r="147" s="2" customFormat="1" ht="14.4" customHeight="1">
      <c r="A147" s="38"/>
      <c r="B147" s="39"/>
      <c r="C147" s="218" t="s">
        <v>188</v>
      </c>
      <c r="D147" s="218" t="s">
        <v>144</v>
      </c>
      <c r="E147" s="219" t="s">
        <v>1212</v>
      </c>
      <c r="F147" s="220" t="s">
        <v>1213</v>
      </c>
      <c r="G147" s="221" t="s">
        <v>1214</v>
      </c>
      <c r="H147" s="222">
        <v>3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38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1176</v>
      </c>
      <c r="AT147" s="229" t="s">
        <v>144</v>
      </c>
      <c r="AU147" s="229" t="s">
        <v>83</v>
      </c>
      <c r="AY147" s="17" t="s">
        <v>139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81</v>
      </c>
      <c r="BK147" s="230">
        <f>ROUND(I147*H147,2)</f>
        <v>0</v>
      </c>
      <c r="BL147" s="17" t="s">
        <v>1176</v>
      </c>
      <c r="BM147" s="229" t="s">
        <v>1215</v>
      </c>
    </row>
    <row r="148" s="2" customFormat="1">
      <c r="A148" s="38"/>
      <c r="B148" s="39"/>
      <c r="C148" s="40"/>
      <c r="D148" s="231" t="s">
        <v>152</v>
      </c>
      <c r="E148" s="40"/>
      <c r="F148" s="232" t="s">
        <v>1213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152</v>
      </c>
      <c r="AU148" s="17" t="s">
        <v>83</v>
      </c>
    </row>
    <row r="149" s="2" customFormat="1" ht="14.4" customHeight="1">
      <c r="A149" s="38"/>
      <c r="B149" s="39"/>
      <c r="C149" s="218" t="s">
        <v>204</v>
      </c>
      <c r="D149" s="218" t="s">
        <v>144</v>
      </c>
      <c r="E149" s="219" t="s">
        <v>1216</v>
      </c>
      <c r="F149" s="220" t="s">
        <v>1217</v>
      </c>
      <c r="G149" s="221" t="s">
        <v>1218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38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1176</v>
      </c>
      <c r="AT149" s="229" t="s">
        <v>144</v>
      </c>
      <c r="AU149" s="229" t="s">
        <v>83</v>
      </c>
      <c r="AY149" s="17" t="s">
        <v>139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81</v>
      </c>
      <c r="BK149" s="230">
        <f>ROUND(I149*H149,2)</f>
        <v>0</v>
      </c>
      <c r="BL149" s="17" t="s">
        <v>1176</v>
      </c>
      <c r="BM149" s="229" t="s">
        <v>1219</v>
      </c>
    </row>
    <row r="150" s="2" customFormat="1">
      <c r="A150" s="38"/>
      <c r="B150" s="39"/>
      <c r="C150" s="40"/>
      <c r="D150" s="231" t="s">
        <v>152</v>
      </c>
      <c r="E150" s="40"/>
      <c r="F150" s="232" t="s">
        <v>1217</v>
      </c>
      <c r="G150" s="40"/>
      <c r="H150" s="40"/>
      <c r="I150" s="233"/>
      <c r="J150" s="40"/>
      <c r="K150" s="40"/>
      <c r="L150" s="44"/>
      <c r="M150" s="282"/>
      <c r="N150" s="283"/>
      <c r="O150" s="284"/>
      <c r="P150" s="284"/>
      <c r="Q150" s="284"/>
      <c r="R150" s="284"/>
      <c r="S150" s="284"/>
      <c r="T150" s="285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152</v>
      </c>
      <c r="AU150" s="17" t="s">
        <v>83</v>
      </c>
    </row>
    <row r="151" s="2" customFormat="1" ht="6.96" customHeight="1">
      <c r="A151" s="38"/>
      <c r="B151" s="66"/>
      <c r="C151" s="67"/>
      <c r="D151" s="67"/>
      <c r="E151" s="67"/>
      <c r="F151" s="67"/>
      <c r="G151" s="67"/>
      <c r="H151" s="67"/>
      <c r="I151" s="67"/>
      <c r="J151" s="67"/>
      <c r="K151" s="67"/>
      <c r="L151" s="44"/>
      <c r="M151" s="38"/>
      <c r="O151" s="38"/>
      <c r="P151" s="38"/>
      <c r="Q151" s="38"/>
      <c r="R151" s="38"/>
      <c r="S151" s="38"/>
      <c r="T151" s="38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</row>
  </sheetData>
  <sheetProtection sheet="1" autoFilter="0" formatColumns="0" formatRows="0" objects="1" scenarios="1" spinCount="100000" saltValue="MhR9Voa3AT6jWrngkSk3PD3CsZTjCiEsLI/GfZj1O6QYHMktjQkbUsU3MFqxELaSgsguVD9TSQ2hmf305EK/yA==" hashValue="z+pUDbUAEd1yCTIgSFW6C1RaU6PT8bvtYePRVidPNZszRD8wmney4slkrxDvEKRrvM+z8HHfPVWFbbUnpW2vZw==" algorithmName="SHA-512" password="CC35"/>
  <autoFilter ref="C120:K15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2020-11-26T11:34:19Z</dcterms:created>
  <dcterms:modified xsi:type="dcterms:W3CDTF">2020-11-26T11:34:28Z</dcterms:modified>
</cp:coreProperties>
</file>