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2021\"/>
    </mc:Choice>
  </mc:AlternateContent>
  <bookViews>
    <workbookView xWindow="0" yWindow="0" windowWidth="0" windowHeight="0"/>
  </bookViews>
  <sheets>
    <sheet name="Rekapitulace stavby" sheetId="1" r:id="rId1"/>
    <sheet name="PS01 - ÚOŽI" sheetId="2" r:id="rId2"/>
    <sheet name="PS02 - URS" sheetId="3" r:id="rId3"/>
    <sheet name="SO02 - VON" sheetId="4" r:id="rId4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'PS01 - ÚOŽI'!$C$121:$K$169</definedName>
    <definedName name="_xlnm.Print_Area" localSheetId="1">'PS01 - ÚOŽI'!$C$4:$J$76,'PS01 - ÚOŽI'!$C$82:$J$101,'PS01 - ÚOŽI'!$C$107:$K$169</definedName>
    <definedName name="_xlnm.Print_Titles" localSheetId="1">'PS01 - ÚOŽI'!$121:$121</definedName>
    <definedName name="_xlnm._FilterDatabase" localSheetId="2" hidden="1">'PS02 - URS'!$C$121:$K$473</definedName>
    <definedName name="_xlnm.Print_Area" localSheetId="2">'PS02 - URS'!$C$4:$J$76,'PS02 - URS'!$C$82:$J$101,'PS02 - URS'!$C$107:$K$473</definedName>
    <definedName name="_xlnm.Print_Titles" localSheetId="2">'PS02 - URS'!$121:$121</definedName>
    <definedName name="_xlnm._FilterDatabase" localSheetId="3" hidden="1">'SO02 - VON'!$C$117:$K$134</definedName>
    <definedName name="_xlnm.Print_Area" localSheetId="3">'SO02 - VON'!$C$4:$J$76,'SO02 - VON'!$C$82:$J$99,'SO02 - VON'!$C$105:$K$134</definedName>
    <definedName name="_xlnm.Print_Titles" localSheetId="3">'SO02 - VON'!$117:$117</definedName>
  </definedNames>
  <calcPr/>
</workbook>
</file>

<file path=xl/calcChain.xml><?xml version="1.0" encoding="utf-8"?>
<calcChain xmlns="http://schemas.openxmlformats.org/spreadsheetml/2006/main">
  <c i="4" l="1" r="J37"/>
  <c r="J36"/>
  <c i="1" r="AY98"/>
  <c i="4" r="J35"/>
  <c i="1" r="AX98"/>
  <c i="4"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114"/>
  <c r="J14"/>
  <c r="J12"/>
  <c r="J112"/>
  <c r="E7"/>
  <c r="E108"/>
  <c i="3" r="J39"/>
  <c r="J38"/>
  <c i="1" r="AY97"/>
  <c i="3" r="J37"/>
  <c i="1" r="AX97"/>
  <c i="3" r="BI471"/>
  <c r="BH471"/>
  <c r="BG471"/>
  <c r="BF471"/>
  <c r="T471"/>
  <c r="R471"/>
  <c r="P471"/>
  <c r="BI468"/>
  <c r="BH468"/>
  <c r="BG468"/>
  <c r="BF468"/>
  <c r="T468"/>
  <c r="R468"/>
  <c r="P468"/>
  <c r="BI465"/>
  <c r="BH465"/>
  <c r="BG465"/>
  <c r="BF465"/>
  <c r="T465"/>
  <c r="R465"/>
  <c r="P465"/>
  <c r="BI463"/>
  <c r="BH463"/>
  <c r="BG463"/>
  <c r="BF463"/>
  <c r="T463"/>
  <c r="R463"/>
  <c r="P463"/>
  <c r="BI461"/>
  <c r="BH461"/>
  <c r="BG461"/>
  <c r="BF461"/>
  <c r="T461"/>
  <c r="R461"/>
  <c r="P461"/>
  <c r="BI459"/>
  <c r="BH459"/>
  <c r="BG459"/>
  <c r="BF459"/>
  <c r="T459"/>
  <c r="R459"/>
  <c r="P459"/>
  <c r="BI457"/>
  <c r="BH457"/>
  <c r="BG457"/>
  <c r="BF457"/>
  <c r="T457"/>
  <c r="R457"/>
  <c r="P457"/>
  <c r="BI455"/>
  <c r="BH455"/>
  <c r="BG455"/>
  <c r="BF455"/>
  <c r="T455"/>
  <c r="R455"/>
  <c r="P455"/>
  <c r="BI453"/>
  <c r="BH453"/>
  <c r="BG453"/>
  <c r="BF453"/>
  <c r="T453"/>
  <c r="R453"/>
  <c r="P453"/>
  <c r="BI451"/>
  <c r="BH451"/>
  <c r="BG451"/>
  <c r="BF451"/>
  <c r="T451"/>
  <c r="R451"/>
  <c r="P451"/>
  <c r="BI449"/>
  <c r="BH449"/>
  <c r="BG449"/>
  <c r="BF449"/>
  <c r="T449"/>
  <c r="R449"/>
  <c r="P449"/>
  <c r="BI447"/>
  <c r="BH447"/>
  <c r="BG447"/>
  <c r="BF447"/>
  <c r="T447"/>
  <c r="R447"/>
  <c r="P447"/>
  <c r="BI445"/>
  <c r="BH445"/>
  <c r="BG445"/>
  <c r="BF445"/>
  <c r="T445"/>
  <c r="R445"/>
  <c r="P445"/>
  <c r="BI443"/>
  <c r="BH443"/>
  <c r="BG443"/>
  <c r="BF443"/>
  <c r="T443"/>
  <c r="R443"/>
  <c r="P443"/>
  <c r="BI441"/>
  <c r="BH441"/>
  <c r="BG441"/>
  <c r="BF441"/>
  <c r="T441"/>
  <c r="R441"/>
  <c r="P441"/>
  <c r="BI439"/>
  <c r="BH439"/>
  <c r="BG439"/>
  <c r="BF439"/>
  <c r="T439"/>
  <c r="R439"/>
  <c r="P439"/>
  <c r="BI437"/>
  <c r="BH437"/>
  <c r="BG437"/>
  <c r="BF437"/>
  <c r="T437"/>
  <c r="R437"/>
  <c r="P437"/>
  <c r="BI435"/>
  <c r="BH435"/>
  <c r="BG435"/>
  <c r="BF435"/>
  <c r="T435"/>
  <c r="R435"/>
  <c r="P435"/>
  <c r="BI432"/>
  <c r="BH432"/>
  <c r="BG432"/>
  <c r="BF432"/>
  <c r="T432"/>
  <c r="R432"/>
  <c r="P432"/>
  <c r="BI430"/>
  <c r="BH430"/>
  <c r="BG430"/>
  <c r="BF430"/>
  <c r="T430"/>
  <c r="R430"/>
  <c r="P430"/>
  <c r="BI427"/>
  <c r="BH427"/>
  <c r="BG427"/>
  <c r="BF427"/>
  <c r="T427"/>
  <c r="R427"/>
  <c r="P427"/>
  <c r="BI424"/>
  <c r="BH424"/>
  <c r="BG424"/>
  <c r="BF424"/>
  <c r="T424"/>
  <c r="R424"/>
  <c r="P424"/>
  <c r="BI421"/>
  <c r="BH421"/>
  <c r="BG421"/>
  <c r="BF421"/>
  <c r="T421"/>
  <c r="R421"/>
  <c r="P421"/>
  <c r="BI418"/>
  <c r="BH418"/>
  <c r="BG418"/>
  <c r="BF418"/>
  <c r="T418"/>
  <c r="R418"/>
  <c r="P418"/>
  <c r="BI415"/>
  <c r="BH415"/>
  <c r="BG415"/>
  <c r="BF415"/>
  <c r="T415"/>
  <c r="R415"/>
  <c r="P415"/>
  <c r="BI412"/>
  <c r="BH412"/>
  <c r="BG412"/>
  <c r="BF412"/>
  <c r="T412"/>
  <c r="R412"/>
  <c r="P412"/>
  <c r="BI409"/>
  <c r="BH409"/>
  <c r="BG409"/>
  <c r="BF409"/>
  <c r="T409"/>
  <c r="R409"/>
  <c r="P409"/>
  <c r="BI406"/>
  <c r="BH406"/>
  <c r="BG406"/>
  <c r="BF406"/>
  <c r="T406"/>
  <c r="R406"/>
  <c r="P406"/>
  <c r="BI403"/>
  <c r="BH403"/>
  <c r="BG403"/>
  <c r="BF403"/>
  <c r="T403"/>
  <c r="R403"/>
  <c r="P403"/>
  <c r="BI400"/>
  <c r="BH400"/>
  <c r="BG400"/>
  <c r="BF400"/>
  <c r="T400"/>
  <c r="R400"/>
  <c r="P400"/>
  <c r="BI397"/>
  <c r="BH397"/>
  <c r="BG397"/>
  <c r="BF397"/>
  <c r="T397"/>
  <c r="R397"/>
  <c r="P397"/>
  <c r="BI394"/>
  <c r="BH394"/>
  <c r="BG394"/>
  <c r="BF394"/>
  <c r="T394"/>
  <c r="R394"/>
  <c r="P394"/>
  <c r="BI391"/>
  <c r="BH391"/>
  <c r="BG391"/>
  <c r="BF391"/>
  <c r="T391"/>
  <c r="R391"/>
  <c r="P391"/>
  <c r="BI388"/>
  <c r="BH388"/>
  <c r="BG388"/>
  <c r="BF388"/>
  <c r="T388"/>
  <c r="R388"/>
  <c r="P388"/>
  <c r="BI385"/>
  <c r="BH385"/>
  <c r="BG385"/>
  <c r="BF385"/>
  <c r="T385"/>
  <c r="R385"/>
  <c r="P385"/>
  <c r="BI382"/>
  <c r="BH382"/>
  <c r="BG382"/>
  <c r="BF382"/>
  <c r="T382"/>
  <c r="R382"/>
  <c r="P382"/>
  <c r="BI379"/>
  <c r="BH379"/>
  <c r="BG379"/>
  <c r="BF379"/>
  <c r="T379"/>
  <c r="R379"/>
  <c r="P379"/>
  <c r="BI376"/>
  <c r="BH376"/>
  <c r="BG376"/>
  <c r="BF376"/>
  <c r="T376"/>
  <c r="R376"/>
  <c r="P376"/>
  <c r="BI373"/>
  <c r="BH373"/>
  <c r="BG373"/>
  <c r="BF373"/>
  <c r="T373"/>
  <c r="R373"/>
  <c r="P373"/>
  <c r="BI370"/>
  <c r="BH370"/>
  <c r="BG370"/>
  <c r="BF370"/>
  <c r="T370"/>
  <c r="R370"/>
  <c r="P370"/>
  <c r="BI367"/>
  <c r="BH367"/>
  <c r="BG367"/>
  <c r="BF367"/>
  <c r="T367"/>
  <c r="R367"/>
  <c r="P367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1"/>
  <c r="BH351"/>
  <c r="BG351"/>
  <c r="BF351"/>
  <c r="T351"/>
  <c r="R351"/>
  <c r="P351"/>
  <c r="BI348"/>
  <c r="BH348"/>
  <c r="BG348"/>
  <c r="BF348"/>
  <c r="T348"/>
  <c r="R348"/>
  <c r="P348"/>
  <c r="BI345"/>
  <c r="BH345"/>
  <c r="BG345"/>
  <c r="BF345"/>
  <c r="T345"/>
  <c r="R345"/>
  <c r="P345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7"/>
  <c r="BH317"/>
  <c r="BG317"/>
  <c r="BF317"/>
  <c r="T317"/>
  <c r="R317"/>
  <c r="P317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1"/>
  <c r="BH261"/>
  <c r="BG261"/>
  <c r="BF261"/>
  <c r="T261"/>
  <c r="R261"/>
  <c r="P261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F116"/>
  <c r="E114"/>
  <c r="F91"/>
  <c r="E89"/>
  <c r="J26"/>
  <c r="E26"/>
  <c r="J119"/>
  <c r="J25"/>
  <c r="J23"/>
  <c r="E23"/>
  <c r="J118"/>
  <c r="J22"/>
  <c r="J20"/>
  <c r="E20"/>
  <c r="F119"/>
  <c r="J19"/>
  <c r="J17"/>
  <c r="E17"/>
  <c r="F118"/>
  <c r="J16"/>
  <c r="J14"/>
  <c r="J91"/>
  <c r="E7"/>
  <c r="E110"/>
  <c i="2" r="J39"/>
  <c r="J38"/>
  <c i="1" r="AY96"/>
  <c i="2" r="J37"/>
  <c i="1" r="AX96"/>
  <c i="2"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F116"/>
  <c r="E114"/>
  <c r="F91"/>
  <c r="E89"/>
  <c r="J26"/>
  <c r="E26"/>
  <c r="J119"/>
  <c r="J25"/>
  <c r="J23"/>
  <c r="E23"/>
  <c r="J93"/>
  <c r="J22"/>
  <c r="J20"/>
  <c r="E20"/>
  <c r="F119"/>
  <c r="J19"/>
  <c r="J17"/>
  <c r="E17"/>
  <c r="F118"/>
  <c r="J16"/>
  <c r="J14"/>
  <c r="J116"/>
  <c r="E7"/>
  <c r="E110"/>
  <c i="1" r="L90"/>
  <c r="AM90"/>
  <c r="AM89"/>
  <c r="L89"/>
  <c r="AM87"/>
  <c r="L87"/>
  <c r="L85"/>
  <c r="L84"/>
  <c i="4" r="BK132"/>
  <c r="BK121"/>
  <c i="3" r="BK471"/>
  <c r="J471"/>
  <c r="BK468"/>
  <c r="J468"/>
  <c r="BK465"/>
  <c r="J465"/>
  <c r="J463"/>
  <c r="BK461"/>
  <c r="J459"/>
  <c r="BK457"/>
  <c r="J455"/>
  <c r="BK451"/>
  <c r="J449"/>
  <c r="BK447"/>
  <c r="BK441"/>
  <c r="BK424"/>
  <c r="BK421"/>
  <c r="BK412"/>
  <c r="BK409"/>
  <c r="J406"/>
  <c r="J403"/>
  <c r="BK400"/>
  <c r="J397"/>
  <c r="BK394"/>
  <c r="J391"/>
  <c r="BK388"/>
  <c r="BK385"/>
  <c r="J379"/>
  <c r="J367"/>
  <c r="BK364"/>
  <c r="J362"/>
  <c r="J358"/>
  <c r="J356"/>
  <c r="BK354"/>
  <c r="J345"/>
  <c r="J332"/>
  <c r="J329"/>
  <c r="J326"/>
  <c r="BK323"/>
  <c r="J317"/>
  <c r="J311"/>
  <c r="J308"/>
  <c r="J305"/>
  <c r="BK269"/>
  <c r="J258"/>
  <c r="BK253"/>
  <c r="BK238"/>
  <c r="J235"/>
  <c r="BK232"/>
  <c r="BK229"/>
  <c r="J226"/>
  <c r="BK220"/>
  <c r="J217"/>
  <c r="J211"/>
  <c r="BK208"/>
  <c r="J199"/>
  <c r="J196"/>
  <c r="J190"/>
  <c r="J166"/>
  <c r="BK157"/>
  <c r="BK148"/>
  <c r="J142"/>
  <c r="J139"/>
  <c r="J133"/>
  <c r="J131"/>
  <c r="J128"/>
  <c i="2" r="BK167"/>
  <c r="J161"/>
  <c r="J158"/>
  <c r="J155"/>
  <c r="J152"/>
  <c r="BK149"/>
  <c r="BK146"/>
  <c r="J134"/>
  <c i="4" r="BK129"/>
  <c r="BK125"/>
  <c r="J123"/>
  <c i="3" r="BK463"/>
  <c r="BK455"/>
  <c r="BK453"/>
  <c r="J451"/>
  <c r="BK445"/>
  <c r="BK439"/>
  <c r="BK437"/>
  <c r="J435"/>
  <c r="BK427"/>
  <c r="J418"/>
  <c r="J415"/>
  <c r="J400"/>
  <c r="J388"/>
  <c r="J385"/>
  <c r="BK382"/>
  <c r="BK379"/>
  <c r="J376"/>
  <c r="J373"/>
  <c r="BK370"/>
  <c r="BK367"/>
  <c r="J360"/>
  <c r="BK356"/>
  <c r="BK351"/>
  <c r="BK348"/>
  <c r="BK345"/>
  <c r="BK342"/>
  <c r="BK335"/>
  <c r="BK332"/>
  <c r="BK314"/>
  <c r="J302"/>
  <c r="J296"/>
  <c r="J293"/>
  <c r="BK290"/>
  <c r="J284"/>
  <c r="J281"/>
  <c r="J278"/>
  <c r="J269"/>
  <c r="BK266"/>
  <c r="J263"/>
  <c r="BK261"/>
  <c r="J256"/>
  <c r="BK250"/>
  <c r="BK247"/>
  <c r="J244"/>
  <c r="J241"/>
  <c r="J223"/>
  <c r="BK214"/>
  <c r="BK211"/>
  <c r="J208"/>
  <c r="BK205"/>
  <c r="J202"/>
  <c r="BK193"/>
  <c r="BK190"/>
  <c r="J184"/>
  <c r="BK181"/>
  <c r="J178"/>
  <c r="BK175"/>
  <c r="J172"/>
  <c r="J169"/>
  <c r="BK166"/>
  <c r="J163"/>
  <c r="J160"/>
  <c r="BK145"/>
  <c r="BK142"/>
  <c r="BK139"/>
  <c r="J136"/>
  <c r="BK128"/>
  <c r="BK125"/>
  <c i="2" r="J164"/>
  <c r="BK161"/>
  <c r="BK152"/>
  <c r="J143"/>
  <c r="BK131"/>
  <c r="BK128"/>
  <c r="BK125"/>
  <c i="4" r="J129"/>
  <c r="J127"/>
  <c i="3" r="BK459"/>
  <c r="BK449"/>
  <c r="J447"/>
  <c r="J445"/>
  <c r="J443"/>
  <c r="J441"/>
  <c r="BK432"/>
  <c r="BK430"/>
  <c r="J424"/>
  <c r="BK418"/>
  <c r="J412"/>
  <c r="J394"/>
  <c r="J382"/>
  <c r="BK373"/>
  <c r="J370"/>
  <c r="J364"/>
  <c r="J340"/>
  <c r="J338"/>
  <c r="BK329"/>
  <c r="BK326"/>
  <c r="J323"/>
  <c r="BK320"/>
  <c r="J299"/>
  <c r="BK293"/>
  <c r="J290"/>
  <c r="BK287"/>
  <c r="J275"/>
  <c r="BK272"/>
  <c r="J266"/>
  <c r="BK256"/>
  <c r="BK244"/>
  <c r="BK241"/>
  <c r="J238"/>
  <c r="BK202"/>
  <c r="BK196"/>
  <c r="J193"/>
  <c r="J187"/>
  <c r="BK184"/>
  <c r="J181"/>
  <c r="BK178"/>
  <c r="J175"/>
  <c r="BK172"/>
  <c r="BK169"/>
  <c r="BK160"/>
  <c r="BK154"/>
  <c r="BK151"/>
  <c r="J148"/>
  <c r="J145"/>
  <c r="BK133"/>
  <c r="J125"/>
  <c i="2" r="J167"/>
  <c r="BK164"/>
  <c r="BK158"/>
  <c r="BK140"/>
  <c r="J137"/>
  <c r="J128"/>
  <c i="4" r="J132"/>
  <c r="BK127"/>
  <c r="J125"/>
  <c r="BK123"/>
  <c r="J121"/>
  <c i="3" r="J461"/>
  <c r="J457"/>
  <c r="J453"/>
  <c r="BK443"/>
  <c r="J439"/>
  <c r="J437"/>
  <c r="BK435"/>
  <c r="J432"/>
  <c r="J430"/>
  <c r="J427"/>
  <c r="J421"/>
  <c r="BK415"/>
  <c r="J409"/>
  <c r="BK406"/>
  <c r="BK403"/>
  <c r="BK397"/>
  <c r="BK391"/>
  <c r="BK376"/>
  <c r="BK362"/>
  <c r="BK360"/>
  <c r="BK358"/>
  <c r="J354"/>
  <c r="J351"/>
  <c r="J348"/>
  <c r="J342"/>
  <c r="BK340"/>
  <c r="BK338"/>
  <c r="J335"/>
  <c r="J320"/>
  <c r="BK317"/>
  <c r="J314"/>
  <c r="BK311"/>
  <c r="BK308"/>
  <c r="BK305"/>
  <c r="BK302"/>
  <c r="BK299"/>
  <c r="BK296"/>
  <c r="J287"/>
  <c r="BK284"/>
  <c r="BK281"/>
  <c r="BK278"/>
  <c r="BK275"/>
  <c r="J272"/>
  <c r="BK263"/>
  <c r="J261"/>
  <c r="BK258"/>
  <c r="J253"/>
  <c r="J250"/>
  <c r="J247"/>
  <c r="BK235"/>
  <c r="J232"/>
  <c r="J229"/>
  <c r="BK226"/>
  <c r="BK223"/>
  <c r="J220"/>
  <c r="BK217"/>
  <c r="J214"/>
  <c r="J205"/>
  <c r="BK199"/>
  <c r="BK187"/>
  <c r="BK163"/>
  <c r="J157"/>
  <c r="J154"/>
  <c r="J151"/>
  <c r="BK136"/>
  <c r="BK131"/>
  <c i="2" r="BK155"/>
  <c r="J149"/>
  <c r="J146"/>
  <c r="BK143"/>
  <c r="J140"/>
  <c r="BK137"/>
  <c r="BK134"/>
  <c r="J131"/>
  <c r="J125"/>
  <c i="1" r="AS95"/>
  <c i="2" l="1" r="BK124"/>
  <c r="BK123"/>
  <c r="J123"/>
  <c r="J99"/>
  <c i="3" r="R124"/>
  <c r="R123"/>
  <c r="R122"/>
  <c i="4" r="R120"/>
  <c r="R119"/>
  <c r="R118"/>
  <c i="2" r="R124"/>
  <c r="R123"/>
  <c r="R122"/>
  <c i="3" r="T124"/>
  <c r="T123"/>
  <c r="T122"/>
  <c i="4" r="BK120"/>
  <c r="J120"/>
  <c r="J98"/>
  <c i="2" r="P124"/>
  <c r="P123"/>
  <c r="P122"/>
  <c i="1" r="AU96"/>
  <c i="3" r="P124"/>
  <c r="P123"/>
  <c r="P122"/>
  <c i="1" r="AU97"/>
  <c i="4" r="P120"/>
  <c r="P119"/>
  <c r="P118"/>
  <c i="1" r="AU98"/>
  <c i="2" r="T124"/>
  <c r="T123"/>
  <c r="T122"/>
  <c i="3" r="BK124"/>
  <c r="J124"/>
  <c r="J100"/>
  <c i="4" r="T120"/>
  <c r="T119"/>
  <c r="T118"/>
  <c i="2" r="J94"/>
  <c r="J118"/>
  <c r="BE155"/>
  <c r="BE167"/>
  <c i="3" r="E85"/>
  <c r="F93"/>
  <c r="F94"/>
  <c r="BE128"/>
  <c r="BE133"/>
  <c r="BE142"/>
  <c r="BE145"/>
  <c r="BE157"/>
  <c r="BE160"/>
  <c r="BE166"/>
  <c r="BE172"/>
  <c r="BE178"/>
  <c r="BE193"/>
  <c r="BE196"/>
  <c r="BE199"/>
  <c r="BE208"/>
  <c r="BE211"/>
  <c r="BE238"/>
  <c r="BE253"/>
  <c r="BE266"/>
  <c r="BE269"/>
  <c r="BE287"/>
  <c r="BE326"/>
  <c r="BE364"/>
  <c r="BE367"/>
  <c r="BE379"/>
  <c r="BE412"/>
  <c r="BE445"/>
  <c r="BE447"/>
  <c r="BE449"/>
  <c r="BE455"/>
  <c r="BE459"/>
  <c r="BE461"/>
  <c i="4" r="F91"/>
  <c r="J91"/>
  <c r="J92"/>
  <c r="BE123"/>
  <c i="2" r="E85"/>
  <c r="F93"/>
  <c r="BE143"/>
  <c r="BE152"/>
  <c r="BE158"/>
  <c i="3" r="J94"/>
  <c r="J116"/>
  <c r="BE125"/>
  <c r="BE136"/>
  <c r="BE139"/>
  <c r="BE163"/>
  <c r="BE190"/>
  <c r="BE205"/>
  <c r="BE214"/>
  <c r="BE220"/>
  <c r="BE223"/>
  <c r="BE232"/>
  <c r="BE247"/>
  <c r="BE250"/>
  <c r="BE258"/>
  <c r="BE263"/>
  <c r="BE281"/>
  <c r="BE296"/>
  <c r="BE302"/>
  <c r="BE305"/>
  <c r="BE308"/>
  <c r="BE311"/>
  <c r="BE332"/>
  <c r="BE335"/>
  <c r="BE342"/>
  <c r="BE345"/>
  <c r="BE351"/>
  <c r="BE356"/>
  <c r="BE358"/>
  <c r="BE373"/>
  <c r="BE385"/>
  <c r="BE388"/>
  <c r="BE397"/>
  <c r="BE400"/>
  <c r="BE406"/>
  <c r="BE418"/>
  <c r="BE451"/>
  <c r="BE453"/>
  <c i="4" r="E85"/>
  <c r="J89"/>
  <c r="F92"/>
  <c r="BE125"/>
  <c r="BE127"/>
  <c r="BE129"/>
  <c i="2" r="J91"/>
  <c r="F94"/>
  <c r="BE134"/>
  <c r="BE146"/>
  <c r="BE149"/>
  <c i="3" r="J93"/>
  <c r="BE131"/>
  <c r="BE148"/>
  <c r="BE154"/>
  <c r="BE184"/>
  <c r="BE187"/>
  <c r="BE217"/>
  <c r="BE226"/>
  <c r="BE229"/>
  <c r="BE235"/>
  <c r="BE241"/>
  <c r="BE256"/>
  <c r="BE320"/>
  <c r="BE323"/>
  <c r="BE329"/>
  <c r="BE354"/>
  <c r="BE362"/>
  <c r="BE391"/>
  <c r="BE394"/>
  <c r="BE403"/>
  <c r="BE409"/>
  <c r="BE421"/>
  <c r="BE424"/>
  <c r="BE430"/>
  <c r="BE432"/>
  <c r="BE441"/>
  <c i="4" r="BE121"/>
  <c i="2" r="BE125"/>
  <c r="BE128"/>
  <c r="BE131"/>
  <c r="BE137"/>
  <c r="BE140"/>
  <c r="BE161"/>
  <c r="BE164"/>
  <c i="3" r="BE151"/>
  <c r="BE169"/>
  <c r="BE175"/>
  <c r="BE181"/>
  <c r="BE202"/>
  <c r="BE244"/>
  <c r="BE261"/>
  <c r="BE272"/>
  <c r="BE275"/>
  <c r="BE278"/>
  <c r="BE284"/>
  <c r="BE290"/>
  <c r="BE293"/>
  <c r="BE299"/>
  <c r="BE314"/>
  <c r="BE317"/>
  <c r="BE338"/>
  <c r="BE340"/>
  <c r="BE348"/>
  <c r="BE360"/>
  <c r="BE370"/>
  <c r="BE376"/>
  <c r="BE382"/>
  <c r="BE415"/>
  <c r="BE427"/>
  <c r="BE435"/>
  <c r="BE437"/>
  <c r="BE439"/>
  <c r="BE443"/>
  <c r="BE457"/>
  <c r="BE463"/>
  <c r="BE465"/>
  <c r="BE468"/>
  <c r="BE471"/>
  <c i="4" r="BE132"/>
  <c i="2" r="F38"/>
  <c i="1" r="BC96"/>
  <c i="4" r="F36"/>
  <c i="1" r="BC98"/>
  <c i="2" r="F36"/>
  <c i="1" r="BA96"/>
  <c i="3" r="F36"/>
  <c i="1" r="BA97"/>
  <c i="4" r="F34"/>
  <c i="1" r="BA98"/>
  <c i="4" r="J34"/>
  <c i="1" r="AW98"/>
  <c i="4" r="F35"/>
  <c i="1" r="BB98"/>
  <c i="2" r="F39"/>
  <c i="1" r="BD96"/>
  <c i="3" r="F38"/>
  <c i="1" r="BC97"/>
  <c i="3" r="F39"/>
  <c i="1" r="BD97"/>
  <c i="3" r="F37"/>
  <c i="1" r="BB97"/>
  <c i="4" r="F37"/>
  <c i="1" r="BD98"/>
  <c i="2" r="J36"/>
  <c i="1" r="AW96"/>
  <c i="3" r="J36"/>
  <c i="1" r="AW97"/>
  <c i="2" r="F37"/>
  <c i="1" r="BB96"/>
  <c r="AS94"/>
  <c i="2" l="1" r="BK122"/>
  <c r="J122"/>
  <c r="J98"/>
  <c r="J124"/>
  <c r="J100"/>
  <c i="4" r="BK119"/>
  <c r="BK118"/>
  <c r="J118"/>
  <c i="3" r="BK123"/>
  <c r="J123"/>
  <c r="J99"/>
  <c i="1" r="BB95"/>
  <c r="BB94"/>
  <c r="AX94"/>
  <c i="4" r="F33"/>
  <c i="1" r="AZ98"/>
  <c i="4" r="J33"/>
  <c i="1" r="AV98"/>
  <c r="AT98"/>
  <c r="BD95"/>
  <c r="BD94"/>
  <c r="W33"/>
  <c r="BC95"/>
  <c r="AY95"/>
  <c i="3" r="F35"/>
  <c i="1" r="AZ97"/>
  <c i="4" r="J30"/>
  <c i="1" r="AG98"/>
  <c r="AN98"/>
  <c i="2" r="J35"/>
  <c i="1" r="AV96"/>
  <c r="AT96"/>
  <c r="BA95"/>
  <c r="BA94"/>
  <c r="AW94"/>
  <c r="AK30"/>
  <c r="AU95"/>
  <c r="AU94"/>
  <c i="2" r="F35"/>
  <c i="1" r="AZ96"/>
  <c i="3" r="J35"/>
  <c i="1" r="AV97"/>
  <c r="AT97"/>
  <c i="4" l="1" r="J39"/>
  <c r="J119"/>
  <c r="J97"/>
  <c r="J96"/>
  <c i="3" r="BK122"/>
  <c r="J122"/>
  <c r="J98"/>
  <c i="1" r="AZ95"/>
  <c r="AV95"/>
  <c r="AW95"/>
  <c i="2" r="J32"/>
  <c i="1" r="AG96"/>
  <c r="AN96"/>
  <c r="AX95"/>
  <c r="W30"/>
  <c r="BC94"/>
  <c r="AY94"/>
  <c r="W31"/>
  <c i="2" l="1" r="J41"/>
  <c i="1" r="AZ94"/>
  <c r="W29"/>
  <c r="W32"/>
  <c i="3" r="J32"/>
  <c i="1" r="AG97"/>
  <c r="AN97"/>
  <c r="AT95"/>
  <c i="3" l="1" r="J41"/>
  <c i="1" r="AV94"/>
  <c r="AK29"/>
  <c r="AG95"/>
  <c r="AG94"/>
  <c l="1" r="AN95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<sst xmlns="http://schemas.openxmlformats.org/spreadsheetml/2006/main">
  <si>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</si>
  <si>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</si>
  <si>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</si>
  <si>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</si>
  <si>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</si>
  <si>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{017ae0c1-9146-4196-8837-8332737f1a1f}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</si>
  <si>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</si>
  <si>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</si>
  <si>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</si>
  <si>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</si>
  <si>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</si>
  <si>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</si>
  <si>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</si>
  <si>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</si>
  <si>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64021018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</si>
  <si>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</si>
  <si>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</si>
  <si>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Opravy a údržba skalních zářezů u ST 2021 - 2022</t>
  </si>
  <si>
    <t>KSO:</t>
  </si>
  <si>
    <t>CC-CZ:</t>
  </si>
  <si>
    <t>Místo:</t>
  </si>
  <si>
    <t xml:space="preserve"> </t>
  </si>
  <si>
    <t>Datum:</t>
  </si>
  <si>
    <t>4. 2. 2021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</si>
  <si>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</si>
  <si>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</si>
  <si>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</si>
  <si>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</si>
  <si>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</si>
  <si>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</si>
  <si>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</si>
  <si>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</si>
  <si>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</si>
  <si>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</si>
  <si>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</si>
  <si>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</si>
  <si>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</si>
  <si>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</si>
  <si>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</si>
  <si>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</si>
  <si>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</si>
  <si>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</si>
  <si>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</si>
  <si>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</si>
  <si>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</si>
  <si>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</si>
  <si>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</si>
  <si>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</si>
  <si>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</si>
  <si>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</si>
  <si>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</si>
  <si>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</si>
  <si>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</si>
  <si>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</si>
  <si>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</si>
  <si>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</si>
  <si>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</si>
  <si>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</si>
  <si>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</si>
  <si>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</si>
  <si>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</si>
  <si>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</si>
  <si>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</si>
  <si>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</si>
  <si>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</si>
  <si>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</si>
  <si>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</si>
  <si>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</si>
  <si>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</si>
  <si>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</si>
  <si>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</si>
  <si>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</si>
  <si>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</si>
  <si>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</si>
  <si>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</si>
  <si>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</si>
  <si>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</si>
  <si>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SO01</t>
  </si>
  <si>
    <t>Údržba skalních zářezů</t>
  </si>
  <si>
    <t>STA</t>
  </si>
  <si>
    <t>1</t>
  </si>
  <si>
    <t>{96738d47-2490-473b-adab-19f9fb0a6f75}</t>
  </si>
  <si>
    <t>2</t>
  </si>
  <si>
    <t>/</t>
  </si>
  <si>
    <t>PS01</t>
  </si>
  <si>
    <t>ÚOŽI</t>
  </si>
  <si>
    <t>Soupis</t>
  </si>
  <si>
    <t>{05d53100-57ce-4c0e-8bb0-de44b7ff5f6e}</t>
  </si>
  <si>
    <t>PS02</t>
  </si>
  <si>
    <t>URS</t>
  </si>
  <si>
    <t>{2f8596af-44fc-42b3-930c-82faa2f16c5b}</t>
  </si>
  <si>
    <t>SO02</t>
  </si>
  <si>
    <t>VON</t>
  </si>
  <si>
    <t>PRO</t>
  </si>
  <si>
    <t>{b3a33d33-97e7-431c-b02e-6402d9906779}</t>
  </si>
  <si>
    <t>KRYCÍ LIST SOUPISU PRACÍ</t>
  </si>
  <si>
    <t>Objekt:</t>
  </si>
  <si>
    <t>SO01 - Údržba skalních zářezů</t>
  </si>
  <si>
    <t>Soupis:</t>
  </si>
  <si>
    <t>PS01 - ÚOŽI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</si>
  <si>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</si>
  <si>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</si>
  <si>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</si>
  <si>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</si>
  <si>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</si>
  <si>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</si>
  <si>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</si>
  <si>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</si>
  <si>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</si>
  <si>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</si>
  <si>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</si>
  <si>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</si>
  <si>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</si>
  <si>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</si>
  <si>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</si>
  <si>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</si>
  <si>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</si>
  <si>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</si>
  <si>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</si>
  <si>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</si>
  <si>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</si>
  <si>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</si>
  <si>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</si>
  <si>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</si>
  <si>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</si>
  <si>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</si>
  <si>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5904040110</t>
  </si>
  <si>
    <t>Rizikové kácení stromů listnatých se sklonem terénu přes 1:2 obvodem kmene od 31 do 63 cm</t>
  </si>
  <si>
    <t>kus</t>
  </si>
  <si>
    <t>Sborník UOŽI 01 2021</t>
  </si>
  <si>
    <t>4</t>
  </si>
  <si>
    <t>608475948</t>
  </si>
  <si>
    <t>PP</t>
  </si>
  <si>
    <t>Rizikové kácení stromů listnatých se sklonem terénu přes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</si>
  <si>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PSC</t>
  </si>
  <si>
    <t>Poznámka k souboru cen:_x000d_
1. V cenách jsou započteny náklady na použití lanové nebo podobné techniky na odvětvení, kácení, rozřezání a snesení kmene, spálení, štěpkování a rozprostření nebo naložení odpadu na dopravní prostředek a uložení na skládku. 2. V cenách nejsou obsaženy náklady na dopravu a skládkovné.</t>
  </si>
  <si>
    <t>5904040120</t>
  </si>
  <si>
    <t>Rizikové kácení stromů listnatých se sklonem terénu přes 1:2 obvodem kmene přes 63 do 80 cm</t>
  </si>
  <si>
    <t>1799593719</t>
  </si>
  <si>
    <t>Rizikové kácení stromů listnatých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</si>
  <si>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</t>
  </si>
  <si>
    <t>5904040130</t>
  </si>
  <si>
    <t>Rizikové kácení stromů listnatých se sklonem terénu přes 1:2 obvodem kmene přes 80 do 157 cm</t>
  </si>
  <si>
    <t>2129205515</t>
  </si>
  <si>
    <t>Rizikové kácení stromů listnatých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</si>
  <si>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5904040140</t>
  </si>
  <si>
    <t>Rizikové kácení stromů listnatých se sklonem terénu přes 1:2 obvodem kmene přes 157 do 220 cm</t>
  </si>
  <si>
    <t>-138454927</t>
  </si>
  <si>
    <t>Rizikové kácení stromů listnatých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</si>
  <si>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5904040150</t>
  </si>
  <si>
    <t>Rizikové kácení stromů listnatých se sklonem terénu přes 1:2 obvodem kmene přes 220 do 283 cm</t>
  </si>
  <si>
    <t>-2091089745</t>
  </si>
  <si>
    <t>Rizikové kácení stromů listnatých se sklonem terénu přes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</si>
  <si>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Poznámka k souboru cen:_x000d_
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</si>
  <si>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5904040310</t>
  </si>
  <si>
    <t>Rizikové kácení stromů jehličnatých se sklonem terénu přes 1:2 obvodem kmene od 31 do 63 cm</t>
  </si>
  <si>
    <t>424505020</t>
  </si>
  <si>
    <t>Rizikové kácení stromů jehličnatých se sklonem terénu přes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</si>
  <si>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6</t>
  </si>
  <si>
    <t>5904040320</t>
  </si>
  <si>
    <t>Rizikové kácení stromů jehličnatých se sklonem terénu přes 1:2 obvodem kmene přes 63 do 80 cm</t>
  </si>
  <si>
    <t>139426544</t>
  </si>
  <si>
    <t>Rizikové kácení stromů jehličnatých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</si>
  <si>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7</t>
  </si>
  <si>
    <t>5904040330</t>
  </si>
  <si>
    <t>Rizikové kácení stromů jehličnatých se sklonem terénu přes 1:2 obvodem kmene přes 80 do 157 cm</t>
  </si>
  <si>
    <t>-1363381815</t>
  </si>
  <si>
    <t>Rizikové kácení stromů jehličnatých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</si>
  <si>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8</t>
  </si>
  <si>
    <t>5904040340</t>
  </si>
  <si>
    <t>Rizikové kácení stromů jehličnatých se sklonem terénu přes 1:2 obvodem kmene přes 157 do 220 cm</t>
  </si>
  <si>
    <t>579219343</t>
  </si>
  <si>
    <t>Rizikové kácení stromů jehličnatých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</si>
  <si>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14</t>
  </si>
  <si>
    <t>5904040350</t>
  </si>
  <si>
    <t>Rizikové kácení stromů jehličnatých se sklonem terénu přes 1:2 obvodem kmene přes 220 do 283 cm</t>
  </si>
  <si>
    <t>-604472906</t>
  </si>
  <si>
    <t>Rizikové kácení stromů jehličnatých se sklonem terénu přes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</si>
  <si>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9</t>
  </si>
  <si>
    <t>5904045010</t>
  </si>
  <si>
    <t>Odstranění pařezu mechanicky průměru do 10 cm</t>
  </si>
  <si>
    <t>-516151838</t>
  </si>
  <si>
    <t>Odstranění pařezu mechanicky průměru do 10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</si>
  <si>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Poznámka k souboru cen:_x000d_
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</si>
  <si>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10</t>
  </si>
  <si>
    <t>5904045020</t>
  </si>
  <si>
    <t>Odstranění pařezu mechanicky průměru přes 10 cm do 30 cm</t>
  </si>
  <si>
    <t>-1089728521</t>
  </si>
  <si>
    <t>Odstranění pařezu mechanicky průměru přes 10 cm do 30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</si>
  <si>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11</t>
  </si>
  <si>
    <t>5904045030</t>
  </si>
  <si>
    <t>Odstranění pařezu mechanicky průměru přes 30 cm do 60 cm</t>
  </si>
  <si>
    <t>1996674728</t>
  </si>
  <si>
    <t>Odstranění pařezu mechanicky průměru přes 30 cm do 60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</si>
  <si>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12</t>
  </si>
  <si>
    <t>5904045040</t>
  </si>
  <si>
    <t>Odstranění pařezu mechanicky průměru přes 60 cm do 100 cm</t>
  </si>
  <si>
    <t>1331754445</t>
  </si>
  <si>
    <t>Odstranění pařezu mechanicky průměru přes 60 cm do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</si>
  <si>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13</t>
  </si>
  <si>
    <t>5904045050</t>
  </si>
  <si>
    <t>Odstranění pařezu mechanicky průměru přes 100 cm</t>
  </si>
  <si>
    <t>-58171919</t>
  </si>
  <si>
    <t>Odstranění pařezu mechanicky průměru přes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</si>
  <si>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PS02 - URS</t>
  </si>
  <si>
    <t xml:space="preserve">    1 - Zemní práce</t>
  </si>
  <si>
    <t>Zemní práce</t>
  </si>
  <si>
    <t>122412511</t>
  </si>
  <si>
    <t>Odkopávky a prokopávky nezapažené pro železnice v soudržné hornině třídy těžitelnosti II, skupiny 5 objem do 10 m3 ručně</t>
  </si>
  <si>
    <t>m3</t>
  </si>
  <si>
    <t>CS ÚRS 2021 01</t>
  </si>
  <si>
    <t>1262870248</t>
  </si>
  <si>
    <t>Odkopávky a prokopávky pro spodní stavbu železnic ručně zapažených i nezapažených objemu do 10 m3 v hornině třídy těžitelnosti II skupiny 5 soudržných</t>
  </si>
  <si>
    <t xml:space="preserve">Poznámka k souboru cen:_x000d_
1. Ceny lze použít i pro vykopávky: a) příkopů pro železnice a to i tehdy, jsou-li vykopávky těchto příkopů samostatným objektem, b) v zemnících na suchu, jestliže tyto vykopávky souvisejí územně s odkopávkami nebo prokopávkami pro spodní stavbu železnic, 2. V cenách jsou započteny i náklady na přehození výkopku na vzdálenost do 3 m nebo naložení na dopravní prostředek. </t>
  </si>
  <si>
    <t>153211006</t>
  </si>
  <si>
    <t>Zřízení stříkaného betonu tl do 300 mm skalních a poloskalních ploch</t>
  </si>
  <si>
    <t>m2</t>
  </si>
  <si>
    <t>1020956044</t>
  </si>
  <si>
    <t xml:space="preserve">Zřízení stříkaného betonu  skalních a poloskalních ploch průměrné tloušťky přes 250 do 300 mm</t>
  </si>
  <si>
    <t xml:space="preserve">Poznámka k souboru cen:_x000d_
1. V cenách jsou započteny ï náklady na použití stroje určeného ke strojnímu omítání. 2. V cenách nejsou započteny náklady na: a) betonovou směs; tyto náklady se oceňují ve specifikaci, b) popř. nutnou úpravu plochy před zhotovením nástřiku z betonu, c) ocelovou výztuž; tyto náklady se oceňují cenami souborů cen: - 153 27-11. Kotvičky pro výztuž stříkaného betonu. - 153 27-2 . Výztuž stříkaného betonu příčná a podélná, - 153 27-31. Výztuž stříkaného betonu ze svařovaných sítí, d) odklizení odpadu ze stříkaného betonu; tyto náklady se oceňují cenami pro odvoz zeminy. 3. Množství měrných jednotek se určuje v m2 rozvinuté lícní plochy stříkaného betonu. </t>
  </si>
  <si>
    <t>M</t>
  </si>
  <si>
    <t>58560190</t>
  </si>
  <si>
    <t>směs torkretovací betonová pro suché stříkání pevnost do 25MPa</t>
  </si>
  <si>
    <t>t</t>
  </si>
  <si>
    <t>-168954927</t>
  </si>
  <si>
    <t>směs tokretovací betonová pro suché stříkání pevnost do 25MPa</t>
  </si>
  <si>
    <t>153271122</t>
  </si>
  <si>
    <t>Kotvičky pro výztuž stříkaného betonu do malty hl do 0,4 m z oceli BSt 500 D do 16 mm</t>
  </si>
  <si>
    <t>-907485816</t>
  </si>
  <si>
    <t>Kotvičky pro výztuž stříkaného betonu z betonářské oceli BSt 500 do malty hloubky přes 200 do 400 mm, průměru přes 10 do 16 mm</t>
  </si>
  <si>
    <t xml:space="preserve">Poznámka k souboru cen:_x000d_
1. V cenách jsou započteny i náklady na: a) rozměření, vyvrtání otvoru a opotřebení vrtného materiálu, b) případné vyčištění otvoru (vyfoukáním otvoru), c) vyplnění otvorů maltou a osazení a dodání kotev. </t>
  </si>
  <si>
    <t>153273113</t>
  </si>
  <si>
    <t>Výztuž stříkaného betonu ze svařovaných sítí jednovrstvá D drátu 8 mm skalních a poloskalních ploch</t>
  </si>
  <si>
    <t>1863541605</t>
  </si>
  <si>
    <t xml:space="preserve">Výztuž stříkaného betonu ze svařovaných sítí  skalních a poloskalních ploch jednovrstvých, průměru drátu přes 6 do 8 mm</t>
  </si>
  <si>
    <t xml:space="preserve">Poznámka k souboru cen:_x000d_
1. V cenách jsou započteny i náklady na výztuž a její provázání. 2. V cenách nejsou započteny náklady na: a) kotvičky; tyto náklady se oceňují cenami souboru cen 153 27-11 . Kotvičky pro výztuž stříkaného betonu, b) příčnou a podélnou výztuž, tyto náklady se oceňují cenami souboru cen 153 27-2 Výztuž stříkaného betonu příčná a podélná. </t>
  </si>
  <si>
    <t>155211112</t>
  </si>
  <si>
    <t>Odstranění vegetace ze skalních ploch horolezeckou technikou včetně stažení k zemi</t>
  </si>
  <si>
    <t>-1440570748</t>
  </si>
  <si>
    <t>Očištění skalních ploch horolezeckou technikou odstranění vegetace včetně stažení k zemi, odklizení na hromady na vzdálenost do 50 m nebo na naložení na dopravní prostředek keřů a stromů do průměru 10 cm</t>
  </si>
  <si>
    <t xml:space="preserve">Poznámka k souboru cen:_x000d_
1. Množství měrných jednotek u ceny -1122 Očištění ručními nástroji se určuje v m3 materiálu odstraněného ze skalní stěny. 2. V cenách nejsou započteny náklady na dočasné ochranné sítě pro zajištění bezpečnosti horolezců a provozu na pozemních komunikacích a železnici; tyto náklady se oceňují cenami 944 51-1111, -1211 a -1811 Montáž, příplatek za každý den použití a demontáž ochranné sítě katalogu 800-3 Lešení. 3. Štěpkování se oceňuje cenou 111 25-1111 Drcení ořezaných větví strojně (štěpkování) části A02 katalogu 823-1 Plochy a úprava území. 4. Přesun odstraněné vegetace na vzdálenost větší než 50 m se oceňuje cenou 162 30-1501 Vodorovné přemístění smýcených křovin části A01 katalogu 800-1 Zemní práce. </t>
  </si>
  <si>
    <t>155211122</t>
  </si>
  <si>
    <t>Očištění skalních ploch ručními nástroji (motykami, páčidly) horolezeckou technikou</t>
  </si>
  <si>
    <t>-725585808</t>
  </si>
  <si>
    <t>Očištění skalních ploch horolezeckou technikou očištění ručními nástroji motykami, páčidly</t>
  </si>
  <si>
    <t>155211223</t>
  </si>
  <si>
    <t>Vyčištění trhlin a dutin ve skalní stěně š do 50 mm hl do 500 mm prováděné horolecky</t>
  </si>
  <si>
    <t>m</t>
  </si>
  <si>
    <t>4684097</t>
  </si>
  <si>
    <t>Vyčištění trhlin nebo dutin ve skalní stěně prováděné horolezeckou technikou při šířce dutin do 50 mm, hloubky přes 300 do 500 mm</t>
  </si>
  <si>
    <t xml:space="preserve">Poznámka k souboru cen:_x000d_
1. V cenách jsou započteny i náklady na vyčištění trhlin stlačeným vzduchem. 2. V cenách nejsou započteny náklady na: a) odstranění porostů, zvětralin a nečistot; tto náklady se oceňují cenami souboru cen 155 21-11 Očištění skalních ploch horolezeckou technikou, b) odstranění navětralých částí skalní stěny; tyto náklady se oceňují cenami souboru cen 155 21-13 Odtěžení nestabilních hornin horolezeckou technikou, c) dočasné ochranné sítě pro zajištění bezpečnosti horolezců a provozu na pozemních komunikacích a železnici; tyto náklady se oceňují cenami 944 51-1111, -1211 a -1811 Montáž, příplatek za každý den použití a demontáž ochranné sítě katalogu 800-3 Lešení. 3. Množství měrných jednotek se určuje v m délky, popř. v m3 objemu vyčištěné dutiny. </t>
  </si>
  <si>
    <t>155211241</t>
  </si>
  <si>
    <t>Vyčištění trhlin a dutin ve skalní stěně š do 200 mm hl do 1000 mm prováděné horolecky</t>
  </si>
  <si>
    <t>-482175546</t>
  </si>
  <si>
    <t>Vyčištění trhlin nebo dutin ve skalní stěně prováděné horolezeckou technikou při šířce dutin do 200 mm, hloubky do 1000 mm</t>
  </si>
  <si>
    <t>155211251</t>
  </si>
  <si>
    <t>Vyčištění trhlin a dutin ve skalní stěně š do 400 mm hl do 1000 mm prováděné horolecky</t>
  </si>
  <si>
    <t>23043794</t>
  </si>
  <si>
    <t>Vyčištění trhlin nebo dutin ve skalní stěně prováděné horolezeckou technikou při šířce dutin do 400 mm, hloubky do 1000 mm</t>
  </si>
  <si>
    <t>155211311</t>
  </si>
  <si>
    <t>Odtěžení nestabilních hornin ze skalních stěn horolezeckou technikou sbíječkou</t>
  </si>
  <si>
    <t>-1386654640</t>
  </si>
  <si>
    <t>Odtěžení nestabilních hornin ze skalních stěn horolezeckou technikou s přehozením na vzdálenost do 3 m nebo s naložením na dopravní prostředek s použitím pneumatického nářadí</t>
  </si>
  <si>
    <t xml:space="preserve">Poznámka k souboru cen:_x000d_
1. V cenách nejsou započteny náklady na dočasné ochranné sítě pro zajištění bezpečnosti horolezců a provozu na pozemních komunikacích a železnici; tyto náklady se oceňují cenami 944 51-1111, -1211 a -1811 Montáž, příplatek za každý den použití a demontáž ochranné sítě katalogu 800-3 Lešení. 2. V ceně -1313 Odtěžení hornin hydraulickými klíny jsou započteny i náklady na provedení vrtů. 3. Odvoz odtěžených hornin se oceňuje cenami souboru cen 162 .1-11 Vodorovné přemístění výkopku nebo sypaniny po suchu části A01 katalogu 800-1 Zemní práce. </t>
  </si>
  <si>
    <t>155211313</t>
  </si>
  <si>
    <t>Odtěžení nestabilních hornin ze skalních stěn horolezeckou technikou hydraulickými klíny</t>
  </si>
  <si>
    <t>465120313</t>
  </si>
  <si>
    <t>Odtěžení nestabilních hornin ze skalních stěn horolezeckou technikou s přehozením na vzdálenost do 3 m nebo s naložením na dopravní prostředek hydraulickými klíny</t>
  </si>
  <si>
    <t>155211411</t>
  </si>
  <si>
    <t>Doplnění skalní stěny kamenem do aktivované cementové malty prováděné horolezecky</t>
  </si>
  <si>
    <t>-1313918834</t>
  </si>
  <si>
    <t>Doplnění skalní stěny kamenem prováděné horolezeckou technikou do aktivované cementové malty</t>
  </si>
  <si>
    <t xml:space="preserve">Poznámka k souboru cen:_x000d_
1. Ceny jsou určeny pro doplnění kamenem stejného druhu jako doplňovaná skála, aby byl co nejméně rušen její přirozený vzhled. 2. Ceny nelze použít pro: a) sanování trhlin; tyto stavební práce se oceňují cenami souboru cen 155 21-15. Sanace trhlin a dutin skalní stěny, b) doplnění chybějících kamenů nebo výměnu ojedinělých kamenů objemu jednotlivě větších než 0,1 m3. 3. Množství jednotek v m3 objemu doplňovaného kamene včetně malty pro rozpočet určuje projekt. 4. V cenách nejsou započteny náklady dočasné ochranné sítě pro zajištění bezpečnosti horolezců a provozu na pozemních komunikacích a železnici; tyto náklady se oceňují cenami 944 51-1111, -1211 a -1811 Montáž, příplatek za každý den použití a demontáž ochranné sítě katalogu 800-3 Lešení. </t>
  </si>
  <si>
    <t>155211522</t>
  </si>
  <si>
    <t>Sanace trhlin skalních stěn hloubkovým spárováním š do 50 mm hl do 300 mm prováděné horolezecky</t>
  </si>
  <si>
    <t>1850257822</t>
  </si>
  <si>
    <t>Sanace trhlin a dutin skalní stěny prováděná horolezeckou technikou aktivovanou cementovou maltou nebo suspensí hloubkovým spárováním šířka dutin přes 30 do 50 mm, hloubka přes 150 do 300 mm</t>
  </si>
  <si>
    <t xml:space="preserve">Poznámka k souboru cen:_x000d_
1. Cena -1531 je určena pro zazdění nebo doplnění stěn kamenem stejného druhu dle projektu. 2. V cenách nejsou započteny náklady na: a) vyčištění dutin; toto vyčištění se oceňuje cenami 155 21-12 Vyčištění trhlin nebo dutin ve skalní stěně, b) dočasné ochranné sítě pro zajištění bezpečnosti horolezců a provozu na pozemních komunikacích a železnici; tyto náklady se oceňují cenami 944 51-1111, -1211 a -1811 Montáž, příplatek za každý den použití a demontáž ochranné sítě katalogu 800-3 Lešení. 3. V cenách -1531 a -1532 nejsou započteny náklady na dodání kamene. Je-li nutno kámen nakupovat, oceňuje se jeho dodání ve specifikaci, ztratné lze dohodnout ve výši 1 %. 4. V ceně -1532 nejsou započteny náklady na případné zainjektování zřízené rovnaniny; tyto práce se oceňují cenami souboru cen 281 60-11 Injektování. 5. Množství měrných jednotek se určuje v m délky, popř. v m3 objemu vyplňované dutiny dle popisu cen. </t>
  </si>
  <si>
    <t>155211523</t>
  </si>
  <si>
    <t>Sanace trhlin skalních stěn hloubkovým spárováním š do 50 mm hl do 500 mm prováděné horolezecky</t>
  </si>
  <si>
    <t>1643560195</t>
  </si>
  <si>
    <t>Sanace trhlin a dutin skalní stěny prováděná horolezeckou technikou aktivovanou cementovou maltou nebo suspensí hloubkovým spárováním šířka dutin přes 30 do 50 mm, hloubka přes 300 do 500 mm</t>
  </si>
  <si>
    <t>16</t>
  </si>
  <si>
    <t>155211531</t>
  </si>
  <si>
    <t>Sanace dutin skalních stěn D nad 50 mm do 1 m zazděním kamenem do aktivované malty horolezecky</t>
  </si>
  <si>
    <t>-1861734600</t>
  </si>
  <si>
    <t>Sanace trhlin a dutin skalní stěny prováděná horolezeckou technikou aktivovanou cementovou maltou nebo suspensí zazděním dutin průměru přes 50 mm do 1 m kamenem do aktivované cementové malty</t>
  </si>
  <si>
    <t>17</t>
  </si>
  <si>
    <t>155211532</t>
  </si>
  <si>
    <t>Sanace dutin skalních stěn D nad 50 mm do 1 m zazděním rovnaninou z přírodního kamene horolezecky</t>
  </si>
  <si>
    <t>332903746</t>
  </si>
  <si>
    <t>Sanace trhlin a dutin skalní stěny prováděná horolezeckou technikou aktivovanou cementovou maltou nebo suspensí zazděním dutin průměru přes 50 mm do 1 m rovnaninou z přírodního kamene</t>
  </si>
  <si>
    <t>18</t>
  </si>
  <si>
    <t>155212116</t>
  </si>
  <si>
    <t>Vrty do skalních stěn vrtacími kladivy D 56 mm hor. tř. V a VI prováděné horolezeckou technikou</t>
  </si>
  <si>
    <t>1037657115</t>
  </si>
  <si>
    <t>Vrty do skalních stěn prováděné horolezeckou technikou hloubky do 5 m přenosnými vrtacími kladivy průměru do 56 mm, v hornině tř. V a VI</t>
  </si>
  <si>
    <t xml:space="preserve">Poznámka k souboru cen:_x000d_
1. Vrty větších průměrů a hloubek se oceňují individuálně. 2. Zatřídění hornim podle vrtatelnosti je uvedeno v příloze č. 2 Všeobecných podmínek tohoto katalogu. </t>
  </si>
  <si>
    <t>19</t>
  </si>
  <si>
    <t>155212316</t>
  </si>
  <si>
    <t>Vrty do skalních stěn průběžným sacím vrtáním D 56 mm hor. tř. V a VI horolezecky</t>
  </si>
  <si>
    <t>805195280</t>
  </si>
  <si>
    <t>Vrty do skalních stěn prováděné horolezeckou technikou hloubky do 5 m průběžným sacím vrtáním průměru do 56 mm, v hornině tř. V a VI</t>
  </si>
  <si>
    <t>20</t>
  </si>
  <si>
    <t>155212356</t>
  </si>
  <si>
    <t>Vrty do skalních stěn průběžným sacím vrtáním D 156 mm přes 45° hor. tř. V a VI horolezecky</t>
  </si>
  <si>
    <t>958972326</t>
  </si>
  <si>
    <t>Vrty do skalních stěn prováděné horolezeckou technikou hloubky do 5 m průběžným sacím vrtáním průměru přes 93 do 156 mm úklonu přes 45°, v hornině tř. V a VI</t>
  </si>
  <si>
    <t>155213112</t>
  </si>
  <si>
    <t>Trn z oceli pro sítě bez oka D 26 mm l 3 m zainjektovaný cementovou maltou prováděný horolezecky</t>
  </si>
  <si>
    <t>-818574013</t>
  </si>
  <si>
    <t>Trny z oceli prováděné horolezeckou technikou bez oka z celozávitové oceli pro uchycení sítí zainjektované cementovou maltou délky do 3 m, průměru přes 20 do 26 mm</t>
  </si>
  <si>
    <t xml:space="preserve">Poznámka k souboru cen:_x000d_
1. V cenách jsou započteny i náklady na dodávku trnů a injektážní malty nebo lepicích ampulí. 2. V cenách -3111 až -3213 Trny bez oka jsou započteny i náklady na dodávku podložek a matic. 3. V cenách nejsou započteny náklady na: a) vrty pro trny; tyto se oceňují cenami souboru cen 155 21-2 Vrty do skalních stěn prováděné horolezeckou technikou, b) provedení antikorozní úpravy; tyto náklady se oceňují cenami katalogu 800-789 Povrchové úpravy ocelových konstrukcí a technologických zařízení. </t>
  </si>
  <si>
    <t>22</t>
  </si>
  <si>
    <t>155213113</t>
  </si>
  <si>
    <t>Trn z oceli pro sítě bez oka D 32 mm l 3 m zainjektovaný cementovou maltou prováděný horolezecky</t>
  </si>
  <si>
    <t>1366713477</t>
  </si>
  <si>
    <t>Trny z oceli prováděné horolezeckou technikou bez oka z celozávitové oceli pro uchycení sítí zainjektované cementovou maltou délky do 3 m, průměru přes 26 do 32 mm</t>
  </si>
  <si>
    <t>23</t>
  </si>
  <si>
    <t>155213122</t>
  </si>
  <si>
    <t>Trn z oceli pro sítě bez oka D 26 mm l 5 m zainjektovaný cementovou maltou prováděný horolezecky</t>
  </si>
  <si>
    <t>-1054239627</t>
  </si>
  <si>
    <t>Trny z oceli prováděné horolezeckou technikou bez oka z celozávitové oceli pro uchycení sítí zainjektované cementovou maltou délky přes 3 do 5 m, průměru přes 20 do 26 mm</t>
  </si>
  <si>
    <t>24</t>
  </si>
  <si>
    <t>155213123</t>
  </si>
  <si>
    <t>Trn z oceli pro sítě bez oka D 32 mm l 5 m zainjektovaný cementovou maltou prováděný horolezecky</t>
  </si>
  <si>
    <t>-1651231573</t>
  </si>
  <si>
    <t>Trny z oceli prováděné horolezeckou technikou bez oka z celozávitové oceli pro uchycení sítí zainjektované cementovou maltou délky přes 3 do 5 m, průměru přes 26 do 32 mm</t>
  </si>
  <si>
    <t>25</t>
  </si>
  <si>
    <t>155213212</t>
  </si>
  <si>
    <t>Trn z oceli pro sítě bez oka D 26 mm l 1,5 m upnutý lepicími ampulemi prováděný horolezecky</t>
  </si>
  <si>
    <t>-1350038609</t>
  </si>
  <si>
    <t>Trny z oceli prováděné horolezeckou technikou bez oka z celozávitové oceli pro uchycení sítí upnuté lepicími ampulemi délky do 1,5 m, průměru přes 20 do 26 mm</t>
  </si>
  <si>
    <t>26</t>
  </si>
  <si>
    <t>155213213</t>
  </si>
  <si>
    <t>Trn z oceli pro sítě bez oka D 32 mm l 1,5 m upnutý lepicími ampulemi prováděný horolezecky</t>
  </si>
  <si>
    <t>431088477</t>
  </si>
  <si>
    <t>Trny z oceli prováděné horolezeckou technikou bez oka z celozávitové oceli pro uchycení sítí upnuté lepicími ampulemi délky do 1,5 m, průměru přes 26 do 32 mm</t>
  </si>
  <si>
    <t>27</t>
  </si>
  <si>
    <t>155213311</t>
  </si>
  <si>
    <t>Trn z oceli pro ploty s okem D 20 mm l 3 m zainjektovaný cementovou maltou prováděný horolezecky</t>
  </si>
  <si>
    <t>289318492</t>
  </si>
  <si>
    <t>Trny z oceli prováděné horolezeckou technikou s okem z betonářské oceli pro uchycení lana při montáži sítí a sloupků záchytného plotu zainjektované cementovou maltou délky do 3 m, průměru přes 16 do 20 mm</t>
  </si>
  <si>
    <t>28</t>
  </si>
  <si>
    <t>155213321</t>
  </si>
  <si>
    <t>Trn z oceli pro ploty s okem D 20 mm l 5 m zainjektovaný cementovou maltou prováděný horolezecky</t>
  </si>
  <si>
    <t>-1371146715</t>
  </si>
  <si>
    <t>Trny z oceli prováděné horolezeckou technikou s okem z betonářské oceli pro uchycení lana při montáži sítí a sloupků záchytného plotu zainjektované cementovou maltou délky přes 3 do 5 m, průměru přes 16 do 20 mm</t>
  </si>
  <si>
    <t>29</t>
  </si>
  <si>
    <t>155213322</t>
  </si>
  <si>
    <t>Trn z oceli pro ploty s okem D 26 mm l 5 m zainjektovaný cementovou maltou prováděný horolezecky</t>
  </si>
  <si>
    <t>2014148630</t>
  </si>
  <si>
    <t>Trny z oceli prováděné horolezeckou technikou s okem z betonářské oceli pro uchycení lana při montáži sítí a sloupků záchytného plotu zainjektované cementovou maltou délky přes 3 do 5 m, průměru přes 20 do 26 mm</t>
  </si>
  <si>
    <t>30</t>
  </si>
  <si>
    <t>155213411</t>
  </si>
  <si>
    <t>Trn z oceli pro ploty s okem D 20 mm l 1,5 m upnutý lepicími ampulemi prováděný horolezecky</t>
  </si>
  <si>
    <t>1527793071</t>
  </si>
  <si>
    <t>Trny z oceli prováděné horolezeckou technikou s okem z betonářské oceli pro uchycení lana při montáži sítí a sloupků záchytného plotu upnuté lepicími ampulemi délky do 1,5 m, průměru přes 16 do 20 mm</t>
  </si>
  <si>
    <t>31</t>
  </si>
  <si>
    <t>155213412</t>
  </si>
  <si>
    <t>Trn z oceli pro ploty s okem D 26 mm l 1,5 m upnutý lepicími ampulemi prováděný horolezecky</t>
  </si>
  <si>
    <t>-109181620</t>
  </si>
  <si>
    <t>Trny z oceli prováděné horolezeckou technikou s okem z betonářské oceli pro uchycení lana při montáži sítí a sloupků záchytného plotu upnuté lepicími ampulemi délky do 1,5 m, průměru přes 20 do 26 mm</t>
  </si>
  <si>
    <t>32</t>
  </si>
  <si>
    <t>155213312</t>
  </si>
  <si>
    <t>Trn z oceli pro ploty s okem D 26 mm l 3 m zainjektovaný cementovou maltou prováděný horolezecky</t>
  </si>
  <si>
    <t>-1371573260</t>
  </si>
  <si>
    <t>Trny z oceli prováděné horolezeckou technikou s okem z betonářské oceli pro uchycení lana při montáži sítí a sloupků záchytného plotu zainjektované cementovou maltou délky do 3 m, průměru přes 20 do 26 mm</t>
  </si>
  <si>
    <t>33</t>
  </si>
  <si>
    <t>155213313</t>
  </si>
  <si>
    <t>Trn z oceli pro ploty s okem D 32 mm l 3 m zainjektovaný cementovou maltou prováděný horolezecky</t>
  </si>
  <si>
    <t>-224732570</t>
  </si>
  <si>
    <t>Trny z oceli prováděné horolezeckou technikou s okem z betonářské oceli pro uchycení lana při montáži sítí a sloupků záchytného plotu zainjektované cementovou maltou délky do 3 m, průměru přes 26 do 32 mm</t>
  </si>
  <si>
    <t>34</t>
  </si>
  <si>
    <t>155213323</t>
  </si>
  <si>
    <t>Trn z oceli pro ploty s okem D 32 mm l 5 m zainjektovaný cementovou maltou prováděný horolezecky</t>
  </si>
  <si>
    <t>-2077580824</t>
  </si>
  <si>
    <t>Trny z oceli prováděné horolezeckou technikou s okem z betonářské oceli pro uchycení lana při montáži sítí a sloupků záchytného plotu zainjektované cementovou maltou délky přes 3 do 5 m, průměru přes 26 do 32 mm</t>
  </si>
  <si>
    <t>35</t>
  </si>
  <si>
    <t>155213413</t>
  </si>
  <si>
    <t>Trn z oceli pro ploty s okem D 32 mm l 1,5 m upnutý lepicími ampulemi prováděný horolezecky</t>
  </si>
  <si>
    <t>565219557</t>
  </si>
  <si>
    <t>Trny z oceli prováděné horolezeckou technikou s okem z betonářské oceli pro uchycení lana při montáži sítí a sloupků záchytného plotu upnuté lepicími ampulemi délky do 1,5 m, průměru přes 26 do 32 mm</t>
  </si>
  <si>
    <t>36</t>
  </si>
  <si>
    <t>155213614</t>
  </si>
  <si>
    <t>Trn z injekčních zavrtávacích tyčí D 32 mm l 5 m včetně vrtu D 51 mm prováděný horolezecky</t>
  </si>
  <si>
    <t>-237082632</t>
  </si>
  <si>
    <t>Trny z injekčních zavrtávacích tyčí prováděné horolezeckou technikou zainjektované cementovou maltou průměru 32 mm včetně vrtů přenosnými vrtacími kladivy na ztracenou korunku průměru 51 mm, délky přes 4 do 5 m</t>
  </si>
  <si>
    <t xml:space="preserve">Poznámka k souboru cen:_x000d_
1. V cenách jsou započteny i náklady na provedení vrtu kotevní tyčí se ztracenou korunkou, injektáž cementouvou maltou včetně dodávky injektážní hmoty, korunky, kotevních tyčí, spojníků, podložek a matic. </t>
  </si>
  <si>
    <t>37</t>
  </si>
  <si>
    <t>155213615</t>
  </si>
  <si>
    <t>Trn z injekčních zavrtávacích tyčí D 32 mm l 6 m včetně vrtu D 51 mm prováděný horolezecky</t>
  </si>
  <si>
    <t>-2108969732</t>
  </si>
  <si>
    <t>Trny z injekčních zavrtávacích tyčí prováděné horolezeckou technikou zainjektované cementovou maltou průměru 32 mm včetně vrtů přenosnými vrtacími kladivy na ztracenou korunku průměru 51 mm, délky přes 5 do 6 m</t>
  </si>
  <si>
    <t>38</t>
  </si>
  <si>
    <t>155213624</t>
  </si>
  <si>
    <t>Trn z injekčních zavrtávacích tyčí D 32 mm l 5 m včetně vrtu D 76 mm prováděný horolezecky</t>
  </si>
  <si>
    <t>-1862256135</t>
  </si>
  <si>
    <t>Trny z injekčních zavrtávacích tyčí prováděné horolezeckou technikou zainjektované cementovou maltou průměru 32 mm včetně vrtů přenosnými vrtacími kladivy na ztracenou korunku průměru 76 mm, délky přes 4 do 5 m</t>
  </si>
  <si>
    <t>39</t>
  </si>
  <si>
    <t>155213625</t>
  </si>
  <si>
    <t>Trn z injekčních zavrtávacích tyčí D 32 mm l 6 m včetně vrtu D 76 mm prováděný horolezecky</t>
  </si>
  <si>
    <t>930569627</t>
  </si>
  <si>
    <t>Trny z injekčních zavrtávacích tyčí prováděné horolezeckou technikou zainjektované cementovou maltou průměru 32 mm včetně vrtů přenosnými vrtacími kladivy na ztracenou korunku průměru 76 mm, délky přes 5 do 6 m</t>
  </si>
  <si>
    <t>40</t>
  </si>
  <si>
    <t>155214111</t>
  </si>
  <si>
    <t>Montáž ocelové sítě na skalní stěnu prováděná horolezeckou technikou</t>
  </si>
  <si>
    <t>311323214</t>
  </si>
  <si>
    <t>Síťování skalních stěn prováděné horolezeckou technikou montáž pásů ocelové sítě</t>
  </si>
  <si>
    <t xml:space="preserve">Poznámka k souboru cen:_x000d_
1. V cenách -4111 a -4112 Montáž pásů sítě a geomříže jsou započteny i náklady na rozvinutí a vytažení pásů na skalní stěnu, jejich spojení předepsaným spojovacím materiálem včetně jeho dodávky a přitažení podložek a matic na ocelové trny. 2. V cenách -4211 a -4212 jsou započteny i náklady na manipulaci s lanem, montáž a dodávku spojovacího materiálu (svorky). 3. V cenách nejsou započteny náklady na: a) dodání sítě nebo lana; tyto náklady se oceňují ve specifikaci. Ztratné lze stanovit ve výši 20 %, b) vrty; tyto náklady se oceňují cenami souboru cen 155 21-2 Vrty do skalních stěn prováděné horolezeckou technikou, c) trny; tyto náklady se oceňují cenami souboru cen 155 21-3 Trny z oceli nebo 155 21-36 Trny z injekčních zavrtávacích tyčí prováděné horolezeckou technikou, d) dočasné ochranné sítě pro zajištění bezpečnosti horolezců a provozu na pozemních komunikacích a železnici; tyto náklady se oceňují cenami souborů cen 944 51-1111, -1211 a -1811 Montáž, příplatek za každý den použití a demontáž ochranné sítě katalogu 800-3 Lešení. </t>
  </si>
  <si>
    <t>41</t>
  </si>
  <si>
    <t>31319100</t>
  </si>
  <si>
    <t>síť na skálu s oky 80x100mm s vpleteným lanem po 300mm 2,15x50m</t>
  </si>
  <si>
    <t>1174619275</t>
  </si>
  <si>
    <t>VV</t>
  </si>
  <si>
    <t>300*1,2 'Přepočtené koeficientem množství</t>
  </si>
  <si>
    <t>42</t>
  </si>
  <si>
    <t>31319101</t>
  </si>
  <si>
    <t>síť na skálu s oky 80x100mm s vpleteným lanem po 300mm 3,05x25m</t>
  </si>
  <si>
    <t>-587493405</t>
  </si>
  <si>
    <t>43</t>
  </si>
  <si>
    <t>31319102</t>
  </si>
  <si>
    <t>síť na skálu s oky 80x100mm s vpleteným lanem po 300mm 3,05x50m</t>
  </si>
  <si>
    <t>871352297</t>
  </si>
  <si>
    <t>44</t>
  </si>
  <si>
    <t>31319104</t>
  </si>
  <si>
    <t>síť na skálu s oky 80x100mm s vpleteným lanem po 500mm 2,2x25m</t>
  </si>
  <si>
    <t>1750879968</t>
  </si>
  <si>
    <t>316,666666666667*1,2 'Přepočtené koeficientem množství</t>
  </si>
  <si>
    <t>45</t>
  </si>
  <si>
    <t>31319115</t>
  </si>
  <si>
    <t>síť na skálu s oky 60x80mm povrch galfan s poplastováním 50x3m</t>
  </si>
  <si>
    <t>522219066</t>
  </si>
  <si>
    <t>46</t>
  </si>
  <si>
    <t>31319105</t>
  </si>
  <si>
    <t>síť na skálu s oky 80x100mm s vpleteným lanem po 500mm 2,9x25m</t>
  </si>
  <si>
    <t>1478036089</t>
  </si>
  <si>
    <t>47</t>
  </si>
  <si>
    <t>31319111</t>
  </si>
  <si>
    <t>síť na skálu s oky 80x100mm drát D 2,7mm povrch galfan 50x2m</t>
  </si>
  <si>
    <t>1407470103</t>
  </si>
  <si>
    <t>48</t>
  </si>
  <si>
    <t>31319125</t>
  </si>
  <si>
    <t>síť na skálu s oky 80x100mm drát D 2,78mm s protierozním geosyntetikem 25x2m</t>
  </si>
  <si>
    <t>-1329562741</t>
  </si>
  <si>
    <t>49</t>
  </si>
  <si>
    <t>31319126</t>
  </si>
  <si>
    <t>síť na skálu s oky 80x100mm drát D 2,4mm s poplastováním 50x2m</t>
  </si>
  <si>
    <t>1406458086</t>
  </si>
  <si>
    <t>50</t>
  </si>
  <si>
    <t>155214112</t>
  </si>
  <si>
    <t>Montáž geomříže na skalní stěnu prováděná horolezeckou technikou</t>
  </si>
  <si>
    <t>-430168976</t>
  </si>
  <si>
    <t>Síťování skalních stěn prováděné horolezeckou technikou montáž pásů geomříže</t>
  </si>
  <si>
    <t>51</t>
  </si>
  <si>
    <t>69321026</t>
  </si>
  <si>
    <t>geomříž jednoosá HDPE s tahovou pevností 170kN/m</t>
  </si>
  <si>
    <t>-107700465</t>
  </si>
  <si>
    <t>333,333333333333*1,2 'Přepočtené koeficientem množství</t>
  </si>
  <si>
    <t>52</t>
  </si>
  <si>
    <t>69321025</t>
  </si>
  <si>
    <t>geomříž jednoosá HDPE s tahovou pevností 130kN/m</t>
  </si>
  <si>
    <t>592473555</t>
  </si>
  <si>
    <t>53</t>
  </si>
  <si>
    <t>155214211</t>
  </si>
  <si>
    <t>Montáž ocelového lana D do 10 mm pro uchycení sítí prováděná horolezeckou technikou</t>
  </si>
  <si>
    <t>702595293</t>
  </si>
  <si>
    <t>Síťování skalních stěn prováděné horolezeckou technikou montáž ocelového lana pro uchycení sítě průměru do 10 mm</t>
  </si>
  <si>
    <t>54</t>
  </si>
  <si>
    <t>31452112</t>
  </si>
  <si>
    <t>lano ocelové šestipramenné Pz+PVC 6x19 drátů D 10,0/12,0mm</t>
  </si>
  <si>
    <t>-2086687354</t>
  </si>
  <si>
    <t>833,333333333333*1,2 'Přepočtené koeficientem množství</t>
  </si>
  <si>
    <t>55</t>
  </si>
  <si>
    <t>31452111</t>
  </si>
  <si>
    <t>lano ocelové šestipramenné Pz+PVC 6x19 drátů D 8,0/10,0mm</t>
  </si>
  <si>
    <t>956560506</t>
  </si>
  <si>
    <t>56</t>
  </si>
  <si>
    <t>155214212</t>
  </si>
  <si>
    <t>Montáž ocelového lana D přes 10 mm pro uchycení sítí prováděná horolezeckou technikou</t>
  </si>
  <si>
    <t>-516198705</t>
  </si>
  <si>
    <t>Síťování skalních stěn prováděné horolezeckou technikou montáž ocelového lana pro uchycení sítě průměru přes 10 mm</t>
  </si>
  <si>
    <t>57</t>
  </si>
  <si>
    <t>31452114</t>
  </si>
  <si>
    <t>lano ocelové šestipramenné Pz+PVC 6x19 drátů D 14,0/16,0mm</t>
  </si>
  <si>
    <t>1532206112</t>
  </si>
  <si>
    <t>58</t>
  </si>
  <si>
    <t>31452113</t>
  </si>
  <si>
    <t>lano ocelové šestipramenné Pz+PVC 6x19 drátů D 12,5/14,5mm</t>
  </si>
  <si>
    <t>565631899</t>
  </si>
  <si>
    <t>59</t>
  </si>
  <si>
    <t>155214322</t>
  </si>
  <si>
    <t>Sloupky pro záchytný plot lehký z betonářské výztuže D přes 32 mm l přes 3 m do vrtů horolezecky</t>
  </si>
  <si>
    <t>293833866</t>
  </si>
  <si>
    <t>Záchytný plot prováděný horolezeckou technikou sloupky osazené do vrtů včetně vystředění a zalití cementovou injekční směsí pro plot lehký betonářská výztuž délky přes 3 m, průměru přes 32 mm</t>
  </si>
  <si>
    <t xml:space="preserve">Poznámka k souboru cen:_x000d_
1. V cenách -4311 až -4422 Sloupky pro plot prováděný horolezeckou technikou jsou započteny i náklady dodání sloupků. 2. V ceně -4511 Ukotvení sloupků jsou započteny i náklady na dodávku lana a spojovacího materiálu. 3. V ceně -4521 Montáž pletiva na sloupky jsou započteny i náklady na přivázání pletiva ke sloupkům vázacím drátem včetně jeho dodávky. 4. V ceně -4525 Montáž ztužujících lan jsou započteny i náklady na manipulaci s lanem, montáž a dodávku spojovacího materiálu. 5. V cenách -4311 až -4422 Sloupky pro plot nejsou započteny náklady na: a) vrty pro založení sloupku; tyto náklady se oceňují cenami souboru cen 155 21-2 Vrty do skalních stěn prováděné horolezeckou technikou. b) antikorozní nátěr sloupku; tyto náklady se oceňují cenami katalogu 800-789 Povrchové úpravy ocelových konstrukcí a technologických zařízení, 6. V ceně -4511 Ukotvení sloupku lany nejsou započteny náklady na: a) vrty pro trny; tyto náklady se oceňují cenami souboru cen 155 21-2 Vrty do skalních stěn prováděné horolezeckou technikou. b) trny pro uchycení kotvení sloupků, které se oceňují cenami souboru cen 155 21-3 Trny z oceli nebo 155 27-36 Trny z injekčních zavrtávacích tyčí prováděné horolezeckou technikou, 7. V ceně -4521 Montáž pletiva na sloupky nejsou započteny náklady na dodávku pletiva, které se oceňují ve specifikaci. 8. V ceně -4525 Montáž ztužujících lan k pletivu nejsou započteny náklady na dodávku lan, které se oceňují ve specifikaci. </t>
  </si>
  <si>
    <t>60</t>
  </si>
  <si>
    <t>155214311</t>
  </si>
  <si>
    <t>Sloupky pro záchytný plot lehký z betonářské výztuže D do 32 mm l do 3 m do vrtů horolezecky</t>
  </si>
  <si>
    <t>601167855</t>
  </si>
  <si>
    <t>Záchytný plot prováděný horolezeckou technikou sloupky osazené do vrtů včetně vystředění a zalití cementovou injekční směsí pro plot lehký betonářská výztuž délky do 3 m, průměru do 32 mm</t>
  </si>
  <si>
    <t>61</t>
  </si>
  <si>
    <t>155214312</t>
  </si>
  <si>
    <t>Sloupky pro záchytný plot lehký z betonářské výztuže D přes 32 mm l do 3 m do vrtů horolezecky</t>
  </si>
  <si>
    <t>1216819169</t>
  </si>
  <si>
    <t>Záchytný plot prováděný horolezeckou technikou sloupky osazené do vrtů včetně vystředění a zalití cementovou injekční směsí pro plot lehký betonářská výztuž délky do 3 m, průměru přes 32 mm</t>
  </si>
  <si>
    <t>62</t>
  </si>
  <si>
    <t>155214321</t>
  </si>
  <si>
    <t>Sloupky pro záchytný plot lehký z betonářské výztuže D do 32 mm l přes 3 m do vrtů horolezecky</t>
  </si>
  <si>
    <t>-1305978267</t>
  </si>
  <si>
    <t>Záchytný plot prováděný horolezeckou technikou sloupky osazené do vrtů včetně vystředění a zalití cementovou injekční směsí pro plot lehký betonářská výztuž délky přes 3 m, průměru do 32 mm</t>
  </si>
  <si>
    <t>63</t>
  </si>
  <si>
    <t>155214421</t>
  </si>
  <si>
    <t>Sloupky pro záchytný plot těžký z ocelové trubky D do 89/10 mm l přes 3 m do vrtů horolezecky</t>
  </si>
  <si>
    <t>-219606953</t>
  </si>
  <si>
    <t>Záchytný plot prováděný horolezeckou technikou sloupky osazené do vrtů včetně vystředění a zalití cementovou injekční směsí pro plot těžký ocelová trubka délky přes 3 m, průměru do 89/10 mm</t>
  </si>
  <si>
    <t>64</t>
  </si>
  <si>
    <t>155214411</t>
  </si>
  <si>
    <t>Sloupky pro záchytný plot těžký z ocelové trubky D do 89/10 mm l do 3 m do vrtů horolezecky</t>
  </si>
  <si>
    <t>1797327918</t>
  </si>
  <si>
    <t>Záchytný plot prováděný horolezeckou technikou sloupky osazené do vrtů včetně vystředění a zalití cementovou injekční směsí pro plot těžký ocelová trubka délky do 3 m, průměru do 89/10 mm</t>
  </si>
  <si>
    <t>65</t>
  </si>
  <si>
    <t>155214412</t>
  </si>
  <si>
    <t>Sloupky pro záchytný plot těžký z ocelové trubky D přes 89/10 mm l do 3 m do vrtů horolezecky</t>
  </si>
  <si>
    <t>-755036229</t>
  </si>
  <si>
    <t>Záchytný plot prováděný horolezeckou technikou sloupky osazené do vrtů včetně vystředění a zalití cementovou injekční směsí pro plot těžký ocelová trubka délky do 3 m, průměru přes 89/10 mm</t>
  </si>
  <si>
    <t>66</t>
  </si>
  <si>
    <t>155214422</t>
  </si>
  <si>
    <t>Sloupky pro záchytný plot těžký z ocelové trubky D přes 89/10 mm l přes 3 m do vrtů horolezecky</t>
  </si>
  <si>
    <t>1805828026</t>
  </si>
  <si>
    <t>Záchytný plot prováděný horolezeckou technikou sloupky osazené do vrtů včetně vystředění a zalití cementovou injekční směsí pro plot těžký ocelová trubka délky přes 3 m, průměru přes 89/10 mm</t>
  </si>
  <si>
    <t>67</t>
  </si>
  <si>
    <t>155214511</t>
  </si>
  <si>
    <t>Ukotvení sloupku záchytného plotu lany prováděné horolezeckou technikou</t>
  </si>
  <si>
    <t>-410887568</t>
  </si>
  <si>
    <t>Záchytný plot prováděný horolezeckou technikou ukotvení sloupků lany</t>
  </si>
  <si>
    <t>68</t>
  </si>
  <si>
    <t>155214521</t>
  </si>
  <si>
    <t>Montáž pletiva na sloupky záchytného plotu prováděná horolezeckou technikou</t>
  </si>
  <si>
    <t>-892851527</t>
  </si>
  <si>
    <t>Záchytný plot prováděný horolezeckou technikou montáž pletiva na sloupky</t>
  </si>
  <si>
    <t>69</t>
  </si>
  <si>
    <t>31319117</t>
  </si>
  <si>
    <t>síť na skálu s oky 80x100mm povrch galfan s poplastováním 50x2m</t>
  </si>
  <si>
    <t>-182463937</t>
  </si>
  <si>
    <t>1000*1,2 'Přepočtené koeficientem množství</t>
  </si>
  <si>
    <t>70</t>
  </si>
  <si>
    <t>155215111</t>
  </si>
  <si>
    <t>Montáž dynamické bariéry I. skupiny (odolnost do 1 000 kJ) prováděná horolezeckou technikou</t>
  </si>
  <si>
    <t>-206457732</t>
  </si>
  <si>
    <t>Montáž dynamické bariéry prováděná horolezeckou technikou I. skupiny (odolnost do 1 000 kJ)</t>
  </si>
  <si>
    <t xml:space="preserve">Poznámka k souboru cen:_x000d_
1. V cenách jsou započteny i náklady na: a) osazení ocelových základových patek a sloupků, b) instalace pletiva a ocelových lan dynamické bariéry a ocelového pletiva pro záchyt drobné frakce včetně absorbérů kinetické energie. 2. V cenách nejsou započteny náklady na: a) dodávku dynamické bariéry; tyto náklady se oceňují ve specifikaci, b) vytyčení a vyčištění míst pro provedení základových patek a lanových kotev, c) vrty pro založení a kotvení bariéry; tyto náklady se oceňují cenami souboru cen 155 21-2 Vrty do skalních stěn prováděné horolezeckou technikou nebo cenami souborů cen 22. ..- Vrty, d) základové prvky bariéry (trny, mikropiloty); tyto náklady se oceňují cenami souborů cen 155 21-3 Trny z oceli, 155 21-36 Trny z injekčních zavrtávacích tyčí prováděné horolezeckou technikou nebo cenami souboru cen 283 1.-Mikropiloty, e) kotvy pro kotvení bariéry, jejich zhotovení včetně zainjektování; tyto náklady se oceňují cenami souboru cen 153 81-11 Osazení kotev, f) zemní práce pro provedení základových patek a pro správné provedení polí dynamických bariér; tyto náklady se oceňují cenami kataloguu 800-1 Zemní práce, g) provedení základových patek (bednění, výztuž, betonáž, odstranění bednění); h) náklady na antikorozní nátěry kotevních trnů v základové patce sloupku bariéry; tyto náklady se oceňují cenami katalogu 800-789 Povrchové úpravy ocelových konstrukcí a technologických zařízení, i) lešení pro vrtací soupravu, které se oceňují cenami katalogu 800-3 Lešení, j) dočasné ochranné sítě pro zajištění bezpečnosti horolezců a provozu na pozemních komunikacích a železnici; tyto náklady se oceňují cenami 944 51-1111, -1211 a -1811 Montáž, příplatek za každý den použití a demontáž ochranné sítě katalogu 800-3 Lešení. </t>
  </si>
  <si>
    <t>71</t>
  </si>
  <si>
    <t>155215121</t>
  </si>
  <si>
    <t>Montáž dynamické bariéry II. skupiny (odolnost do 2 000 kJ) prováděná horolezeckou technikou</t>
  </si>
  <si>
    <t>-1754916985</t>
  </si>
  <si>
    <t>Montáž dynamické bariéry prováděná horolezeckou technikou II. skupiny (odolnost do 2 000 kJ)</t>
  </si>
  <si>
    <t>72</t>
  </si>
  <si>
    <t>155215122</t>
  </si>
  <si>
    <t>Montáž dynamické bariéry III. skupiny (odolnost do 8 000 kJ) prováděná horolezeckou technikou</t>
  </si>
  <si>
    <t>1253958244</t>
  </si>
  <si>
    <t>Montáž dynamické bariéry prováděná horolezeckou technikou III. skupiny (odolnost do 8 000 kJ)</t>
  </si>
  <si>
    <t>73</t>
  </si>
  <si>
    <t>162432511</t>
  </si>
  <si>
    <t>Vodorovné přemístění výkopku do 2000 m pracovním vlakem</t>
  </si>
  <si>
    <t>188417742</t>
  </si>
  <si>
    <t xml:space="preserve">Vodorovné přemístění výkopku pracovním vlakem  bez naložení výkopku, avšak s jeho vyložením, pro jakoukoliv třídu horniny, na vzdálenost do 2 000 m</t>
  </si>
  <si>
    <t>74</t>
  </si>
  <si>
    <t>162632511</t>
  </si>
  <si>
    <t>Vodorovné přemístění výkopku přes 2000 do 5000 m pracovním vlakem</t>
  </si>
  <si>
    <t>1073267808</t>
  </si>
  <si>
    <t xml:space="preserve">Vodorovné přemístění výkopku pracovním vlakem  bez naložení výkopku, avšak s jeho vyložením, pro jakoukoliv třídu horniny, na vzdálenost přes 2 000 do 5 000 m</t>
  </si>
  <si>
    <t>76</t>
  </si>
  <si>
    <t>281604111</t>
  </si>
  <si>
    <t>Injektování aktivovanými směsmi nízkotlaké vzestupné tlakem do 0,6 MPa</t>
  </si>
  <si>
    <t>hod</t>
  </si>
  <si>
    <t>-932089199</t>
  </si>
  <si>
    <t xml:space="preserve">Injektování aktivovanými směsmi  vzestupné, tlakem do 0,60 MPa</t>
  </si>
  <si>
    <t xml:space="preserve">Poznámka k souboru cen:_x000d_
1. Ceny jsou určeny pro injektování a) s obturátorem i bez obturátoru, b) injekční stanicí s automatickou registrací parametrů. 2. Ceny nelze použít pro injektování: a) neaktivovanými směsmi jednoduchým obturátorem; toto injektování se oceňuje cenami souboru cen 28. 60-11 Injektování, b) mikropilot a kotev; toto injektování se oceňuje cenami souboru cen 28. 60-21 Injektování povrchové s dvojitým obturátorem mikropilot nebo kotev, c) vysokotlaké s dvojitým obturátorem; toto injektování se oceňuje cenami souboru cen 282 60-31 Injektování vysokotlaké s dvojitým obturátorem, d) organickými pryskyřicemi neředitelnými vodou; toto injektování se oceňuje cenami souboru cen 282 60-51 Injektování povrchové vysokotlaké pryskyřicemi vodou, e) živicemi za tepla; toto injektování se oceňuje individuálně, f) tryskové; tato injektáž se oceňuje cenami souboru cen 282 60-21 Trysková injektáž. 3. Rozhodující pro volbu ceny podle výšky tlaku je maximální tlak na jednom vrtu. </t>
  </si>
  <si>
    <t>77</t>
  </si>
  <si>
    <t>58525321</t>
  </si>
  <si>
    <t>cement portlandský bílý CEM I 52,5MPa</t>
  </si>
  <si>
    <t>1023666723</t>
  </si>
  <si>
    <t>P</t>
  </si>
  <si>
    <t>Poznámka k položce:_x000d_
SPECÁLNÍ INJEKÁŽNÍ CEMENTOVÁ SMĚS PRO KOTEVNÍ PRVKY.</t>
  </si>
  <si>
    <t>78</t>
  </si>
  <si>
    <t>997013501</t>
  </si>
  <si>
    <t>Odvoz suti a vybouraných hmot na skládku nebo meziskládku do 1 km se složením</t>
  </si>
  <si>
    <t>533605866</t>
  </si>
  <si>
    <t xml:space="preserve">Odvoz suti a vybouraných hmot na skládku nebo meziskládku  se složením, na vzdálenost do 1 km</t>
  </si>
  <si>
    <t xml:space="preserve">Poznámka k souboru cen:_x000d_
1. Délka odvozu suti je vzdálenost od místa naložení suti na dopravní prostředek až po místo složení na určené skládce nebo meziskládce. 2. V ceně -3501 jsou započteny i náklady na složení suti na skládku nebo meziskládku. 3. Ceny jsou určeny pro odvoz suti na skládku nebo meziskládku jakýmkoliv způsobem silniční dopravy (i prostřednictvím kontejnerů). 4. Odvoz suti z meziskládky se oceňuje cenou 997 01-3511. </t>
  </si>
  <si>
    <t>79</t>
  </si>
  <si>
    <t>997013511</t>
  </si>
  <si>
    <t>Odvoz suti a vybouraných hmot z meziskládky na skládku do 1 km s naložením a se složením</t>
  </si>
  <si>
    <t>-751793876</t>
  </si>
  <si>
    <t xml:space="preserve">Odvoz suti a vybouraných hmot z meziskládky na skládku  s naložením a se složením, na vzdálenost do 1 km</t>
  </si>
  <si>
    <t xml:space="preserve">Poznámka k souboru cen:_x000d_
1. Délka odvozu suti je vzdálenost od místa naložení suti na dopravní prostředek na meziskládce až po místo složení na určené skládce. 2. V ceně jsou započteny i náklady na naložení suti na dopravní prostředek a její složení na skládku. 3. Cena je určena pro odvoz suti na skládku jakýmkoliv způsobem silniční dopravy (i prostřednictvím kontejnerů). 4. Příplatek k ceně za každý další i započatý 1 km přes 1 km se oceňuje cenou 997 01-3509. </t>
  </si>
  <si>
    <t>80</t>
  </si>
  <si>
    <t>998153131</t>
  </si>
  <si>
    <t>Přesun hmot pro samostatné zdi a valy zděné z cihel, kamene, tvárnic nebo monolitické v do 12 m</t>
  </si>
  <si>
    <t>-1472152497</t>
  </si>
  <si>
    <t xml:space="preserve">Přesun hmot pro zdi a valy samostatné  se svislou nosnou konstrukcí zděnou nebo monolitickou betonovou tyčovou nebo plošnou vodorovná dopravní vzdálenost do 50 m, pro zdi výšky do 12 m</t>
  </si>
  <si>
    <t>81</t>
  </si>
  <si>
    <t>R287100111</t>
  </si>
  <si>
    <t>Práce horolezeckým způsobem ve skalní stěně, zajišťovací prvky, kotevní systém</t>
  </si>
  <si>
    <t>-1005959609</t>
  </si>
  <si>
    <t>82</t>
  </si>
  <si>
    <t>R283905049</t>
  </si>
  <si>
    <t>Svorka pro ocelové lano D 8-10 mm</t>
  </si>
  <si>
    <t>ks</t>
  </si>
  <si>
    <t>1490716778</t>
  </si>
  <si>
    <t>83</t>
  </si>
  <si>
    <t>R283905041</t>
  </si>
  <si>
    <t>Kroužky pr. dr 3 mm - 1600 ks/karton</t>
  </si>
  <si>
    <t>kart.</t>
  </si>
  <si>
    <t>868884399</t>
  </si>
  <si>
    <t>84</t>
  </si>
  <si>
    <t>R949951015</t>
  </si>
  <si>
    <t>Zřízení horolezeckého úvazu pro práci ve výškách</t>
  </si>
  <si>
    <t>-1239364024</t>
  </si>
  <si>
    <t>85</t>
  </si>
  <si>
    <t>113311121</t>
  </si>
  <si>
    <t>Odstranění geotextilií v komunikacích</t>
  </si>
  <si>
    <t>452915499</t>
  </si>
  <si>
    <t>Odstranění geosyntetik s uložením na vzdálenost do 20 m nebo naložením na dopravní prostředek geotextilie</t>
  </si>
  <si>
    <t xml:space="preserve">Poznámka k souboru cen:_x000d_
1. V cenách -1111 až -1131 nejsou započteny náklady na odstranění vrstev uložených nad geosyntetikem. 2. V ceně -1141 jsou započteny i náklady odstranění zásypu buněk a krycí vrstvy tl. 100 mm. </t>
  </si>
  <si>
    <t>86</t>
  </si>
  <si>
    <t>938902201</t>
  </si>
  <si>
    <t>Čištění příkopů ručně š dna do 400 mm objem nánosu do 0,15 m3/m</t>
  </si>
  <si>
    <t>-2063375776</t>
  </si>
  <si>
    <t>Čištění příkopů komunikací s odstraněním travnatého porostu nebo nánosu s naložením na dopravní prostředek nebo s přemístěním na hromady na vzdálenost do 20 m ručně při šířce dna do 400 mm a objemu nánosu do 0,15 m3/m</t>
  </si>
  <si>
    <t xml:space="preserve">Poznámka k souboru cen:_x000d_
1. Ceny nelze použít pro čištění příkopů zakrytých; toto čištění se oceňuje individuálně. 2. Pro volbu ceny se objem nánosu na 1 m délky příkopu určí jako podíl celkového množství nánosu všech příkopů objektu a jejich celkové délky. 3. V cenách nejsou započteny náklady na vodorovnou dopravu odstraněného materiálu, která se oceňuje cenami souboru cen 997 22-15 Vodorovná doprava suti. </t>
  </si>
  <si>
    <t>87</t>
  </si>
  <si>
    <t>938902202</t>
  </si>
  <si>
    <t>Čištění příkopů ručně š dna do 400 mm objem nánosu do 0,30 m3/m</t>
  </si>
  <si>
    <t>-79314426</t>
  </si>
  <si>
    <t>Čištění příkopů komunikací s odstraněním travnatého porostu nebo nánosu s naložením na dopravní prostředek nebo s přemístěním na hromady na vzdálenost do 20 m ručně při šířce dna do 400 mm a objemu nánosu přes 0,15 do 0,30 m3/m</t>
  </si>
  <si>
    <t>88</t>
  </si>
  <si>
    <t>938902203</t>
  </si>
  <si>
    <t>Čištění příkopů ručně š dna do 400 mm objem nánosu do 0,50 m3/m</t>
  </si>
  <si>
    <t>1705798067</t>
  </si>
  <si>
    <t>Čištění příkopů komunikací s odstraněním travnatého porostu nebo nánosu s naložením na dopravní prostředek nebo s přemístěním na hromady na vzdálenost do 20 m ručně při šířce dna do 400 mm a objemu nánosu přes 0,30 do 0,50 m3/m</t>
  </si>
  <si>
    <t>89</t>
  </si>
  <si>
    <t>938902204</t>
  </si>
  <si>
    <t>Čištění příkopů ručně š dna přes 400 mm objem nánosu do 0,15 m3/m</t>
  </si>
  <si>
    <t>1631074428</t>
  </si>
  <si>
    <t>Čištění příkopů komunikací s odstraněním travnatého porostu nebo nánosu s naložením na dopravní prostředek nebo s přemístěním na hromady na vzdálenost do 20 m ručně při šířce dna přes 400 mm a objemu nánosu do 0,15 m3/m</t>
  </si>
  <si>
    <t>90</t>
  </si>
  <si>
    <t>938902205</t>
  </si>
  <si>
    <t>Čištění příkopů ručně š dna přes 400 mm objem nánosu do 0,30 m3/m</t>
  </si>
  <si>
    <t>534030914</t>
  </si>
  <si>
    <t>Čištění příkopů komunikací s odstraněním travnatého porostu nebo nánosu s naložením na dopravní prostředek nebo s přemístěním na hromady na vzdálenost do 20 m ručně při šířce dna přes 400 mm a objemu nánosu přes 0,15 do 0,30 m3/m</t>
  </si>
  <si>
    <t>91</t>
  </si>
  <si>
    <t>938902206</t>
  </si>
  <si>
    <t>Čištění příkopů ručně š dna přes 400 mm objem nánosu do 0,50 m3/m</t>
  </si>
  <si>
    <t>-1611964128</t>
  </si>
  <si>
    <t>Čištění příkopů komunikací s odstraněním travnatého porostu nebo nánosu s naložením na dopravní prostředek nebo s přemístěním na hromady na vzdálenost do 20 m ručně při šířce dna přes 400 mm a objemu nánosu přes 0,30 do 0,50 m3/m</t>
  </si>
  <si>
    <t>92</t>
  </si>
  <si>
    <t>938902411</t>
  </si>
  <si>
    <t>Čištění propustků strojně tlakovou vodou D do 500 mm při tl nánosu do 25% DN</t>
  </si>
  <si>
    <t>-1230963824</t>
  </si>
  <si>
    <t>Čištění propustků s odstraněním travnatého porostu nebo nánosu, s naložením na dopravní prostředek nebo s přemístěním na hromady na vzdálenost do 20 m strojně tlakovou vodou tloušťky nánosu do 25% průměru propustku do 500 mm</t>
  </si>
  <si>
    <t xml:space="preserve">Poznámka k souboru cen:_x000d_
1. V cenách nejsou započteny náklady na vodorovnou dopravu odstraněného materiálu, která se oceňuje cenami souboru cen 997 22-15 Vodorovná doprava suti. 2. V cenách čištění propustků strojně tlakovou vodou nejsou započteny náklady na vodu, tyto se oceňují individuálně. 3. Ceny jsou kalkulovány pro propustky do délky 8 m, pro propustky delší než 8 m se použijí položky 938 90-2411 až -2484 a příplatek 938 90-2499 za každý další 1 metr propustku. </t>
  </si>
  <si>
    <t>93</t>
  </si>
  <si>
    <t>111251111</t>
  </si>
  <si>
    <t>Drcení ořezaných větví D do 100 mm s odvozem do 20 km</t>
  </si>
  <si>
    <t>CS ÚRS 2020 01</t>
  </si>
  <si>
    <t>264634484</t>
  </si>
  <si>
    <t>Drcení ořezaných větví strojně - (štěpkování) s naložením na dopravní prostředek a odvozem drtě do 20 km a se složením o průměru větví do 100 mm</t>
  </si>
  <si>
    <t xml:space="preserve">Poznámka k souboru cen:_x000d_
1. V cenách nejsou započteny náklady na uložení drti na skládku. 2. Měří se objem nadrcené hmoty. </t>
  </si>
  <si>
    <t>94</t>
  </si>
  <si>
    <t>162201402</t>
  </si>
  <si>
    <t>Vodorovné přemístění větví stromů listnatých do 1 km D kmene do 500 mm</t>
  </si>
  <si>
    <t>-2085646455</t>
  </si>
  <si>
    <t xml:space="preserve">Vodorovné přemístění větví, kmenů nebo pařezů  s naložením, složením a dopravou do 1000 m větví stromů listnatých, průměru kmene přes 300 do 500 mm</t>
  </si>
  <si>
    <t xml:space="preserve">Poznámka k souboru cen:_x000d_
1. Průměr kmene i pařezu se měří v místě řezu. 2. Měrná jednotka je 1 strom. </t>
  </si>
  <si>
    <t>95</t>
  </si>
  <si>
    <t>162201403</t>
  </si>
  <si>
    <t>Vodorovné přemístění větví stromů listnatých do 1 km D kmene do 700 mm</t>
  </si>
  <si>
    <t>-1166570658</t>
  </si>
  <si>
    <t xml:space="preserve">Vodorovné přemístění větví, kmenů nebo pařezů  s naložením, složením a dopravou do 1000 m větví stromů listnatých, průměru kmene přes 500 do 700 mm</t>
  </si>
  <si>
    <t>96</t>
  </si>
  <si>
    <t>162201406</t>
  </si>
  <si>
    <t>Vodorovné přemístění větví stromů jehličnatých do 1 km D kmene do 500 mm</t>
  </si>
  <si>
    <t>326671829</t>
  </si>
  <si>
    <t xml:space="preserve">Vodorovné přemístění větví, kmenů nebo pařezů  s naložením, složením a dopravou do 1000 m větví stromů jehličnatých, průměru kmene přes 300 do 500 mm</t>
  </si>
  <si>
    <t>97</t>
  </si>
  <si>
    <t>162201407</t>
  </si>
  <si>
    <t>Vodorovné přemístění větví stromů jehličnatých do 1 km D kmene do 700 mm</t>
  </si>
  <si>
    <t>-2078857049</t>
  </si>
  <si>
    <t xml:space="preserve">Vodorovné přemístění větví, kmenů nebo pařezů  s naložením, složením a dopravou do 1000 m větví stromů jehličnatých, průměru kmene přes 500 do 700 mm</t>
  </si>
  <si>
    <t>98</t>
  </si>
  <si>
    <t>162201408</t>
  </si>
  <si>
    <t>Vodorovné přemístění větví stromů jehličnatých do 1 km D kmene do 900 mm</t>
  </si>
  <si>
    <t>-1449163576</t>
  </si>
  <si>
    <t xml:space="preserve">Vodorovné přemístění větví, kmenů nebo pařezů  s naložením, složením a dopravou do 1000 m větví stromů jehličnatých, průměru kmene přes 700 do 900 mm</t>
  </si>
  <si>
    <t>99</t>
  </si>
  <si>
    <t>162201412</t>
  </si>
  <si>
    <t>Vodorovné přemístění kmenů stromů listnatých do 1 km D kmene do 500 mm</t>
  </si>
  <si>
    <t>-1556720122</t>
  </si>
  <si>
    <t xml:space="preserve">Vodorovné přemístění větví, kmenů nebo pařezů  s naložením, složením a dopravou do 1000 m kmenů stromů listnatých, průměru přes 300 do 500 mm</t>
  </si>
  <si>
    <t>100</t>
  </si>
  <si>
    <t>162201413</t>
  </si>
  <si>
    <t>Vodorovné přemístění kmenů stromů listnatých do 1 km D kmene do 700 mm</t>
  </si>
  <si>
    <t>-767669513</t>
  </si>
  <si>
    <t xml:space="preserve">Vodorovné přemístění větví, kmenů nebo pařezů  s naložením, složením a dopravou do 1000 m kmenů stromů listnatých, průměru přes 500 do 700 mm</t>
  </si>
  <si>
    <t>101</t>
  </si>
  <si>
    <t>162201414</t>
  </si>
  <si>
    <t>Vodorovné přemístění kmenů stromů listnatých do 1 km D kmene do 900 mm</t>
  </si>
  <si>
    <t>-978230471</t>
  </si>
  <si>
    <t xml:space="preserve">Vodorovné přemístění větví, kmenů nebo pařezů  s naložením, složením a dopravou do 1000 m kmenů stromů listnatých, průměru přes 700 do 900 mm</t>
  </si>
  <si>
    <t>102</t>
  </si>
  <si>
    <t>162201416</t>
  </si>
  <si>
    <t>Vodorovné přemístění kmenů stromů jehličnatých do 1 km D kmene do 500 mm</t>
  </si>
  <si>
    <t>-205829871</t>
  </si>
  <si>
    <t xml:space="preserve">Vodorovné přemístění větví, kmenů nebo pařezů  s naložením, složením a dopravou do 1000 m kmenů stromů jehličnatých, průměru přes 300 do 500 mm</t>
  </si>
  <si>
    <t>103</t>
  </si>
  <si>
    <t>162201417</t>
  </si>
  <si>
    <t>Vodorovné přemístění kmenů stromů jehličnatých do 1 km D kmene do 700 mm</t>
  </si>
  <si>
    <t>1856194783</t>
  </si>
  <si>
    <t xml:space="preserve">Vodorovné přemístění větví, kmenů nebo pařezů  s naložením, složením a dopravou do 1000 m kmenů stromů jehličnatých, průměru přes 500 do 700 mm</t>
  </si>
  <si>
    <t>104</t>
  </si>
  <si>
    <t>162201418</t>
  </si>
  <si>
    <t>Vodorovné přemístění kmenů stromů jehličnatých do 1 km D kmene do 900 mm</t>
  </si>
  <si>
    <t>1461627125</t>
  </si>
  <si>
    <t xml:space="preserve">Vodorovné přemístění větví, kmenů nebo pařezů  s naložením, složením a dopravou do 1000 m kmenů stromů jehličnatých, průměru přes 700 do 900 mm</t>
  </si>
  <si>
    <t>105</t>
  </si>
  <si>
    <t>997013811</t>
  </si>
  <si>
    <t>Poplatek za uložení na skládce (skládkovné) stavebního odpadu dřevěného kód odpadu 17 02 01</t>
  </si>
  <si>
    <t>-1476043483</t>
  </si>
  <si>
    <t>Poplatek za uložení stavebního odpadu na skládce (skládkovné) dřevěného zatříděného do Katalogu odpadů pod kódem 170 201</t>
  </si>
  <si>
    <t xml:space="preserve">Poznámka k souboru cen:_x000d_
1. Ceny uvedené v souboru cen je doporučeno upravit podle aktuálních cen místně příslušné skládky odpadů. 2. Uložení odpadů neuvedených v souboru cen se oceňuje individuálně. 3. V cenách je započítán poplatek za ukládaní odpadu dle zákona 185/2001 Sb. 4. Případné drcení stavebního odpadu lze ocenit souborem cen 997 00-60 Drcení stavebního odpadu z katalogu 800-6 Demolice objektů. </t>
  </si>
  <si>
    <t>106</t>
  </si>
  <si>
    <t>919726122</t>
  </si>
  <si>
    <t>Geotextilie pro ochranu, separaci a filtraci netkaná měrná hmotnost do 300 g/m2</t>
  </si>
  <si>
    <t>-205751204</t>
  </si>
  <si>
    <t>Geotextilie netkaná pro ochranu, separaci nebo filtraci měrná hmotnost přes 200 do 300 g/m2</t>
  </si>
  <si>
    <t xml:space="preserve">Poznámka k souboru cen:_x000d_
1. V cenách jsou započteny i náklady na položení a dodání geotextilie včetně přesahů. </t>
  </si>
  <si>
    <t>107</t>
  </si>
  <si>
    <t>69311081</t>
  </si>
  <si>
    <t>geotextilie netkaná separační, ochranná, filtrační, drenážní PES 300g/m2</t>
  </si>
  <si>
    <t>-1203297453</t>
  </si>
  <si>
    <t>108</t>
  </si>
  <si>
    <t>997013509</t>
  </si>
  <si>
    <t>Příplatek k odvozu suti a vybouraných hmot na skládku ZKD 1 km přes 1 km</t>
  </si>
  <si>
    <t>-1337415843</t>
  </si>
  <si>
    <t xml:space="preserve">Odvoz suti a vybouraných hmot na skládku nebo meziskládku  se složením, na vzdálenost Příplatek k ceně za každý další i započatý 1 km přes 1 km</t>
  </si>
  <si>
    <t>109</t>
  </si>
  <si>
    <t>31319150</t>
  </si>
  <si>
    <t>síť na skálu s oky 60x80mm pozinkovaná drát D 2,2mm 50x2m</t>
  </si>
  <si>
    <t>120758899</t>
  </si>
  <si>
    <t>110</t>
  </si>
  <si>
    <t>31319151</t>
  </si>
  <si>
    <t>síť na skálu s oky 60x80mm pozinkovaná drát D 2,2mm 50x3m</t>
  </si>
  <si>
    <t>1691890819</t>
  </si>
  <si>
    <t>111</t>
  </si>
  <si>
    <t>31319152</t>
  </si>
  <si>
    <t>síť na skálu s oky 60x80mm pozinkovaná drát D 2,2mm 50x4m</t>
  </si>
  <si>
    <t>-1285947870</t>
  </si>
  <si>
    <t>112</t>
  </si>
  <si>
    <t>31319153</t>
  </si>
  <si>
    <t>síť na skálu s oky 60x80mm pozinkovaná drát D 2,7mm 50x2m</t>
  </si>
  <si>
    <t>-1345771445</t>
  </si>
  <si>
    <t>113</t>
  </si>
  <si>
    <t>31319154</t>
  </si>
  <si>
    <t>síť na skálu s oky 60x80mm pozinkovaná drát D 2,7mm 50x3m</t>
  </si>
  <si>
    <t>-464452333</t>
  </si>
  <si>
    <t>114</t>
  </si>
  <si>
    <t>31319155</t>
  </si>
  <si>
    <t>síť na skálu s oky 60x80mm pozinkovaná drát D 2,7mm 50x4m</t>
  </si>
  <si>
    <t>-1626257582</t>
  </si>
  <si>
    <t>115</t>
  </si>
  <si>
    <t>31319156</t>
  </si>
  <si>
    <t>síť na skálu s oky 80x100mm pozinkovaná drát D 2,7mm 50x1m</t>
  </si>
  <si>
    <t>-1324537983</t>
  </si>
  <si>
    <t>116</t>
  </si>
  <si>
    <t>31319157</t>
  </si>
  <si>
    <t>síť na skálu s oky 80x100mm pozinkovaná drát D 2,7mm 50x2m</t>
  </si>
  <si>
    <t>1790166639</t>
  </si>
  <si>
    <t>117</t>
  </si>
  <si>
    <t>31319158</t>
  </si>
  <si>
    <t>síť na skálu s oky 80x100mm pozinkovaná drát D 2,7mm 50x3m</t>
  </si>
  <si>
    <t>-1968447577</t>
  </si>
  <si>
    <t>118</t>
  </si>
  <si>
    <t>31319159</t>
  </si>
  <si>
    <t>síť na skálu s oky 80x100mm pozinkovaná drát D 2,7mm 50x4m</t>
  </si>
  <si>
    <t>767140795</t>
  </si>
  <si>
    <t>119</t>
  </si>
  <si>
    <t>31319160</t>
  </si>
  <si>
    <t>síť na skálu s oky 80x100mm pozinkovaná drát D 3,0mm 50x2m</t>
  </si>
  <si>
    <t>-1978809716</t>
  </si>
  <si>
    <t>120</t>
  </si>
  <si>
    <t>31319161</t>
  </si>
  <si>
    <t>síť na skálu s oky 80x100mm pozinkovaná drát D 3,0mm 50x3m</t>
  </si>
  <si>
    <t>1325207529</t>
  </si>
  <si>
    <t>121</t>
  </si>
  <si>
    <t>31319162</t>
  </si>
  <si>
    <t>síť na skálu s oky 80x100mm pozinkovaná drát D 3,0mm 50x4m</t>
  </si>
  <si>
    <t>-1790525999</t>
  </si>
  <si>
    <t>122</t>
  </si>
  <si>
    <t>31319103</t>
  </si>
  <si>
    <t>síť na skálu s oky 80x100mm drát D 2,7mm s vpleteným lanem po 300mm 3,05x25m</t>
  </si>
  <si>
    <t>1657370255</t>
  </si>
  <si>
    <t>123</t>
  </si>
  <si>
    <t>31319120</t>
  </si>
  <si>
    <t>síť na skálu s oky 80x100mm drát D 2,2mm s protierozním geosyntetikem 25x2m</t>
  </si>
  <si>
    <t>-226388074</t>
  </si>
  <si>
    <t>124</t>
  </si>
  <si>
    <t>171201221</t>
  </si>
  <si>
    <t>Poplatek za uložení na skládce (skládkovné) zeminy a kamení kód odpadu 17 05 04</t>
  </si>
  <si>
    <t>1370285470</t>
  </si>
  <si>
    <t>Poplatek za uložení stavebního odpadu na skládce (skládkovné) zeminy a kamení zatříděného do Katalogu odpadů pod kódem 17 05 04</t>
  </si>
  <si>
    <t xml:space="preserve">Poznámka k souboru cen:_x000d_
1. Ceny uvedené v souboru cen je doporučeno opravit podle aktuálních cen místně příslušné skládky. 2. V cenách je započítán poplatek za ukládání odpadu dle zákona 185/2001 Sb. </t>
  </si>
  <si>
    <t>125</t>
  </si>
  <si>
    <t>167151102</t>
  </si>
  <si>
    <t>Nakládání výkopku z hornin třídy těžitelnosti II, skupiny 4 a 5 do 100 m3</t>
  </si>
  <si>
    <t>1688646565</t>
  </si>
  <si>
    <t>Nakládání, skládání a překládání neulehlého výkopku nebo sypaniny strojně nakládání, množství do 100 m3, z horniny třídy těžitelnosti II, skupiny 4 a 5</t>
  </si>
  <si>
    <t xml:space="preserve">Poznámka k souboru cen:_x000d_
1. Ceny -1131 až -1133 jsou určeny pro nakládání, překládání a vykládání na vzdálenost a) do 20 m vodorovně; vodorovná vzdálenost se měří od těžnice lodi k těžnici druhé lodi, nebo k těžišti hromady na břehu nebo k těžišti dopravního prostředku na suchu, b) do 4 m svisle; svislá vzdálenost se měří od pracovní hladiny vody k úrovni srovna- 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 2. Množství měrných jednotek se určí v rostlém stavu horniny. </t>
  </si>
  <si>
    <t>126</t>
  </si>
  <si>
    <t>628195001</t>
  </si>
  <si>
    <t>Očištění zdiva nebo betonu zdí a valů před započetím oprav ručně</t>
  </si>
  <si>
    <t>305900606</t>
  </si>
  <si>
    <t xml:space="preserve">Poznámka k souboru cen:_x000d_
1. V ceně jsou započteny náklady na odstranění mechu, příp. i jiných rostlin a jejich odklizení na vzdálenost do 20 m. 2. Množství měrných jednotek se stanoví v m2 očištěné plochy. </t>
  </si>
  <si>
    <t>SO02 - VON</t>
  </si>
  <si>
    <t>VRN - Vedlejší rozpočtové náklady</t>
  </si>
  <si>
    <t xml:space="preserve">    VRN1 - Průzkumné, geodetické a projektové práce</t>
  </si>
  <si>
    <t>VRN</t>
  </si>
  <si>
    <t>Vedlejší rozpočtové náklady</t>
  </si>
  <si>
    <t>VRN1</t>
  </si>
  <si>
    <t>Průzkumné, geodetické a projektové práce</t>
  </si>
  <si>
    <t>012303000</t>
  </si>
  <si>
    <t>Geodetické práce po výstavbě</t>
  </si>
  <si>
    <t>Kpl</t>
  </si>
  <si>
    <t>CS ÚRS 2019 01</t>
  </si>
  <si>
    <t>1024</t>
  </si>
  <si>
    <t>-960837407</t>
  </si>
  <si>
    <t>013244000</t>
  </si>
  <si>
    <t>Dokumentace pro provádění stavby</t>
  </si>
  <si>
    <t>1217846750</t>
  </si>
  <si>
    <t>013254000</t>
  </si>
  <si>
    <t>Dokumentace skutečného provedení stavby</t>
  </si>
  <si>
    <t>-303627685</t>
  </si>
  <si>
    <t>032903000</t>
  </si>
  <si>
    <t>Náklady na provoz a údržbu vybavení staveniště</t>
  </si>
  <si>
    <t>-1611923032</t>
  </si>
  <si>
    <t>041903000</t>
  </si>
  <si>
    <t>Dozor jiné osoby</t>
  </si>
  <si>
    <t>-2003598921</t>
  </si>
  <si>
    <t>Poznámka k položce:_x000d_
Geotechnický dozor stavby.</t>
  </si>
  <si>
    <t>022121001</t>
  </si>
  <si>
    <t>Geodetické práce Diagnostika technické infrastruktury Vytýčení trasy inženýrských sítí</t>
  </si>
  <si>
    <t>kpl</t>
  </si>
  <si>
    <t>Sborník UOŽI 01 2019</t>
  </si>
  <si>
    <t>-397428703</t>
  </si>
  <si>
    <t xml:space="preserve">Geodetické práce Diagnostika technické infrastruktury Vytýčení trasy inženýrských sítí.
</t>
  </si>
  <si>
    <t>Poznámka k souboru cen:_x000d_
V sazbě jsou započteny náklady na vyhledání trasy detektorem, zaměření a zobrazení trasy a předání výstupu zaměření. V sazbě nejsou obsaženy náklady na vytýčení sítí ve správě provozovatele.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</si>
</sst>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30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36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37</v>
      </c>
      <c r="E29" s="45"/>
      <c r="F29" s="30" t="s">
        <v>38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39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40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41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42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43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44</v>
      </c>
      <c r="U35" s="52"/>
      <c r="V35" s="52"/>
      <c r="W35" s="52"/>
      <c r="X35" s="54" t="s">
        <v>45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46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47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48</v>
      </c>
      <c r="AI60" s="40"/>
      <c r="AJ60" s="40"/>
      <c r="AK60" s="40"/>
      <c r="AL60" s="40"/>
      <c r="AM60" s="62" t="s">
        <v>49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50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51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48</v>
      </c>
      <c r="AI75" s="40"/>
      <c r="AJ75" s="40"/>
      <c r="AK75" s="40"/>
      <c r="AL75" s="40"/>
      <c r="AM75" s="62" t="s">
        <v>49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52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64021018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Opravy a údržba skalních zářezů u ST 2021 - 2022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4. 2. 2021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29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53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27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31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54</v>
      </c>
      <c r="D92" s="92"/>
      <c r="E92" s="92"/>
      <c r="F92" s="92"/>
      <c r="G92" s="92"/>
      <c r="H92" s="93"/>
      <c r="I92" s="94" t="s">
        <v>55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56</v>
      </c>
      <c r="AH92" s="92"/>
      <c r="AI92" s="92"/>
      <c r="AJ92" s="92"/>
      <c r="AK92" s="92"/>
      <c r="AL92" s="92"/>
      <c r="AM92" s="92"/>
      <c r="AN92" s="94" t="s">
        <v>57</v>
      </c>
      <c r="AO92" s="92"/>
      <c r="AP92" s="96"/>
      <c r="AQ92" s="97" t="s">
        <v>58</v>
      </c>
      <c r="AR92" s="42"/>
      <c r="AS92" s="98" t="s">
        <v>59</v>
      </c>
      <c r="AT92" s="99" t="s">
        <v>60</v>
      </c>
      <c r="AU92" s="99" t="s">
        <v>61</v>
      </c>
      <c r="AV92" s="99" t="s">
        <v>62</v>
      </c>
      <c r="AW92" s="99" t="s">
        <v>63</v>
      </c>
      <c r="AX92" s="99" t="s">
        <v>64</v>
      </c>
      <c r="AY92" s="99" t="s">
        <v>65</v>
      </c>
      <c r="AZ92" s="99" t="s">
        <v>66</v>
      </c>
      <c r="BA92" s="99" t="s">
        <v>67</v>
      </c>
      <c r="BB92" s="99" t="s">
        <v>68</v>
      </c>
      <c r="BC92" s="99" t="s">
        <v>69</v>
      </c>
      <c r="BD92" s="100" t="s">
        <v>70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71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ROUND(AG95+AG98,2)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ROUND(AS95+AS98,2)</f>
        <v>0</v>
      </c>
      <c r="AT94" s="112">
        <f>ROUND(SUM(AV94:AW94),2)</f>
        <v>0</v>
      </c>
      <c r="AU94" s="113">
        <f>ROUND(AU95+AU98,5)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ROUND(AZ95+AZ98,2)</f>
        <v>0</v>
      </c>
      <c r="BA94" s="112">
        <f>ROUND(BA95+BA98,2)</f>
        <v>0</v>
      </c>
      <c r="BB94" s="112">
        <f>ROUND(BB95+BB98,2)</f>
        <v>0</v>
      </c>
      <c r="BC94" s="112">
        <f>ROUND(BC95+BC98,2)</f>
        <v>0</v>
      </c>
      <c r="BD94" s="114">
        <f>ROUND(BD95+BD98,2)</f>
        <v>0</v>
      </c>
      <c r="BE94" s="6"/>
      <c r="BS94" s="115" t="s">
        <v>72</v>
      </c>
      <c r="BT94" s="115" t="s">
        <v>73</v>
      </c>
      <c r="BU94" s="116" t="s">
        <v>74</v>
      </c>
      <c r="BV94" s="115" t="s">
        <v>75</v>
      </c>
      <c r="BW94" s="115" t="s">
        <v>5</v>
      </c>
      <c r="BX94" s="115" t="s">
        <v>76</v>
      </c>
      <c r="CL94" s="115" t="s">
        <v>1</v>
      </c>
    </row>
    <row r="95" s="7" customFormat="1" ht="16.5" customHeight="1">
      <c r="A95" s="7"/>
      <c r="B95" s="117"/>
      <c r="C95" s="118"/>
      <c r="D95" s="119" t="s">
        <v>77</v>
      </c>
      <c r="E95" s="119"/>
      <c r="F95" s="119"/>
      <c r="G95" s="119"/>
      <c r="H95" s="119"/>
      <c r="I95" s="120"/>
      <c r="J95" s="119" t="s">
        <v>78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ROUND(SUM(AG96:AG97),2)</f>
        <v>0</v>
      </c>
      <c r="AH95" s="120"/>
      <c r="AI95" s="120"/>
      <c r="AJ95" s="120"/>
      <c r="AK95" s="120"/>
      <c r="AL95" s="120"/>
      <c r="AM95" s="120"/>
      <c r="AN95" s="122">
        <f>SUM(AG95,AT95)</f>
        <v>0</v>
      </c>
      <c r="AO95" s="120"/>
      <c r="AP95" s="120"/>
      <c r="AQ95" s="123" t="s">
        <v>79</v>
      </c>
      <c r="AR95" s="124"/>
      <c r="AS95" s="125">
        <f>ROUND(SUM(AS96:AS97),2)</f>
        <v>0</v>
      </c>
      <c r="AT95" s="126">
        <f>ROUND(SUM(AV95:AW95),2)</f>
        <v>0</v>
      </c>
      <c r="AU95" s="127">
        <f>ROUND(SUM(AU96:AU97),5)</f>
        <v>0</v>
      </c>
      <c r="AV95" s="126">
        <f>ROUND(AZ95*L29,2)</f>
        <v>0</v>
      </c>
      <c r="AW95" s="126">
        <f>ROUND(BA95*L30,2)</f>
        <v>0</v>
      </c>
      <c r="AX95" s="126">
        <f>ROUND(BB95*L29,2)</f>
        <v>0</v>
      </c>
      <c r="AY95" s="126">
        <f>ROUND(BC95*L30,2)</f>
        <v>0</v>
      </c>
      <c r="AZ95" s="126">
        <f>ROUND(SUM(AZ96:AZ97),2)</f>
        <v>0</v>
      </c>
      <c r="BA95" s="126">
        <f>ROUND(SUM(BA96:BA97),2)</f>
        <v>0</v>
      </c>
      <c r="BB95" s="126">
        <f>ROUND(SUM(BB96:BB97),2)</f>
        <v>0</v>
      </c>
      <c r="BC95" s="126">
        <f>ROUND(SUM(BC96:BC97),2)</f>
        <v>0</v>
      </c>
      <c r="BD95" s="128">
        <f>ROUND(SUM(BD96:BD97),2)</f>
        <v>0</v>
      </c>
      <c r="BE95" s="7"/>
      <c r="BS95" s="129" t="s">
        <v>72</v>
      </c>
      <c r="BT95" s="129" t="s">
        <v>80</v>
      </c>
      <c r="BU95" s="129" t="s">
        <v>74</v>
      </c>
      <c r="BV95" s="129" t="s">
        <v>75</v>
      </c>
      <c r="BW95" s="129" t="s">
        <v>81</v>
      </c>
      <c r="BX95" s="129" t="s">
        <v>5</v>
      </c>
      <c r="CL95" s="129" t="s">
        <v>1</v>
      </c>
      <c r="CM95" s="129" t="s">
        <v>82</v>
      </c>
    </row>
    <row r="96" s="4" customFormat="1" ht="16.5" customHeight="1">
      <c r="A96" s="130" t="s">
        <v>83</v>
      </c>
      <c r="B96" s="68"/>
      <c r="C96" s="131"/>
      <c r="D96" s="131"/>
      <c r="E96" s="132" t="s">
        <v>84</v>
      </c>
      <c r="F96" s="132"/>
      <c r="G96" s="132"/>
      <c r="H96" s="132"/>
      <c r="I96" s="132"/>
      <c r="J96" s="131"/>
      <c r="K96" s="132" t="s">
        <v>85</v>
      </c>
      <c r="L96" s="132"/>
      <c r="M96" s="132"/>
      <c r="N96" s="132"/>
      <c r="O96" s="132"/>
      <c r="P96" s="132"/>
      <c r="Q96" s="132"/>
      <c r="R96" s="132"/>
      <c r="S96" s="132"/>
      <c r="T96" s="132"/>
      <c r="U96" s="132"/>
      <c r="V96" s="132"/>
      <c r="W96" s="132"/>
      <c r="X96" s="132"/>
      <c r="Y96" s="132"/>
      <c r="Z96" s="132"/>
      <c r="AA96" s="132"/>
      <c r="AB96" s="132"/>
      <c r="AC96" s="132"/>
      <c r="AD96" s="132"/>
      <c r="AE96" s="132"/>
      <c r="AF96" s="132"/>
      <c r="AG96" s="133">
        <f>'PS01 - ÚOŽI'!J32</f>
        <v>0</v>
      </c>
      <c r="AH96" s="131"/>
      <c r="AI96" s="131"/>
      <c r="AJ96" s="131"/>
      <c r="AK96" s="131"/>
      <c r="AL96" s="131"/>
      <c r="AM96" s="131"/>
      <c r="AN96" s="133">
        <f>SUM(AG96,AT96)</f>
        <v>0</v>
      </c>
      <c r="AO96" s="131"/>
      <c r="AP96" s="131"/>
      <c r="AQ96" s="134" t="s">
        <v>86</v>
      </c>
      <c r="AR96" s="70"/>
      <c r="AS96" s="135">
        <v>0</v>
      </c>
      <c r="AT96" s="136">
        <f>ROUND(SUM(AV96:AW96),2)</f>
        <v>0</v>
      </c>
      <c r="AU96" s="137">
        <f>'PS01 - ÚOŽI'!P122</f>
        <v>0</v>
      </c>
      <c r="AV96" s="136">
        <f>'PS01 - ÚOŽI'!J35</f>
        <v>0</v>
      </c>
      <c r="AW96" s="136">
        <f>'PS01 - ÚOŽI'!J36</f>
        <v>0</v>
      </c>
      <c r="AX96" s="136">
        <f>'PS01 - ÚOŽI'!J37</f>
        <v>0</v>
      </c>
      <c r="AY96" s="136">
        <f>'PS01 - ÚOŽI'!J38</f>
        <v>0</v>
      </c>
      <c r="AZ96" s="136">
        <f>'PS01 - ÚOŽI'!F35</f>
        <v>0</v>
      </c>
      <c r="BA96" s="136">
        <f>'PS01 - ÚOŽI'!F36</f>
        <v>0</v>
      </c>
      <c r="BB96" s="136">
        <f>'PS01 - ÚOŽI'!F37</f>
        <v>0</v>
      </c>
      <c r="BC96" s="136">
        <f>'PS01 - ÚOŽI'!F38</f>
        <v>0</v>
      </c>
      <c r="BD96" s="138">
        <f>'PS01 - ÚOŽI'!F39</f>
        <v>0</v>
      </c>
      <c r="BE96" s="4"/>
      <c r="BT96" s="139" t="s">
        <v>82</v>
      </c>
      <c r="BV96" s="139" t="s">
        <v>75</v>
      </c>
      <c r="BW96" s="139" t="s">
        <v>87</v>
      </c>
      <c r="BX96" s="139" t="s">
        <v>81</v>
      </c>
      <c r="CL96" s="139" t="s">
        <v>1</v>
      </c>
    </row>
    <row r="97" s="4" customFormat="1" ht="16.5" customHeight="1">
      <c r="A97" s="130" t="s">
        <v>83</v>
      </c>
      <c r="B97" s="68"/>
      <c r="C97" s="131"/>
      <c r="D97" s="131"/>
      <c r="E97" s="132" t="s">
        <v>88</v>
      </c>
      <c r="F97" s="132"/>
      <c r="G97" s="132"/>
      <c r="H97" s="132"/>
      <c r="I97" s="132"/>
      <c r="J97" s="131"/>
      <c r="K97" s="132" t="s">
        <v>89</v>
      </c>
      <c r="L97" s="132"/>
      <c r="M97" s="132"/>
      <c r="N97" s="132"/>
      <c r="O97" s="132"/>
      <c r="P97" s="132"/>
      <c r="Q97" s="132"/>
      <c r="R97" s="132"/>
      <c r="S97" s="132"/>
      <c r="T97" s="132"/>
      <c r="U97" s="132"/>
      <c r="V97" s="132"/>
      <c r="W97" s="132"/>
      <c r="X97" s="132"/>
      <c r="Y97" s="132"/>
      <c r="Z97" s="132"/>
      <c r="AA97" s="132"/>
      <c r="AB97" s="132"/>
      <c r="AC97" s="132"/>
      <c r="AD97" s="132"/>
      <c r="AE97" s="132"/>
      <c r="AF97" s="132"/>
      <c r="AG97" s="133">
        <f>'PS02 - URS'!J32</f>
        <v>0</v>
      </c>
      <c r="AH97" s="131"/>
      <c r="AI97" s="131"/>
      <c r="AJ97" s="131"/>
      <c r="AK97" s="131"/>
      <c r="AL97" s="131"/>
      <c r="AM97" s="131"/>
      <c r="AN97" s="133">
        <f>SUM(AG97,AT97)</f>
        <v>0</v>
      </c>
      <c r="AO97" s="131"/>
      <c r="AP97" s="131"/>
      <c r="AQ97" s="134" t="s">
        <v>86</v>
      </c>
      <c r="AR97" s="70"/>
      <c r="AS97" s="135">
        <v>0</v>
      </c>
      <c r="AT97" s="136">
        <f>ROUND(SUM(AV97:AW97),2)</f>
        <v>0</v>
      </c>
      <c r="AU97" s="137">
        <f>'PS02 - URS'!P122</f>
        <v>0</v>
      </c>
      <c r="AV97" s="136">
        <f>'PS02 - URS'!J35</f>
        <v>0</v>
      </c>
      <c r="AW97" s="136">
        <f>'PS02 - URS'!J36</f>
        <v>0</v>
      </c>
      <c r="AX97" s="136">
        <f>'PS02 - URS'!J37</f>
        <v>0</v>
      </c>
      <c r="AY97" s="136">
        <f>'PS02 - URS'!J38</f>
        <v>0</v>
      </c>
      <c r="AZ97" s="136">
        <f>'PS02 - URS'!F35</f>
        <v>0</v>
      </c>
      <c r="BA97" s="136">
        <f>'PS02 - URS'!F36</f>
        <v>0</v>
      </c>
      <c r="BB97" s="136">
        <f>'PS02 - URS'!F37</f>
        <v>0</v>
      </c>
      <c r="BC97" s="136">
        <f>'PS02 - URS'!F38</f>
        <v>0</v>
      </c>
      <c r="BD97" s="138">
        <f>'PS02 - URS'!F39</f>
        <v>0</v>
      </c>
      <c r="BE97" s="4"/>
      <c r="BT97" s="139" t="s">
        <v>82</v>
      </c>
      <c r="BV97" s="139" t="s">
        <v>75</v>
      </c>
      <c r="BW97" s="139" t="s">
        <v>90</v>
      </c>
      <c r="BX97" s="139" t="s">
        <v>81</v>
      </c>
      <c r="CL97" s="139" t="s">
        <v>1</v>
      </c>
    </row>
    <row r="98" s="7" customFormat="1" ht="16.5" customHeight="1">
      <c r="A98" s="130" t="s">
        <v>83</v>
      </c>
      <c r="B98" s="117"/>
      <c r="C98" s="118"/>
      <c r="D98" s="119" t="s">
        <v>91</v>
      </c>
      <c r="E98" s="119"/>
      <c r="F98" s="119"/>
      <c r="G98" s="119"/>
      <c r="H98" s="119"/>
      <c r="I98" s="120"/>
      <c r="J98" s="119" t="s">
        <v>92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2">
        <f>'SO02 - VON'!J30</f>
        <v>0</v>
      </c>
      <c r="AH98" s="120"/>
      <c r="AI98" s="120"/>
      <c r="AJ98" s="120"/>
      <c r="AK98" s="120"/>
      <c r="AL98" s="120"/>
      <c r="AM98" s="120"/>
      <c r="AN98" s="122">
        <f>SUM(AG98,AT98)</f>
        <v>0</v>
      </c>
      <c r="AO98" s="120"/>
      <c r="AP98" s="120"/>
      <c r="AQ98" s="123" t="s">
        <v>93</v>
      </c>
      <c r="AR98" s="124"/>
      <c r="AS98" s="140">
        <v>0</v>
      </c>
      <c r="AT98" s="141">
        <f>ROUND(SUM(AV98:AW98),2)</f>
        <v>0</v>
      </c>
      <c r="AU98" s="142">
        <f>'SO02 - VON'!P118</f>
        <v>0</v>
      </c>
      <c r="AV98" s="141">
        <f>'SO02 - VON'!J33</f>
        <v>0</v>
      </c>
      <c r="AW98" s="141">
        <f>'SO02 - VON'!J34</f>
        <v>0</v>
      </c>
      <c r="AX98" s="141">
        <f>'SO02 - VON'!J35</f>
        <v>0</v>
      </c>
      <c r="AY98" s="141">
        <f>'SO02 - VON'!J36</f>
        <v>0</v>
      </c>
      <c r="AZ98" s="141">
        <f>'SO02 - VON'!F33</f>
        <v>0</v>
      </c>
      <c r="BA98" s="141">
        <f>'SO02 - VON'!F34</f>
        <v>0</v>
      </c>
      <c r="BB98" s="141">
        <f>'SO02 - VON'!F35</f>
        <v>0</v>
      </c>
      <c r="BC98" s="141">
        <f>'SO02 - VON'!F36</f>
        <v>0</v>
      </c>
      <c r="BD98" s="143">
        <f>'SO02 - VON'!F37</f>
        <v>0</v>
      </c>
      <c r="BE98" s="7"/>
      <c r="BT98" s="129" t="s">
        <v>80</v>
      </c>
      <c r="BV98" s="129" t="s">
        <v>75</v>
      </c>
      <c r="BW98" s="129" t="s">
        <v>94</v>
      </c>
      <c r="BX98" s="129" t="s">
        <v>5</v>
      </c>
      <c r="CL98" s="129" t="s">
        <v>1</v>
      </c>
      <c r="CM98" s="129" t="s">
        <v>82</v>
      </c>
    </row>
    <row r="99" s="2" customFormat="1" ht="30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38"/>
      <c r="AL99" s="38"/>
      <c r="AM99" s="38"/>
      <c r="AN99" s="38"/>
      <c r="AO99" s="38"/>
      <c r="AP99" s="38"/>
      <c r="AQ99" s="38"/>
      <c r="AR99" s="42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</row>
    <row r="100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65"/>
      <c r="S100" s="65"/>
      <c r="T100" s="65"/>
      <c r="U100" s="65"/>
      <c r="V100" s="65"/>
      <c r="W100" s="65"/>
      <c r="X100" s="65"/>
      <c r="Y100" s="65"/>
      <c r="Z100" s="65"/>
      <c r="AA100" s="65"/>
      <c r="AB100" s="65"/>
      <c r="AC100" s="65"/>
      <c r="AD100" s="65"/>
      <c r="AE100" s="65"/>
      <c r="AF100" s="65"/>
      <c r="AG100" s="65"/>
      <c r="AH100" s="65"/>
      <c r="AI100" s="65"/>
      <c r="AJ100" s="65"/>
      <c r="AK100" s="65"/>
      <c r="AL100" s="65"/>
      <c r="AM100" s="65"/>
      <c r="AN100" s="65"/>
      <c r="AO100" s="65"/>
      <c r="AP100" s="65"/>
      <c r="AQ100" s="65"/>
      <c r="AR100" s="42"/>
      <c r="AS100" s="36"/>
      <c r="AT100" s="36"/>
      <c r="AU100" s="36"/>
      <c r="AV100" s="36"/>
      <c r="AW100" s="36"/>
      <c r="AX100" s="36"/>
      <c r="AY100" s="36"/>
      <c r="AZ100" s="36"/>
      <c r="BA100" s="36"/>
      <c r="BB100" s="36"/>
      <c r="BC100" s="36"/>
      <c r="BD100" s="36"/>
      <c r="BE100" s="36"/>
    </row>
  </sheetData>
  <sheetProtection sheet="1" formatColumns="0" formatRows="0" objects="1" scenarios="1" spinCount="100000" saltValue="TiANzxlKnYZ6sneVo86KuKRkvR38fuA9djflb0H2dhC4XnvB/kyHsMjNN8ttgVdZ/DlxhYSoT/DhodrEze9JnQ==" hashValue="uznBgqPEIbPsdnoaqXK6GR/7B58FshemL/Zr2QJX/oe6nL/lxWgxpcQKdLDe/tVUnx5OXYt7fOjSEykzylSYCg==" algorithmName="SHA-512" password="D0DA"/>
  <mergeCells count="54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PS01 - ÚOŽI'!C2" display="/"/>
    <hyperlink ref="A97" location="'PS02 - URS'!C2" display="/"/>
    <hyperlink ref="A98" location="'SO02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87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95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Opravy a údržba skalních zářezů u ST 2021 - 2022</v>
      </c>
      <c r="F7" s="148"/>
      <c r="G7" s="148"/>
      <c r="H7" s="148"/>
      <c r="L7" s="18"/>
    </row>
    <row r="8" s="1" customFormat="1" ht="12" customHeight="1">
      <c r="B8" s="18"/>
      <c r="D8" s="148" t="s">
        <v>96</v>
      </c>
      <c r="L8" s="18"/>
    </row>
    <row r="9" s="2" customFormat="1" ht="16.5" customHeight="1">
      <c r="A9" s="36"/>
      <c r="B9" s="42"/>
      <c r="C9" s="36"/>
      <c r="D9" s="36"/>
      <c r="E9" s="149" t="s">
        <v>97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98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99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4. 2. 2021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ROUND(J122,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ROUND((SUM(BE122:BE169)),  2)</f>
        <v>0</v>
      </c>
      <c r="G35" s="36"/>
      <c r="H35" s="36"/>
      <c r="I35" s="162">
        <v>0.20999999999999999</v>
      </c>
      <c r="J35" s="161">
        <f>ROUND(((SUM(BE122:BE169))*I35),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ROUND((SUM(BF122:BF169)),  2)</f>
        <v>0</v>
      </c>
      <c r="G36" s="36"/>
      <c r="H36" s="36"/>
      <c r="I36" s="162">
        <v>0.14999999999999999</v>
      </c>
      <c r="J36" s="161">
        <f>ROUND(((SUM(BF122:BF169))*I36),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ROUND((SUM(BG122:BG169)),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ROUND((SUM(BH122:BH169)),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ROUND((SUM(BI122:BI169)),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100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Opravy a údržba skalních zářezů u ST 2021 - 2022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96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97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98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PS01 - ÚOŽI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4. 2. 2021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101</v>
      </c>
      <c r="D96" s="183"/>
      <c r="E96" s="183"/>
      <c r="F96" s="183"/>
      <c r="G96" s="183"/>
      <c r="H96" s="183"/>
      <c r="I96" s="183"/>
      <c r="J96" s="184" t="s">
        <v>102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103</v>
      </c>
      <c r="D98" s="38"/>
      <c r="E98" s="38"/>
      <c r="F98" s="38"/>
      <c r="G98" s="38"/>
      <c r="H98" s="38"/>
      <c r="I98" s="38"/>
      <c r="J98" s="108">
        <f>J122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104</v>
      </c>
    </row>
    <row r="99" s="9" customFormat="1" ht="24.96" customHeight="1">
      <c r="A99" s="9"/>
      <c r="B99" s="186"/>
      <c r="C99" s="187"/>
      <c r="D99" s="188" t="s">
        <v>105</v>
      </c>
      <c r="E99" s="189"/>
      <c r="F99" s="189"/>
      <c r="G99" s="189"/>
      <c r="H99" s="189"/>
      <c r="I99" s="189"/>
      <c r="J99" s="190">
        <f>J123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2"/>
      <c r="C100" s="131"/>
      <c r="D100" s="193" t="s">
        <v>106</v>
      </c>
      <c r="E100" s="194"/>
      <c r="F100" s="194"/>
      <c r="G100" s="194"/>
      <c r="H100" s="194"/>
      <c r="I100" s="194"/>
      <c r="J100" s="195">
        <f>J124</f>
        <v>0</v>
      </c>
      <c r="K100" s="131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="2" customFormat="1" ht="6.96" customHeight="1">
      <c r="A106" s="36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107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16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181" t="str">
        <f>E7</f>
        <v>Opravy a údržba skalních zářezů u ST 2021 - 2022</v>
      </c>
      <c r="F110" s="30"/>
      <c r="G110" s="30"/>
      <c r="H110" s="30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1" customFormat="1" ht="12" customHeight="1">
      <c r="B111" s="19"/>
      <c r="C111" s="30" t="s">
        <v>96</v>
      </c>
      <c r="D111" s="20"/>
      <c r="E111" s="20"/>
      <c r="F111" s="20"/>
      <c r="G111" s="20"/>
      <c r="H111" s="20"/>
      <c r="I111" s="20"/>
      <c r="J111" s="20"/>
      <c r="K111" s="20"/>
      <c r="L111" s="18"/>
    </row>
    <row r="112" s="2" customFormat="1" ht="16.5" customHeight="1">
      <c r="A112" s="36"/>
      <c r="B112" s="37"/>
      <c r="C112" s="38"/>
      <c r="D112" s="38"/>
      <c r="E112" s="181" t="s">
        <v>97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98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74" t="str">
        <f>E11</f>
        <v>PS01 - ÚOŽI</v>
      </c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20</v>
      </c>
      <c r="D116" s="38"/>
      <c r="E116" s="38"/>
      <c r="F116" s="25" t="str">
        <f>F14</f>
        <v xml:space="preserve"> </v>
      </c>
      <c r="G116" s="38"/>
      <c r="H116" s="38"/>
      <c r="I116" s="30" t="s">
        <v>22</v>
      </c>
      <c r="J116" s="77" t="str">
        <f>IF(J14="","",J14)</f>
        <v>4. 2. 2021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24</v>
      </c>
      <c r="D118" s="38"/>
      <c r="E118" s="38"/>
      <c r="F118" s="25" t="str">
        <f>E17</f>
        <v xml:space="preserve"> </v>
      </c>
      <c r="G118" s="38"/>
      <c r="H118" s="38"/>
      <c r="I118" s="30" t="s">
        <v>29</v>
      </c>
      <c r="J118" s="34" t="str">
        <f>E23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27</v>
      </c>
      <c r="D119" s="38"/>
      <c r="E119" s="38"/>
      <c r="F119" s="25" t="str">
        <f>IF(E20="","",E20)</f>
        <v>Vyplň údaj</v>
      </c>
      <c r="G119" s="38"/>
      <c r="H119" s="38"/>
      <c r="I119" s="30" t="s">
        <v>31</v>
      </c>
      <c r="J119" s="34" t="str">
        <f>E26</f>
        <v xml:space="preserve"> 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0.32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1" customFormat="1" ht="29.28" customHeight="1">
      <c r="A121" s="197"/>
      <c r="B121" s="198"/>
      <c r="C121" s="199" t="s">
        <v>108</v>
      </c>
      <c r="D121" s="200" t="s">
        <v>58</v>
      </c>
      <c r="E121" s="200" t="s">
        <v>54</v>
      </c>
      <c r="F121" s="200" t="s">
        <v>55</v>
      </c>
      <c r="G121" s="200" t="s">
        <v>109</v>
      </c>
      <c r="H121" s="200" t="s">
        <v>110</v>
      </c>
      <c r="I121" s="200" t="s">
        <v>111</v>
      </c>
      <c r="J121" s="200" t="s">
        <v>102</v>
      </c>
      <c r="K121" s="201" t="s">
        <v>112</v>
      </c>
      <c r="L121" s="202"/>
      <c r="M121" s="98" t="s">
        <v>1</v>
      </c>
      <c r="N121" s="99" t="s">
        <v>37</v>
      </c>
      <c r="O121" s="99" t="s">
        <v>113</v>
      </c>
      <c r="P121" s="99" t="s">
        <v>114</v>
      </c>
      <c r="Q121" s="99" t="s">
        <v>115</v>
      </c>
      <c r="R121" s="99" t="s">
        <v>116</v>
      </c>
      <c r="S121" s="99" t="s">
        <v>117</v>
      </c>
      <c r="T121" s="100" t="s">
        <v>118</v>
      </c>
      <c r="U121" s="197"/>
      <c r="V121" s="197"/>
      <c r="W121" s="197"/>
      <c r="X121" s="197"/>
      <c r="Y121" s="197"/>
      <c r="Z121" s="197"/>
      <c r="AA121" s="197"/>
      <c r="AB121" s="197"/>
      <c r="AC121" s="197"/>
      <c r="AD121" s="197"/>
      <c r="AE121" s="197"/>
    </row>
    <row r="122" s="2" customFormat="1" ht="22.8" customHeight="1">
      <c r="A122" s="36"/>
      <c r="B122" s="37"/>
      <c r="C122" s="105" t="s">
        <v>119</v>
      </c>
      <c r="D122" s="38"/>
      <c r="E122" s="38"/>
      <c r="F122" s="38"/>
      <c r="G122" s="38"/>
      <c r="H122" s="38"/>
      <c r="I122" s="38"/>
      <c r="J122" s="203">
        <f>BK122</f>
        <v>0</v>
      </c>
      <c r="K122" s="38"/>
      <c r="L122" s="42"/>
      <c r="M122" s="101"/>
      <c r="N122" s="204"/>
      <c r="O122" s="102"/>
      <c r="P122" s="205">
        <f>P123</f>
        <v>0</v>
      </c>
      <c r="Q122" s="102"/>
      <c r="R122" s="205">
        <f>R123</f>
        <v>0</v>
      </c>
      <c r="S122" s="102"/>
      <c r="T122" s="206">
        <f>T123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72</v>
      </c>
      <c r="AU122" s="15" t="s">
        <v>104</v>
      </c>
      <c r="BK122" s="207">
        <f>BK123</f>
        <v>0</v>
      </c>
    </row>
    <row r="123" s="12" customFormat="1" ht="25.92" customHeight="1">
      <c r="A123" s="12"/>
      <c r="B123" s="208"/>
      <c r="C123" s="209"/>
      <c r="D123" s="210" t="s">
        <v>72</v>
      </c>
      <c r="E123" s="211" t="s">
        <v>120</v>
      </c>
      <c r="F123" s="211" t="s">
        <v>121</v>
      </c>
      <c r="G123" s="209"/>
      <c r="H123" s="209"/>
      <c r="I123" s="212"/>
      <c r="J123" s="213">
        <f>BK123</f>
        <v>0</v>
      </c>
      <c r="K123" s="209"/>
      <c r="L123" s="214"/>
      <c r="M123" s="215"/>
      <c r="N123" s="216"/>
      <c r="O123" s="216"/>
      <c r="P123" s="217">
        <f>P124</f>
        <v>0</v>
      </c>
      <c r="Q123" s="216"/>
      <c r="R123" s="217">
        <f>R124</f>
        <v>0</v>
      </c>
      <c r="S123" s="216"/>
      <c r="T123" s="218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9" t="s">
        <v>80</v>
      </c>
      <c r="AT123" s="220" t="s">
        <v>72</v>
      </c>
      <c r="AU123" s="220" t="s">
        <v>73</v>
      </c>
      <c r="AY123" s="219" t="s">
        <v>122</v>
      </c>
      <c r="BK123" s="221">
        <f>BK124</f>
        <v>0</v>
      </c>
    </row>
    <row r="124" s="12" customFormat="1" ht="22.8" customHeight="1">
      <c r="A124" s="12"/>
      <c r="B124" s="208"/>
      <c r="C124" s="209"/>
      <c r="D124" s="210" t="s">
        <v>72</v>
      </c>
      <c r="E124" s="222" t="s">
        <v>123</v>
      </c>
      <c r="F124" s="222" t="s">
        <v>124</v>
      </c>
      <c r="G124" s="209"/>
      <c r="H124" s="209"/>
      <c r="I124" s="212"/>
      <c r="J124" s="223">
        <f>BK124</f>
        <v>0</v>
      </c>
      <c r="K124" s="209"/>
      <c r="L124" s="214"/>
      <c r="M124" s="215"/>
      <c r="N124" s="216"/>
      <c r="O124" s="216"/>
      <c r="P124" s="217">
        <f>SUM(P125:P169)</f>
        <v>0</v>
      </c>
      <c r="Q124" s="216"/>
      <c r="R124" s="217">
        <f>SUM(R125:R169)</f>
        <v>0</v>
      </c>
      <c r="S124" s="216"/>
      <c r="T124" s="218">
        <f>SUM(T125:T169)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9" t="s">
        <v>80</v>
      </c>
      <c r="AT124" s="220" t="s">
        <v>72</v>
      </c>
      <c r="AU124" s="220" t="s">
        <v>80</v>
      </c>
      <c r="AY124" s="219" t="s">
        <v>122</v>
      </c>
      <c r="BK124" s="221">
        <f>SUM(BK125:BK169)</f>
        <v>0</v>
      </c>
    </row>
    <row r="125" s="2" customFormat="1" ht="33" customHeight="1">
      <c r="A125" s="36"/>
      <c r="B125" s="37"/>
      <c r="C125" s="224" t="s">
        <v>80</v>
      </c>
      <c r="D125" s="224" t="s">
        <v>125</v>
      </c>
      <c r="E125" s="225" t="s">
        <v>126</v>
      </c>
      <c r="F125" s="226" t="s">
        <v>127</v>
      </c>
      <c r="G125" s="227" t="s">
        <v>128</v>
      </c>
      <c r="H125" s="228">
        <v>100</v>
      </c>
      <c r="I125" s="229"/>
      <c r="J125" s="230">
        <f>ROUND(I125*H125,2)</f>
        <v>0</v>
      </c>
      <c r="K125" s="226" t="s">
        <v>129</v>
      </c>
      <c r="L125" s="42"/>
      <c r="M125" s="231" t="s">
        <v>1</v>
      </c>
      <c r="N125" s="232" t="s">
        <v>38</v>
      </c>
      <c r="O125" s="89"/>
      <c r="P125" s="233">
        <f>O125*H125</f>
        <v>0</v>
      </c>
      <c r="Q125" s="233">
        <v>0</v>
      </c>
      <c r="R125" s="233">
        <f>Q125*H125</f>
        <v>0</v>
      </c>
      <c r="S125" s="233">
        <v>0</v>
      </c>
      <c r="T125" s="234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5" t="s">
        <v>130</v>
      </c>
      <c r="AT125" s="235" t="s">
        <v>125</v>
      </c>
      <c r="AU125" s="235" t="s">
        <v>82</v>
      </c>
      <c r="AY125" s="15" t="s">
        <v>122</v>
      </c>
      <c r="BE125" s="236">
        <f>IF(N125="základní",J125,0)</f>
        <v>0</v>
      </c>
      <c r="BF125" s="236">
        <f>IF(N125="snížená",J125,0)</f>
        <v>0</v>
      </c>
      <c r="BG125" s="236">
        <f>IF(N125="zákl. přenesená",J125,0)</f>
        <v>0</v>
      </c>
      <c r="BH125" s="236">
        <f>IF(N125="sníž. přenesená",J125,0)</f>
        <v>0</v>
      </c>
      <c r="BI125" s="236">
        <f>IF(N125="nulová",J125,0)</f>
        <v>0</v>
      </c>
      <c r="BJ125" s="15" t="s">
        <v>80</v>
      </c>
      <c r="BK125" s="236">
        <f>ROUND(I125*H125,2)</f>
        <v>0</v>
      </c>
      <c r="BL125" s="15" t="s">
        <v>130</v>
      </c>
      <c r="BM125" s="235" t="s">
        <v>131</v>
      </c>
    </row>
    <row r="126" s="2" customFormat="1">
      <c r="A126" s="36"/>
      <c r="B126" s="37"/>
      <c r="C126" s="38"/>
      <c r="D126" s="237" t="s">
        <v>132</v>
      </c>
      <c r="E126" s="38"/>
      <c r="F126" s="238" t="s">
        <v>133</v>
      </c>
      <c r="G126" s="38"/>
      <c r="H126" s="38"/>
      <c r="I126" s="239"/>
      <c r="J126" s="38"/>
      <c r="K126" s="38"/>
      <c r="L126" s="42"/>
      <c r="M126" s="240"/>
      <c r="N126" s="241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132</v>
      </c>
      <c r="AU126" s="15" t="s">
        <v>82</v>
      </c>
    </row>
    <row r="127" s="2" customFormat="1">
      <c r="A127" s="36"/>
      <c r="B127" s="37"/>
      <c r="C127" s="38"/>
      <c r="D127" s="237" t="s">
        <v>134</v>
      </c>
      <c r="E127" s="38"/>
      <c r="F127" s="242" t="s">
        <v>135</v>
      </c>
      <c r="G127" s="38"/>
      <c r="H127" s="38"/>
      <c r="I127" s="239"/>
      <c r="J127" s="38"/>
      <c r="K127" s="38"/>
      <c r="L127" s="42"/>
      <c r="M127" s="240"/>
      <c r="N127" s="241"/>
      <c r="O127" s="89"/>
      <c r="P127" s="89"/>
      <c r="Q127" s="89"/>
      <c r="R127" s="89"/>
      <c r="S127" s="89"/>
      <c r="T127" s="90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134</v>
      </c>
      <c r="AU127" s="15" t="s">
        <v>82</v>
      </c>
    </row>
    <row r="128" s="2" customFormat="1" ht="33" customHeight="1">
      <c r="A128" s="36"/>
      <c r="B128" s="37"/>
      <c r="C128" s="224" t="s">
        <v>82</v>
      </c>
      <c r="D128" s="224" t="s">
        <v>125</v>
      </c>
      <c r="E128" s="225" t="s">
        <v>136</v>
      </c>
      <c r="F128" s="226" t="s">
        <v>137</v>
      </c>
      <c r="G128" s="227" t="s">
        <v>128</v>
      </c>
      <c r="H128" s="228">
        <v>80</v>
      </c>
      <c r="I128" s="229"/>
      <c r="J128" s="230">
        <f>ROUND(I128*H128,2)</f>
        <v>0</v>
      </c>
      <c r="K128" s="226" t="s">
        <v>129</v>
      </c>
      <c r="L128" s="42"/>
      <c r="M128" s="231" t="s">
        <v>1</v>
      </c>
      <c r="N128" s="232" t="s">
        <v>38</v>
      </c>
      <c r="O128" s="89"/>
      <c r="P128" s="233">
        <f>O128*H128</f>
        <v>0</v>
      </c>
      <c r="Q128" s="233">
        <v>0</v>
      </c>
      <c r="R128" s="233">
        <f>Q128*H128</f>
        <v>0</v>
      </c>
      <c r="S128" s="233">
        <v>0</v>
      </c>
      <c r="T128" s="234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5" t="s">
        <v>130</v>
      </c>
      <c r="AT128" s="235" t="s">
        <v>125</v>
      </c>
      <c r="AU128" s="235" t="s">
        <v>82</v>
      </c>
      <c r="AY128" s="15" t="s">
        <v>122</v>
      </c>
      <c r="BE128" s="236">
        <f>IF(N128="základní",J128,0)</f>
        <v>0</v>
      </c>
      <c r="BF128" s="236">
        <f>IF(N128="snížená",J128,0)</f>
        <v>0</v>
      </c>
      <c r="BG128" s="236">
        <f>IF(N128="zákl. přenesená",J128,0)</f>
        <v>0</v>
      </c>
      <c r="BH128" s="236">
        <f>IF(N128="sníž. přenesená",J128,0)</f>
        <v>0</v>
      </c>
      <c r="BI128" s="236">
        <f>IF(N128="nulová",J128,0)</f>
        <v>0</v>
      </c>
      <c r="BJ128" s="15" t="s">
        <v>80</v>
      </c>
      <c r="BK128" s="236">
        <f>ROUND(I128*H128,2)</f>
        <v>0</v>
      </c>
      <c r="BL128" s="15" t="s">
        <v>130</v>
      </c>
      <c r="BM128" s="235" t="s">
        <v>138</v>
      </c>
    </row>
    <row r="129" s="2" customFormat="1">
      <c r="A129" s="36"/>
      <c r="B129" s="37"/>
      <c r="C129" s="38"/>
      <c r="D129" s="237" t="s">
        <v>132</v>
      </c>
      <c r="E129" s="38"/>
      <c r="F129" s="238" t="s">
        <v>139</v>
      </c>
      <c r="G129" s="38"/>
      <c r="H129" s="38"/>
      <c r="I129" s="239"/>
      <c r="J129" s="38"/>
      <c r="K129" s="38"/>
      <c r="L129" s="42"/>
      <c r="M129" s="240"/>
      <c r="N129" s="241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132</v>
      </c>
      <c r="AU129" s="15" t="s">
        <v>82</v>
      </c>
    </row>
    <row r="130" s="2" customFormat="1">
      <c r="A130" s="36"/>
      <c r="B130" s="37"/>
      <c r="C130" s="38"/>
      <c r="D130" s="237" t="s">
        <v>134</v>
      </c>
      <c r="E130" s="38"/>
      <c r="F130" s="242" t="s">
        <v>135</v>
      </c>
      <c r="G130" s="38"/>
      <c r="H130" s="38"/>
      <c r="I130" s="239"/>
      <c r="J130" s="38"/>
      <c r="K130" s="38"/>
      <c r="L130" s="42"/>
      <c r="M130" s="240"/>
      <c r="N130" s="241"/>
      <c r="O130" s="89"/>
      <c r="P130" s="89"/>
      <c r="Q130" s="89"/>
      <c r="R130" s="89"/>
      <c r="S130" s="89"/>
      <c r="T130" s="90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134</v>
      </c>
      <c r="AU130" s="15" t="s">
        <v>82</v>
      </c>
    </row>
    <row r="131" s="2" customFormat="1" ht="33" customHeight="1">
      <c r="A131" s="36"/>
      <c r="B131" s="37"/>
      <c r="C131" s="224" t="s">
        <v>140</v>
      </c>
      <c r="D131" s="224" t="s">
        <v>125</v>
      </c>
      <c r="E131" s="225" t="s">
        <v>141</v>
      </c>
      <c r="F131" s="226" t="s">
        <v>142</v>
      </c>
      <c r="G131" s="227" t="s">
        <v>128</v>
      </c>
      <c r="H131" s="228">
        <v>60</v>
      </c>
      <c r="I131" s="229"/>
      <c r="J131" s="230">
        <f>ROUND(I131*H131,2)</f>
        <v>0</v>
      </c>
      <c r="K131" s="226" t="s">
        <v>129</v>
      </c>
      <c r="L131" s="42"/>
      <c r="M131" s="231" t="s">
        <v>1</v>
      </c>
      <c r="N131" s="232" t="s">
        <v>38</v>
      </c>
      <c r="O131" s="89"/>
      <c r="P131" s="233">
        <f>O131*H131</f>
        <v>0</v>
      </c>
      <c r="Q131" s="233">
        <v>0</v>
      </c>
      <c r="R131" s="233">
        <f>Q131*H131</f>
        <v>0</v>
      </c>
      <c r="S131" s="233">
        <v>0</v>
      </c>
      <c r="T131" s="234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5" t="s">
        <v>130</v>
      </c>
      <c r="AT131" s="235" t="s">
        <v>125</v>
      </c>
      <c r="AU131" s="235" t="s">
        <v>82</v>
      </c>
      <c r="AY131" s="15" t="s">
        <v>122</v>
      </c>
      <c r="BE131" s="236">
        <f>IF(N131="základní",J131,0)</f>
        <v>0</v>
      </c>
      <c r="BF131" s="236">
        <f>IF(N131="snížená",J131,0)</f>
        <v>0</v>
      </c>
      <c r="BG131" s="236">
        <f>IF(N131="zákl. přenesená",J131,0)</f>
        <v>0</v>
      </c>
      <c r="BH131" s="236">
        <f>IF(N131="sníž. přenesená",J131,0)</f>
        <v>0</v>
      </c>
      <c r="BI131" s="236">
        <f>IF(N131="nulová",J131,0)</f>
        <v>0</v>
      </c>
      <c r="BJ131" s="15" t="s">
        <v>80</v>
      </c>
      <c r="BK131" s="236">
        <f>ROUND(I131*H131,2)</f>
        <v>0</v>
      </c>
      <c r="BL131" s="15" t="s">
        <v>130</v>
      </c>
      <c r="BM131" s="235" t="s">
        <v>143</v>
      </c>
    </row>
    <row r="132" s="2" customFormat="1">
      <c r="A132" s="36"/>
      <c r="B132" s="37"/>
      <c r="C132" s="38"/>
      <c r="D132" s="237" t="s">
        <v>132</v>
      </c>
      <c r="E132" s="38"/>
      <c r="F132" s="238" t="s">
        <v>144</v>
      </c>
      <c r="G132" s="38"/>
      <c r="H132" s="38"/>
      <c r="I132" s="239"/>
      <c r="J132" s="38"/>
      <c r="K132" s="38"/>
      <c r="L132" s="42"/>
      <c r="M132" s="240"/>
      <c r="N132" s="241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132</v>
      </c>
      <c r="AU132" s="15" t="s">
        <v>82</v>
      </c>
    </row>
    <row r="133" s="2" customFormat="1">
      <c r="A133" s="36"/>
      <c r="B133" s="37"/>
      <c r="C133" s="38"/>
      <c r="D133" s="237" t="s">
        <v>134</v>
      </c>
      <c r="E133" s="38"/>
      <c r="F133" s="242" t="s">
        <v>135</v>
      </c>
      <c r="G133" s="38"/>
      <c r="H133" s="38"/>
      <c r="I133" s="239"/>
      <c r="J133" s="38"/>
      <c r="K133" s="38"/>
      <c r="L133" s="42"/>
      <c r="M133" s="240"/>
      <c r="N133" s="241"/>
      <c r="O133" s="89"/>
      <c r="P133" s="89"/>
      <c r="Q133" s="89"/>
      <c r="R133" s="89"/>
      <c r="S133" s="89"/>
      <c r="T133" s="90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134</v>
      </c>
      <c r="AU133" s="15" t="s">
        <v>82</v>
      </c>
    </row>
    <row r="134" s="2" customFormat="1" ht="33" customHeight="1">
      <c r="A134" s="36"/>
      <c r="B134" s="37"/>
      <c r="C134" s="224" t="s">
        <v>130</v>
      </c>
      <c r="D134" s="224" t="s">
        <v>125</v>
      </c>
      <c r="E134" s="225" t="s">
        <v>145</v>
      </c>
      <c r="F134" s="226" t="s">
        <v>146</v>
      </c>
      <c r="G134" s="227" t="s">
        <v>128</v>
      </c>
      <c r="H134" s="228">
        <v>15</v>
      </c>
      <c r="I134" s="229"/>
      <c r="J134" s="230">
        <f>ROUND(I134*H134,2)</f>
        <v>0</v>
      </c>
      <c r="K134" s="226" t="s">
        <v>129</v>
      </c>
      <c r="L134" s="42"/>
      <c r="M134" s="231" t="s">
        <v>1</v>
      </c>
      <c r="N134" s="232" t="s">
        <v>38</v>
      </c>
      <c r="O134" s="89"/>
      <c r="P134" s="233">
        <f>O134*H134</f>
        <v>0</v>
      </c>
      <c r="Q134" s="233">
        <v>0</v>
      </c>
      <c r="R134" s="233">
        <f>Q134*H134</f>
        <v>0</v>
      </c>
      <c r="S134" s="233">
        <v>0</v>
      </c>
      <c r="T134" s="234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5" t="s">
        <v>130</v>
      </c>
      <c r="AT134" s="235" t="s">
        <v>125</v>
      </c>
      <c r="AU134" s="235" t="s">
        <v>82</v>
      </c>
      <c r="AY134" s="15" t="s">
        <v>122</v>
      </c>
      <c r="BE134" s="236">
        <f>IF(N134="základní",J134,0)</f>
        <v>0</v>
      </c>
      <c r="BF134" s="236">
        <f>IF(N134="snížená",J134,0)</f>
        <v>0</v>
      </c>
      <c r="BG134" s="236">
        <f>IF(N134="zákl. přenesená",J134,0)</f>
        <v>0</v>
      </c>
      <c r="BH134" s="236">
        <f>IF(N134="sníž. přenesená",J134,0)</f>
        <v>0</v>
      </c>
      <c r="BI134" s="236">
        <f>IF(N134="nulová",J134,0)</f>
        <v>0</v>
      </c>
      <c r="BJ134" s="15" t="s">
        <v>80</v>
      </c>
      <c r="BK134" s="236">
        <f>ROUND(I134*H134,2)</f>
        <v>0</v>
      </c>
      <c r="BL134" s="15" t="s">
        <v>130</v>
      </c>
      <c r="BM134" s="235" t="s">
        <v>147</v>
      </c>
    </row>
    <row r="135" s="2" customFormat="1">
      <c r="A135" s="36"/>
      <c r="B135" s="37"/>
      <c r="C135" s="38"/>
      <c r="D135" s="237" t="s">
        <v>132</v>
      </c>
      <c r="E135" s="38"/>
      <c r="F135" s="238" t="s">
        <v>148</v>
      </c>
      <c r="G135" s="38"/>
      <c r="H135" s="38"/>
      <c r="I135" s="239"/>
      <c r="J135" s="38"/>
      <c r="K135" s="38"/>
      <c r="L135" s="42"/>
      <c r="M135" s="240"/>
      <c r="N135" s="241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132</v>
      </c>
      <c r="AU135" s="15" t="s">
        <v>82</v>
      </c>
    </row>
    <row r="136" s="2" customFormat="1">
      <c r="A136" s="36"/>
      <c r="B136" s="37"/>
      <c r="C136" s="38"/>
      <c r="D136" s="237" t="s">
        <v>134</v>
      </c>
      <c r="E136" s="38"/>
      <c r="F136" s="242" t="s">
        <v>135</v>
      </c>
      <c r="G136" s="38"/>
      <c r="H136" s="38"/>
      <c r="I136" s="239"/>
      <c r="J136" s="38"/>
      <c r="K136" s="38"/>
      <c r="L136" s="42"/>
      <c r="M136" s="240"/>
      <c r="N136" s="241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134</v>
      </c>
      <c r="AU136" s="15" t="s">
        <v>82</v>
      </c>
    </row>
    <row r="137" s="2" customFormat="1" ht="33" customHeight="1">
      <c r="A137" s="36"/>
      <c r="B137" s="37"/>
      <c r="C137" s="224" t="s">
        <v>8</v>
      </c>
      <c r="D137" s="224" t="s">
        <v>125</v>
      </c>
      <c r="E137" s="225" t="s">
        <v>149</v>
      </c>
      <c r="F137" s="226" t="s">
        <v>150</v>
      </c>
      <c r="G137" s="227" t="s">
        <v>128</v>
      </c>
      <c r="H137" s="228">
        <v>10</v>
      </c>
      <c r="I137" s="229"/>
      <c r="J137" s="230">
        <f>ROUND(I137*H137,2)</f>
        <v>0</v>
      </c>
      <c r="K137" s="226" t="s">
        <v>129</v>
      </c>
      <c r="L137" s="42"/>
      <c r="M137" s="231" t="s">
        <v>1</v>
      </c>
      <c r="N137" s="232" t="s">
        <v>38</v>
      </c>
      <c r="O137" s="89"/>
      <c r="P137" s="233">
        <f>O137*H137</f>
        <v>0</v>
      </c>
      <c r="Q137" s="233">
        <v>0</v>
      </c>
      <c r="R137" s="233">
        <f>Q137*H137</f>
        <v>0</v>
      </c>
      <c r="S137" s="233">
        <v>0</v>
      </c>
      <c r="T137" s="234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5" t="s">
        <v>80</v>
      </c>
      <c r="AT137" s="235" t="s">
        <v>125</v>
      </c>
      <c r="AU137" s="235" t="s">
        <v>82</v>
      </c>
      <c r="AY137" s="15" t="s">
        <v>122</v>
      </c>
      <c r="BE137" s="236">
        <f>IF(N137="základní",J137,0)</f>
        <v>0</v>
      </c>
      <c r="BF137" s="236">
        <f>IF(N137="snížená",J137,0)</f>
        <v>0</v>
      </c>
      <c r="BG137" s="236">
        <f>IF(N137="zákl. přenesená",J137,0)</f>
        <v>0</v>
      </c>
      <c r="BH137" s="236">
        <f>IF(N137="sníž. přenesená",J137,0)</f>
        <v>0</v>
      </c>
      <c r="BI137" s="236">
        <f>IF(N137="nulová",J137,0)</f>
        <v>0</v>
      </c>
      <c r="BJ137" s="15" t="s">
        <v>80</v>
      </c>
      <c r="BK137" s="236">
        <f>ROUND(I137*H137,2)</f>
        <v>0</v>
      </c>
      <c r="BL137" s="15" t="s">
        <v>80</v>
      </c>
      <c r="BM137" s="235" t="s">
        <v>151</v>
      </c>
    </row>
    <row r="138" s="2" customFormat="1">
      <c r="A138" s="36"/>
      <c r="B138" s="37"/>
      <c r="C138" s="38"/>
      <c r="D138" s="237" t="s">
        <v>132</v>
      </c>
      <c r="E138" s="38"/>
      <c r="F138" s="238" t="s">
        <v>152</v>
      </c>
      <c r="G138" s="38"/>
      <c r="H138" s="38"/>
      <c r="I138" s="239"/>
      <c r="J138" s="38"/>
      <c r="K138" s="38"/>
      <c r="L138" s="42"/>
      <c r="M138" s="240"/>
      <c r="N138" s="241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132</v>
      </c>
      <c r="AU138" s="15" t="s">
        <v>82</v>
      </c>
    </row>
    <row r="139" s="2" customFormat="1">
      <c r="A139" s="36"/>
      <c r="B139" s="37"/>
      <c r="C139" s="38"/>
      <c r="D139" s="237" t="s">
        <v>134</v>
      </c>
      <c r="E139" s="38"/>
      <c r="F139" s="242" t="s">
        <v>153</v>
      </c>
      <c r="G139" s="38"/>
      <c r="H139" s="38"/>
      <c r="I139" s="239"/>
      <c r="J139" s="38"/>
      <c r="K139" s="38"/>
      <c r="L139" s="42"/>
      <c r="M139" s="240"/>
      <c r="N139" s="241"/>
      <c r="O139" s="89"/>
      <c r="P139" s="89"/>
      <c r="Q139" s="89"/>
      <c r="R139" s="89"/>
      <c r="S139" s="89"/>
      <c r="T139" s="90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134</v>
      </c>
      <c r="AU139" s="15" t="s">
        <v>82</v>
      </c>
    </row>
    <row r="140" s="2" customFormat="1" ht="33" customHeight="1">
      <c r="A140" s="36"/>
      <c r="B140" s="37"/>
      <c r="C140" s="224" t="s">
        <v>123</v>
      </c>
      <c r="D140" s="224" t="s">
        <v>125</v>
      </c>
      <c r="E140" s="225" t="s">
        <v>154</v>
      </c>
      <c r="F140" s="226" t="s">
        <v>155</v>
      </c>
      <c r="G140" s="227" t="s">
        <v>128</v>
      </c>
      <c r="H140" s="228">
        <v>100</v>
      </c>
      <c r="I140" s="229"/>
      <c r="J140" s="230">
        <f>ROUND(I140*H140,2)</f>
        <v>0</v>
      </c>
      <c r="K140" s="226" t="s">
        <v>129</v>
      </c>
      <c r="L140" s="42"/>
      <c r="M140" s="231" t="s">
        <v>1</v>
      </c>
      <c r="N140" s="232" t="s">
        <v>38</v>
      </c>
      <c r="O140" s="89"/>
      <c r="P140" s="233">
        <f>O140*H140</f>
        <v>0</v>
      </c>
      <c r="Q140" s="233">
        <v>0</v>
      </c>
      <c r="R140" s="233">
        <f>Q140*H140</f>
        <v>0</v>
      </c>
      <c r="S140" s="233">
        <v>0</v>
      </c>
      <c r="T140" s="234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35" t="s">
        <v>130</v>
      </c>
      <c r="AT140" s="235" t="s">
        <v>125</v>
      </c>
      <c r="AU140" s="235" t="s">
        <v>82</v>
      </c>
      <c r="AY140" s="15" t="s">
        <v>122</v>
      </c>
      <c r="BE140" s="236">
        <f>IF(N140="základní",J140,0)</f>
        <v>0</v>
      </c>
      <c r="BF140" s="236">
        <f>IF(N140="snížená",J140,0)</f>
        <v>0</v>
      </c>
      <c r="BG140" s="236">
        <f>IF(N140="zákl. přenesená",J140,0)</f>
        <v>0</v>
      </c>
      <c r="BH140" s="236">
        <f>IF(N140="sníž. přenesená",J140,0)</f>
        <v>0</v>
      </c>
      <c r="BI140" s="236">
        <f>IF(N140="nulová",J140,0)</f>
        <v>0</v>
      </c>
      <c r="BJ140" s="15" t="s">
        <v>80</v>
      </c>
      <c r="BK140" s="236">
        <f>ROUND(I140*H140,2)</f>
        <v>0</v>
      </c>
      <c r="BL140" s="15" t="s">
        <v>130</v>
      </c>
      <c r="BM140" s="235" t="s">
        <v>156</v>
      </c>
    </row>
    <row r="141" s="2" customFormat="1">
      <c r="A141" s="36"/>
      <c r="B141" s="37"/>
      <c r="C141" s="38"/>
      <c r="D141" s="237" t="s">
        <v>132</v>
      </c>
      <c r="E141" s="38"/>
      <c r="F141" s="238" t="s">
        <v>157</v>
      </c>
      <c r="G141" s="38"/>
      <c r="H141" s="38"/>
      <c r="I141" s="239"/>
      <c r="J141" s="38"/>
      <c r="K141" s="38"/>
      <c r="L141" s="42"/>
      <c r="M141" s="240"/>
      <c r="N141" s="241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132</v>
      </c>
      <c r="AU141" s="15" t="s">
        <v>82</v>
      </c>
    </row>
    <row r="142" s="2" customFormat="1">
      <c r="A142" s="36"/>
      <c r="B142" s="37"/>
      <c r="C142" s="38"/>
      <c r="D142" s="237" t="s">
        <v>134</v>
      </c>
      <c r="E142" s="38"/>
      <c r="F142" s="242" t="s">
        <v>135</v>
      </c>
      <c r="G142" s="38"/>
      <c r="H142" s="38"/>
      <c r="I142" s="239"/>
      <c r="J142" s="38"/>
      <c r="K142" s="38"/>
      <c r="L142" s="42"/>
      <c r="M142" s="240"/>
      <c r="N142" s="241"/>
      <c r="O142" s="89"/>
      <c r="P142" s="89"/>
      <c r="Q142" s="89"/>
      <c r="R142" s="89"/>
      <c r="S142" s="89"/>
      <c r="T142" s="90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134</v>
      </c>
      <c r="AU142" s="15" t="s">
        <v>82</v>
      </c>
    </row>
    <row r="143" s="2" customFormat="1" ht="33" customHeight="1">
      <c r="A143" s="36"/>
      <c r="B143" s="37"/>
      <c r="C143" s="224" t="s">
        <v>158</v>
      </c>
      <c r="D143" s="224" t="s">
        <v>125</v>
      </c>
      <c r="E143" s="225" t="s">
        <v>159</v>
      </c>
      <c r="F143" s="226" t="s">
        <v>160</v>
      </c>
      <c r="G143" s="227" t="s">
        <v>128</v>
      </c>
      <c r="H143" s="228">
        <v>90</v>
      </c>
      <c r="I143" s="229"/>
      <c r="J143" s="230">
        <f>ROUND(I143*H143,2)</f>
        <v>0</v>
      </c>
      <c r="K143" s="226" t="s">
        <v>129</v>
      </c>
      <c r="L143" s="42"/>
      <c r="M143" s="231" t="s">
        <v>1</v>
      </c>
      <c r="N143" s="232" t="s">
        <v>38</v>
      </c>
      <c r="O143" s="89"/>
      <c r="P143" s="233">
        <f>O143*H143</f>
        <v>0</v>
      </c>
      <c r="Q143" s="233">
        <v>0</v>
      </c>
      <c r="R143" s="233">
        <f>Q143*H143</f>
        <v>0</v>
      </c>
      <c r="S143" s="233">
        <v>0</v>
      </c>
      <c r="T143" s="234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5" t="s">
        <v>130</v>
      </c>
      <c r="AT143" s="235" t="s">
        <v>125</v>
      </c>
      <c r="AU143" s="235" t="s">
        <v>82</v>
      </c>
      <c r="AY143" s="15" t="s">
        <v>122</v>
      </c>
      <c r="BE143" s="236">
        <f>IF(N143="základní",J143,0)</f>
        <v>0</v>
      </c>
      <c r="BF143" s="236">
        <f>IF(N143="snížená",J143,0)</f>
        <v>0</v>
      </c>
      <c r="BG143" s="236">
        <f>IF(N143="zákl. přenesená",J143,0)</f>
        <v>0</v>
      </c>
      <c r="BH143" s="236">
        <f>IF(N143="sníž. přenesená",J143,0)</f>
        <v>0</v>
      </c>
      <c r="BI143" s="236">
        <f>IF(N143="nulová",J143,0)</f>
        <v>0</v>
      </c>
      <c r="BJ143" s="15" t="s">
        <v>80</v>
      </c>
      <c r="BK143" s="236">
        <f>ROUND(I143*H143,2)</f>
        <v>0</v>
      </c>
      <c r="BL143" s="15" t="s">
        <v>130</v>
      </c>
      <c r="BM143" s="235" t="s">
        <v>161</v>
      </c>
    </row>
    <row r="144" s="2" customFormat="1">
      <c r="A144" s="36"/>
      <c r="B144" s="37"/>
      <c r="C144" s="38"/>
      <c r="D144" s="237" t="s">
        <v>132</v>
      </c>
      <c r="E144" s="38"/>
      <c r="F144" s="238" t="s">
        <v>162</v>
      </c>
      <c r="G144" s="38"/>
      <c r="H144" s="38"/>
      <c r="I144" s="239"/>
      <c r="J144" s="38"/>
      <c r="K144" s="38"/>
      <c r="L144" s="42"/>
      <c r="M144" s="240"/>
      <c r="N144" s="241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132</v>
      </c>
      <c r="AU144" s="15" t="s">
        <v>82</v>
      </c>
    </row>
    <row r="145" s="2" customFormat="1">
      <c r="A145" s="36"/>
      <c r="B145" s="37"/>
      <c r="C145" s="38"/>
      <c r="D145" s="237" t="s">
        <v>134</v>
      </c>
      <c r="E145" s="38"/>
      <c r="F145" s="242" t="s">
        <v>135</v>
      </c>
      <c r="G145" s="38"/>
      <c r="H145" s="38"/>
      <c r="I145" s="239"/>
      <c r="J145" s="38"/>
      <c r="K145" s="38"/>
      <c r="L145" s="42"/>
      <c r="M145" s="240"/>
      <c r="N145" s="241"/>
      <c r="O145" s="89"/>
      <c r="P145" s="89"/>
      <c r="Q145" s="89"/>
      <c r="R145" s="89"/>
      <c r="S145" s="89"/>
      <c r="T145" s="90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134</v>
      </c>
      <c r="AU145" s="15" t="s">
        <v>82</v>
      </c>
    </row>
    <row r="146" s="2" customFormat="1" ht="33" customHeight="1">
      <c r="A146" s="36"/>
      <c r="B146" s="37"/>
      <c r="C146" s="224" t="s">
        <v>163</v>
      </c>
      <c r="D146" s="224" t="s">
        <v>125</v>
      </c>
      <c r="E146" s="225" t="s">
        <v>164</v>
      </c>
      <c r="F146" s="226" t="s">
        <v>165</v>
      </c>
      <c r="G146" s="227" t="s">
        <v>128</v>
      </c>
      <c r="H146" s="228">
        <v>60</v>
      </c>
      <c r="I146" s="229"/>
      <c r="J146" s="230">
        <f>ROUND(I146*H146,2)</f>
        <v>0</v>
      </c>
      <c r="K146" s="226" t="s">
        <v>129</v>
      </c>
      <c r="L146" s="42"/>
      <c r="M146" s="231" t="s">
        <v>1</v>
      </c>
      <c r="N146" s="232" t="s">
        <v>38</v>
      </c>
      <c r="O146" s="89"/>
      <c r="P146" s="233">
        <f>O146*H146</f>
        <v>0</v>
      </c>
      <c r="Q146" s="233">
        <v>0</v>
      </c>
      <c r="R146" s="233">
        <f>Q146*H146</f>
        <v>0</v>
      </c>
      <c r="S146" s="233">
        <v>0</v>
      </c>
      <c r="T146" s="234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35" t="s">
        <v>130</v>
      </c>
      <c r="AT146" s="235" t="s">
        <v>125</v>
      </c>
      <c r="AU146" s="235" t="s">
        <v>82</v>
      </c>
      <c r="AY146" s="15" t="s">
        <v>122</v>
      </c>
      <c r="BE146" s="236">
        <f>IF(N146="základní",J146,0)</f>
        <v>0</v>
      </c>
      <c r="BF146" s="236">
        <f>IF(N146="snížená",J146,0)</f>
        <v>0</v>
      </c>
      <c r="BG146" s="236">
        <f>IF(N146="zákl. přenesená",J146,0)</f>
        <v>0</v>
      </c>
      <c r="BH146" s="236">
        <f>IF(N146="sníž. přenesená",J146,0)</f>
        <v>0</v>
      </c>
      <c r="BI146" s="236">
        <f>IF(N146="nulová",J146,0)</f>
        <v>0</v>
      </c>
      <c r="BJ146" s="15" t="s">
        <v>80</v>
      </c>
      <c r="BK146" s="236">
        <f>ROUND(I146*H146,2)</f>
        <v>0</v>
      </c>
      <c r="BL146" s="15" t="s">
        <v>130</v>
      </c>
      <c r="BM146" s="235" t="s">
        <v>166</v>
      </c>
    </row>
    <row r="147" s="2" customFormat="1">
      <c r="A147" s="36"/>
      <c r="B147" s="37"/>
      <c r="C147" s="38"/>
      <c r="D147" s="237" t="s">
        <v>132</v>
      </c>
      <c r="E147" s="38"/>
      <c r="F147" s="238" t="s">
        <v>167</v>
      </c>
      <c r="G147" s="38"/>
      <c r="H147" s="38"/>
      <c r="I147" s="239"/>
      <c r="J147" s="38"/>
      <c r="K147" s="38"/>
      <c r="L147" s="42"/>
      <c r="M147" s="240"/>
      <c r="N147" s="241"/>
      <c r="O147" s="89"/>
      <c r="P147" s="89"/>
      <c r="Q147" s="89"/>
      <c r="R147" s="89"/>
      <c r="S147" s="89"/>
      <c r="T147" s="90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132</v>
      </c>
      <c r="AU147" s="15" t="s">
        <v>82</v>
      </c>
    </row>
    <row r="148" s="2" customFormat="1">
      <c r="A148" s="36"/>
      <c r="B148" s="37"/>
      <c r="C148" s="38"/>
      <c r="D148" s="237" t="s">
        <v>134</v>
      </c>
      <c r="E148" s="38"/>
      <c r="F148" s="242" t="s">
        <v>135</v>
      </c>
      <c r="G148" s="38"/>
      <c r="H148" s="38"/>
      <c r="I148" s="239"/>
      <c r="J148" s="38"/>
      <c r="K148" s="38"/>
      <c r="L148" s="42"/>
      <c r="M148" s="240"/>
      <c r="N148" s="241"/>
      <c r="O148" s="89"/>
      <c r="P148" s="89"/>
      <c r="Q148" s="89"/>
      <c r="R148" s="89"/>
      <c r="S148" s="89"/>
      <c r="T148" s="90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134</v>
      </c>
      <c r="AU148" s="15" t="s">
        <v>82</v>
      </c>
    </row>
    <row r="149" s="2" customFormat="1" ht="33" customHeight="1">
      <c r="A149" s="36"/>
      <c r="B149" s="37"/>
      <c r="C149" s="224" t="s">
        <v>168</v>
      </c>
      <c r="D149" s="224" t="s">
        <v>125</v>
      </c>
      <c r="E149" s="225" t="s">
        <v>169</v>
      </c>
      <c r="F149" s="226" t="s">
        <v>170</v>
      </c>
      <c r="G149" s="227" t="s">
        <v>128</v>
      </c>
      <c r="H149" s="228">
        <v>15</v>
      </c>
      <c r="I149" s="229"/>
      <c r="J149" s="230">
        <f>ROUND(I149*H149,2)</f>
        <v>0</v>
      </c>
      <c r="K149" s="226" t="s">
        <v>129</v>
      </c>
      <c r="L149" s="42"/>
      <c r="M149" s="231" t="s">
        <v>1</v>
      </c>
      <c r="N149" s="232" t="s">
        <v>38</v>
      </c>
      <c r="O149" s="89"/>
      <c r="P149" s="233">
        <f>O149*H149</f>
        <v>0</v>
      </c>
      <c r="Q149" s="233">
        <v>0</v>
      </c>
      <c r="R149" s="233">
        <f>Q149*H149</f>
        <v>0</v>
      </c>
      <c r="S149" s="233">
        <v>0</v>
      </c>
      <c r="T149" s="234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35" t="s">
        <v>130</v>
      </c>
      <c r="AT149" s="235" t="s">
        <v>125</v>
      </c>
      <c r="AU149" s="235" t="s">
        <v>82</v>
      </c>
      <c r="AY149" s="15" t="s">
        <v>122</v>
      </c>
      <c r="BE149" s="236">
        <f>IF(N149="základní",J149,0)</f>
        <v>0</v>
      </c>
      <c r="BF149" s="236">
        <f>IF(N149="snížená",J149,0)</f>
        <v>0</v>
      </c>
      <c r="BG149" s="236">
        <f>IF(N149="zákl. přenesená",J149,0)</f>
        <v>0</v>
      </c>
      <c r="BH149" s="236">
        <f>IF(N149="sníž. přenesená",J149,0)</f>
        <v>0</v>
      </c>
      <c r="BI149" s="236">
        <f>IF(N149="nulová",J149,0)</f>
        <v>0</v>
      </c>
      <c r="BJ149" s="15" t="s">
        <v>80</v>
      </c>
      <c r="BK149" s="236">
        <f>ROUND(I149*H149,2)</f>
        <v>0</v>
      </c>
      <c r="BL149" s="15" t="s">
        <v>130</v>
      </c>
      <c r="BM149" s="235" t="s">
        <v>171</v>
      </c>
    </row>
    <row r="150" s="2" customFormat="1">
      <c r="A150" s="36"/>
      <c r="B150" s="37"/>
      <c r="C150" s="38"/>
      <c r="D150" s="237" t="s">
        <v>132</v>
      </c>
      <c r="E150" s="38"/>
      <c r="F150" s="238" t="s">
        <v>172</v>
      </c>
      <c r="G150" s="38"/>
      <c r="H150" s="38"/>
      <c r="I150" s="239"/>
      <c r="J150" s="38"/>
      <c r="K150" s="38"/>
      <c r="L150" s="42"/>
      <c r="M150" s="240"/>
      <c r="N150" s="241"/>
      <c r="O150" s="89"/>
      <c r="P150" s="89"/>
      <c r="Q150" s="89"/>
      <c r="R150" s="89"/>
      <c r="S150" s="89"/>
      <c r="T150" s="90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132</v>
      </c>
      <c r="AU150" s="15" t="s">
        <v>82</v>
      </c>
    </row>
    <row r="151" s="2" customFormat="1">
      <c r="A151" s="36"/>
      <c r="B151" s="37"/>
      <c r="C151" s="38"/>
      <c r="D151" s="237" t="s">
        <v>134</v>
      </c>
      <c r="E151" s="38"/>
      <c r="F151" s="242" t="s">
        <v>135</v>
      </c>
      <c r="G151" s="38"/>
      <c r="H151" s="38"/>
      <c r="I151" s="239"/>
      <c r="J151" s="38"/>
      <c r="K151" s="38"/>
      <c r="L151" s="42"/>
      <c r="M151" s="240"/>
      <c r="N151" s="241"/>
      <c r="O151" s="89"/>
      <c r="P151" s="89"/>
      <c r="Q151" s="89"/>
      <c r="R151" s="89"/>
      <c r="S151" s="89"/>
      <c r="T151" s="90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134</v>
      </c>
      <c r="AU151" s="15" t="s">
        <v>82</v>
      </c>
    </row>
    <row r="152" s="2" customFormat="1" ht="33" customHeight="1">
      <c r="A152" s="36"/>
      <c r="B152" s="37"/>
      <c r="C152" s="224" t="s">
        <v>173</v>
      </c>
      <c r="D152" s="224" t="s">
        <v>125</v>
      </c>
      <c r="E152" s="225" t="s">
        <v>174</v>
      </c>
      <c r="F152" s="226" t="s">
        <v>175</v>
      </c>
      <c r="G152" s="227" t="s">
        <v>128</v>
      </c>
      <c r="H152" s="228">
        <v>10</v>
      </c>
      <c r="I152" s="229"/>
      <c r="J152" s="230">
        <f>ROUND(I152*H152,2)</f>
        <v>0</v>
      </c>
      <c r="K152" s="226" t="s">
        <v>129</v>
      </c>
      <c r="L152" s="42"/>
      <c r="M152" s="231" t="s">
        <v>1</v>
      </c>
      <c r="N152" s="232" t="s">
        <v>38</v>
      </c>
      <c r="O152" s="89"/>
      <c r="P152" s="233">
        <f>O152*H152</f>
        <v>0</v>
      </c>
      <c r="Q152" s="233">
        <v>0</v>
      </c>
      <c r="R152" s="233">
        <f>Q152*H152</f>
        <v>0</v>
      </c>
      <c r="S152" s="233">
        <v>0</v>
      </c>
      <c r="T152" s="234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35" t="s">
        <v>80</v>
      </c>
      <c r="AT152" s="235" t="s">
        <v>125</v>
      </c>
      <c r="AU152" s="235" t="s">
        <v>82</v>
      </c>
      <c r="AY152" s="15" t="s">
        <v>122</v>
      </c>
      <c r="BE152" s="236">
        <f>IF(N152="základní",J152,0)</f>
        <v>0</v>
      </c>
      <c r="BF152" s="236">
        <f>IF(N152="snížená",J152,0)</f>
        <v>0</v>
      </c>
      <c r="BG152" s="236">
        <f>IF(N152="zákl. přenesená",J152,0)</f>
        <v>0</v>
      </c>
      <c r="BH152" s="236">
        <f>IF(N152="sníž. přenesená",J152,0)</f>
        <v>0</v>
      </c>
      <c r="BI152" s="236">
        <f>IF(N152="nulová",J152,0)</f>
        <v>0</v>
      </c>
      <c r="BJ152" s="15" t="s">
        <v>80</v>
      </c>
      <c r="BK152" s="236">
        <f>ROUND(I152*H152,2)</f>
        <v>0</v>
      </c>
      <c r="BL152" s="15" t="s">
        <v>80</v>
      </c>
      <c r="BM152" s="235" t="s">
        <v>176</v>
      </c>
    </row>
    <row r="153" s="2" customFormat="1">
      <c r="A153" s="36"/>
      <c r="B153" s="37"/>
      <c r="C153" s="38"/>
      <c r="D153" s="237" t="s">
        <v>132</v>
      </c>
      <c r="E153" s="38"/>
      <c r="F153" s="238" t="s">
        <v>177</v>
      </c>
      <c r="G153" s="38"/>
      <c r="H153" s="38"/>
      <c r="I153" s="239"/>
      <c r="J153" s="38"/>
      <c r="K153" s="38"/>
      <c r="L153" s="42"/>
      <c r="M153" s="240"/>
      <c r="N153" s="241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132</v>
      </c>
      <c r="AU153" s="15" t="s">
        <v>82</v>
      </c>
    </row>
    <row r="154" s="2" customFormat="1">
      <c r="A154" s="36"/>
      <c r="B154" s="37"/>
      <c r="C154" s="38"/>
      <c r="D154" s="237" t="s">
        <v>134</v>
      </c>
      <c r="E154" s="38"/>
      <c r="F154" s="242" t="s">
        <v>153</v>
      </c>
      <c r="G154" s="38"/>
      <c r="H154" s="38"/>
      <c r="I154" s="239"/>
      <c r="J154" s="38"/>
      <c r="K154" s="38"/>
      <c r="L154" s="42"/>
      <c r="M154" s="240"/>
      <c r="N154" s="241"/>
      <c r="O154" s="89"/>
      <c r="P154" s="89"/>
      <c r="Q154" s="89"/>
      <c r="R154" s="89"/>
      <c r="S154" s="89"/>
      <c r="T154" s="90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134</v>
      </c>
      <c r="AU154" s="15" t="s">
        <v>82</v>
      </c>
    </row>
    <row r="155" s="2" customFormat="1" ht="21.75" customHeight="1">
      <c r="A155" s="36"/>
      <c r="B155" s="37"/>
      <c r="C155" s="224" t="s">
        <v>178</v>
      </c>
      <c r="D155" s="224" t="s">
        <v>125</v>
      </c>
      <c r="E155" s="225" t="s">
        <v>179</v>
      </c>
      <c r="F155" s="226" t="s">
        <v>180</v>
      </c>
      <c r="G155" s="227" t="s">
        <v>128</v>
      </c>
      <c r="H155" s="228">
        <v>100</v>
      </c>
      <c r="I155" s="229"/>
      <c r="J155" s="230">
        <f>ROUND(I155*H155,2)</f>
        <v>0</v>
      </c>
      <c r="K155" s="226" t="s">
        <v>129</v>
      </c>
      <c r="L155" s="42"/>
      <c r="M155" s="231" t="s">
        <v>1</v>
      </c>
      <c r="N155" s="232" t="s">
        <v>38</v>
      </c>
      <c r="O155" s="89"/>
      <c r="P155" s="233">
        <f>O155*H155</f>
        <v>0</v>
      </c>
      <c r="Q155" s="233">
        <v>0</v>
      </c>
      <c r="R155" s="233">
        <f>Q155*H155</f>
        <v>0</v>
      </c>
      <c r="S155" s="233">
        <v>0</v>
      </c>
      <c r="T155" s="234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35" t="s">
        <v>130</v>
      </c>
      <c r="AT155" s="235" t="s">
        <v>125</v>
      </c>
      <c r="AU155" s="235" t="s">
        <v>82</v>
      </c>
      <c r="AY155" s="15" t="s">
        <v>122</v>
      </c>
      <c r="BE155" s="236">
        <f>IF(N155="základní",J155,0)</f>
        <v>0</v>
      </c>
      <c r="BF155" s="236">
        <f>IF(N155="snížená",J155,0)</f>
        <v>0</v>
      </c>
      <c r="BG155" s="236">
        <f>IF(N155="zákl. přenesená",J155,0)</f>
        <v>0</v>
      </c>
      <c r="BH155" s="236">
        <f>IF(N155="sníž. přenesená",J155,0)</f>
        <v>0</v>
      </c>
      <c r="BI155" s="236">
        <f>IF(N155="nulová",J155,0)</f>
        <v>0</v>
      </c>
      <c r="BJ155" s="15" t="s">
        <v>80</v>
      </c>
      <c r="BK155" s="236">
        <f>ROUND(I155*H155,2)</f>
        <v>0</v>
      </c>
      <c r="BL155" s="15" t="s">
        <v>130</v>
      </c>
      <c r="BM155" s="235" t="s">
        <v>181</v>
      </c>
    </row>
    <row r="156" s="2" customFormat="1">
      <c r="A156" s="36"/>
      <c r="B156" s="37"/>
      <c r="C156" s="38"/>
      <c r="D156" s="237" t="s">
        <v>132</v>
      </c>
      <c r="E156" s="38"/>
      <c r="F156" s="238" t="s">
        <v>182</v>
      </c>
      <c r="G156" s="38"/>
      <c r="H156" s="38"/>
      <c r="I156" s="239"/>
      <c r="J156" s="38"/>
      <c r="K156" s="38"/>
      <c r="L156" s="42"/>
      <c r="M156" s="240"/>
      <c r="N156" s="241"/>
      <c r="O156" s="89"/>
      <c r="P156" s="89"/>
      <c r="Q156" s="89"/>
      <c r="R156" s="89"/>
      <c r="S156" s="89"/>
      <c r="T156" s="90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132</v>
      </c>
      <c r="AU156" s="15" t="s">
        <v>82</v>
      </c>
    </row>
    <row r="157" s="2" customFormat="1">
      <c r="A157" s="36"/>
      <c r="B157" s="37"/>
      <c r="C157" s="38"/>
      <c r="D157" s="237" t="s">
        <v>134</v>
      </c>
      <c r="E157" s="38"/>
      <c r="F157" s="242" t="s">
        <v>183</v>
      </c>
      <c r="G157" s="38"/>
      <c r="H157" s="38"/>
      <c r="I157" s="239"/>
      <c r="J157" s="38"/>
      <c r="K157" s="38"/>
      <c r="L157" s="42"/>
      <c r="M157" s="240"/>
      <c r="N157" s="241"/>
      <c r="O157" s="89"/>
      <c r="P157" s="89"/>
      <c r="Q157" s="89"/>
      <c r="R157" s="89"/>
      <c r="S157" s="89"/>
      <c r="T157" s="90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134</v>
      </c>
      <c r="AU157" s="15" t="s">
        <v>82</v>
      </c>
    </row>
    <row r="158" s="2" customFormat="1">
      <c r="A158" s="36"/>
      <c r="B158" s="37"/>
      <c r="C158" s="224" t="s">
        <v>184</v>
      </c>
      <c r="D158" s="224" t="s">
        <v>125</v>
      </c>
      <c r="E158" s="225" t="s">
        <v>185</v>
      </c>
      <c r="F158" s="226" t="s">
        <v>186</v>
      </c>
      <c r="G158" s="227" t="s">
        <v>128</v>
      </c>
      <c r="H158" s="228">
        <v>90</v>
      </c>
      <c r="I158" s="229"/>
      <c r="J158" s="230">
        <f>ROUND(I158*H158,2)</f>
        <v>0</v>
      </c>
      <c r="K158" s="226" t="s">
        <v>129</v>
      </c>
      <c r="L158" s="42"/>
      <c r="M158" s="231" t="s">
        <v>1</v>
      </c>
      <c r="N158" s="232" t="s">
        <v>38</v>
      </c>
      <c r="O158" s="89"/>
      <c r="P158" s="233">
        <f>O158*H158</f>
        <v>0</v>
      </c>
      <c r="Q158" s="233">
        <v>0</v>
      </c>
      <c r="R158" s="233">
        <f>Q158*H158</f>
        <v>0</v>
      </c>
      <c r="S158" s="233">
        <v>0</v>
      </c>
      <c r="T158" s="234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35" t="s">
        <v>130</v>
      </c>
      <c r="AT158" s="235" t="s">
        <v>125</v>
      </c>
      <c r="AU158" s="235" t="s">
        <v>82</v>
      </c>
      <c r="AY158" s="15" t="s">
        <v>122</v>
      </c>
      <c r="BE158" s="236">
        <f>IF(N158="základní",J158,0)</f>
        <v>0</v>
      </c>
      <c r="BF158" s="236">
        <f>IF(N158="snížená",J158,0)</f>
        <v>0</v>
      </c>
      <c r="BG158" s="236">
        <f>IF(N158="zákl. přenesená",J158,0)</f>
        <v>0</v>
      </c>
      <c r="BH158" s="236">
        <f>IF(N158="sníž. přenesená",J158,0)</f>
        <v>0</v>
      </c>
      <c r="BI158" s="236">
        <f>IF(N158="nulová",J158,0)</f>
        <v>0</v>
      </c>
      <c r="BJ158" s="15" t="s">
        <v>80</v>
      </c>
      <c r="BK158" s="236">
        <f>ROUND(I158*H158,2)</f>
        <v>0</v>
      </c>
      <c r="BL158" s="15" t="s">
        <v>130</v>
      </c>
      <c r="BM158" s="235" t="s">
        <v>187</v>
      </c>
    </row>
    <row r="159" s="2" customFormat="1">
      <c r="A159" s="36"/>
      <c r="B159" s="37"/>
      <c r="C159" s="38"/>
      <c r="D159" s="237" t="s">
        <v>132</v>
      </c>
      <c r="E159" s="38"/>
      <c r="F159" s="238" t="s">
        <v>188</v>
      </c>
      <c r="G159" s="38"/>
      <c r="H159" s="38"/>
      <c r="I159" s="239"/>
      <c r="J159" s="38"/>
      <c r="K159" s="38"/>
      <c r="L159" s="42"/>
      <c r="M159" s="240"/>
      <c r="N159" s="241"/>
      <c r="O159" s="89"/>
      <c r="P159" s="89"/>
      <c r="Q159" s="89"/>
      <c r="R159" s="89"/>
      <c r="S159" s="89"/>
      <c r="T159" s="90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132</v>
      </c>
      <c r="AU159" s="15" t="s">
        <v>82</v>
      </c>
    </row>
    <row r="160" s="2" customFormat="1">
      <c r="A160" s="36"/>
      <c r="B160" s="37"/>
      <c r="C160" s="38"/>
      <c r="D160" s="237" t="s">
        <v>134</v>
      </c>
      <c r="E160" s="38"/>
      <c r="F160" s="242" t="s">
        <v>183</v>
      </c>
      <c r="G160" s="38"/>
      <c r="H160" s="38"/>
      <c r="I160" s="239"/>
      <c r="J160" s="38"/>
      <c r="K160" s="38"/>
      <c r="L160" s="42"/>
      <c r="M160" s="240"/>
      <c r="N160" s="241"/>
      <c r="O160" s="89"/>
      <c r="P160" s="89"/>
      <c r="Q160" s="89"/>
      <c r="R160" s="89"/>
      <c r="S160" s="89"/>
      <c r="T160" s="90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134</v>
      </c>
      <c r="AU160" s="15" t="s">
        <v>82</v>
      </c>
    </row>
    <row r="161" s="2" customFormat="1">
      <c r="A161" s="36"/>
      <c r="B161" s="37"/>
      <c r="C161" s="224" t="s">
        <v>189</v>
      </c>
      <c r="D161" s="224" t="s">
        <v>125</v>
      </c>
      <c r="E161" s="225" t="s">
        <v>190</v>
      </c>
      <c r="F161" s="226" t="s">
        <v>191</v>
      </c>
      <c r="G161" s="227" t="s">
        <v>128</v>
      </c>
      <c r="H161" s="228">
        <v>60</v>
      </c>
      <c r="I161" s="229"/>
      <c r="J161" s="230">
        <f>ROUND(I161*H161,2)</f>
        <v>0</v>
      </c>
      <c r="K161" s="226" t="s">
        <v>129</v>
      </c>
      <c r="L161" s="42"/>
      <c r="M161" s="231" t="s">
        <v>1</v>
      </c>
      <c r="N161" s="232" t="s">
        <v>38</v>
      </c>
      <c r="O161" s="89"/>
      <c r="P161" s="233">
        <f>O161*H161</f>
        <v>0</v>
      </c>
      <c r="Q161" s="233">
        <v>0</v>
      </c>
      <c r="R161" s="233">
        <f>Q161*H161</f>
        <v>0</v>
      </c>
      <c r="S161" s="233">
        <v>0</v>
      </c>
      <c r="T161" s="234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35" t="s">
        <v>130</v>
      </c>
      <c r="AT161" s="235" t="s">
        <v>125</v>
      </c>
      <c r="AU161" s="235" t="s">
        <v>82</v>
      </c>
      <c r="AY161" s="15" t="s">
        <v>122</v>
      </c>
      <c r="BE161" s="236">
        <f>IF(N161="základní",J161,0)</f>
        <v>0</v>
      </c>
      <c r="BF161" s="236">
        <f>IF(N161="snížená",J161,0)</f>
        <v>0</v>
      </c>
      <c r="BG161" s="236">
        <f>IF(N161="zákl. přenesená",J161,0)</f>
        <v>0</v>
      </c>
      <c r="BH161" s="236">
        <f>IF(N161="sníž. přenesená",J161,0)</f>
        <v>0</v>
      </c>
      <c r="BI161" s="236">
        <f>IF(N161="nulová",J161,0)</f>
        <v>0</v>
      </c>
      <c r="BJ161" s="15" t="s">
        <v>80</v>
      </c>
      <c r="BK161" s="236">
        <f>ROUND(I161*H161,2)</f>
        <v>0</v>
      </c>
      <c r="BL161" s="15" t="s">
        <v>130</v>
      </c>
      <c r="BM161" s="235" t="s">
        <v>192</v>
      </c>
    </row>
    <row r="162" s="2" customFormat="1">
      <c r="A162" s="36"/>
      <c r="B162" s="37"/>
      <c r="C162" s="38"/>
      <c r="D162" s="237" t="s">
        <v>132</v>
      </c>
      <c r="E162" s="38"/>
      <c r="F162" s="238" t="s">
        <v>193</v>
      </c>
      <c r="G162" s="38"/>
      <c r="H162" s="38"/>
      <c r="I162" s="239"/>
      <c r="J162" s="38"/>
      <c r="K162" s="38"/>
      <c r="L162" s="42"/>
      <c r="M162" s="240"/>
      <c r="N162" s="241"/>
      <c r="O162" s="89"/>
      <c r="P162" s="89"/>
      <c r="Q162" s="89"/>
      <c r="R162" s="89"/>
      <c r="S162" s="89"/>
      <c r="T162" s="90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132</v>
      </c>
      <c r="AU162" s="15" t="s">
        <v>82</v>
      </c>
    </row>
    <row r="163" s="2" customFormat="1">
      <c r="A163" s="36"/>
      <c r="B163" s="37"/>
      <c r="C163" s="38"/>
      <c r="D163" s="237" t="s">
        <v>134</v>
      </c>
      <c r="E163" s="38"/>
      <c r="F163" s="242" t="s">
        <v>183</v>
      </c>
      <c r="G163" s="38"/>
      <c r="H163" s="38"/>
      <c r="I163" s="239"/>
      <c r="J163" s="38"/>
      <c r="K163" s="38"/>
      <c r="L163" s="42"/>
      <c r="M163" s="240"/>
      <c r="N163" s="241"/>
      <c r="O163" s="89"/>
      <c r="P163" s="89"/>
      <c r="Q163" s="89"/>
      <c r="R163" s="89"/>
      <c r="S163" s="89"/>
      <c r="T163" s="90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134</v>
      </c>
      <c r="AU163" s="15" t="s">
        <v>82</v>
      </c>
    </row>
    <row r="164" s="2" customFormat="1">
      <c r="A164" s="36"/>
      <c r="B164" s="37"/>
      <c r="C164" s="224" t="s">
        <v>194</v>
      </c>
      <c r="D164" s="224" t="s">
        <v>125</v>
      </c>
      <c r="E164" s="225" t="s">
        <v>195</v>
      </c>
      <c r="F164" s="226" t="s">
        <v>196</v>
      </c>
      <c r="G164" s="227" t="s">
        <v>128</v>
      </c>
      <c r="H164" s="228">
        <v>15</v>
      </c>
      <c r="I164" s="229"/>
      <c r="J164" s="230">
        <f>ROUND(I164*H164,2)</f>
        <v>0</v>
      </c>
      <c r="K164" s="226" t="s">
        <v>129</v>
      </c>
      <c r="L164" s="42"/>
      <c r="M164" s="231" t="s">
        <v>1</v>
      </c>
      <c r="N164" s="232" t="s">
        <v>38</v>
      </c>
      <c r="O164" s="89"/>
      <c r="P164" s="233">
        <f>O164*H164</f>
        <v>0</v>
      </c>
      <c r="Q164" s="233">
        <v>0</v>
      </c>
      <c r="R164" s="233">
        <f>Q164*H164</f>
        <v>0</v>
      </c>
      <c r="S164" s="233">
        <v>0</v>
      </c>
      <c r="T164" s="234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35" t="s">
        <v>130</v>
      </c>
      <c r="AT164" s="235" t="s">
        <v>125</v>
      </c>
      <c r="AU164" s="235" t="s">
        <v>82</v>
      </c>
      <c r="AY164" s="15" t="s">
        <v>122</v>
      </c>
      <c r="BE164" s="236">
        <f>IF(N164="základní",J164,0)</f>
        <v>0</v>
      </c>
      <c r="BF164" s="236">
        <f>IF(N164="snížená",J164,0)</f>
        <v>0</v>
      </c>
      <c r="BG164" s="236">
        <f>IF(N164="zákl. přenesená",J164,0)</f>
        <v>0</v>
      </c>
      <c r="BH164" s="236">
        <f>IF(N164="sníž. přenesená",J164,0)</f>
        <v>0</v>
      </c>
      <c r="BI164" s="236">
        <f>IF(N164="nulová",J164,0)</f>
        <v>0</v>
      </c>
      <c r="BJ164" s="15" t="s">
        <v>80</v>
      </c>
      <c r="BK164" s="236">
        <f>ROUND(I164*H164,2)</f>
        <v>0</v>
      </c>
      <c r="BL164" s="15" t="s">
        <v>130</v>
      </c>
      <c r="BM164" s="235" t="s">
        <v>197</v>
      </c>
    </row>
    <row r="165" s="2" customFormat="1">
      <c r="A165" s="36"/>
      <c r="B165" s="37"/>
      <c r="C165" s="38"/>
      <c r="D165" s="237" t="s">
        <v>132</v>
      </c>
      <c r="E165" s="38"/>
      <c r="F165" s="238" t="s">
        <v>198</v>
      </c>
      <c r="G165" s="38"/>
      <c r="H165" s="38"/>
      <c r="I165" s="239"/>
      <c r="J165" s="38"/>
      <c r="K165" s="38"/>
      <c r="L165" s="42"/>
      <c r="M165" s="240"/>
      <c r="N165" s="241"/>
      <c r="O165" s="89"/>
      <c r="P165" s="89"/>
      <c r="Q165" s="89"/>
      <c r="R165" s="89"/>
      <c r="S165" s="89"/>
      <c r="T165" s="90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132</v>
      </c>
      <c r="AU165" s="15" t="s">
        <v>82</v>
      </c>
    </row>
    <row r="166" s="2" customFormat="1">
      <c r="A166" s="36"/>
      <c r="B166" s="37"/>
      <c r="C166" s="38"/>
      <c r="D166" s="237" t="s">
        <v>134</v>
      </c>
      <c r="E166" s="38"/>
      <c r="F166" s="242" t="s">
        <v>183</v>
      </c>
      <c r="G166" s="38"/>
      <c r="H166" s="38"/>
      <c r="I166" s="239"/>
      <c r="J166" s="38"/>
      <c r="K166" s="38"/>
      <c r="L166" s="42"/>
      <c r="M166" s="240"/>
      <c r="N166" s="241"/>
      <c r="O166" s="89"/>
      <c r="P166" s="89"/>
      <c r="Q166" s="89"/>
      <c r="R166" s="89"/>
      <c r="S166" s="89"/>
      <c r="T166" s="90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134</v>
      </c>
      <c r="AU166" s="15" t="s">
        <v>82</v>
      </c>
    </row>
    <row r="167" s="2" customFormat="1" ht="21.75" customHeight="1">
      <c r="A167" s="36"/>
      <c r="B167" s="37"/>
      <c r="C167" s="224" t="s">
        <v>199</v>
      </c>
      <c r="D167" s="224" t="s">
        <v>125</v>
      </c>
      <c r="E167" s="225" t="s">
        <v>200</v>
      </c>
      <c r="F167" s="226" t="s">
        <v>201</v>
      </c>
      <c r="G167" s="227" t="s">
        <v>128</v>
      </c>
      <c r="H167" s="228">
        <v>10</v>
      </c>
      <c r="I167" s="229"/>
      <c r="J167" s="230">
        <f>ROUND(I167*H167,2)</f>
        <v>0</v>
      </c>
      <c r="K167" s="226" t="s">
        <v>129</v>
      </c>
      <c r="L167" s="42"/>
      <c r="M167" s="231" t="s">
        <v>1</v>
      </c>
      <c r="N167" s="232" t="s">
        <v>38</v>
      </c>
      <c r="O167" s="89"/>
      <c r="P167" s="233">
        <f>O167*H167</f>
        <v>0</v>
      </c>
      <c r="Q167" s="233">
        <v>0</v>
      </c>
      <c r="R167" s="233">
        <f>Q167*H167</f>
        <v>0</v>
      </c>
      <c r="S167" s="233">
        <v>0</v>
      </c>
      <c r="T167" s="234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35" t="s">
        <v>130</v>
      </c>
      <c r="AT167" s="235" t="s">
        <v>125</v>
      </c>
      <c r="AU167" s="235" t="s">
        <v>82</v>
      </c>
      <c r="AY167" s="15" t="s">
        <v>122</v>
      </c>
      <c r="BE167" s="236">
        <f>IF(N167="základní",J167,0)</f>
        <v>0</v>
      </c>
      <c r="BF167" s="236">
        <f>IF(N167="snížená",J167,0)</f>
        <v>0</v>
      </c>
      <c r="BG167" s="236">
        <f>IF(N167="zákl. přenesená",J167,0)</f>
        <v>0</v>
      </c>
      <c r="BH167" s="236">
        <f>IF(N167="sníž. přenesená",J167,0)</f>
        <v>0</v>
      </c>
      <c r="BI167" s="236">
        <f>IF(N167="nulová",J167,0)</f>
        <v>0</v>
      </c>
      <c r="BJ167" s="15" t="s">
        <v>80</v>
      </c>
      <c r="BK167" s="236">
        <f>ROUND(I167*H167,2)</f>
        <v>0</v>
      </c>
      <c r="BL167" s="15" t="s">
        <v>130</v>
      </c>
      <c r="BM167" s="235" t="s">
        <v>202</v>
      </c>
    </row>
    <row r="168" s="2" customFormat="1">
      <c r="A168" s="36"/>
      <c r="B168" s="37"/>
      <c r="C168" s="38"/>
      <c r="D168" s="237" t="s">
        <v>132</v>
      </c>
      <c r="E168" s="38"/>
      <c r="F168" s="238" t="s">
        <v>203</v>
      </c>
      <c r="G168" s="38"/>
      <c r="H168" s="38"/>
      <c r="I168" s="239"/>
      <c r="J168" s="38"/>
      <c r="K168" s="38"/>
      <c r="L168" s="42"/>
      <c r="M168" s="240"/>
      <c r="N168" s="241"/>
      <c r="O168" s="89"/>
      <c r="P168" s="89"/>
      <c r="Q168" s="89"/>
      <c r="R168" s="89"/>
      <c r="S168" s="89"/>
      <c r="T168" s="90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132</v>
      </c>
      <c r="AU168" s="15" t="s">
        <v>82</v>
      </c>
    </row>
    <row r="169" s="2" customFormat="1">
      <c r="A169" s="36"/>
      <c r="B169" s="37"/>
      <c r="C169" s="38"/>
      <c r="D169" s="237" t="s">
        <v>134</v>
      </c>
      <c r="E169" s="38"/>
      <c r="F169" s="242" t="s">
        <v>183</v>
      </c>
      <c r="G169" s="38"/>
      <c r="H169" s="38"/>
      <c r="I169" s="239"/>
      <c r="J169" s="38"/>
      <c r="K169" s="38"/>
      <c r="L169" s="42"/>
      <c r="M169" s="243"/>
      <c r="N169" s="244"/>
      <c r="O169" s="245"/>
      <c r="P169" s="245"/>
      <c r="Q169" s="245"/>
      <c r="R169" s="245"/>
      <c r="S169" s="245"/>
      <c r="T169" s="24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134</v>
      </c>
      <c r="AU169" s="15" t="s">
        <v>82</v>
      </c>
    </row>
    <row r="170" s="2" customFormat="1" ht="6.96" customHeight="1">
      <c r="A170" s="36"/>
      <c r="B170" s="64"/>
      <c r="C170" s="65"/>
      <c r="D170" s="65"/>
      <c r="E170" s="65"/>
      <c r="F170" s="65"/>
      <c r="G170" s="65"/>
      <c r="H170" s="65"/>
      <c r="I170" s="65"/>
      <c r="J170" s="65"/>
      <c r="K170" s="65"/>
      <c r="L170" s="42"/>
      <c r="M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</row>
  </sheetData>
  <sheetProtection sheet="1" autoFilter="0" formatColumns="0" formatRows="0" objects="1" scenarios="1" spinCount="100000" saltValue="Rv6XqtXt2HRQGdQkkqU0hMzJjxAf1BHQbrx1VJm7bYkHmwQLP5fIZgcQt3LWe2ELkhYCzDGy8pUPhrwaSlaohg==" hashValue="kfI0TtdRMqigXVY11eILW4Wc56hWCU2qCsi0IuR2D814w0M+HmT6tGHbHmw1aeCVnK1iSkWv8iNBILblszTyOQ==" algorithmName="SHA-512" password="D0DA"/>
  <autoFilter ref="C121:K16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90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95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Opravy a údržba skalních zářezů u ST 2021 - 2022</v>
      </c>
      <c r="F7" s="148"/>
      <c r="G7" s="148"/>
      <c r="H7" s="148"/>
      <c r="L7" s="18"/>
    </row>
    <row r="8" s="1" customFormat="1" ht="12" customHeight="1">
      <c r="B8" s="18"/>
      <c r="D8" s="148" t="s">
        <v>96</v>
      </c>
      <c r="L8" s="18"/>
    </row>
    <row r="9" s="2" customFormat="1" ht="16.5" customHeight="1">
      <c r="A9" s="36"/>
      <c r="B9" s="42"/>
      <c r="C9" s="36"/>
      <c r="D9" s="36"/>
      <c r="E9" s="149" t="s">
        <v>97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98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204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4. 2. 2021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ROUND(J122,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ROUND((SUM(BE122:BE473)),  2)</f>
        <v>0</v>
      </c>
      <c r="G35" s="36"/>
      <c r="H35" s="36"/>
      <c r="I35" s="162">
        <v>0.20999999999999999</v>
      </c>
      <c r="J35" s="161">
        <f>ROUND(((SUM(BE122:BE473))*I35),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ROUND((SUM(BF122:BF473)),  2)</f>
        <v>0</v>
      </c>
      <c r="G36" s="36"/>
      <c r="H36" s="36"/>
      <c r="I36" s="162">
        <v>0.14999999999999999</v>
      </c>
      <c r="J36" s="161">
        <f>ROUND(((SUM(BF122:BF473))*I36),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ROUND((SUM(BG122:BG473)),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ROUND((SUM(BH122:BH473)),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ROUND((SUM(BI122:BI473)),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100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Opravy a údržba skalních zářezů u ST 2021 - 2022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96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97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98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PS02 - URS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4. 2. 2021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101</v>
      </c>
      <c r="D96" s="183"/>
      <c r="E96" s="183"/>
      <c r="F96" s="183"/>
      <c r="G96" s="183"/>
      <c r="H96" s="183"/>
      <c r="I96" s="183"/>
      <c r="J96" s="184" t="s">
        <v>102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103</v>
      </c>
      <c r="D98" s="38"/>
      <c r="E98" s="38"/>
      <c r="F98" s="38"/>
      <c r="G98" s="38"/>
      <c r="H98" s="38"/>
      <c r="I98" s="38"/>
      <c r="J98" s="108">
        <f>J122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104</v>
      </c>
    </row>
    <row r="99" s="9" customFormat="1" ht="24.96" customHeight="1">
      <c r="A99" s="9"/>
      <c r="B99" s="186"/>
      <c r="C99" s="187"/>
      <c r="D99" s="188" t="s">
        <v>105</v>
      </c>
      <c r="E99" s="189"/>
      <c r="F99" s="189"/>
      <c r="G99" s="189"/>
      <c r="H99" s="189"/>
      <c r="I99" s="189"/>
      <c r="J99" s="190">
        <f>J123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2"/>
      <c r="C100" s="131"/>
      <c r="D100" s="193" t="s">
        <v>205</v>
      </c>
      <c r="E100" s="194"/>
      <c r="F100" s="194"/>
      <c r="G100" s="194"/>
      <c r="H100" s="194"/>
      <c r="I100" s="194"/>
      <c r="J100" s="195">
        <f>J124</f>
        <v>0</v>
      </c>
      <c r="K100" s="131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="2" customFormat="1" ht="6.96" customHeight="1">
      <c r="A106" s="36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107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16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181" t="str">
        <f>E7</f>
        <v>Opravy a údržba skalních zářezů u ST 2021 - 2022</v>
      </c>
      <c r="F110" s="30"/>
      <c r="G110" s="30"/>
      <c r="H110" s="30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1" customFormat="1" ht="12" customHeight="1">
      <c r="B111" s="19"/>
      <c r="C111" s="30" t="s">
        <v>96</v>
      </c>
      <c r="D111" s="20"/>
      <c r="E111" s="20"/>
      <c r="F111" s="20"/>
      <c r="G111" s="20"/>
      <c r="H111" s="20"/>
      <c r="I111" s="20"/>
      <c r="J111" s="20"/>
      <c r="K111" s="20"/>
      <c r="L111" s="18"/>
    </row>
    <row r="112" s="2" customFormat="1" ht="16.5" customHeight="1">
      <c r="A112" s="36"/>
      <c r="B112" s="37"/>
      <c r="C112" s="38"/>
      <c r="D112" s="38"/>
      <c r="E112" s="181" t="s">
        <v>97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98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74" t="str">
        <f>E11</f>
        <v>PS02 - URS</v>
      </c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20</v>
      </c>
      <c r="D116" s="38"/>
      <c r="E116" s="38"/>
      <c r="F116" s="25" t="str">
        <f>F14</f>
        <v xml:space="preserve"> </v>
      </c>
      <c r="G116" s="38"/>
      <c r="H116" s="38"/>
      <c r="I116" s="30" t="s">
        <v>22</v>
      </c>
      <c r="J116" s="77" t="str">
        <f>IF(J14="","",J14)</f>
        <v>4. 2. 2021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24</v>
      </c>
      <c r="D118" s="38"/>
      <c r="E118" s="38"/>
      <c r="F118" s="25" t="str">
        <f>E17</f>
        <v xml:space="preserve"> </v>
      </c>
      <c r="G118" s="38"/>
      <c r="H118" s="38"/>
      <c r="I118" s="30" t="s">
        <v>29</v>
      </c>
      <c r="J118" s="34" t="str">
        <f>E23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27</v>
      </c>
      <c r="D119" s="38"/>
      <c r="E119" s="38"/>
      <c r="F119" s="25" t="str">
        <f>IF(E20="","",E20)</f>
        <v>Vyplň údaj</v>
      </c>
      <c r="G119" s="38"/>
      <c r="H119" s="38"/>
      <c r="I119" s="30" t="s">
        <v>31</v>
      </c>
      <c r="J119" s="34" t="str">
        <f>E26</f>
        <v xml:space="preserve"> 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0.32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1" customFormat="1" ht="29.28" customHeight="1">
      <c r="A121" s="197"/>
      <c r="B121" s="198"/>
      <c r="C121" s="199" t="s">
        <v>108</v>
      </c>
      <c r="D121" s="200" t="s">
        <v>58</v>
      </c>
      <c r="E121" s="200" t="s">
        <v>54</v>
      </c>
      <c r="F121" s="200" t="s">
        <v>55</v>
      </c>
      <c r="G121" s="200" t="s">
        <v>109</v>
      </c>
      <c r="H121" s="200" t="s">
        <v>110</v>
      </c>
      <c r="I121" s="200" t="s">
        <v>111</v>
      </c>
      <c r="J121" s="200" t="s">
        <v>102</v>
      </c>
      <c r="K121" s="201" t="s">
        <v>112</v>
      </c>
      <c r="L121" s="202"/>
      <c r="M121" s="98" t="s">
        <v>1</v>
      </c>
      <c r="N121" s="99" t="s">
        <v>37</v>
      </c>
      <c r="O121" s="99" t="s">
        <v>113</v>
      </c>
      <c r="P121" s="99" t="s">
        <v>114</v>
      </c>
      <c r="Q121" s="99" t="s">
        <v>115</v>
      </c>
      <c r="R121" s="99" t="s">
        <v>116</v>
      </c>
      <c r="S121" s="99" t="s">
        <v>117</v>
      </c>
      <c r="T121" s="100" t="s">
        <v>118</v>
      </c>
      <c r="U121" s="197"/>
      <c r="V121" s="197"/>
      <c r="W121" s="197"/>
      <c r="X121" s="197"/>
      <c r="Y121" s="197"/>
      <c r="Z121" s="197"/>
      <c r="AA121" s="197"/>
      <c r="AB121" s="197"/>
      <c r="AC121" s="197"/>
      <c r="AD121" s="197"/>
      <c r="AE121" s="197"/>
    </row>
    <row r="122" s="2" customFormat="1" ht="22.8" customHeight="1">
      <c r="A122" s="36"/>
      <c r="B122" s="37"/>
      <c r="C122" s="105" t="s">
        <v>119</v>
      </c>
      <c r="D122" s="38"/>
      <c r="E122" s="38"/>
      <c r="F122" s="38"/>
      <c r="G122" s="38"/>
      <c r="H122" s="38"/>
      <c r="I122" s="38"/>
      <c r="J122" s="203">
        <f>BK122</f>
        <v>0</v>
      </c>
      <c r="K122" s="38"/>
      <c r="L122" s="42"/>
      <c r="M122" s="101"/>
      <c r="N122" s="204"/>
      <c r="O122" s="102"/>
      <c r="P122" s="205">
        <f>P123</f>
        <v>0</v>
      </c>
      <c r="Q122" s="102"/>
      <c r="R122" s="205">
        <f>R123</f>
        <v>455.06786000000011</v>
      </c>
      <c r="S122" s="102"/>
      <c r="T122" s="206">
        <f>T123</f>
        <v>233.93199999999999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72</v>
      </c>
      <c r="AU122" s="15" t="s">
        <v>104</v>
      </c>
      <c r="BK122" s="207">
        <f>BK123</f>
        <v>0</v>
      </c>
    </row>
    <row r="123" s="12" customFormat="1" ht="25.92" customHeight="1">
      <c r="A123" s="12"/>
      <c r="B123" s="208"/>
      <c r="C123" s="209"/>
      <c r="D123" s="210" t="s">
        <v>72</v>
      </c>
      <c r="E123" s="211" t="s">
        <v>120</v>
      </c>
      <c r="F123" s="211" t="s">
        <v>121</v>
      </c>
      <c r="G123" s="209"/>
      <c r="H123" s="209"/>
      <c r="I123" s="212"/>
      <c r="J123" s="213">
        <f>BK123</f>
        <v>0</v>
      </c>
      <c r="K123" s="209"/>
      <c r="L123" s="214"/>
      <c r="M123" s="215"/>
      <c r="N123" s="216"/>
      <c r="O123" s="216"/>
      <c r="P123" s="217">
        <f>P124</f>
        <v>0</v>
      </c>
      <c r="Q123" s="216"/>
      <c r="R123" s="217">
        <f>R124</f>
        <v>455.06786000000011</v>
      </c>
      <c r="S123" s="216"/>
      <c r="T123" s="218">
        <f>T124</f>
        <v>233.93199999999999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9" t="s">
        <v>80</v>
      </c>
      <c r="AT123" s="220" t="s">
        <v>72</v>
      </c>
      <c r="AU123" s="220" t="s">
        <v>73</v>
      </c>
      <c r="AY123" s="219" t="s">
        <v>122</v>
      </c>
      <c r="BK123" s="221">
        <f>BK124</f>
        <v>0</v>
      </c>
    </row>
    <row r="124" s="12" customFormat="1" ht="22.8" customHeight="1">
      <c r="A124" s="12"/>
      <c r="B124" s="208"/>
      <c r="C124" s="209"/>
      <c r="D124" s="210" t="s">
        <v>72</v>
      </c>
      <c r="E124" s="222" t="s">
        <v>80</v>
      </c>
      <c r="F124" s="222" t="s">
        <v>206</v>
      </c>
      <c r="G124" s="209"/>
      <c r="H124" s="209"/>
      <c r="I124" s="212"/>
      <c r="J124" s="223">
        <f>BK124</f>
        <v>0</v>
      </c>
      <c r="K124" s="209"/>
      <c r="L124" s="214"/>
      <c r="M124" s="215"/>
      <c r="N124" s="216"/>
      <c r="O124" s="216"/>
      <c r="P124" s="217">
        <f>SUM(P125:P473)</f>
        <v>0</v>
      </c>
      <c r="Q124" s="216"/>
      <c r="R124" s="217">
        <f>SUM(R125:R473)</f>
        <v>455.06786000000011</v>
      </c>
      <c r="S124" s="216"/>
      <c r="T124" s="218">
        <f>SUM(T125:T473)</f>
        <v>233.93199999999999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9" t="s">
        <v>80</v>
      </c>
      <c r="AT124" s="220" t="s">
        <v>72</v>
      </c>
      <c r="AU124" s="220" t="s">
        <v>80</v>
      </c>
      <c r="AY124" s="219" t="s">
        <v>122</v>
      </c>
      <c r="BK124" s="221">
        <f>SUM(BK125:BK473)</f>
        <v>0</v>
      </c>
    </row>
    <row r="125" s="2" customFormat="1">
      <c r="A125" s="36"/>
      <c r="B125" s="37"/>
      <c r="C125" s="224" t="s">
        <v>80</v>
      </c>
      <c r="D125" s="224" t="s">
        <v>125</v>
      </c>
      <c r="E125" s="225" t="s">
        <v>207</v>
      </c>
      <c r="F125" s="226" t="s">
        <v>208</v>
      </c>
      <c r="G125" s="227" t="s">
        <v>209</v>
      </c>
      <c r="H125" s="228">
        <v>200</v>
      </c>
      <c r="I125" s="229"/>
      <c r="J125" s="230">
        <f>ROUND(I125*H125,2)</f>
        <v>0</v>
      </c>
      <c r="K125" s="226" t="s">
        <v>210</v>
      </c>
      <c r="L125" s="42"/>
      <c r="M125" s="231" t="s">
        <v>1</v>
      </c>
      <c r="N125" s="232" t="s">
        <v>38</v>
      </c>
      <c r="O125" s="89"/>
      <c r="P125" s="233">
        <f>O125*H125</f>
        <v>0</v>
      </c>
      <c r="Q125" s="233">
        <v>0</v>
      </c>
      <c r="R125" s="233">
        <f>Q125*H125</f>
        <v>0</v>
      </c>
      <c r="S125" s="233">
        <v>0</v>
      </c>
      <c r="T125" s="234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5" t="s">
        <v>80</v>
      </c>
      <c r="AT125" s="235" t="s">
        <v>125</v>
      </c>
      <c r="AU125" s="235" t="s">
        <v>82</v>
      </c>
      <c r="AY125" s="15" t="s">
        <v>122</v>
      </c>
      <c r="BE125" s="236">
        <f>IF(N125="základní",J125,0)</f>
        <v>0</v>
      </c>
      <c r="BF125" s="236">
        <f>IF(N125="snížená",J125,0)</f>
        <v>0</v>
      </c>
      <c r="BG125" s="236">
        <f>IF(N125="zákl. přenesená",J125,0)</f>
        <v>0</v>
      </c>
      <c r="BH125" s="236">
        <f>IF(N125="sníž. přenesená",J125,0)</f>
        <v>0</v>
      </c>
      <c r="BI125" s="236">
        <f>IF(N125="nulová",J125,0)</f>
        <v>0</v>
      </c>
      <c r="BJ125" s="15" t="s">
        <v>80</v>
      </c>
      <c r="BK125" s="236">
        <f>ROUND(I125*H125,2)</f>
        <v>0</v>
      </c>
      <c r="BL125" s="15" t="s">
        <v>80</v>
      </c>
      <c r="BM125" s="235" t="s">
        <v>211</v>
      </c>
    </row>
    <row r="126" s="2" customFormat="1">
      <c r="A126" s="36"/>
      <c r="B126" s="37"/>
      <c r="C126" s="38"/>
      <c r="D126" s="237" t="s">
        <v>132</v>
      </c>
      <c r="E126" s="38"/>
      <c r="F126" s="238" t="s">
        <v>212</v>
      </c>
      <c r="G126" s="38"/>
      <c r="H126" s="38"/>
      <c r="I126" s="239"/>
      <c r="J126" s="38"/>
      <c r="K126" s="38"/>
      <c r="L126" s="42"/>
      <c r="M126" s="240"/>
      <c r="N126" s="241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132</v>
      </c>
      <c r="AU126" s="15" t="s">
        <v>82</v>
      </c>
    </row>
    <row r="127" s="2" customFormat="1">
      <c r="A127" s="36"/>
      <c r="B127" s="37"/>
      <c r="C127" s="38"/>
      <c r="D127" s="237" t="s">
        <v>134</v>
      </c>
      <c r="E127" s="38"/>
      <c r="F127" s="242" t="s">
        <v>213</v>
      </c>
      <c r="G127" s="38"/>
      <c r="H127" s="38"/>
      <c r="I127" s="239"/>
      <c r="J127" s="38"/>
      <c r="K127" s="38"/>
      <c r="L127" s="42"/>
      <c r="M127" s="240"/>
      <c r="N127" s="241"/>
      <c r="O127" s="89"/>
      <c r="P127" s="89"/>
      <c r="Q127" s="89"/>
      <c r="R127" s="89"/>
      <c r="S127" s="89"/>
      <c r="T127" s="90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134</v>
      </c>
      <c r="AU127" s="15" t="s">
        <v>82</v>
      </c>
    </row>
    <row r="128" s="2" customFormat="1">
      <c r="A128" s="36"/>
      <c r="B128" s="37"/>
      <c r="C128" s="224" t="s">
        <v>82</v>
      </c>
      <c r="D128" s="224" t="s">
        <v>125</v>
      </c>
      <c r="E128" s="225" t="s">
        <v>214</v>
      </c>
      <c r="F128" s="226" t="s">
        <v>215</v>
      </c>
      <c r="G128" s="227" t="s">
        <v>216</v>
      </c>
      <c r="H128" s="228">
        <v>80</v>
      </c>
      <c r="I128" s="229"/>
      <c r="J128" s="230">
        <f>ROUND(I128*H128,2)</f>
        <v>0</v>
      </c>
      <c r="K128" s="226" t="s">
        <v>210</v>
      </c>
      <c r="L128" s="42"/>
      <c r="M128" s="231" t="s">
        <v>1</v>
      </c>
      <c r="N128" s="232" t="s">
        <v>38</v>
      </c>
      <c r="O128" s="89"/>
      <c r="P128" s="233">
        <f>O128*H128</f>
        <v>0</v>
      </c>
      <c r="Q128" s="233">
        <v>0</v>
      </c>
      <c r="R128" s="233">
        <f>Q128*H128</f>
        <v>0</v>
      </c>
      <c r="S128" s="233">
        <v>0</v>
      </c>
      <c r="T128" s="234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5" t="s">
        <v>130</v>
      </c>
      <c r="AT128" s="235" t="s">
        <v>125</v>
      </c>
      <c r="AU128" s="235" t="s">
        <v>82</v>
      </c>
      <c r="AY128" s="15" t="s">
        <v>122</v>
      </c>
      <c r="BE128" s="236">
        <f>IF(N128="základní",J128,0)</f>
        <v>0</v>
      </c>
      <c r="BF128" s="236">
        <f>IF(N128="snížená",J128,0)</f>
        <v>0</v>
      </c>
      <c r="BG128" s="236">
        <f>IF(N128="zákl. přenesená",J128,0)</f>
        <v>0</v>
      </c>
      <c r="BH128" s="236">
        <f>IF(N128="sníž. přenesená",J128,0)</f>
        <v>0</v>
      </c>
      <c r="BI128" s="236">
        <f>IF(N128="nulová",J128,0)</f>
        <v>0</v>
      </c>
      <c r="BJ128" s="15" t="s">
        <v>80</v>
      </c>
      <c r="BK128" s="236">
        <f>ROUND(I128*H128,2)</f>
        <v>0</v>
      </c>
      <c r="BL128" s="15" t="s">
        <v>130</v>
      </c>
      <c r="BM128" s="235" t="s">
        <v>217</v>
      </c>
    </row>
    <row r="129" s="2" customFormat="1">
      <c r="A129" s="36"/>
      <c r="B129" s="37"/>
      <c r="C129" s="38"/>
      <c r="D129" s="237" t="s">
        <v>132</v>
      </c>
      <c r="E129" s="38"/>
      <c r="F129" s="238" t="s">
        <v>218</v>
      </c>
      <c r="G129" s="38"/>
      <c r="H129" s="38"/>
      <c r="I129" s="239"/>
      <c r="J129" s="38"/>
      <c r="K129" s="38"/>
      <c r="L129" s="42"/>
      <c r="M129" s="240"/>
      <c r="N129" s="241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132</v>
      </c>
      <c r="AU129" s="15" t="s">
        <v>82</v>
      </c>
    </row>
    <row r="130" s="2" customFormat="1">
      <c r="A130" s="36"/>
      <c r="B130" s="37"/>
      <c r="C130" s="38"/>
      <c r="D130" s="237" t="s">
        <v>134</v>
      </c>
      <c r="E130" s="38"/>
      <c r="F130" s="242" t="s">
        <v>219</v>
      </c>
      <c r="G130" s="38"/>
      <c r="H130" s="38"/>
      <c r="I130" s="239"/>
      <c r="J130" s="38"/>
      <c r="K130" s="38"/>
      <c r="L130" s="42"/>
      <c r="M130" s="240"/>
      <c r="N130" s="241"/>
      <c r="O130" s="89"/>
      <c r="P130" s="89"/>
      <c r="Q130" s="89"/>
      <c r="R130" s="89"/>
      <c r="S130" s="89"/>
      <c r="T130" s="90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134</v>
      </c>
      <c r="AU130" s="15" t="s">
        <v>82</v>
      </c>
    </row>
    <row r="131" s="2" customFormat="1">
      <c r="A131" s="36"/>
      <c r="B131" s="37"/>
      <c r="C131" s="247" t="s">
        <v>140</v>
      </c>
      <c r="D131" s="247" t="s">
        <v>220</v>
      </c>
      <c r="E131" s="248" t="s">
        <v>221</v>
      </c>
      <c r="F131" s="249" t="s">
        <v>222</v>
      </c>
      <c r="G131" s="250" t="s">
        <v>223</v>
      </c>
      <c r="H131" s="251">
        <v>80</v>
      </c>
      <c r="I131" s="252"/>
      <c r="J131" s="253">
        <f>ROUND(I131*H131,2)</f>
        <v>0</v>
      </c>
      <c r="K131" s="249" t="s">
        <v>210</v>
      </c>
      <c r="L131" s="254"/>
      <c r="M131" s="255" t="s">
        <v>1</v>
      </c>
      <c r="N131" s="256" t="s">
        <v>38</v>
      </c>
      <c r="O131" s="89"/>
      <c r="P131" s="233">
        <f>O131*H131</f>
        <v>0</v>
      </c>
      <c r="Q131" s="233">
        <v>1</v>
      </c>
      <c r="R131" s="233">
        <f>Q131*H131</f>
        <v>80</v>
      </c>
      <c r="S131" s="233">
        <v>0</v>
      </c>
      <c r="T131" s="234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5" t="s">
        <v>168</v>
      </c>
      <c r="AT131" s="235" t="s">
        <v>220</v>
      </c>
      <c r="AU131" s="235" t="s">
        <v>82</v>
      </c>
      <c r="AY131" s="15" t="s">
        <v>122</v>
      </c>
      <c r="BE131" s="236">
        <f>IF(N131="základní",J131,0)</f>
        <v>0</v>
      </c>
      <c r="BF131" s="236">
        <f>IF(N131="snížená",J131,0)</f>
        <v>0</v>
      </c>
      <c r="BG131" s="236">
        <f>IF(N131="zákl. přenesená",J131,0)</f>
        <v>0</v>
      </c>
      <c r="BH131" s="236">
        <f>IF(N131="sníž. přenesená",J131,0)</f>
        <v>0</v>
      </c>
      <c r="BI131" s="236">
        <f>IF(N131="nulová",J131,0)</f>
        <v>0</v>
      </c>
      <c r="BJ131" s="15" t="s">
        <v>80</v>
      </c>
      <c r="BK131" s="236">
        <f>ROUND(I131*H131,2)</f>
        <v>0</v>
      </c>
      <c r="BL131" s="15" t="s">
        <v>130</v>
      </c>
      <c r="BM131" s="235" t="s">
        <v>224</v>
      </c>
    </row>
    <row r="132" s="2" customFormat="1">
      <c r="A132" s="36"/>
      <c r="B132" s="37"/>
      <c r="C132" s="38"/>
      <c r="D132" s="237" t="s">
        <v>132</v>
      </c>
      <c r="E132" s="38"/>
      <c r="F132" s="238" t="s">
        <v>225</v>
      </c>
      <c r="G132" s="38"/>
      <c r="H132" s="38"/>
      <c r="I132" s="239"/>
      <c r="J132" s="38"/>
      <c r="K132" s="38"/>
      <c r="L132" s="42"/>
      <c r="M132" s="240"/>
      <c r="N132" s="241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132</v>
      </c>
      <c r="AU132" s="15" t="s">
        <v>82</v>
      </c>
    </row>
    <row r="133" s="2" customFormat="1">
      <c r="A133" s="36"/>
      <c r="B133" s="37"/>
      <c r="C133" s="224" t="s">
        <v>130</v>
      </c>
      <c r="D133" s="224" t="s">
        <v>125</v>
      </c>
      <c r="E133" s="225" t="s">
        <v>226</v>
      </c>
      <c r="F133" s="226" t="s">
        <v>227</v>
      </c>
      <c r="G133" s="227" t="s">
        <v>128</v>
      </c>
      <c r="H133" s="228">
        <v>101</v>
      </c>
      <c r="I133" s="229"/>
      <c r="J133" s="230">
        <f>ROUND(I133*H133,2)</f>
        <v>0</v>
      </c>
      <c r="K133" s="226" t="s">
        <v>210</v>
      </c>
      <c r="L133" s="42"/>
      <c r="M133" s="231" t="s">
        <v>1</v>
      </c>
      <c r="N133" s="232" t="s">
        <v>38</v>
      </c>
      <c r="O133" s="89"/>
      <c r="P133" s="233">
        <f>O133*H133</f>
        <v>0</v>
      </c>
      <c r="Q133" s="233">
        <v>0.0022599999999999999</v>
      </c>
      <c r="R133" s="233">
        <f>Q133*H133</f>
        <v>0.22825999999999999</v>
      </c>
      <c r="S133" s="233">
        <v>0</v>
      </c>
      <c r="T133" s="234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5" t="s">
        <v>130</v>
      </c>
      <c r="AT133" s="235" t="s">
        <v>125</v>
      </c>
      <c r="AU133" s="235" t="s">
        <v>82</v>
      </c>
      <c r="AY133" s="15" t="s">
        <v>122</v>
      </c>
      <c r="BE133" s="236">
        <f>IF(N133="základní",J133,0)</f>
        <v>0</v>
      </c>
      <c r="BF133" s="236">
        <f>IF(N133="snížená",J133,0)</f>
        <v>0</v>
      </c>
      <c r="BG133" s="236">
        <f>IF(N133="zákl. přenesená",J133,0)</f>
        <v>0</v>
      </c>
      <c r="BH133" s="236">
        <f>IF(N133="sníž. přenesená",J133,0)</f>
        <v>0</v>
      </c>
      <c r="BI133" s="236">
        <f>IF(N133="nulová",J133,0)</f>
        <v>0</v>
      </c>
      <c r="BJ133" s="15" t="s">
        <v>80</v>
      </c>
      <c r="BK133" s="236">
        <f>ROUND(I133*H133,2)</f>
        <v>0</v>
      </c>
      <c r="BL133" s="15" t="s">
        <v>130</v>
      </c>
      <c r="BM133" s="235" t="s">
        <v>228</v>
      </c>
    </row>
    <row r="134" s="2" customFormat="1">
      <c r="A134" s="36"/>
      <c r="B134" s="37"/>
      <c r="C134" s="38"/>
      <c r="D134" s="237" t="s">
        <v>132</v>
      </c>
      <c r="E134" s="38"/>
      <c r="F134" s="238" t="s">
        <v>229</v>
      </c>
      <c r="G134" s="38"/>
      <c r="H134" s="38"/>
      <c r="I134" s="239"/>
      <c r="J134" s="38"/>
      <c r="K134" s="38"/>
      <c r="L134" s="42"/>
      <c r="M134" s="240"/>
      <c r="N134" s="241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132</v>
      </c>
      <c r="AU134" s="15" t="s">
        <v>82</v>
      </c>
    </row>
    <row r="135" s="2" customFormat="1">
      <c r="A135" s="36"/>
      <c r="B135" s="37"/>
      <c r="C135" s="38"/>
      <c r="D135" s="237" t="s">
        <v>134</v>
      </c>
      <c r="E135" s="38"/>
      <c r="F135" s="242" t="s">
        <v>230</v>
      </c>
      <c r="G135" s="38"/>
      <c r="H135" s="38"/>
      <c r="I135" s="239"/>
      <c r="J135" s="38"/>
      <c r="K135" s="38"/>
      <c r="L135" s="42"/>
      <c r="M135" s="240"/>
      <c r="N135" s="241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134</v>
      </c>
      <c r="AU135" s="15" t="s">
        <v>82</v>
      </c>
    </row>
    <row r="136" s="2" customFormat="1" ht="33" customHeight="1">
      <c r="A136" s="36"/>
      <c r="B136" s="37"/>
      <c r="C136" s="224" t="s">
        <v>123</v>
      </c>
      <c r="D136" s="224" t="s">
        <v>125</v>
      </c>
      <c r="E136" s="225" t="s">
        <v>231</v>
      </c>
      <c r="F136" s="226" t="s">
        <v>232</v>
      </c>
      <c r="G136" s="227" t="s">
        <v>216</v>
      </c>
      <c r="H136" s="228">
        <v>60</v>
      </c>
      <c r="I136" s="229"/>
      <c r="J136" s="230">
        <f>ROUND(I136*H136,2)</f>
        <v>0</v>
      </c>
      <c r="K136" s="226" t="s">
        <v>210</v>
      </c>
      <c r="L136" s="42"/>
      <c r="M136" s="231" t="s">
        <v>1</v>
      </c>
      <c r="N136" s="232" t="s">
        <v>38</v>
      </c>
      <c r="O136" s="89"/>
      <c r="P136" s="233">
        <f>O136*H136</f>
        <v>0</v>
      </c>
      <c r="Q136" s="233">
        <v>0.0095600000000000008</v>
      </c>
      <c r="R136" s="233">
        <f>Q136*H136</f>
        <v>0.5736</v>
      </c>
      <c r="S136" s="233">
        <v>0</v>
      </c>
      <c r="T136" s="234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5" t="s">
        <v>130</v>
      </c>
      <c r="AT136" s="235" t="s">
        <v>125</v>
      </c>
      <c r="AU136" s="235" t="s">
        <v>82</v>
      </c>
      <c r="AY136" s="15" t="s">
        <v>122</v>
      </c>
      <c r="BE136" s="236">
        <f>IF(N136="základní",J136,0)</f>
        <v>0</v>
      </c>
      <c r="BF136" s="236">
        <f>IF(N136="snížená",J136,0)</f>
        <v>0</v>
      </c>
      <c r="BG136" s="236">
        <f>IF(N136="zákl. přenesená",J136,0)</f>
        <v>0</v>
      </c>
      <c r="BH136" s="236">
        <f>IF(N136="sníž. přenesená",J136,0)</f>
        <v>0</v>
      </c>
      <c r="BI136" s="236">
        <f>IF(N136="nulová",J136,0)</f>
        <v>0</v>
      </c>
      <c r="BJ136" s="15" t="s">
        <v>80</v>
      </c>
      <c r="BK136" s="236">
        <f>ROUND(I136*H136,2)</f>
        <v>0</v>
      </c>
      <c r="BL136" s="15" t="s">
        <v>130</v>
      </c>
      <c r="BM136" s="235" t="s">
        <v>233</v>
      </c>
    </row>
    <row r="137" s="2" customFormat="1">
      <c r="A137" s="36"/>
      <c r="B137" s="37"/>
      <c r="C137" s="38"/>
      <c r="D137" s="237" t="s">
        <v>132</v>
      </c>
      <c r="E137" s="38"/>
      <c r="F137" s="238" t="s">
        <v>234</v>
      </c>
      <c r="G137" s="38"/>
      <c r="H137" s="38"/>
      <c r="I137" s="239"/>
      <c r="J137" s="38"/>
      <c r="K137" s="38"/>
      <c r="L137" s="42"/>
      <c r="M137" s="240"/>
      <c r="N137" s="241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132</v>
      </c>
      <c r="AU137" s="15" t="s">
        <v>82</v>
      </c>
    </row>
    <row r="138" s="2" customFormat="1">
      <c r="A138" s="36"/>
      <c r="B138" s="37"/>
      <c r="C138" s="38"/>
      <c r="D138" s="237" t="s">
        <v>134</v>
      </c>
      <c r="E138" s="38"/>
      <c r="F138" s="242" t="s">
        <v>235</v>
      </c>
      <c r="G138" s="38"/>
      <c r="H138" s="38"/>
      <c r="I138" s="239"/>
      <c r="J138" s="38"/>
      <c r="K138" s="38"/>
      <c r="L138" s="42"/>
      <c r="M138" s="240"/>
      <c r="N138" s="241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134</v>
      </c>
      <c r="AU138" s="15" t="s">
        <v>82</v>
      </c>
    </row>
    <row r="139" s="2" customFormat="1">
      <c r="A139" s="36"/>
      <c r="B139" s="37"/>
      <c r="C139" s="224" t="s">
        <v>158</v>
      </c>
      <c r="D139" s="224" t="s">
        <v>125</v>
      </c>
      <c r="E139" s="225" t="s">
        <v>236</v>
      </c>
      <c r="F139" s="226" t="s">
        <v>237</v>
      </c>
      <c r="G139" s="227" t="s">
        <v>216</v>
      </c>
      <c r="H139" s="228">
        <v>8500</v>
      </c>
      <c r="I139" s="229"/>
      <c r="J139" s="230">
        <f>ROUND(I139*H139,2)</f>
        <v>0</v>
      </c>
      <c r="K139" s="226" t="s">
        <v>210</v>
      </c>
      <c r="L139" s="42"/>
      <c r="M139" s="231" t="s">
        <v>1</v>
      </c>
      <c r="N139" s="232" t="s">
        <v>38</v>
      </c>
      <c r="O139" s="89"/>
      <c r="P139" s="233">
        <f>O139*H139</f>
        <v>0</v>
      </c>
      <c r="Q139" s="233">
        <v>0</v>
      </c>
      <c r="R139" s="233">
        <f>Q139*H139</f>
        <v>0</v>
      </c>
      <c r="S139" s="233">
        <v>0</v>
      </c>
      <c r="T139" s="234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5" t="s">
        <v>130</v>
      </c>
      <c r="AT139" s="235" t="s">
        <v>125</v>
      </c>
      <c r="AU139" s="235" t="s">
        <v>82</v>
      </c>
      <c r="AY139" s="15" t="s">
        <v>122</v>
      </c>
      <c r="BE139" s="236">
        <f>IF(N139="základní",J139,0)</f>
        <v>0</v>
      </c>
      <c r="BF139" s="236">
        <f>IF(N139="snížená",J139,0)</f>
        <v>0</v>
      </c>
      <c r="BG139" s="236">
        <f>IF(N139="zákl. přenesená",J139,0)</f>
        <v>0</v>
      </c>
      <c r="BH139" s="236">
        <f>IF(N139="sníž. přenesená",J139,0)</f>
        <v>0</v>
      </c>
      <c r="BI139" s="236">
        <f>IF(N139="nulová",J139,0)</f>
        <v>0</v>
      </c>
      <c r="BJ139" s="15" t="s">
        <v>80</v>
      </c>
      <c r="BK139" s="236">
        <f>ROUND(I139*H139,2)</f>
        <v>0</v>
      </c>
      <c r="BL139" s="15" t="s">
        <v>130</v>
      </c>
      <c r="BM139" s="235" t="s">
        <v>238</v>
      </c>
    </row>
    <row r="140" s="2" customFormat="1">
      <c r="A140" s="36"/>
      <c r="B140" s="37"/>
      <c r="C140" s="38"/>
      <c r="D140" s="237" t="s">
        <v>132</v>
      </c>
      <c r="E140" s="38"/>
      <c r="F140" s="238" t="s">
        <v>239</v>
      </c>
      <c r="G140" s="38"/>
      <c r="H140" s="38"/>
      <c r="I140" s="239"/>
      <c r="J140" s="38"/>
      <c r="K140" s="38"/>
      <c r="L140" s="42"/>
      <c r="M140" s="240"/>
      <c r="N140" s="241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132</v>
      </c>
      <c r="AU140" s="15" t="s">
        <v>82</v>
      </c>
    </row>
    <row r="141" s="2" customFormat="1">
      <c r="A141" s="36"/>
      <c r="B141" s="37"/>
      <c r="C141" s="38"/>
      <c r="D141" s="237" t="s">
        <v>134</v>
      </c>
      <c r="E141" s="38"/>
      <c r="F141" s="242" t="s">
        <v>240</v>
      </c>
      <c r="G141" s="38"/>
      <c r="H141" s="38"/>
      <c r="I141" s="239"/>
      <c r="J141" s="38"/>
      <c r="K141" s="38"/>
      <c r="L141" s="42"/>
      <c r="M141" s="240"/>
      <c r="N141" s="241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134</v>
      </c>
      <c r="AU141" s="15" t="s">
        <v>82</v>
      </c>
    </row>
    <row r="142" s="2" customFormat="1">
      <c r="A142" s="36"/>
      <c r="B142" s="37"/>
      <c r="C142" s="224" t="s">
        <v>163</v>
      </c>
      <c r="D142" s="224" t="s">
        <v>125</v>
      </c>
      <c r="E142" s="225" t="s">
        <v>241</v>
      </c>
      <c r="F142" s="226" t="s">
        <v>242</v>
      </c>
      <c r="G142" s="227" t="s">
        <v>209</v>
      </c>
      <c r="H142" s="228">
        <v>2770</v>
      </c>
      <c r="I142" s="229"/>
      <c r="J142" s="230">
        <f>ROUND(I142*H142,2)</f>
        <v>0</v>
      </c>
      <c r="K142" s="226" t="s">
        <v>210</v>
      </c>
      <c r="L142" s="42"/>
      <c r="M142" s="231" t="s">
        <v>1</v>
      </c>
      <c r="N142" s="232" t="s">
        <v>38</v>
      </c>
      <c r="O142" s="89"/>
      <c r="P142" s="233">
        <f>O142*H142</f>
        <v>0</v>
      </c>
      <c r="Q142" s="233">
        <v>0</v>
      </c>
      <c r="R142" s="233">
        <f>Q142*H142</f>
        <v>0</v>
      </c>
      <c r="S142" s="233">
        <v>0</v>
      </c>
      <c r="T142" s="234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35" t="s">
        <v>130</v>
      </c>
      <c r="AT142" s="235" t="s">
        <v>125</v>
      </c>
      <c r="AU142" s="235" t="s">
        <v>82</v>
      </c>
      <c r="AY142" s="15" t="s">
        <v>122</v>
      </c>
      <c r="BE142" s="236">
        <f>IF(N142="základní",J142,0)</f>
        <v>0</v>
      </c>
      <c r="BF142" s="236">
        <f>IF(N142="snížená",J142,0)</f>
        <v>0</v>
      </c>
      <c r="BG142" s="236">
        <f>IF(N142="zákl. přenesená",J142,0)</f>
        <v>0</v>
      </c>
      <c r="BH142" s="236">
        <f>IF(N142="sníž. přenesená",J142,0)</f>
        <v>0</v>
      </c>
      <c r="BI142" s="236">
        <f>IF(N142="nulová",J142,0)</f>
        <v>0</v>
      </c>
      <c r="BJ142" s="15" t="s">
        <v>80</v>
      </c>
      <c r="BK142" s="236">
        <f>ROUND(I142*H142,2)</f>
        <v>0</v>
      </c>
      <c r="BL142" s="15" t="s">
        <v>130</v>
      </c>
      <c r="BM142" s="235" t="s">
        <v>243</v>
      </c>
    </row>
    <row r="143" s="2" customFormat="1">
      <c r="A143" s="36"/>
      <c r="B143" s="37"/>
      <c r="C143" s="38"/>
      <c r="D143" s="237" t="s">
        <v>132</v>
      </c>
      <c r="E143" s="38"/>
      <c r="F143" s="238" t="s">
        <v>244</v>
      </c>
      <c r="G143" s="38"/>
      <c r="H143" s="38"/>
      <c r="I143" s="239"/>
      <c r="J143" s="38"/>
      <c r="K143" s="38"/>
      <c r="L143" s="42"/>
      <c r="M143" s="240"/>
      <c r="N143" s="241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132</v>
      </c>
      <c r="AU143" s="15" t="s">
        <v>82</v>
      </c>
    </row>
    <row r="144" s="2" customFormat="1">
      <c r="A144" s="36"/>
      <c r="B144" s="37"/>
      <c r="C144" s="38"/>
      <c r="D144" s="237" t="s">
        <v>134</v>
      </c>
      <c r="E144" s="38"/>
      <c r="F144" s="242" t="s">
        <v>240</v>
      </c>
      <c r="G144" s="38"/>
      <c r="H144" s="38"/>
      <c r="I144" s="239"/>
      <c r="J144" s="38"/>
      <c r="K144" s="38"/>
      <c r="L144" s="42"/>
      <c r="M144" s="240"/>
      <c r="N144" s="241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134</v>
      </c>
      <c r="AU144" s="15" t="s">
        <v>82</v>
      </c>
    </row>
    <row r="145" s="2" customFormat="1">
      <c r="A145" s="36"/>
      <c r="B145" s="37"/>
      <c r="C145" s="224" t="s">
        <v>168</v>
      </c>
      <c r="D145" s="224" t="s">
        <v>125</v>
      </c>
      <c r="E145" s="225" t="s">
        <v>245</v>
      </c>
      <c r="F145" s="226" t="s">
        <v>246</v>
      </c>
      <c r="G145" s="227" t="s">
        <v>247</v>
      </c>
      <c r="H145" s="228">
        <v>115</v>
      </c>
      <c r="I145" s="229"/>
      <c r="J145" s="230">
        <f>ROUND(I145*H145,2)</f>
        <v>0</v>
      </c>
      <c r="K145" s="226" t="s">
        <v>210</v>
      </c>
      <c r="L145" s="42"/>
      <c r="M145" s="231" t="s">
        <v>1</v>
      </c>
      <c r="N145" s="232" t="s">
        <v>38</v>
      </c>
      <c r="O145" s="89"/>
      <c r="P145" s="233">
        <f>O145*H145</f>
        <v>0</v>
      </c>
      <c r="Q145" s="233">
        <v>0</v>
      </c>
      <c r="R145" s="233">
        <f>Q145*H145</f>
        <v>0</v>
      </c>
      <c r="S145" s="233">
        <v>0</v>
      </c>
      <c r="T145" s="234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35" t="s">
        <v>130</v>
      </c>
      <c r="AT145" s="235" t="s">
        <v>125</v>
      </c>
      <c r="AU145" s="235" t="s">
        <v>82</v>
      </c>
      <c r="AY145" s="15" t="s">
        <v>122</v>
      </c>
      <c r="BE145" s="236">
        <f>IF(N145="základní",J145,0)</f>
        <v>0</v>
      </c>
      <c r="BF145" s="236">
        <f>IF(N145="snížená",J145,0)</f>
        <v>0</v>
      </c>
      <c r="BG145" s="236">
        <f>IF(N145="zákl. přenesená",J145,0)</f>
        <v>0</v>
      </c>
      <c r="BH145" s="236">
        <f>IF(N145="sníž. přenesená",J145,0)</f>
        <v>0</v>
      </c>
      <c r="BI145" s="236">
        <f>IF(N145="nulová",J145,0)</f>
        <v>0</v>
      </c>
      <c r="BJ145" s="15" t="s">
        <v>80</v>
      </c>
      <c r="BK145" s="236">
        <f>ROUND(I145*H145,2)</f>
        <v>0</v>
      </c>
      <c r="BL145" s="15" t="s">
        <v>130</v>
      </c>
      <c r="BM145" s="235" t="s">
        <v>248</v>
      </c>
    </row>
    <row r="146" s="2" customFormat="1">
      <c r="A146" s="36"/>
      <c r="B146" s="37"/>
      <c r="C146" s="38"/>
      <c r="D146" s="237" t="s">
        <v>132</v>
      </c>
      <c r="E146" s="38"/>
      <c r="F146" s="238" t="s">
        <v>249</v>
      </c>
      <c r="G146" s="38"/>
      <c r="H146" s="38"/>
      <c r="I146" s="239"/>
      <c r="J146" s="38"/>
      <c r="K146" s="38"/>
      <c r="L146" s="42"/>
      <c r="M146" s="240"/>
      <c r="N146" s="241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132</v>
      </c>
      <c r="AU146" s="15" t="s">
        <v>82</v>
      </c>
    </row>
    <row r="147" s="2" customFormat="1">
      <c r="A147" s="36"/>
      <c r="B147" s="37"/>
      <c r="C147" s="38"/>
      <c r="D147" s="237" t="s">
        <v>134</v>
      </c>
      <c r="E147" s="38"/>
      <c r="F147" s="242" t="s">
        <v>250</v>
      </c>
      <c r="G147" s="38"/>
      <c r="H147" s="38"/>
      <c r="I147" s="239"/>
      <c r="J147" s="38"/>
      <c r="K147" s="38"/>
      <c r="L147" s="42"/>
      <c r="M147" s="240"/>
      <c r="N147" s="241"/>
      <c r="O147" s="89"/>
      <c r="P147" s="89"/>
      <c r="Q147" s="89"/>
      <c r="R147" s="89"/>
      <c r="S147" s="89"/>
      <c r="T147" s="90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134</v>
      </c>
      <c r="AU147" s="15" t="s">
        <v>82</v>
      </c>
    </row>
    <row r="148" s="2" customFormat="1">
      <c r="A148" s="36"/>
      <c r="B148" s="37"/>
      <c r="C148" s="224" t="s">
        <v>178</v>
      </c>
      <c r="D148" s="224" t="s">
        <v>125</v>
      </c>
      <c r="E148" s="225" t="s">
        <v>251</v>
      </c>
      <c r="F148" s="226" t="s">
        <v>252</v>
      </c>
      <c r="G148" s="227" t="s">
        <v>209</v>
      </c>
      <c r="H148" s="228">
        <v>200</v>
      </c>
      <c r="I148" s="229"/>
      <c r="J148" s="230">
        <f>ROUND(I148*H148,2)</f>
        <v>0</v>
      </c>
      <c r="K148" s="226" t="s">
        <v>210</v>
      </c>
      <c r="L148" s="42"/>
      <c r="M148" s="231" t="s">
        <v>1</v>
      </c>
      <c r="N148" s="232" t="s">
        <v>38</v>
      </c>
      <c r="O148" s="89"/>
      <c r="P148" s="233">
        <f>O148*H148</f>
        <v>0</v>
      </c>
      <c r="Q148" s="233">
        <v>0</v>
      </c>
      <c r="R148" s="233">
        <f>Q148*H148</f>
        <v>0</v>
      </c>
      <c r="S148" s="233">
        <v>0</v>
      </c>
      <c r="T148" s="234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35" t="s">
        <v>130</v>
      </c>
      <c r="AT148" s="235" t="s">
        <v>125</v>
      </c>
      <c r="AU148" s="235" t="s">
        <v>82</v>
      </c>
      <c r="AY148" s="15" t="s">
        <v>122</v>
      </c>
      <c r="BE148" s="236">
        <f>IF(N148="základní",J148,0)</f>
        <v>0</v>
      </c>
      <c r="BF148" s="236">
        <f>IF(N148="snížená",J148,0)</f>
        <v>0</v>
      </c>
      <c r="BG148" s="236">
        <f>IF(N148="zákl. přenesená",J148,0)</f>
        <v>0</v>
      </c>
      <c r="BH148" s="236">
        <f>IF(N148="sníž. přenesená",J148,0)</f>
        <v>0</v>
      </c>
      <c r="BI148" s="236">
        <f>IF(N148="nulová",J148,0)</f>
        <v>0</v>
      </c>
      <c r="BJ148" s="15" t="s">
        <v>80</v>
      </c>
      <c r="BK148" s="236">
        <f>ROUND(I148*H148,2)</f>
        <v>0</v>
      </c>
      <c r="BL148" s="15" t="s">
        <v>130</v>
      </c>
      <c r="BM148" s="235" t="s">
        <v>253</v>
      </c>
    </row>
    <row r="149" s="2" customFormat="1">
      <c r="A149" s="36"/>
      <c r="B149" s="37"/>
      <c r="C149" s="38"/>
      <c r="D149" s="237" t="s">
        <v>132</v>
      </c>
      <c r="E149" s="38"/>
      <c r="F149" s="238" t="s">
        <v>254</v>
      </c>
      <c r="G149" s="38"/>
      <c r="H149" s="38"/>
      <c r="I149" s="239"/>
      <c r="J149" s="38"/>
      <c r="K149" s="38"/>
      <c r="L149" s="42"/>
      <c r="M149" s="240"/>
      <c r="N149" s="241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132</v>
      </c>
      <c r="AU149" s="15" t="s">
        <v>82</v>
      </c>
    </row>
    <row r="150" s="2" customFormat="1">
      <c r="A150" s="36"/>
      <c r="B150" s="37"/>
      <c r="C150" s="38"/>
      <c r="D150" s="237" t="s">
        <v>134</v>
      </c>
      <c r="E150" s="38"/>
      <c r="F150" s="242" t="s">
        <v>250</v>
      </c>
      <c r="G150" s="38"/>
      <c r="H150" s="38"/>
      <c r="I150" s="239"/>
      <c r="J150" s="38"/>
      <c r="K150" s="38"/>
      <c r="L150" s="42"/>
      <c r="M150" s="240"/>
      <c r="N150" s="241"/>
      <c r="O150" s="89"/>
      <c r="P150" s="89"/>
      <c r="Q150" s="89"/>
      <c r="R150" s="89"/>
      <c r="S150" s="89"/>
      <c r="T150" s="90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134</v>
      </c>
      <c r="AU150" s="15" t="s">
        <v>82</v>
      </c>
    </row>
    <row r="151" s="2" customFormat="1">
      <c r="A151" s="36"/>
      <c r="B151" s="37"/>
      <c r="C151" s="224" t="s">
        <v>184</v>
      </c>
      <c r="D151" s="224" t="s">
        <v>125</v>
      </c>
      <c r="E151" s="225" t="s">
        <v>255</v>
      </c>
      <c r="F151" s="226" t="s">
        <v>256</v>
      </c>
      <c r="G151" s="227" t="s">
        <v>209</v>
      </c>
      <c r="H151" s="228">
        <v>100</v>
      </c>
      <c r="I151" s="229"/>
      <c r="J151" s="230">
        <f>ROUND(I151*H151,2)</f>
        <v>0</v>
      </c>
      <c r="K151" s="226" t="s">
        <v>210</v>
      </c>
      <c r="L151" s="42"/>
      <c r="M151" s="231" t="s">
        <v>1</v>
      </c>
      <c r="N151" s="232" t="s">
        <v>38</v>
      </c>
      <c r="O151" s="89"/>
      <c r="P151" s="233">
        <f>O151*H151</f>
        <v>0</v>
      </c>
      <c r="Q151" s="233">
        <v>0</v>
      </c>
      <c r="R151" s="233">
        <f>Q151*H151</f>
        <v>0</v>
      </c>
      <c r="S151" s="233">
        <v>0</v>
      </c>
      <c r="T151" s="234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35" t="s">
        <v>130</v>
      </c>
      <c r="AT151" s="235" t="s">
        <v>125</v>
      </c>
      <c r="AU151" s="235" t="s">
        <v>82</v>
      </c>
      <c r="AY151" s="15" t="s">
        <v>122</v>
      </c>
      <c r="BE151" s="236">
        <f>IF(N151="základní",J151,0)</f>
        <v>0</v>
      </c>
      <c r="BF151" s="236">
        <f>IF(N151="snížená",J151,0)</f>
        <v>0</v>
      </c>
      <c r="BG151" s="236">
        <f>IF(N151="zákl. přenesená",J151,0)</f>
        <v>0</v>
      </c>
      <c r="BH151" s="236">
        <f>IF(N151="sníž. přenesená",J151,0)</f>
        <v>0</v>
      </c>
      <c r="BI151" s="236">
        <f>IF(N151="nulová",J151,0)</f>
        <v>0</v>
      </c>
      <c r="BJ151" s="15" t="s">
        <v>80</v>
      </c>
      <c r="BK151" s="236">
        <f>ROUND(I151*H151,2)</f>
        <v>0</v>
      </c>
      <c r="BL151" s="15" t="s">
        <v>130</v>
      </c>
      <c r="BM151" s="235" t="s">
        <v>257</v>
      </c>
    </row>
    <row r="152" s="2" customFormat="1">
      <c r="A152" s="36"/>
      <c r="B152" s="37"/>
      <c r="C152" s="38"/>
      <c r="D152" s="237" t="s">
        <v>132</v>
      </c>
      <c r="E152" s="38"/>
      <c r="F152" s="238" t="s">
        <v>258</v>
      </c>
      <c r="G152" s="38"/>
      <c r="H152" s="38"/>
      <c r="I152" s="239"/>
      <c r="J152" s="38"/>
      <c r="K152" s="38"/>
      <c r="L152" s="42"/>
      <c r="M152" s="240"/>
      <c r="N152" s="241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132</v>
      </c>
      <c r="AU152" s="15" t="s">
        <v>82</v>
      </c>
    </row>
    <row r="153" s="2" customFormat="1">
      <c r="A153" s="36"/>
      <c r="B153" s="37"/>
      <c r="C153" s="38"/>
      <c r="D153" s="237" t="s">
        <v>134</v>
      </c>
      <c r="E153" s="38"/>
      <c r="F153" s="242" t="s">
        <v>250</v>
      </c>
      <c r="G153" s="38"/>
      <c r="H153" s="38"/>
      <c r="I153" s="239"/>
      <c r="J153" s="38"/>
      <c r="K153" s="38"/>
      <c r="L153" s="42"/>
      <c r="M153" s="240"/>
      <c r="N153" s="241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134</v>
      </c>
      <c r="AU153" s="15" t="s">
        <v>82</v>
      </c>
    </row>
    <row r="154" s="2" customFormat="1">
      <c r="A154" s="36"/>
      <c r="B154" s="37"/>
      <c r="C154" s="224" t="s">
        <v>189</v>
      </c>
      <c r="D154" s="224" t="s">
        <v>125</v>
      </c>
      <c r="E154" s="225" t="s">
        <v>259</v>
      </c>
      <c r="F154" s="226" t="s">
        <v>260</v>
      </c>
      <c r="G154" s="227" t="s">
        <v>209</v>
      </c>
      <c r="H154" s="228">
        <v>140</v>
      </c>
      <c r="I154" s="229"/>
      <c r="J154" s="230">
        <f>ROUND(I154*H154,2)</f>
        <v>0</v>
      </c>
      <c r="K154" s="226" t="s">
        <v>210</v>
      </c>
      <c r="L154" s="42"/>
      <c r="M154" s="231" t="s">
        <v>1</v>
      </c>
      <c r="N154" s="232" t="s">
        <v>38</v>
      </c>
      <c r="O154" s="89"/>
      <c r="P154" s="233">
        <f>O154*H154</f>
        <v>0</v>
      </c>
      <c r="Q154" s="233">
        <v>0</v>
      </c>
      <c r="R154" s="233">
        <f>Q154*H154</f>
        <v>0</v>
      </c>
      <c r="S154" s="233">
        <v>0</v>
      </c>
      <c r="T154" s="234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35" t="s">
        <v>130</v>
      </c>
      <c r="AT154" s="235" t="s">
        <v>125</v>
      </c>
      <c r="AU154" s="235" t="s">
        <v>82</v>
      </c>
      <c r="AY154" s="15" t="s">
        <v>122</v>
      </c>
      <c r="BE154" s="236">
        <f>IF(N154="základní",J154,0)</f>
        <v>0</v>
      </c>
      <c r="BF154" s="236">
        <f>IF(N154="snížená",J154,0)</f>
        <v>0</v>
      </c>
      <c r="BG154" s="236">
        <f>IF(N154="zákl. přenesená",J154,0)</f>
        <v>0</v>
      </c>
      <c r="BH154" s="236">
        <f>IF(N154="sníž. přenesená",J154,0)</f>
        <v>0</v>
      </c>
      <c r="BI154" s="236">
        <f>IF(N154="nulová",J154,0)</f>
        <v>0</v>
      </c>
      <c r="BJ154" s="15" t="s">
        <v>80</v>
      </c>
      <c r="BK154" s="236">
        <f>ROUND(I154*H154,2)</f>
        <v>0</v>
      </c>
      <c r="BL154" s="15" t="s">
        <v>130</v>
      </c>
      <c r="BM154" s="235" t="s">
        <v>261</v>
      </c>
    </row>
    <row r="155" s="2" customFormat="1">
      <c r="A155" s="36"/>
      <c r="B155" s="37"/>
      <c r="C155" s="38"/>
      <c r="D155" s="237" t="s">
        <v>132</v>
      </c>
      <c r="E155" s="38"/>
      <c r="F155" s="238" t="s">
        <v>262</v>
      </c>
      <c r="G155" s="38"/>
      <c r="H155" s="38"/>
      <c r="I155" s="239"/>
      <c r="J155" s="38"/>
      <c r="K155" s="38"/>
      <c r="L155" s="42"/>
      <c r="M155" s="240"/>
      <c r="N155" s="241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132</v>
      </c>
      <c r="AU155" s="15" t="s">
        <v>82</v>
      </c>
    </row>
    <row r="156" s="2" customFormat="1">
      <c r="A156" s="36"/>
      <c r="B156" s="37"/>
      <c r="C156" s="38"/>
      <c r="D156" s="237" t="s">
        <v>134</v>
      </c>
      <c r="E156" s="38"/>
      <c r="F156" s="242" t="s">
        <v>263</v>
      </c>
      <c r="G156" s="38"/>
      <c r="H156" s="38"/>
      <c r="I156" s="239"/>
      <c r="J156" s="38"/>
      <c r="K156" s="38"/>
      <c r="L156" s="42"/>
      <c r="M156" s="240"/>
      <c r="N156" s="241"/>
      <c r="O156" s="89"/>
      <c r="P156" s="89"/>
      <c r="Q156" s="89"/>
      <c r="R156" s="89"/>
      <c r="S156" s="89"/>
      <c r="T156" s="90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134</v>
      </c>
      <c r="AU156" s="15" t="s">
        <v>82</v>
      </c>
    </row>
    <row r="157" s="2" customFormat="1">
      <c r="A157" s="36"/>
      <c r="B157" s="37"/>
      <c r="C157" s="224" t="s">
        <v>194</v>
      </c>
      <c r="D157" s="224" t="s">
        <v>125</v>
      </c>
      <c r="E157" s="225" t="s">
        <v>264</v>
      </c>
      <c r="F157" s="226" t="s">
        <v>265</v>
      </c>
      <c r="G157" s="227" t="s">
        <v>209</v>
      </c>
      <c r="H157" s="228">
        <v>140</v>
      </c>
      <c r="I157" s="229"/>
      <c r="J157" s="230">
        <f>ROUND(I157*H157,2)</f>
        <v>0</v>
      </c>
      <c r="K157" s="226" t="s">
        <v>210</v>
      </c>
      <c r="L157" s="42"/>
      <c r="M157" s="231" t="s">
        <v>1</v>
      </c>
      <c r="N157" s="232" t="s">
        <v>38</v>
      </c>
      <c r="O157" s="89"/>
      <c r="P157" s="233">
        <f>O157*H157</f>
        <v>0</v>
      </c>
      <c r="Q157" s="233">
        <v>0.00158</v>
      </c>
      <c r="R157" s="233">
        <f>Q157*H157</f>
        <v>0.22120000000000001</v>
      </c>
      <c r="S157" s="233">
        <v>0</v>
      </c>
      <c r="T157" s="234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35" t="s">
        <v>130</v>
      </c>
      <c r="AT157" s="235" t="s">
        <v>125</v>
      </c>
      <c r="AU157" s="235" t="s">
        <v>82</v>
      </c>
      <c r="AY157" s="15" t="s">
        <v>122</v>
      </c>
      <c r="BE157" s="236">
        <f>IF(N157="základní",J157,0)</f>
        <v>0</v>
      </c>
      <c r="BF157" s="236">
        <f>IF(N157="snížená",J157,0)</f>
        <v>0</v>
      </c>
      <c r="BG157" s="236">
        <f>IF(N157="zákl. přenesená",J157,0)</f>
        <v>0</v>
      </c>
      <c r="BH157" s="236">
        <f>IF(N157="sníž. přenesená",J157,0)</f>
        <v>0</v>
      </c>
      <c r="BI157" s="236">
        <f>IF(N157="nulová",J157,0)</f>
        <v>0</v>
      </c>
      <c r="BJ157" s="15" t="s">
        <v>80</v>
      </c>
      <c r="BK157" s="236">
        <f>ROUND(I157*H157,2)</f>
        <v>0</v>
      </c>
      <c r="BL157" s="15" t="s">
        <v>130</v>
      </c>
      <c r="BM157" s="235" t="s">
        <v>266</v>
      </c>
    </row>
    <row r="158" s="2" customFormat="1">
      <c r="A158" s="36"/>
      <c r="B158" s="37"/>
      <c r="C158" s="38"/>
      <c r="D158" s="237" t="s">
        <v>132</v>
      </c>
      <c r="E158" s="38"/>
      <c r="F158" s="238" t="s">
        <v>267</v>
      </c>
      <c r="G158" s="38"/>
      <c r="H158" s="38"/>
      <c r="I158" s="239"/>
      <c r="J158" s="38"/>
      <c r="K158" s="38"/>
      <c r="L158" s="42"/>
      <c r="M158" s="240"/>
      <c r="N158" s="241"/>
      <c r="O158" s="89"/>
      <c r="P158" s="89"/>
      <c r="Q158" s="89"/>
      <c r="R158" s="89"/>
      <c r="S158" s="89"/>
      <c r="T158" s="90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132</v>
      </c>
      <c r="AU158" s="15" t="s">
        <v>82</v>
      </c>
    </row>
    <row r="159" s="2" customFormat="1">
      <c r="A159" s="36"/>
      <c r="B159" s="37"/>
      <c r="C159" s="38"/>
      <c r="D159" s="237" t="s">
        <v>134</v>
      </c>
      <c r="E159" s="38"/>
      <c r="F159" s="242" t="s">
        <v>263</v>
      </c>
      <c r="G159" s="38"/>
      <c r="H159" s="38"/>
      <c r="I159" s="239"/>
      <c r="J159" s="38"/>
      <c r="K159" s="38"/>
      <c r="L159" s="42"/>
      <c r="M159" s="240"/>
      <c r="N159" s="241"/>
      <c r="O159" s="89"/>
      <c r="P159" s="89"/>
      <c r="Q159" s="89"/>
      <c r="R159" s="89"/>
      <c r="S159" s="89"/>
      <c r="T159" s="90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134</v>
      </c>
      <c r="AU159" s="15" t="s">
        <v>82</v>
      </c>
    </row>
    <row r="160" s="2" customFormat="1">
      <c r="A160" s="36"/>
      <c r="B160" s="37"/>
      <c r="C160" s="224" t="s">
        <v>199</v>
      </c>
      <c r="D160" s="224" t="s">
        <v>125</v>
      </c>
      <c r="E160" s="225" t="s">
        <v>268</v>
      </c>
      <c r="F160" s="226" t="s">
        <v>269</v>
      </c>
      <c r="G160" s="227" t="s">
        <v>209</v>
      </c>
      <c r="H160" s="228">
        <v>100</v>
      </c>
      <c r="I160" s="229"/>
      <c r="J160" s="230">
        <f>ROUND(I160*H160,2)</f>
        <v>0</v>
      </c>
      <c r="K160" s="226" t="s">
        <v>210</v>
      </c>
      <c r="L160" s="42"/>
      <c r="M160" s="231" t="s">
        <v>1</v>
      </c>
      <c r="N160" s="232" t="s">
        <v>38</v>
      </c>
      <c r="O160" s="89"/>
      <c r="P160" s="233">
        <f>O160*H160</f>
        <v>0</v>
      </c>
      <c r="Q160" s="233">
        <v>0.50948000000000004</v>
      </c>
      <c r="R160" s="233">
        <f>Q160*H160</f>
        <v>50.948000000000008</v>
      </c>
      <c r="S160" s="233">
        <v>0</v>
      </c>
      <c r="T160" s="234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35" t="s">
        <v>130</v>
      </c>
      <c r="AT160" s="235" t="s">
        <v>125</v>
      </c>
      <c r="AU160" s="235" t="s">
        <v>82</v>
      </c>
      <c r="AY160" s="15" t="s">
        <v>122</v>
      </c>
      <c r="BE160" s="236">
        <f>IF(N160="základní",J160,0)</f>
        <v>0</v>
      </c>
      <c r="BF160" s="236">
        <f>IF(N160="snížená",J160,0)</f>
        <v>0</v>
      </c>
      <c r="BG160" s="236">
        <f>IF(N160="zákl. přenesená",J160,0)</f>
        <v>0</v>
      </c>
      <c r="BH160" s="236">
        <f>IF(N160="sníž. přenesená",J160,0)</f>
        <v>0</v>
      </c>
      <c r="BI160" s="236">
        <f>IF(N160="nulová",J160,0)</f>
        <v>0</v>
      </c>
      <c r="BJ160" s="15" t="s">
        <v>80</v>
      </c>
      <c r="BK160" s="236">
        <f>ROUND(I160*H160,2)</f>
        <v>0</v>
      </c>
      <c r="BL160" s="15" t="s">
        <v>130</v>
      </c>
      <c r="BM160" s="235" t="s">
        <v>270</v>
      </c>
    </row>
    <row r="161" s="2" customFormat="1">
      <c r="A161" s="36"/>
      <c r="B161" s="37"/>
      <c r="C161" s="38"/>
      <c r="D161" s="237" t="s">
        <v>132</v>
      </c>
      <c r="E161" s="38"/>
      <c r="F161" s="238" t="s">
        <v>271</v>
      </c>
      <c r="G161" s="38"/>
      <c r="H161" s="38"/>
      <c r="I161" s="239"/>
      <c r="J161" s="38"/>
      <c r="K161" s="38"/>
      <c r="L161" s="42"/>
      <c r="M161" s="240"/>
      <c r="N161" s="241"/>
      <c r="O161" s="89"/>
      <c r="P161" s="89"/>
      <c r="Q161" s="89"/>
      <c r="R161" s="89"/>
      <c r="S161" s="89"/>
      <c r="T161" s="90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132</v>
      </c>
      <c r="AU161" s="15" t="s">
        <v>82</v>
      </c>
    </row>
    <row r="162" s="2" customFormat="1">
      <c r="A162" s="36"/>
      <c r="B162" s="37"/>
      <c r="C162" s="38"/>
      <c r="D162" s="237" t="s">
        <v>134</v>
      </c>
      <c r="E162" s="38"/>
      <c r="F162" s="242" t="s">
        <v>272</v>
      </c>
      <c r="G162" s="38"/>
      <c r="H162" s="38"/>
      <c r="I162" s="239"/>
      <c r="J162" s="38"/>
      <c r="K162" s="38"/>
      <c r="L162" s="42"/>
      <c r="M162" s="240"/>
      <c r="N162" s="241"/>
      <c r="O162" s="89"/>
      <c r="P162" s="89"/>
      <c r="Q162" s="89"/>
      <c r="R162" s="89"/>
      <c r="S162" s="89"/>
      <c r="T162" s="90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134</v>
      </c>
      <c r="AU162" s="15" t="s">
        <v>82</v>
      </c>
    </row>
    <row r="163" s="2" customFormat="1" ht="33" customHeight="1">
      <c r="A163" s="36"/>
      <c r="B163" s="37"/>
      <c r="C163" s="224" t="s">
        <v>173</v>
      </c>
      <c r="D163" s="224" t="s">
        <v>125</v>
      </c>
      <c r="E163" s="225" t="s">
        <v>273</v>
      </c>
      <c r="F163" s="226" t="s">
        <v>274</v>
      </c>
      <c r="G163" s="227" t="s">
        <v>247</v>
      </c>
      <c r="H163" s="228">
        <v>200</v>
      </c>
      <c r="I163" s="229"/>
      <c r="J163" s="230">
        <f>ROUND(I163*H163,2)</f>
        <v>0</v>
      </c>
      <c r="K163" s="226" t="s">
        <v>210</v>
      </c>
      <c r="L163" s="42"/>
      <c r="M163" s="231" t="s">
        <v>1</v>
      </c>
      <c r="N163" s="232" t="s">
        <v>38</v>
      </c>
      <c r="O163" s="89"/>
      <c r="P163" s="233">
        <f>O163*H163</f>
        <v>0</v>
      </c>
      <c r="Q163" s="233">
        <v>0.026499999999999999</v>
      </c>
      <c r="R163" s="233">
        <f>Q163*H163</f>
        <v>5.2999999999999998</v>
      </c>
      <c r="S163" s="233">
        <v>0</v>
      </c>
      <c r="T163" s="234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35" t="s">
        <v>130</v>
      </c>
      <c r="AT163" s="235" t="s">
        <v>125</v>
      </c>
      <c r="AU163" s="235" t="s">
        <v>82</v>
      </c>
      <c r="AY163" s="15" t="s">
        <v>122</v>
      </c>
      <c r="BE163" s="236">
        <f>IF(N163="základní",J163,0)</f>
        <v>0</v>
      </c>
      <c r="BF163" s="236">
        <f>IF(N163="snížená",J163,0)</f>
        <v>0</v>
      </c>
      <c r="BG163" s="236">
        <f>IF(N163="zákl. přenesená",J163,0)</f>
        <v>0</v>
      </c>
      <c r="BH163" s="236">
        <f>IF(N163="sníž. přenesená",J163,0)</f>
        <v>0</v>
      </c>
      <c r="BI163" s="236">
        <f>IF(N163="nulová",J163,0)</f>
        <v>0</v>
      </c>
      <c r="BJ163" s="15" t="s">
        <v>80</v>
      </c>
      <c r="BK163" s="236">
        <f>ROUND(I163*H163,2)</f>
        <v>0</v>
      </c>
      <c r="BL163" s="15" t="s">
        <v>130</v>
      </c>
      <c r="BM163" s="235" t="s">
        <v>275</v>
      </c>
    </row>
    <row r="164" s="2" customFormat="1">
      <c r="A164" s="36"/>
      <c r="B164" s="37"/>
      <c r="C164" s="38"/>
      <c r="D164" s="237" t="s">
        <v>132</v>
      </c>
      <c r="E164" s="38"/>
      <c r="F164" s="238" t="s">
        <v>276</v>
      </c>
      <c r="G164" s="38"/>
      <c r="H164" s="38"/>
      <c r="I164" s="239"/>
      <c r="J164" s="38"/>
      <c r="K164" s="38"/>
      <c r="L164" s="42"/>
      <c r="M164" s="240"/>
      <c r="N164" s="241"/>
      <c r="O164" s="89"/>
      <c r="P164" s="89"/>
      <c r="Q164" s="89"/>
      <c r="R164" s="89"/>
      <c r="S164" s="89"/>
      <c r="T164" s="90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132</v>
      </c>
      <c r="AU164" s="15" t="s">
        <v>82</v>
      </c>
    </row>
    <row r="165" s="2" customFormat="1">
      <c r="A165" s="36"/>
      <c r="B165" s="37"/>
      <c r="C165" s="38"/>
      <c r="D165" s="237" t="s">
        <v>134</v>
      </c>
      <c r="E165" s="38"/>
      <c r="F165" s="242" t="s">
        <v>277</v>
      </c>
      <c r="G165" s="38"/>
      <c r="H165" s="38"/>
      <c r="I165" s="239"/>
      <c r="J165" s="38"/>
      <c r="K165" s="38"/>
      <c r="L165" s="42"/>
      <c r="M165" s="240"/>
      <c r="N165" s="241"/>
      <c r="O165" s="89"/>
      <c r="P165" s="89"/>
      <c r="Q165" s="89"/>
      <c r="R165" s="89"/>
      <c r="S165" s="89"/>
      <c r="T165" s="90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134</v>
      </c>
      <c r="AU165" s="15" t="s">
        <v>82</v>
      </c>
    </row>
    <row r="166" s="2" customFormat="1" ht="33" customHeight="1">
      <c r="A166" s="36"/>
      <c r="B166" s="37"/>
      <c r="C166" s="224" t="s">
        <v>8</v>
      </c>
      <c r="D166" s="224" t="s">
        <v>125</v>
      </c>
      <c r="E166" s="225" t="s">
        <v>278</v>
      </c>
      <c r="F166" s="226" t="s">
        <v>279</v>
      </c>
      <c r="G166" s="227" t="s">
        <v>247</v>
      </c>
      <c r="H166" s="228">
        <v>200</v>
      </c>
      <c r="I166" s="229"/>
      <c r="J166" s="230">
        <f>ROUND(I166*H166,2)</f>
        <v>0</v>
      </c>
      <c r="K166" s="226" t="s">
        <v>210</v>
      </c>
      <c r="L166" s="42"/>
      <c r="M166" s="231" t="s">
        <v>1</v>
      </c>
      <c r="N166" s="232" t="s">
        <v>38</v>
      </c>
      <c r="O166" s="89"/>
      <c r="P166" s="233">
        <f>O166*H166</f>
        <v>0</v>
      </c>
      <c r="Q166" s="233">
        <v>0.059920000000000001</v>
      </c>
      <c r="R166" s="233">
        <f>Q166*H166</f>
        <v>11.984</v>
      </c>
      <c r="S166" s="233">
        <v>0</v>
      </c>
      <c r="T166" s="234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35" t="s">
        <v>130</v>
      </c>
      <c r="AT166" s="235" t="s">
        <v>125</v>
      </c>
      <c r="AU166" s="235" t="s">
        <v>82</v>
      </c>
      <c r="AY166" s="15" t="s">
        <v>122</v>
      </c>
      <c r="BE166" s="236">
        <f>IF(N166="základní",J166,0)</f>
        <v>0</v>
      </c>
      <c r="BF166" s="236">
        <f>IF(N166="snížená",J166,0)</f>
        <v>0</v>
      </c>
      <c r="BG166" s="236">
        <f>IF(N166="zákl. přenesená",J166,0)</f>
        <v>0</v>
      </c>
      <c r="BH166" s="236">
        <f>IF(N166="sníž. přenesená",J166,0)</f>
        <v>0</v>
      </c>
      <c r="BI166" s="236">
        <f>IF(N166="nulová",J166,0)</f>
        <v>0</v>
      </c>
      <c r="BJ166" s="15" t="s">
        <v>80</v>
      </c>
      <c r="BK166" s="236">
        <f>ROUND(I166*H166,2)</f>
        <v>0</v>
      </c>
      <c r="BL166" s="15" t="s">
        <v>130</v>
      </c>
      <c r="BM166" s="235" t="s">
        <v>280</v>
      </c>
    </row>
    <row r="167" s="2" customFormat="1">
      <c r="A167" s="36"/>
      <c r="B167" s="37"/>
      <c r="C167" s="38"/>
      <c r="D167" s="237" t="s">
        <v>132</v>
      </c>
      <c r="E167" s="38"/>
      <c r="F167" s="238" t="s">
        <v>281</v>
      </c>
      <c r="G167" s="38"/>
      <c r="H167" s="38"/>
      <c r="I167" s="239"/>
      <c r="J167" s="38"/>
      <c r="K167" s="38"/>
      <c r="L167" s="42"/>
      <c r="M167" s="240"/>
      <c r="N167" s="241"/>
      <c r="O167" s="89"/>
      <c r="P167" s="89"/>
      <c r="Q167" s="89"/>
      <c r="R167" s="89"/>
      <c r="S167" s="89"/>
      <c r="T167" s="90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132</v>
      </c>
      <c r="AU167" s="15" t="s">
        <v>82</v>
      </c>
    </row>
    <row r="168" s="2" customFormat="1">
      <c r="A168" s="36"/>
      <c r="B168" s="37"/>
      <c r="C168" s="38"/>
      <c r="D168" s="237" t="s">
        <v>134</v>
      </c>
      <c r="E168" s="38"/>
      <c r="F168" s="242" t="s">
        <v>277</v>
      </c>
      <c r="G168" s="38"/>
      <c r="H168" s="38"/>
      <c r="I168" s="239"/>
      <c r="J168" s="38"/>
      <c r="K168" s="38"/>
      <c r="L168" s="42"/>
      <c r="M168" s="240"/>
      <c r="N168" s="241"/>
      <c r="O168" s="89"/>
      <c r="P168" s="89"/>
      <c r="Q168" s="89"/>
      <c r="R168" s="89"/>
      <c r="S168" s="89"/>
      <c r="T168" s="90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134</v>
      </c>
      <c r="AU168" s="15" t="s">
        <v>82</v>
      </c>
    </row>
    <row r="169" s="2" customFormat="1" ht="33" customHeight="1">
      <c r="A169" s="36"/>
      <c r="B169" s="37"/>
      <c r="C169" s="224" t="s">
        <v>282</v>
      </c>
      <c r="D169" s="224" t="s">
        <v>125</v>
      </c>
      <c r="E169" s="225" t="s">
        <v>283</v>
      </c>
      <c r="F169" s="226" t="s">
        <v>284</v>
      </c>
      <c r="G169" s="227" t="s">
        <v>209</v>
      </c>
      <c r="H169" s="228">
        <v>80</v>
      </c>
      <c r="I169" s="229"/>
      <c r="J169" s="230">
        <f>ROUND(I169*H169,2)</f>
        <v>0</v>
      </c>
      <c r="K169" s="226" t="s">
        <v>210</v>
      </c>
      <c r="L169" s="42"/>
      <c r="M169" s="231" t="s">
        <v>1</v>
      </c>
      <c r="N169" s="232" t="s">
        <v>38</v>
      </c>
      <c r="O169" s="89"/>
      <c r="P169" s="233">
        <f>O169*H169</f>
        <v>0</v>
      </c>
      <c r="Q169" s="233">
        <v>1.31063</v>
      </c>
      <c r="R169" s="233">
        <f>Q169*H169</f>
        <v>104.85039999999999</v>
      </c>
      <c r="S169" s="233">
        <v>0</v>
      </c>
      <c r="T169" s="234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35" t="s">
        <v>130</v>
      </c>
      <c r="AT169" s="235" t="s">
        <v>125</v>
      </c>
      <c r="AU169" s="235" t="s">
        <v>82</v>
      </c>
      <c r="AY169" s="15" t="s">
        <v>122</v>
      </c>
      <c r="BE169" s="236">
        <f>IF(N169="základní",J169,0)</f>
        <v>0</v>
      </c>
      <c r="BF169" s="236">
        <f>IF(N169="snížená",J169,0)</f>
        <v>0</v>
      </c>
      <c r="BG169" s="236">
        <f>IF(N169="zákl. přenesená",J169,0)</f>
        <v>0</v>
      </c>
      <c r="BH169" s="236">
        <f>IF(N169="sníž. přenesená",J169,0)</f>
        <v>0</v>
      </c>
      <c r="BI169" s="236">
        <f>IF(N169="nulová",J169,0)</f>
        <v>0</v>
      </c>
      <c r="BJ169" s="15" t="s">
        <v>80</v>
      </c>
      <c r="BK169" s="236">
        <f>ROUND(I169*H169,2)</f>
        <v>0</v>
      </c>
      <c r="BL169" s="15" t="s">
        <v>130</v>
      </c>
      <c r="BM169" s="235" t="s">
        <v>285</v>
      </c>
    </row>
    <row r="170" s="2" customFormat="1">
      <c r="A170" s="36"/>
      <c r="B170" s="37"/>
      <c r="C170" s="38"/>
      <c r="D170" s="237" t="s">
        <v>132</v>
      </c>
      <c r="E170" s="38"/>
      <c r="F170" s="238" t="s">
        <v>286</v>
      </c>
      <c r="G170" s="38"/>
      <c r="H170" s="38"/>
      <c r="I170" s="239"/>
      <c r="J170" s="38"/>
      <c r="K170" s="38"/>
      <c r="L170" s="42"/>
      <c r="M170" s="240"/>
      <c r="N170" s="241"/>
      <c r="O170" s="89"/>
      <c r="P170" s="89"/>
      <c r="Q170" s="89"/>
      <c r="R170" s="89"/>
      <c r="S170" s="89"/>
      <c r="T170" s="90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132</v>
      </c>
      <c r="AU170" s="15" t="s">
        <v>82</v>
      </c>
    </row>
    <row r="171" s="2" customFormat="1">
      <c r="A171" s="36"/>
      <c r="B171" s="37"/>
      <c r="C171" s="38"/>
      <c r="D171" s="237" t="s">
        <v>134</v>
      </c>
      <c r="E171" s="38"/>
      <c r="F171" s="242" t="s">
        <v>277</v>
      </c>
      <c r="G171" s="38"/>
      <c r="H171" s="38"/>
      <c r="I171" s="239"/>
      <c r="J171" s="38"/>
      <c r="K171" s="38"/>
      <c r="L171" s="42"/>
      <c r="M171" s="240"/>
      <c r="N171" s="241"/>
      <c r="O171" s="89"/>
      <c r="P171" s="89"/>
      <c r="Q171" s="89"/>
      <c r="R171" s="89"/>
      <c r="S171" s="89"/>
      <c r="T171" s="90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134</v>
      </c>
      <c r="AU171" s="15" t="s">
        <v>82</v>
      </c>
    </row>
    <row r="172" s="2" customFormat="1" ht="33" customHeight="1">
      <c r="A172" s="36"/>
      <c r="B172" s="37"/>
      <c r="C172" s="224" t="s">
        <v>287</v>
      </c>
      <c r="D172" s="224" t="s">
        <v>125</v>
      </c>
      <c r="E172" s="225" t="s">
        <v>288</v>
      </c>
      <c r="F172" s="226" t="s">
        <v>289</v>
      </c>
      <c r="G172" s="227" t="s">
        <v>209</v>
      </c>
      <c r="H172" s="228">
        <v>200</v>
      </c>
      <c r="I172" s="229"/>
      <c r="J172" s="230">
        <f>ROUND(I172*H172,2)</f>
        <v>0</v>
      </c>
      <c r="K172" s="226" t="s">
        <v>210</v>
      </c>
      <c r="L172" s="42"/>
      <c r="M172" s="231" t="s">
        <v>1</v>
      </c>
      <c r="N172" s="232" t="s">
        <v>38</v>
      </c>
      <c r="O172" s="89"/>
      <c r="P172" s="233">
        <f>O172*H172</f>
        <v>0</v>
      </c>
      <c r="Q172" s="233">
        <v>0</v>
      </c>
      <c r="R172" s="233">
        <f>Q172*H172</f>
        <v>0</v>
      </c>
      <c r="S172" s="233">
        <v>0</v>
      </c>
      <c r="T172" s="234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35" t="s">
        <v>130</v>
      </c>
      <c r="AT172" s="235" t="s">
        <v>125</v>
      </c>
      <c r="AU172" s="235" t="s">
        <v>82</v>
      </c>
      <c r="AY172" s="15" t="s">
        <v>122</v>
      </c>
      <c r="BE172" s="236">
        <f>IF(N172="základní",J172,0)</f>
        <v>0</v>
      </c>
      <c r="BF172" s="236">
        <f>IF(N172="snížená",J172,0)</f>
        <v>0</v>
      </c>
      <c r="BG172" s="236">
        <f>IF(N172="zákl. přenesená",J172,0)</f>
        <v>0</v>
      </c>
      <c r="BH172" s="236">
        <f>IF(N172="sníž. přenesená",J172,0)</f>
        <v>0</v>
      </c>
      <c r="BI172" s="236">
        <f>IF(N172="nulová",J172,0)</f>
        <v>0</v>
      </c>
      <c r="BJ172" s="15" t="s">
        <v>80</v>
      </c>
      <c r="BK172" s="236">
        <f>ROUND(I172*H172,2)</f>
        <v>0</v>
      </c>
      <c r="BL172" s="15" t="s">
        <v>130</v>
      </c>
      <c r="BM172" s="235" t="s">
        <v>290</v>
      </c>
    </row>
    <row r="173" s="2" customFormat="1">
      <c r="A173" s="36"/>
      <c r="B173" s="37"/>
      <c r="C173" s="38"/>
      <c r="D173" s="237" t="s">
        <v>132</v>
      </c>
      <c r="E173" s="38"/>
      <c r="F173" s="238" t="s">
        <v>291</v>
      </c>
      <c r="G173" s="38"/>
      <c r="H173" s="38"/>
      <c r="I173" s="239"/>
      <c r="J173" s="38"/>
      <c r="K173" s="38"/>
      <c r="L173" s="42"/>
      <c r="M173" s="240"/>
      <c r="N173" s="241"/>
      <c r="O173" s="89"/>
      <c r="P173" s="89"/>
      <c r="Q173" s="89"/>
      <c r="R173" s="89"/>
      <c r="S173" s="89"/>
      <c r="T173" s="90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132</v>
      </c>
      <c r="AU173" s="15" t="s">
        <v>82</v>
      </c>
    </row>
    <row r="174" s="2" customFormat="1">
      <c r="A174" s="36"/>
      <c r="B174" s="37"/>
      <c r="C174" s="38"/>
      <c r="D174" s="237" t="s">
        <v>134</v>
      </c>
      <c r="E174" s="38"/>
      <c r="F174" s="242" t="s">
        <v>277</v>
      </c>
      <c r="G174" s="38"/>
      <c r="H174" s="38"/>
      <c r="I174" s="239"/>
      <c r="J174" s="38"/>
      <c r="K174" s="38"/>
      <c r="L174" s="42"/>
      <c r="M174" s="240"/>
      <c r="N174" s="241"/>
      <c r="O174" s="89"/>
      <c r="P174" s="89"/>
      <c r="Q174" s="89"/>
      <c r="R174" s="89"/>
      <c r="S174" s="89"/>
      <c r="T174" s="90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134</v>
      </c>
      <c r="AU174" s="15" t="s">
        <v>82</v>
      </c>
    </row>
    <row r="175" s="2" customFormat="1" ht="33" customHeight="1">
      <c r="A175" s="36"/>
      <c r="B175" s="37"/>
      <c r="C175" s="224" t="s">
        <v>292</v>
      </c>
      <c r="D175" s="224" t="s">
        <v>125</v>
      </c>
      <c r="E175" s="225" t="s">
        <v>293</v>
      </c>
      <c r="F175" s="226" t="s">
        <v>294</v>
      </c>
      <c r="G175" s="227" t="s">
        <v>247</v>
      </c>
      <c r="H175" s="228">
        <v>3000</v>
      </c>
      <c r="I175" s="229"/>
      <c r="J175" s="230">
        <f>ROUND(I175*H175,2)</f>
        <v>0</v>
      </c>
      <c r="K175" s="226" t="s">
        <v>210</v>
      </c>
      <c r="L175" s="42"/>
      <c r="M175" s="231" t="s">
        <v>1</v>
      </c>
      <c r="N175" s="232" t="s">
        <v>38</v>
      </c>
      <c r="O175" s="89"/>
      <c r="P175" s="233">
        <f>O175*H175</f>
        <v>0</v>
      </c>
      <c r="Q175" s="233">
        <v>0.00020000000000000001</v>
      </c>
      <c r="R175" s="233">
        <f>Q175*H175</f>
        <v>0.59999999999999998</v>
      </c>
      <c r="S175" s="233">
        <v>0</v>
      </c>
      <c r="T175" s="234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35" t="s">
        <v>130</v>
      </c>
      <c r="AT175" s="235" t="s">
        <v>125</v>
      </c>
      <c r="AU175" s="235" t="s">
        <v>82</v>
      </c>
      <c r="AY175" s="15" t="s">
        <v>122</v>
      </c>
      <c r="BE175" s="236">
        <f>IF(N175="základní",J175,0)</f>
        <v>0</v>
      </c>
      <c r="BF175" s="236">
        <f>IF(N175="snížená",J175,0)</f>
        <v>0</v>
      </c>
      <c r="BG175" s="236">
        <f>IF(N175="zákl. přenesená",J175,0)</f>
        <v>0</v>
      </c>
      <c r="BH175" s="236">
        <f>IF(N175="sníž. přenesená",J175,0)</f>
        <v>0</v>
      </c>
      <c r="BI175" s="236">
        <f>IF(N175="nulová",J175,0)</f>
        <v>0</v>
      </c>
      <c r="BJ175" s="15" t="s">
        <v>80</v>
      </c>
      <c r="BK175" s="236">
        <f>ROUND(I175*H175,2)</f>
        <v>0</v>
      </c>
      <c r="BL175" s="15" t="s">
        <v>130</v>
      </c>
      <c r="BM175" s="235" t="s">
        <v>295</v>
      </c>
    </row>
    <row r="176" s="2" customFormat="1">
      <c r="A176" s="36"/>
      <c r="B176" s="37"/>
      <c r="C176" s="38"/>
      <c r="D176" s="237" t="s">
        <v>132</v>
      </c>
      <c r="E176" s="38"/>
      <c r="F176" s="238" t="s">
        <v>296</v>
      </c>
      <c r="G176" s="38"/>
      <c r="H176" s="38"/>
      <c r="I176" s="239"/>
      <c r="J176" s="38"/>
      <c r="K176" s="38"/>
      <c r="L176" s="42"/>
      <c r="M176" s="240"/>
      <c r="N176" s="241"/>
      <c r="O176" s="89"/>
      <c r="P176" s="89"/>
      <c r="Q176" s="89"/>
      <c r="R176" s="89"/>
      <c r="S176" s="89"/>
      <c r="T176" s="90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132</v>
      </c>
      <c r="AU176" s="15" t="s">
        <v>82</v>
      </c>
    </row>
    <row r="177" s="2" customFormat="1">
      <c r="A177" s="36"/>
      <c r="B177" s="37"/>
      <c r="C177" s="38"/>
      <c r="D177" s="237" t="s">
        <v>134</v>
      </c>
      <c r="E177" s="38"/>
      <c r="F177" s="242" t="s">
        <v>297</v>
      </c>
      <c r="G177" s="38"/>
      <c r="H177" s="38"/>
      <c r="I177" s="239"/>
      <c r="J177" s="38"/>
      <c r="K177" s="38"/>
      <c r="L177" s="42"/>
      <c r="M177" s="240"/>
      <c r="N177" s="241"/>
      <c r="O177" s="89"/>
      <c r="P177" s="89"/>
      <c r="Q177" s="89"/>
      <c r="R177" s="89"/>
      <c r="S177" s="89"/>
      <c r="T177" s="90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134</v>
      </c>
      <c r="AU177" s="15" t="s">
        <v>82</v>
      </c>
    </row>
    <row r="178" s="2" customFormat="1">
      <c r="A178" s="36"/>
      <c r="B178" s="37"/>
      <c r="C178" s="224" t="s">
        <v>298</v>
      </c>
      <c r="D178" s="224" t="s">
        <v>125</v>
      </c>
      <c r="E178" s="225" t="s">
        <v>299</v>
      </c>
      <c r="F178" s="226" t="s">
        <v>300</v>
      </c>
      <c r="G178" s="227" t="s">
        <v>247</v>
      </c>
      <c r="H178" s="228">
        <v>1200</v>
      </c>
      <c r="I178" s="229"/>
      <c r="J178" s="230">
        <f>ROUND(I178*H178,2)</f>
        <v>0</v>
      </c>
      <c r="K178" s="226" t="s">
        <v>210</v>
      </c>
      <c r="L178" s="42"/>
      <c r="M178" s="231" t="s">
        <v>1</v>
      </c>
      <c r="N178" s="232" t="s">
        <v>38</v>
      </c>
      <c r="O178" s="89"/>
      <c r="P178" s="233">
        <f>O178*H178</f>
        <v>0</v>
      </c>
      <c r="Q178" s="233">
        <v>0.00036000000000000002</v>
      </c>
      <c r="R178" s="233">
        <f>Q178*H178</f>
        <v>0.43200000000000005</v>
      </c>
      <c r="S178" s="233">
        <v>0</v>
      </c>
      <c r="T178" s="234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35" t="s">
        <v>130</v>
      </c>
      <c r="AT178" s="235" t="s">
        <v>125</v>
      </c>
      <c r="AU178" s="235" t="s">
        <v>82</v>
      </c>
      <c r="AY178" s="15" t="s">
        <v>122</v>
      </c>
      <c r="BE178" s="236">
        <f>IF(N178="základní",J178,0)</f>
        <v>0</v>
      </c>
      <c r="BF178" s="236">
        <f>IF(N178="snížená",J178,0)</f>
        <v>0</v>
      </c>
      <c r="BG178" s="236">
        <f>IF(N178="zákl. přenesená",J178,0)</f>
        <v>0</v>
      </c>
      <c r="BH178" s="236">
        <f>IF(N178="sníž. přenesená",J178,0)</f>
        <v>0</v>
      </c>
      <c r="BI178" s="236">
        <f>IF(N178="nulová",J178,0)</f>
        <v>0</v>
      </c>
      <c r="BJ178" s="15" t="s">
        <v>80</v>
      </c>
      <c r="BK178" s="236">
        <f>ROUND(I178*H178,2)</f>
        <v>0</v>
      </c>
      <c r="BL178" s="15" t="s">
        <v>130</v>
      </c>
      <c r="BM178" s="235" t="s">
        <v>301</v>
      </c>
    </row>
    <row r="179" s="2" customFormat="1">
      <c r="A179" s="36"/>
      <c r="B179" s="37"/>
      <c r="C179" s="38"/>
      <c r="D179" s="237" t="s">
        <v>132</v>
      </c>
      <c r="E179" s="38"/>
      <c r="F179" s="238" t="s">
        <v>302</v>
      </c>
      <c r="G179" s="38"/>
      <c r="H179" s="38"/>
      <c r="I179" s="239"/>
      <c r="J179" s="38"/>
      <c r="K179" s="38"/>
      <c r="L179" s="42"/>
      <c r="M179" s="240"/>
      <c r="N179" s="241"/>
      <c r="O179" s="89"/>
      <c r="P179" s="89"/>
      <c r="Q179" s="89"/>
      <c r="R179" s="89"/>
      <c r="S179" s="89"/>
      <c r="T179" s="90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132</v>
      </c>
      <c r="AU179" s="15" t="s">
        <v>82</v>
      </c>
    </row>
    <row r="180" s="2" customFormat="1">
      <c r="A180" s="36"/>
      <c r="B180" s="37"/>
      <c r="C180" s="38"/>
      <c r="D180" s="237" t="s">
        <v>134</v>
      </c>
      <c r="E180" s="38"/>
      <c r="F180" s="242" t="s">
        <v>297</v>
      </c>
      <c r="G180" s="38"/>
      <c r="H180" s="38"/>
      <c r="I180" s="239"/>
      <c r="J180" s="38"/>
      <c r="K180" s="38"/>
      <c r="L180" s="42"/>
      <c r="M180" s="240"/>
      <c r="N180" s="241"/>
      <c r="O180" s="89"/>
      <c r="P180" s="89"/>
      <c r="Q180" s="89"/>
      <c r="R180" s="89"/>
      <c r="S180" s="89"/>
      <c r="T180" s="90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134</v>
      </c>
      <c r="AU180" s="15" t="s">
        <v>82</v>
      </c>
    </row>
    <row r="181" s="2" customFormat="1" ht="33" customHeight="1">
      <c r="A181" s="36"/>
      <c r="B181" s="37"/>
      <c r="C181" s="224" t="s">
        <v>303</v>
      </c>
      <c r="D181" s="224" t="s">
        <v>125</v>
      </c>
      <c r="E181" s="225" t="s">
        <v>304</v>
      </c>
      <c r="F181" s="226" t="s">
        <v>305</v>
      </c>
      <c r="G181" s="227" t="s">
        <v>247</v>
      </c>
      <c r="H181" s="228">
        <v>400</v>
      </c>
      <c r="I181" s="229"/>
      <c r="J181" s="230">
        <f>ROUND(I181*H181,2)</f>
        <v>0</v>
      </c>
      <c r="K181" s="226" t="s">
        <v>210</v>
      </c>
      <c r="L181" s="42"/>
      <c r="M181" s="231" t="s">
        <v>1</v>
      </c>
      <c r="N181" s="232" t="s">
        <v>38</v>
      </c>
      <c r="O181" s="89"/>
      <c r="P181" s="233">
        <f>O181*H181</f>
        <v>0</v>
      </c>
      <c r="Q181" s="233">
        <v>0.00089999999999999998</v>
      </c>
      <c r="R181" s="233">
        <f>Q181*H181</f>
        <v>0.35999999999999999</v>
      </c>
      <c r="S181" s="233">
        <v>0</v>
      </c>
      <c r="T181" s="234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35" t="s">
        <v>130</v>
      </c>
      <c r="AT181" s="235" t="s">
        <v>125</v>
      </c>
      <c r="AU181" s="235" t="s">
        <v>82</v>
      </c>
      <c r="AY181" s="15" t="s">
        <v>122</v>
      </c>
      <c r="BE181" s="236">
        <f>IF(N181="základní",J181,0)</f>
        <v>0</v>
      </c>
      <c r="BF181" s="236">
        <f>IF(N181="snížená",J181,0)</f>
        <v>0</v>
      </c>
      <c r="BG181" s="236">
        <f>IF(N181="zákl. přenesená",J181,0)</f>
        <v>0</v>
      </c>
      <c r="BH181" s="236">
        <f>IF(N181="sníž. přenesená",J181,0)</f>
        <v>0</v>
      </c>
      <c r="BI181" s="236">
        <f>IF(N181="nulová",J181,0)</f>
        <v>0</v>
      </c>
      <c r="BJ181" s="15" t="s">
        <v>80</v>
      </c>
      <c r="BK181" s="236">
        <f>ROUND(I181*H181,2)</f>
        <v>0</v>
      </c>
      <c r="BL181" s="15" t="s">
        <v>130</v>
      </c>
      <c r="BM181" s="235" t="s">
        <v>306</v>
      </c>
    </row>
    <row r="182" s="2" customFormat="1">
      <c r="A182" s="36"/>
      <c r="B182" s="37"/>
      <c r="C182" s="38"/>
      <c r="D182" s="237" t="s">
        <v>132</v>
      </c>
      <c r="E182" s="38"/>
      <c r="F182" s="238" t="s">
        <v>307</v>
      </c>
      <c r="G182" s="38"/>
      <c r="H182" s="38"/>
      <c r="I182" s="239"/>
      <c r="J182" s="38"/>
      <c r="K182" s="38"/>
      <c r="L182" s="42"/>
      <c r="M182" s="240"/>
      <c r="N182" s="241"/>
      <c r="O182" s="89"/>
      <c r="P182" s="89"/>
      <c r="Q182" s="89"/>
      <c r="R182" s="89"/>
      <c r="S182" s="89"/>
      <c r="T182" s="90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132</v>
      </c>
      <c r="AU182" s="15" t="s">
        <v>82</v>
      </c>
    </row>
    <row r="183" s="2" customFormat="1">
      <c r="A183" s="36"/>
      <c r="B183" s="37"/>
      <c r="C183" s="38"/>
      <c r="D183" s="237" t="s">
        <v>134</v>
      </c>
      <c r="E183" s="38"/>
      <c r="F183" s="242" t="s">
        <v>297</v>
      </c>
      <c r="G183" s="38"/>
      <c r="H183" s="38"/>
      <c r="I183" s="239"/>
      <c r="J183" s="38"/>
      <c r="K183" s="38"/>
      <c r="L183" s="42"/>
      <c r="M183" s="240"/>
      <c r="N183" s="241"/>
      <c r="O183" s="89"/>
      <c r="P183" s="89"/>
      <c r="Q183" s="89"/>
      <c r="R183" s="89"/>
      <c r="S183" s="89"/>
      <c r="T183" s="90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134</v>
      </c>
      <c r="AU183" s="15" t="s">
        <v>82</v>
      </c>
    </row>
    <row r="184" s="2" customFormat="1">
      <c r="A184" s="36"/>
      <c r="B184" s="37"/>
      <c r="C184" s="224" t="s">
        <v>7</v>
      </c>
      <c r="D184" s="224" t="s">
        <v>125</v>
      </c>
      <c r="E184" s="225" t="s">
        <v>308</v>
      </c>
      <c r="F184" s="226" t="s">
        <v>309</v>
      </c>
      <c r="G184" s="227" t="s">
        <v>128</v>
      </c>
      <c r="H184" s="228">
        <v>100</v>
      </c>
      <c r="I184" s="229"/>
      <c r="J184" s="230">
        <f>ROUND(I184*H184,2)</f>
        <v>0</v>
      </c>
      <c r="K184" s="226" t="s">
        <v>210</v>
      </c>
      <c r="L184" s="42"/>
      <c r="M184" s="231" t="s">
        <v>1</v>
      </c>
      <c r="N184" s="232" t="s">
        <v>38</v>
      </c>
      <c r="O184" s="89"/>
      <c r="P184" s="233">
        <f>O184*H184</f>
        <v>0</v>
      </c>
      <c r="Q184" s="233">
        <v>0.028060000000000002</v>
      </c>
      <c r="R184" s="233">
        <f>Q184*H184</f>
        <v>2.806</v>
      </c>
      <c r="S184" s="233">
        <v>0</v>
      </c>
      <c r="T184" s="234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35" t="s">
        <v>130</v>
      </c>
      <c r="AT184" s="235" t="s">
        <v>125</v>
      </c>
      <c r="AU184" s="235" t="s">
        <v>82</v>
      </c>
      <c r="AY184" s="15" t="s">
        <v>122</v>
      </c>
      <c r="BE184" s="236">
        <f>IF(N184="základní",J184,0)</f>
        <v>0</v>
      </c>
      <c r="BF184" s="236">
        <f>IF(N184="snížená",J184,0)</f>
        <v>0</v>
      </c>
      <c r="BG184" s="236">
        <f>IF(N184="zákl. přenesená",J184,0)</f>
        <v>0</v>
      </c>
      <c r="BH184" s="236">
        <f>IF(N184="sníž. přenesená",J184,0)</f>
        <v>0</v>
      </c>
      <c r="BI184" s="236">
        <f>IF(N184="nulová",J184,0)</f>
        <v>0</v>
      </c>
      <c r="BJ184" s="15" t="s">
        <v>80</v>
      </c>
      <c r="BK184" s="236">
        <f>ROUND(I184*H184,2)</f>
        <v>0</v>
      </c>
      <c r="BL184" s="15" t="s">
        <v>130</v>
      </c>
      <c r="BM184" s="235" t="s">
        <v>310</v>
      </c>
    </row>
    <row r="185" s="2" customFormat="1">
      <c r="A185" s="36"/>
      <c r="B185" s="37"/>
      <c r="C185" s="38"/>
      <c r="D185" s="237" t="s">
        <v>132</v>
      </c>
      <c r="E185" s="38"/>
      <c r="F185" s="238" t="s">
        <v>311</v>
      </c>
      <c r="G185" s="38"/>
      <c r="H185" s="38"/>
      <c r="I185" s="239"/>
      <c r="J185" s="38"/>
      <c r="K185" s="38"/>
      <c r="L185" s="42"/>
      <c r="M185" s="240"/>
      <c r="N185" s="241"/>
      <c r="O185" s="89"/>
      <c r="P185" s="89"/>
      <c r="Q185" s="89"/>
      <c r="R185" s="89"/>
      <c r="S185" s="89"/>
      <c r="T185" s="90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132</v>
      </c>
      <c r="AU185" s="15" t="s">
        <v>82</v>
      </c>
    </row>
    <row r="186" s="2" customFormat="1">
      <c r="A186" s="36"/>
      <c r="B186" s="37"/>
      <c r="C186" s="38"/>
      <c r="D186" s="237" t="s">
        <v>134</v>
      </c>
      <c r="E186" s="38"/>
      <c r="F186" s="242" t="s">
        <v>312</v>
      </c>
      <c r="G186" s="38"/>
      <c r="H186" s="38"/>
      <c r="I186" s="239"/>
      <c r="J186" s="38"/>
      <c r="K186" s="38"/>
      <c r="L186" s="42"/>
      <c r="M186" s="240"/>
      <c r="N186" s="241"/>
      <c r="O186" s="89"/>
      <c r="P186" s="89"/>
      <c r="Q186" s="89"/>
      <c r="R186" s="89"/>
      <c r="S186" s="89"/>
      <c r="T186" s="90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5" t="s">
        <v>134</v>
      </c>
      <c r="AU186" s="15" t="s">
        <v>82</v>
      </c>
    </row>
    <row r="187" s="2" customFormat="1">
      <c r="A187" s="36"/>
      <c r="B187" s="37"/>
      <c r="C187" s="224" t="s">
        <v>313</v>
      </c>
      <c r="D187" s="224" t="s">
        <v>125</v>
      </c>
      <c r="E187" s="225" t="s">
        <v>314</v>
      </c>
      <c r="F187" s="226" t="s">
        <v>315</v>
      </c>
      <c r="G187" s="227" t="s">
        <v>128</v>
      </c>
      <c r="H187" s="228">
        <v>100</v>
      </c>
      <c r="I187" s="229"/>
      <c r="J187" s="230">
        <f>ROUND(I187*H187,2)</f>
        <v>0</v>
      </c>
      <c r="K187" s="226" t="s">
        <v>210</v>
      </c>
      <c r="L187" s="42"/>
      <c r="M187" s="231" t="s">
        <v>1</v>
      </c>
      <c r="N187" s="232" t="s">
        <v>38</v>
      </c>
      <c r="O187" s="89"/>
      <c r="P187" s="233">
        <f>O187*H187</f>
        <v>0</v>
      </c>
      <c r="Q187" s="233">
        <v>0.034540000000000001</v>
      </c>
      <c r="R187" s="233">
        <f>Q187*H187</f>
        <v>3.4540000000000002</v>
      </c>
      <c r="S187" s="233">
        <v>0</v>
      </c>
      <c r="T187" s="234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35" t="s">
        <v>130</v>
      </c>
      <c r="AT187" s="235" t="s">
        <v>125</v>
      </c>
      <c r="AU187" s="235" t="s">
        <v>82</v>
      </c>
      <c r="AY187" s="15" t="s">
        <v>122</v>
      </c>
      <c r="BE187" s="236">
        <f>IF(N187="základní",J187,0)</f>
        <v>0</v>
      </c>
      <c r="BF187" s="236">
        <f>IF(N187="snížená",J187,0)</f>
        <v>0</v>
      </c>
      <c r="BG187" s="236">
        <f>IF(N187="zákl. přenesená",J187,0)</f>
        <v>0</v>
      </c>
      <c r="BH187" s="236">
        <f>IF(N187="sníž. přenesená",J187,0)</f>
        <v>0</v>
      </c>
      <c r="BI187" s="236">
        <f>IF(N187="nulová",J187,0)</f>
        <v>0</v>
      </c>
      <c r="BJ187" s="15" t="s">
        <v>80</v>
      </c>
      <c r="BK187" s="236">
        <f>ROUND(I187*H187,2)</f>
        <v>0</v>
      </c>
      <c r="BL187" s="15" t="s">
        <v>130</v>
      </c>
      <c r="BM187" s="235" t="s">
        <v>316</v>
      </c>
    </row>
    <row r="188" s="2" customFormat="1">
      <c r="A188" s="36"/>
      <c r="B188" s="37"/>
      <c r="C188" s="38"/>
      <c r="D188" s="237" t="s">
        <v>132</v>
      </c>
      <c r="E188" s="38"/>
      <c r="F188" s="238" t="s">
        <v>317</v>
      </c>
      <c r="G188" s="38"/>
      <c r="H188" s="38"/>
      <c r="I188" s="239"/>
      <c r="J188" s="38"/>
      <c r="K188" s="38"/>
      <c r="L188" s="42"/>
      <c r="M188" s="240"/>
      <c r="N188" s="241"/>
      <c r="O188" s="89"/>
      <c r="P188" s="89"/>
      <c r="Q188" s="89"/>
      <c r="R188" s="89"/>
      <c r="S188" s="89"/>
      <c r="T188" s="90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132</v>
      </c>
      <c r="AU188" s="15" t="s">
        <v>82</v>
      </c>
    </row>
    <row r="189" s="2" customFormat="1">
      <c r="A189" s="36"/>
      <c r="B189" s="37"/>
      <c r="C189" s="38"/>
      <c r="D189" s="237" t="s">
        <v>134</v>
      </c>
      <c r="E189" s="38"/>
      <c r="F189" s="242" t="s">
        <v>312</v>
      </c>
      <c r="G189" s="38"/>
      <c r="H189" s="38"/>
      <c r="I189" s="239"/>
      <c r="J189" s="38"/>
      <c r="K189" s="38"/>
      <c r="L189" s="42"/>
      <c r="M189" s="240"/>
      <c r="N189" s="241"/>
      <c r="O189" s="89"/>
      <c r="P189" s="89"/>
      <c r="Q189" s="89"/>
      <c r="R189" s="89"/>
      <c r="S189" s="89"/>
      <c r="T189" s="90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134</v>
      </c>
      <c r="AU189" s="15" t="s">
        <v>82</v>
      </c>
    </row>
    <row r="190" s="2" customFormat="1">
      <c r="A190" s="36"/>
      <c r="B190" s="37"/>
      <c r="C190" s="224" t="s">
        <v>318</v>
      </c>
      <c r="D190" s="224" t="s">
        <v>125</v>
      </c>
      <c r="E190" s="225" t="s">
        <v>319</v>
      </c>
      <c r="F190" s="226" t="s">
        <v>320</v>
      </c>
      <c r="G190" s="227" t="s">
        <v>128</v>
      </c>
      <c r="H190" s="228">
        <v>100</v>
      </c>
      <c r="I190" s="229"/>
      <c r="J190" s="230">
        <f>ROUND(I190*H190,2)</f>
        <v>0</v>
      </c>
      <c r="K190" s="226" t="s">
        <v>210</v>
      </c>
      <c r="L190" s="42"/>
      <c r="M190" s="231" t="s">
        <v>1</v>
      </c>
      <c r="N190" s="232" t="s">
        <v>38</v>
      </c>
      <c r="O190" s="89"/>
      <c r="P190" s="233">
        <f>O190*H190</f>
        <v>0</v>
      </c>
      <c r="Q190" s="233">
        <v>0.045760000000000002</v>
      </c>
      <c r="R190" s="233">
        <f>Q190*H190</f>
        <v>4.5760000000000005</v>
      </c>
      <c r="S190" s="233">
        <v>0</v>
      </c>
      <c r="T190" s="234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35" t="s">
        <v>130</v>
      </c>
      <c r="AT190" s="235" t="s">
        <v>125</v>
      </c>
      <c r="AU190" s="235" t="s">
        <v>82</v>
      </c>
      <c r="AY190" s="15" t="s">
        <v>122</v>
      </c>
      <c r="BE190" s="236">
        <f>IF(N190="základní",J190,0)</f>
        <v>0</v>
      </c>
      <c r="BF190" s="236">
        <f>IF(N190="snížená",J190,0)</f>
        <v>0</v>
      </c>
      <c r="BG190" s="236">
        <f>IF(N190="zákl. přenesená",J190,0)</f>
        <v>0</v>
      </c>
      <c r="BH190" s="236">
        <f>IF(N190="sníž. přenesená",J190,0)</f>
        <v>0</v>
      </c>
      <c r="BI190" s="236">
        <f>IF(N190="nulová",J190,0)</f>
        <v>0</v>
      </c>
      <c r="BJ190" s="15" t="s">
        <v>80</v>
      </c>
      <c r="BK190" s="236">
        <f>ROUND(I190*H190,2)</f>
        <v>0</v>
      </c>
      <c r="BL190" s="15" t="s">
        <v>130</v>
      </c>
      <c r="BM190" s="235" t="s">
        <v>321</v>
      </c>
    </row>
    <row r="191" s="2" customFormat="1">
      <c r="A191" s="36"/>
      <c r="B191" s="37"/>
      <c r="C191" s="38"/>
      <c r="D191" s="237" t="s">
        <v>132</v>
      </c>
      <c r="E191" s="38"/>
      <c r="F191" s="238" t="s">
        <v>322</v>
      </c>
      <c r="G191" s="38"/>
      <c r="H191" s="38"/>
      <c r="I191" s="239"/>
      <c r="J191" s="38"/>
      <c r="K191" s="38"/>
      <c r="L191" s="42"/>
      <c r="M191" s="240"/>
      <c r="N191" s="241"/>
      <c r="O191" s="89"/>
      <c r="P191" s="89"/>
      <c r="Q191" s="89"/>
      <c r="R191" s="89"/>
      <c r="S191" s="89"/>
      <c r="T191" s="90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132</v>
      </c>
      <c r="AU191" s="15" t="s">
        <v>82</v>
      </c>
    </row>
    <row r="192" s="2" customFormat="1">
      <c r="A192" s="36"/>
      <c r="B192" s="37"/>
      <c r="C192" s="38"/>
      <c r="D192" s="237" t="s">
        <v>134</v>
      </c>
      <c r="E192" s="38"/>
      <c r="F192" s="242" t="s">
        <v>312</v>
      </c>
      <c r="G192" s="38"/>
      <c r="H192" s="38"/>
      <c r="I192" s="239"/>
      <c r="J192" s="38"/>
      <c r="K192" s="38"/>
      <c r="L192" s="42"/>
      <c r="M192" s="240"/>
      <c r="N192" s="241"/>
      <c r="O192" s="89"/>
      <c r="P192" s="89"/>
      <c r="Q192" s="89"/>
      <c r="R192" s="89"/>
      <c r="S192" s="89"/>
      <c r="T192" s="90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134</v>
      </c>
      <c r="AU192" s="15" t="s">
        <v>82</v>
      </c>
    </row>
    <row r="193" s="2" customFormat="1">
      <c r="A193" s="36"/>
      <c r="B193" s="37"/>
      <c r="C193" s="224" t="s">
        <v>323</v>
      </c>
      <c r="D193" s="224" t="s">
        <v>125</v>
      </c>
      <c r="E193" s="225" t="s">
        <v>324</v>
      </c>
      <c r="F193" s="226" t="s">
        <v>325</v>
      </c>
      <c r="G193" s="227" t="s">
        <v>128</v>
      </c>
      <c r="H193" s="228">
        <v>200</v>
      </c>
      <c r="I193" s="229"/>
      <c r="J193" s="230">
        <f>ROUND(I193*H193,2)</f>
        <v>0</v>
      </c>
      <c r="K193" s="226" t="s">
        <v>210</v>
      </c>
      <c r="L193" s="42"/>
      <c r="M193" s="231" t="s">
        <v>1</v>
      </c>
      <c r="N193" s="232" t="s">
        <v>38</v>
      </c>
      <c r="O193" s="89"/>
      <c r="P193" s="233">
        <f>O193*H193</f>
        <v>0</v>
      </c>
      <c r="Q193" s="233">
        <v>0.055640000000000002</v>
      </c>
      <c r="R193" s="233">
        <f>Q193*H193</f>
        <v>11.128</v>
      </c>
      <c r="S193" s="233">
        <v>0</v>
      </c>
      <c r="T193" s="234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35" t="s">
        <v>130</v>
      </c>
      <c r="AT193" s="235" t="s">
        <v>125</v>
      </c>
      <c r="AU193" s="235" t="s">
        <v>82</v>
      </c>
      <c r="AY193" s="15" t="s">
        <v>122</v>
      </c>
      <c r="BE193" s="236">
        <f>IF(N193="základní",J193,0)</f>
        <v>0</v>
      </c>
      <c r="BF193" s="236">
        <f>IF(N193="snížená",J193,0)</f>
        <v>0</v>
      </c>
      <c r="BG193" s="236">
        <f>IF(N193="zákl. přenesená",J193,0)</f>
        <v>0</v>
      </c>
      <c r="BH193" s="236">
        <f>IF(N193="sníž. přenesená",J193,0)</f>
        <v>0</v>
      </c>
      <c r="BI193" s="236">
        <f>IF(N193="nulová",J193,0)</f>
        <v>0</v>
      </c>
      <c r="BJ193" s="15" t="s">
        <v>80</v>
      </c>
      <c r="BK193" s="236">
        <f>ROUND(I193*H193,2)</f>
        <v>0</v>
      </c>
      <c r="BL193" s="15" t="s">
        <v>130</v>
      </c>
      <c r="BM193" s="235" t="s">
        <v>326</v>
      </c>
    </row>
    <row r="194" s="2" customFormat="1">
      <c r="A194" s="36"/>
      <c r="B194" s="37"/>
      <c r="C194" s="38"/>
      <c r="D194" s="237" t="s">
        <v>132</v>
      </c>
      <c r="E194" s="38"/>
      <c r="F194" s="238" t="s">
        <v>327</v>
      </c>
      <c r="G194" s="38"/>
      <c r="H194" s="38"/>
      <c r="I194" s="239"/>
      <c r="J194" s="38"/>
      <c r="K194" s="38"/>
      <c r="L194" s="42"/>
      <c r="M194" s="240"/>
      <c r="N194" s="241"/>
      <c r="O194" s="89"/>
      <c r="P194" s="89"/>
      <c r="Q194" s="89"/>
      <c r="R194" s="89"/>
      <c r="S194" s="89"/>
      <c r="T194" s="90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132</v>
      </c>
      <c r="AU194" s="15" t="s">
        <v>82</v>
      </c>
    </row>
    <row r="195" s="2" customFormat="1">
      <c r="A195" s="36"/>
      <c r="B195" s="37"/>
      <c r="C195" s="38"/>
      <c r="D195" s="237" t="s">
        <v>134</v>
      </c>
      <c r="E195" s="38"/>
      <c r="F195" s="242" t="s">
        <v>312</v>
      </c>
      <c r="G195" s="38"/>
      <c r="H195" s="38"/>
      <c r="I195" s="239"/>
      <c r="J195" s="38"/>
      <c r="K195" s="38"/>
      <c r="L195" s="42"/>
      <c r="M195" s="240"/>
      <c r="N195" s="241"/>
      <c r="O195" s="89"/>
      <c r="P195" s="89"/>
      <c r="Q195" s="89"/>
      <c r="R195" s="89"/>
      <c r="S195" s="89"/>
      <c r="T195" s="90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134</v>
      </c>
      <c r="AU195" s="15" t="s">
        <v>82</v>
      </c>
    </row>
    <row r="196" s="2" customFormat="1" ht="33" customHeight="1">
      <c r="A196" s="36"/>
      <c r="B196" s="37"/>
      <c r="C196" s="224" t="s">
        <v>328</v>
      </c>
      <c r="D196" s="224" t="s">
        <v>125</v>
      </c>
      <c r="E196" s="225" t="s">
        <v>329</v>
      </c>
      <c r="F196" s="226" t="s">
        <v>330</v>
      </c>
      <c r="G196" s="227" t="s">
        <v>128</v>
      </c>
      <c r="H196" s="228">
        <v>100</v>
      </c>
      <c r="I196" s="229"/>
      <c r="J196" s="230">
        <f>ROUND(I196*H196,2)</f>
        <v>0</v>
      </c>
      <c r="K196" s="226" t="s">
        <v>210</v>
      </c>
      <c r="L196" s="42"/>
      <c r="M196" s="231" t="s">
        <v>1</v>
      </c>
      <c r="N196" s="232" t="s">
        <v>38</v>
      </c>
      <c r="O196" s="89"/>
      <c r="P196" s="233">
        <f>O196*H196</f>
        <v>0</v>
      </c>
      <c r="Q196" s="233">
        <v>0.010800000000000001</v>
      </c>
      <c r="R196" s="233">
        <f>Q196*H196</f>
        <v>1.0800000000000001</v>
      </c>
      <c r="S196" s="233">
        <v>0</v>
      </c>
      <c r="T196" s="234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35" t="s">
        <v>130</v>
      </c>
      <c r="AT196" s="235" t="s">
        <v>125</v>
      </c>
      <c r="AU196" s="235" t="s">
        <v>82</v>
      </c>
      <c r="AY196" s="15" t="s">
        <v>122</v>
      </c>
      <c r="BE196" s="236">
        <f>IF(N196="základní",J196,0)</f>
        <v>0</v>
      </c>
      <c r="BF196" s="236">
        <f>IF(N196="snížená",J196,0)</f>
        <v>0</v>
      </c>
      <c r="BG196" s="236">
        <f>IF(N196="zákl. přenesená",J196,0)</f>
        <v>0</v>
      </c>
      <c r="BH196" s="236">
        <f>IF(N196="sníž. přenesená",J196,0)</f>
        <v>0</v>
      </c>
      <c r="BI196" s="236">
        <f>IF(N196="nulová",J196,0)</f>
        <v>0</v>
      </c>
      <c r="BJ196" s="15" t="s">
        <v>80</v>
      </c>
      <c r="BK196" s="236">
        <f>ROUND(I196*H196,2)</f>
        <v>0</v>
      </c>
      <c r="BL196" s="15" t="s">
        <v>130</v>
      </c>
      <c r="BM196" s="235" t="s">
        <v>331</v>
      </c>
    </row>
    <row r="197" s="2" customFormat="1">
      <c r="A197" s="36"/>
      <c r="B197" s="37"/>
      <c r="C197" s="38"/>
      <c r="D197" s="237" t="s">
        <v>132</v>
      </c>
      <c r="E197" s="38"/>
      <c r="F197" s="238" t="s">
        <v>332</v>
      </c>
      <c r="G197" s="38"/>
      <c r="H197" s="38"/>
      <c r="I197" s="239"/>
      <c r="J197" s="38"/>
      <c r="K197" s="38"/>
      <c r="L197" s="42"/>
      <c r="M197" s="240"/>
      <c r="N197" s="241"/>
      <c r="O197" s="89"/>
      <c r="P197" s="89"/>
      <c r="Q197" s="89"/>
      <c r="R197" s="89"/>
      <c r="S197" s="89"/>
      <c r="T197" s="90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132</v>
      </c>
      <c r="AU197" s="15" t="s">
        <v>82</v>
      </c>
    </row>
    <row r="198" s="2" customFormat="1">
      <c r="A198" s="36"/>
      <c r="B198" s="37"/>
      <c r="C198" s="38"/>
      <c r="D198" s="237" t="s">
        <v>134</v>
      </c>
      <c r="E198" s="38"/>
      <c r="F198" s="242" t="s">
        <v>312</v>
      </c>
      <c r="G198" s="38"/>
      <c r="H198" s="38"/>
      <c r="I198" s="239"/>
      <c r="J198" s="38"/>
      <c r="K198" s="38"/>
      <c r="L198" s="42"/>
      <c r="M198" s="240"/>
      <c r="N198" s="241"/>
      <c r="O198" s="89"/>
      <c r="P198" s="89"/>
      <c r="Q198" s="89"/>
      <c r="R198" s="89"/>
      <c r="S198" s="89"/>
      <c r="T198" s="90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5" t="s">
        <v>134</v>
      </c>
      <c r="AU198" s="15" t="s">
        <v>82</v>
      </c>
    </row>
    <row r="199" s="2" customFormat="1" ht="33" customHeight="1">
      <c r="A199" s="36"/>
      <c r="B199" s="37"/>
      <c r="C199" s="224" t="s">
        <v>333</v>
      </c>
      <c r="D199" s="224" t="s">
        <v>125</v>
      </c>
      <c r="E199" s="225" t="s">
        <v>334</v>
      </c>
      <c r="F199" s="226" t="s">
        <v>335</v>
      </c>
      <c r="G199" s="227" t="s">
        <v>128</v>
      </c>
      <c r="H199" s="228">
        <v>200</v>
      </c>
      <c r="I199" s="229"/>
      <c r="J199" s="230">
        <f>ROUND(I199*H199,2)</f>
        <v>0</v>
      </c>
      <c r="K199" s="226" t="s">
        <v>210</v>
      </c>
      <c r="L199" s="42"/>
      <c r="M199" s="231" t="s">
        <v>1</v>
      </c>
      <c r="N199" s="232" t="s">
        <v>38</v>
      </c>
      <c r="O199" s="89"/>
      <c r="P199" s="233">
        <f>O199*H199</f>
        <v>0</v>
      </c>
      <c r="Q199" s="233">
        <v>0.0137</v>
      </c>
      <c r="R199" s="233">
        <f>Q199*H199</f>
        <v>2.7400000000000002</v>
      </c>
      <c r="S199" s="233">
        <v>0</v>
      </c>
      <c r="T199" s="234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35" t="s">
        <v>130</v>
      </c>
      <c r="AT199" s="235" t="s">
        <v>125</v>
      </c>
      <c r="AU199" s="235" t="s">
        <v>82</v>
      </c>
      <c r="AY199" s="15" t="s">
        <v>122</v>
      </c>
      <c r="BE199" s="236">
        <f>IF(N199="základní",J199,0)</f>
        <v>0</v>
      </c>
      <c r="BF199" s="236">
        <f>IF(N199="snížená",J199,0)</f>
        <v>0</v>
      </c>
      <c r="BG199" s="236">
        <f>IF(N199="zákl. přenesená",J199,0)</f>
        <v>0</v>
      </c>
      <c r="BH199" s="236">
        <f>IF(N199="sníž. přenesená",J199,0)</f>
        <v>0</v>
      </c>
      <c r="BI199" s="236">
        <f>IF(N199="nulová",J199,0)</f>
        <v>0</v>
      </c>
      <c r="BJ199" s="15" t="s">
        <v>80</v>
      </c>
      <c r="BK199" s="236">
        <f>ROUND(I199*H199,2)</f>
        <v>0</v>
      </c>
      <c r="BL199" s="15" t="s">
        <v>130</v>
      </c>
      <c r="BM199" s="235" t="s">
        <v>336</v>
      </c>
    </row>
    <row r="200" s="2" customFormat="1">
      <c r="A200" s="36"/>
      <c r="B200" s="37"/>
      <c r="C200" s="38"/>
      <c r="D200" s="237" t="s">
        <v>132</v>
      </c>
      <c r="E200" s="38"/>
      <c r="F200" s="238" t="s">
        <v>337</v>
      </c>
      <c r="G200" s="38"/>
      <c r="H200" s="38"/>
      <c r="I200" s="239"/>
      <c r="J200" s="38"/>
      <c r="K200" s="38"/>
      <c r="L200" s="42"/>
      <c r="M200" s="240"/>
      <c r="N200" s="241"/>
      <c r="O200" s="89"/>
      <c r="P200" s="89"/>
      <c r="Q200" s="89"/>
      <c r="R200" s="89"/>
      <c r="S200" s="89"/>
      <c r="T200" s="90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5" t="s">
        <v>132</v>
      </c>
      <c r="AU200" s="15" t="s">
        <v>82</v>
      </c>
    </row>
    <row r="201" s="2" customFormat="1">
      <c r="A201" s="36"/>
      <c r="B201" s="37"/>
      <c r="C201" s="38"/>
      <c r="D201" s="237" t="s">
        <v>134</v>
      </c>
      <c r="E201" s="38"/>
      <c r="F201" s="242" t="s">
        <v>312</v>
      </c>
      <c r="G201" s="38"/>
      <c r="H201" s="38"/>
      <c r="I201" s="239"/>
      <c r="J201" s="38"/>
      <c r="K201" s="38"/>
      <c r="L201" s="42"/>
      <c r="M201" s="240"/>
      <c r="N201" s="241"/>
      <c r="O201" s="89"/>
      <c r="P201" s="89"/>
      <c r="Q201" s="89"/>
      <c r="R201" s="89"/>
      <c r="S201" s="89"/>
      <c r="T201" s="90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134</v>
      </c>
      <c r="AU201" s="15" t="s">
        <v>82</v>
      </c>
    </row>
    <row r="202" s="2" customFormat="1">
      <c r="A202" s="36"/>
      <c r="B202" s="37"/>
      <c r="C202" s="224" t="s">
        <v>338</v>
      </c>
      <c r="D202" s="224" t="s">
        <v>125</v>
      </c>
      <c r="E202" s="225" t="s">
        <v>339</v>
      </c>
      <c r="F202" s="226" t="s">
        <v>340</v>
      </c>
      <c r="G202" s="227" t="s">
        <v>128</v>
      </c>
      <c r="H202" s="228">
        <v>100</v>
      </c>
      <c r="I202" s="229"/>
      <c r="J202" s="230">
        <f>ROUND(I202*H202,2)</f>
        <v>0</v>
      </c>
      <c r="K202" s="226" t="s">
        <v>210</v>
      </c>
      <c r="L202" s="42"/>
      <c r="M202" s="231" t="s">
        <v>1</v>
      </c>
      <c r="N202" s="232" t="s">
        <v>38</v>
      </c>
      <c r="O202" s="89"/>
      <c r="P202" s="233">
        <f>O202*H202</f>
        <v>0</v>
      </c>
      <c r="Q202" s="233">
        <v>0.018499999999999999</v>
      </c>
      <c r="R202" s="233">
        <f>Q202*H202</f>
        <v>1.8499999999999999</v>
      </c>
      <c r="S202" s="233">
        <v>0</v>
      </c>
      <c r="T202" s="234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35" t="s">
        <v>80</v>
      </c>
      <c r="AT202" s="235" t="s">
        <v>125</v>
      </c>
      <c r="AU202" s="235" t="s">
        <v>82</v>
      </c>
      <c r="AY202" s="15" t="s">
        <v>122</v>
      </c>
      <c r="BE202" s="236">
        <f>IF(N202="základní",J202,0)</f>
        <v>0</v>
      </c>
      <c r="BF202" s="236">
        <f>IF(N202="snížená",J202,0)</f>
        <v>0</v>
      </c>
      <c r="BG202" s="236">
        <f>IF(N202="zákl. přenesená",J202,0)</f>
        <v>0</v>
      </c>
      <c r="BH202" s="236">
        <f>IF(N202="sníž. přenesená",J202,0)</f>
        <v>0</v>
      </c>
      <c r="BI202" s="236">
        <f>IF(N202="nulová",J202,0)</f>
        <v>0</v>
      </c>
      <c r="BJ202" s="15" t="s">
        <v>80</v>
      </c>
      <c r="BK202" s="236">
        <f>ROUND(I202*H202,2)</f>
        <v>0</v>
      </c>
      <c r="BL202" s="15" t="s">
        <v>80</v>
      </c>
      <c r="BM202" s="235" t="s">
        <v>341</v>
      </c>
    </row>
    <row r="203" s="2" customFormat="1">
      <c r="A203" s="36"/>
      <c r="B203" s="37"/>
      <c r="C203" s="38"/>
      <c r="D203" s="237" t="s">
        <v>132</v>
      </c>
      <c r="E203" s="38"/>
      <c r="F203" s="238" t="s">
        <v>342</v>
      </c>
      <c r="G203" s="38"/>
      <c r="H203" s="38"/>
      <c r="I203" s="239"/>
      <c r="J203" s="38"/>
      <c r="K203" s="38"/>
      <c r="L203" s="42"/>
      <c r="M203" s="240"/>
      <c r="N203" s="241"/>
      <c r="O203" s="89"/>
      <c r="P203" s="89"/>
      <c r="Q203" s="89"/>
      <c r="R203" s="89"/>
      <c r="S203" s="89"/>
      <c r="T203" s="90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5" t="s">
        <v>132</v>
      </c>
      <c r="AU203" s="15" t="s">
        <v>82</v>
      </c>
    </row>
    <row r="204" s="2" customFormat="1">
      <c r="A204" s="36"/>
      <c r="B204" s="37"/>
      <c r="C204" s="38"/>
      <c r="D204" s="237" t="s">
        <v>134</v>
      </c>
      <c r="E204" s="38"/>
      <c r="F204" s="242" t="s">
        <v>312</v>
      </c>
      <c r="G204" s="38"/>
      <c r="H204" s="38"/>
      <c r="I204" s="239"/>
      <c r="J204" s="38"/>
      <c r="K204" s="38"/>
      <c r="L204" s="42"/>
      <c r="M204" s="240"/>
      <c r="N204" s="241"/>
      <c r="O204" s="89"/>
      <c r="P204" s="89"/>
      <c r="Q204" s="89"/>
      <c r="R204" s="89"/>
      <c r="S204" s="89"/>
      <c r="T204" s="90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5" t="s">
        <v>134</v>
      </c>
      <c r="AU204" s="15" t="s">
        <v>82</v>
      </c>
    </row>
    <row r="205" s="2" customFormat="1">
      <c r="A205" s="36"/>
      <c r="B205" s="37"/>
      <c r="C205" s="224" t="s">
        <v>343</v>
      </c>
      <c r="D205" s="224" t="s">
        <v>125</v>
      </c>
      <c r="E205" s="225" t="s">
        <v>344</v>
      </c>
      <c r="F205" s="226" t="s">
        <v>345</v>
      </c>
      <c r="G205" s="227" t="s">
        <v>128</v>
      </c>
      <c r="H205" s="228">
        <v>100</v>
      </c>
      <c r="I205" s="229"/>
      <c r="J205" s="230">
        <f>ROUND(I205*H205,2)</f>
        <v>0</v>
      </c>
      <c r="K205" s="226" t="s">
        <v>210</v>
      </c>
      <c r="L205" s="42"/>
      <c r="M205" s="231" t="s">
        <v>1</v>
      </c>
      <c r="N205" s="232" t="s">
        <v>38</v>
      </c>
      <c r="O205" s="89"/>
      <c r="P205" s="233">
        <f>O205*H205</f>
        <v>0</v>
      </c>
      <c r="Q205" s="233">
        <v>0.034000000000000002</v>
      </c>
      <c r="R205" s="233">
        <f>Q205*H205</f>
        <v>3.4000000000000004</v>
      </c>
      <c r="S205" s="233">
        <v>0</v>
      </c>
      <c r="T205" s="234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35" t="s">
        <v>80</v>
      </c>
      <c r="AT205" s="235" t="s">
        <v>125</v>
      </c>
      <c r="AU205" s="235" t="s">
        <v>82</v>
      </c>
      <c r="AY205" s="15" t="s">
        <v>122</v>
      </c>
      <c r="BE205" s="236">
        <f>IF(N205="základní",J205,0)</f>
        <v>0</v>
      </c>
      <c r="BF205" s="236">
        <f>IF(N205="snížená",J205,0)</f>
        <v>0</v>
      </c>
      <c r="BG205" s="236">
        <f>IF(N205="zákl. přenesená",J205,0)</f>
        <v>0</v>
      </c>
      <c r="BH205" s="236">
        <f>IF(N205="sníž. přenesená",J205,0)</f>
        <v>0</v>
      </c>
      <c r="BI205" s="236">
        <f>IF(N205="nulová",J205,0)</f>
        <v>0</v>
      </c>
      <c r="BJ205" s="15" t="s">
        <v>80</v>
      </c>
      <c r="BK205" s="236">
        <f>ROUND(I205*H205,2)</f>
        <v>0</v>
      </c>
      <c r="BL205" s="15" t="s">
        <v>80</v>
      </c>
      <c r="BM205" s="235" t="s">
        <v>346</v>
      </c>
    </row>
    <row r="206" s="2" customFormat="1">
      <c r="A206" s="36"/>
      <c r="B206" s="37"/>
      <c r="C206" s="38"/>
      <c r="D206" s="237" t="s">
        <v>132</v>
      </c>
      <c r="E206" s="38"/>
      <c r="F206" s="238" t="s">
        <v>347</v>
      </c>
      <c r="G206" s="38"/>
      <c r="H206" s="38"/>
      <c r="I206" s="239"/>
      <c r="J206" s="38"/>
      <c r="K206" s="38"/>
      <c r="L206" s="42"/>
      <c r="M206" s="240"/>
      <c r="N206" s="241"/>
      <c r="O206" s="89"/>
      <c r="P206" s="89"/>
      <c r="Q206" s="89"/>
      <c r="R206" s="89"/>
      <c r="S206" s="89"/>
      <c r="T206" s="90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5" t="s">
        <v>132</v>
      </c>
      <c r="AU206" s="15" t="s">
        <v>82</v>
      </c>
    </row>
    <row r="207" s="2" customFormat="1">
      <c r="A207" s="36"/>
      <c r="B207" s="37"/>
      <c r="C207" s="38"/>
      <c r="D207" s="237" t="s">
        <v>134</v>
      </c>
      <c r="E207" s="38"/>
      <c r="F207" s="242" t="s">
        <v>312</v>
      </c>
      <c r="G207" s="38"/>
      <c r="H207" s="38"/>
      <c r="I207" s="239"/>
      <c r="J207" s="38"/>
      <c r="K207" s="38"/>
      <c r="L207" s="42"/>
      <c r="M207" s="240"/>
      <c r="N207" s="241"/>
      <c r="O207" s="89"/>
      <c r="P207" s="89"/>
      <c r="Q207" s="89"/>
      <c r="R207" s="89"/>
      <c r="S207" s="89"/>
      <c r="T207" s="90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134</v>
      </c>
      <c r="AU207" s="15" t="s">
        <v>82</v>
      </c>
    </row>
    <row r="208" s="2" customFormat="1">
      <c r="A208" s="36"/>
      <c r="B208" s="37"/>
      <c r="C208" s="224" t="s">
        <v>348</v>
      </c>
      <c r="D208" s="224" t="s">
        <v>125</v>
      </c>
      <c r="E208" s="225" t="s">
        <v>349</v>
      </c>
      <c r="F208" s="226" t="s">
        <v>350</v>
      </c>
      <c r="G208" s="227" t="s">
        <v>128</v>
      </c>
      <c r="H208" s="228">
        <v>100</v>
      </c>
      <c r="I208" s="229"/>
      <c r="J208" s="230">
        <f>ROUND(I208*H208,2)</f>
        <v>0</v>
      </c>
      <c r="K208" s="226" t="s">
        <v>210</v>
      </c>
      <c r="L208" s="42"/>
      <c r="M208" s="231" t="s">
        <v>1</v>
      </c>
      <c r="N208" s="232" t="s">
        <v>38</v>
      </c>
      <c r="O208" s="89"/>
      <c r="P208" s="233">
        <f>O208*H208</f>
        <v>0</v>
      </c>
      <c r="Q208" s="233">
        <v>0.041300000000000003</v>
      </c>
      <c r="R208" s="233">
        <f>Q208*H208</f>
        <v>4.1300000000000008</v>
      </c>
      <c r="S208" s="233">
        <v>0</v>
      </c>
      <c r="T208" s="234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35" t="s">
        <v>80</v>
      </c>
      <c r="AT208" s="235" t="s">
        <v>125</v>
      </c>
      <c r="AU208" s="235" t="s">
        <v>82</v>
      </c>
      <c r="AY208" s="15" t="s">
        <v>122</v>
      </c>
      <c r="BE208" s="236">
        <f>IF(N208="základní",J208,0)</f>
        <v>0</v>
      </c>
      <c r="BF208" s="236">
        <f>IF(N208="snížená",J208,0)</f>
        <v>0</v>
      </c>
      <c r="BG208" s="236">
        <f>IF(N208="zákl. přenesená",J208,0)</f>
        <v>0</v>
      </c>
      <c r="BH208" s="236">
        <f>IF(N208="sníž. přenesená",J208,0)</f>
        <v>0</v>
      </c>
      <c r="BI208" s="236">
        <f>IF(N208="nulová",J208,0)</f>
        <v>0</v>
      </c>
      <c r="BJ208" s="15" t="s">
        <v>80</v>
      </c>
      <c r="BK208" s="236">
        <f>ROUND(I208*H208,2)</f>
        <v>0</v>
      </c>
      <c r="BL208" s="15" t="s">
        <v>80</v>
      </c>
      <c r="BM208" s="235" t="s">
        <v>351</v>
      </c>
    </row>
    <row r="209" s="2" customFormat="1">
      <c r="A209" s="36"/>
      <c r="B209" s="37"/>
      <c r="C209" s="38"/>
      <c r="D209" s="237" t="s">
        <v>132</v>
      </c>
      <c r="E209" s="38"/>
      <c r="F209" s="238" t="s">
        <v>352</v>
      </c>
      <c r="G209" s="38"/>
      <c r="H209" s="38"/>
      <c r="I209" s="239"/>
      <c r="J209" s="38"/>
      <c r="K209" s="38"/>
      <c r="L209" s="42"/>
      <c r="M209" s="240"/>
      <c r="N209" s="241"/>
      <c r="O209" s="89"/>
      <c r="P209" s="89"/>
      <c r="Q209" s="89"/>
      <c r="R209" s="89"/>
      <c r="S209" s="89"/>
      <c r="T209" s="90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5" t="s">
        <v>132</v>
      </c>
      <c r="AU209" s="15" t="s">
        <v>82</v>
      </c>
    </row>
    <row r="210" s="2" customFormat="1">
      <c r="A210" s="36"/>
      <c r="B210" s="37"/>
      <c r="C210" s="38"/>
      <c r="D210" s="237" t="s">
        <v>134</v>
      </c>
      <c r="E210" s="38"/>
      <c r="F210" s="242" t="s">
        <v>312</v>
      </c>
      <c r="G210" s="38"/>
      <c r="H210" s="38"/>
      <c r="I210" s="239"/>
      <c r="J210" s="38"/>
      <c r="K210" s="38"/>
      <c r="L210" s="42"/>
      <c r="M210" s="240"/>
      <c r="N210" s="241"/>
      <c r="O210" s="89"/>
      <c r="P210" s="89"/>
      <c r="Q210" s="89"/>
      <c r="R210" s="89"/>
      <c r="S210" s="89"/>
      <c r="T210" s="90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5" t="s">
        <v>134</v>
      </c>
      <c r="AU210" s="15" t="s">
        <v>82</v>
      </c>
    </row>
    <row r="211" s="2" customFormat="1" ht="33" customHeight="1">
      <c r="A211" s="36"/>
      <c r="B211" s="37"/>
      <c r="C211" s="224" t="s">
        <v>353</v>
      </c>
      <c r="D211" s="224" t="s">
        <v>125</v>
      </c>
      <c r="E211" s="225" t="s">
        <v>354</v>
      </c>
      <c r="F211" s="226" t="s">
        <v>355</v>
      </c>
      <c r="G211" s="227" t="s">
        <v>128</v>
      </c>
      <c r="H211" s="228">
        <v>100</v>
      </c>
      <c r="I211" s="229"/>
      <c r="J211" s="230">
        <f>ROUND(I211*H211,2)</f>
        <v>0</v>
      </c>
      <c r="K211" s="226" t="s">
        <v>210</v>
      </c>
      <c r="L211" s="42"/>
      <c r="M211" s="231" t="s">
        <v>1</v>
      </c>
      <c r="N211" s="232" t="s">
        <v>38</v>
      </c>
      <c r="O211" s="89"/>
      <c r="P211" s="233">
        <f>O211*H211</f>
        <v>0</v>
      </c>
      <c r="Q211" s="233">
        <v>0.00445</v>
      </c>
      <c r="R211" s="233">
        <f>Q211*H211</f>
        <v>0.44500000000000001</v>
      </c>
      <c r="S211" s="233">
        <v>0</v>
      </c>
      <c r="T211" s="234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35" t="s">
        <v>80</v>
      </c>
      <c r="AT211" s="235" t="s">
        <v>125</v>
      </c>
      <c r="AU211" s="235" t="s">
        <v>82</v>
      </c>
      <c r="AY211" s="15" t="s">
        <v>122</v>
      </c>
      <c r="BE211" s="236">
        <f>IF(N211="základní",J211,0)</f>
        <v>0</v>
      </c>
      <c r="BF211" s="236">
        <f>IF(N211="snížená",J211,0)</f>
        <v>0</v>
      </c>
      <c r="BG211" s="236">
        <f>IF(N211="zákl. přenesená",J211,0)</f>
        <v>0</v>
      </c>
      <c r="BH211" s="236">
        <f>IF(N211="sníž. přenesená",J211,0)</f>
        <v>0</v>
      </c>
      <c r="BI211" s="236">
        <f>IF(N211="nulová",J211,0)</f>
        <v>0</v>
      </c>
      <c r="BJ211" s="15" t="s">
        <v>80</v>
      </c>
      <c r="BK211" s="236">
        <f>ROUND(I211*H211,2)</f>
        <v>0</v>
      </c>
      <c r="BL211" s="15" t="s">
        <v>80</v>
      </c>
      <c r="BM211" s="235" t="s">
        <v>356</v>
      </c>
    </row>
    <row r="212" s="2" customFormat="1">
      <c r="A212" s="36"/>
      <c r="B212" s="37"/>
      <c r="C212" s="38"/>
      <c r="D212" s="237" t="s">
        <v>132</v>
      </c>
      <c r="E212" s="38"/>
      <c r="F212" s="238" t="s">
        <v>357</v>
      </c>
      <c r="G212" s="38"/>
      <c r="H212" s="38"/>
      <c r="I212" s="239"/>
      <c r="J212" s="38"/>
      <c r="K212" s="38"/>
      <c r="L212" s="42"/>
      <c r="M212" s="240"/>
      <c r="N212" s="241"/>
      <c r="O212" s="89"/>
      <c r="P212" s="89"/>
      <c r="Q212" s="89"/>
      <c r="R212" s="89"/>
      <c r="S212" s="89"/>
      <c r="T212" s="90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5" t="s">
        <v>132</v>
      </c>
      <c r="AU212" s="15" t="s">
        <v>82</v>
      </c>
    </row>
    <row r="213" s="2" customFormat="1">
      <c r="A213" s="36"/>
      <c r="B213" s="37"/>
      <c r="C213" s="38"/>
      <c r="D213" s="237" t="s">
        <v>134</v>
      </c>
      <c r="E213" s="38"/>
      <c r="F213" s="242" t="s">
        <v>312</v>
      </c>
      <c r="G213" s="38"/>
      <c r="H213" s="38"/>
      <c r="I213" s="239"/>
      <c r="J213" s="38"/>
      <c r="K213" s="38"/>
      <c r="L213" s="42"/>
      <c r="M213" s="240"/>
      <c r="N213" s="241"/>
      <c r="O213" s="89"/>
      <c r="P213" s="89"/>
      <c r="Q213" s="89"/>
      <c r="R213" s="89"/>
      <c r="S213" s="89"/>
      <c r="T213" s="90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5" t="s">
        <v>134</v>
      </c>
      <c r="AU213" s="15" t="s">
        <v>82</v>
      </c>
    </row>
    <row r="214" s="2" customFormat="1" ht="33" customHeight="1">
      <c r="A214" s="36"/>
      <c r="B214" s="37"/>
      <c r="C214" s="224" t="s">
        <v>358</v>
      </c>
      <c r="D214" s="224" t="s">
        <v>125</v>
      </c>
      <c r="E214" s="225" t="s">
        <v>359</v>
      </c>
      <c r="F214" s="226" t="s">
        <v>360</v>
      </c>
      <c r="G214" s="227" t="s">
        <v>128</v>
      </c>
      <c r="H214" s="228">
        <v>100</v>
      </c>
      <c r="I214" s="229"/>
      <c r="J214" s="230">
        <f>ROUND(I214*H214,2)</f>
        <v>0</v>
      </c>
      <c r="K214" s="226" t="s">
        <v>210</v>
      </c>
      <c r="L214" s="42"/>
      <c r="M214" s="231" t="s">
        <v>1</v>
      </c>
      <c r="N214" s="232" t="s">
        <v>38</v>
      </c>
      <c r="O214" s="89"/>
      <c r="P214" s="233">
        <f>O214*H214</f>
        <v>0</v>
      </c>
      <c r="Q214" s="233">
        <v>0.0063600000000000002</v>
      </c>
      <c r="R214" s="233">
        <f>Q214*H214</f>
        <v>0.63600000000000001</v>
      </c>
      <c r="S214" s="233">
        <v>0</v>
      </c>
      <c r="T214" s="234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35" t="s">
        <v>80</v>
      </c>
      <c r="AT214" s="235" t="s">
        <v>125</v>
      </c>
      <c r="AU214" s="235" t="s">
        <v>82</v>
      </c>
      <c r="AY214" s="15" t="s">
        <v>122</v>
      </c>
      <c r="BE214" s="236">
        <f>IF(N214="základní",J214,0)</f>
        <v>0</v>
      </c>
      <c r="BF214" s="236">
        <f>IF(N214="snížená",J214,0)</f>
        <v>0</v>
      </c>
      <c r="BG214" s="236">
        <f>IF(N214="zákl. přenesená",J214,0)</f>
        <v>0</v>
      </c>
      <c r="BH214" s="236">
        <f>IF(N214="sníž. přenesená",J214,0)</f>
        <v>0</v>
      </c>
      <c r="BI214" s="236">
        <f>IF(N214="nulová",J214,0)</f>
        <v>0</v>
      </c>
      <c r="BJ214" s="15" t="s">
        <v>80</v>
      </c>
      <c r="BK214" s="236">
        <f>ROUND(I214*H214,2)</f>
        <v>0</v>
      </c>
      <c r="BL214" s="15" t="s">
        <v>80</v>
      </c>
      <c r="BM214" s="235" t="s">
        <v>361</v>
      </c>
    </row>
    <row r="215" s="2" customFormat="1">
      <c r="A215" s="36"/>
      <c r="B215" s="37"/>
      <c r="C215" s="38"/>
      <c r="D215" s="237" t="s">
        <v>132</v>
      </c>
      <c r="E215" s="38"/>
      <c r="F215" s="238" t="s">
        <v>362</v>
      </c>
      <c r="G215" s="38"/>
      <c r="H215" s="38"/>
      <c r="I215" s="239"/>
      <c r="J215" s="38"/>
      <c r="K215" s="38"/>
      <c r="L215" s="42"/>
      <c r="M215" s="240"/>
      <c r="N215" s="241"/>
      <c r="O215" s="89"/>
      <c r="P215" s="89"/>
      <c r="Q215" s="89"/>
      <c r="R215" s="89"/>
      <c r="S215" s="89"/>
      <c r="T215" s="90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5" t="s">
        <v>132</v>
      </c>
      <c r="AU215" s="15" t="s">
        <v>82</v>
      </c>
    </row>
    <row r="216" s="2" customFormat="1">
      <c r="A216" s="36"/>
      <c r="B216" s="37"/>
      <c r="C216" s="38"/>
      <c r="D216" s="237" t="s">
        <v>134</v>
      </c>
      <c r="E216" s="38"/>
      <c r="F216" s="242" t="s">
        <v>312</v>
      </c>
      <c r="G216" s="38"/>
      <c r="H216" s="38"/>
      <c r="I216" s="239"/>
      <c r="J216" s="38"/>
      <c r="K216" s="38"/>
      <c r="L216" s="42"/>
      <c r="M216" s="240"/>
      <c r="N216" s="241"/>
      <c r="O216" s="89"/>
      <c r="P216" s="89"/>
      <c r="Q216" s="89"/>
      <c r="R216" s="89"/>
      <c r="S216" s="89"/>
      <c r="T216" s="90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5" t="s">
        <v>134</v>
      </c>
      <c r="AU216" s="15" t="s">
        <v>82</v>
      </c>
    </row>
    <row r="217" s="2" customFormat="1">
      <c r="A217" s="36"/>
      <c r="B217" s="37"/>
      <c r="C217" s="224" t="s">
        <v>363</v>
      </c>
      <c r="D217" s="224" t="s">
        <v>125</v>
      </c>
      <c r="E217" s="225" t="s">
        <v>364</v>
      </c>
      <c r="F217" s="226" t="s">
        <v>365</v>
      </c>
      <c r="G217" s="227" t="s">
        <v>128</v>
      </c>
      <c r="H217" s="228">
        <v>100</v>
      </c>
      <c r="I217" s="229"/>
      <c r="J217" s="230">
        <f>ROUND(I217*H217,2)</f>
        <v>0</v>
      </c>
      <c r="K217" s="226" t="s">
        <v>210</v>
      </c>
      <c r="L217" s="42"/>
      <c r="M217" s="231" t="s">
        <v>1</v>
      </c>
      <c r="N217" s="232" t="s">
        <v>38</v>
      </c>
      <c r="O217" s="89"/>
      <c r="P217" s="233">
        <f>O217*H217</f>
        <v>0</v>
      </c>
      <c r="Q217" s="233">
        <v>0.025600000000000001</v>
      </c>
      <c r="R217" s="233">
        <f>Q217*H217</f>
        <v>2.5600000000000001</v>
      </c>
      <c r="S217" s="233">
        <v>0</v>
      </c>
      <c r="T217" s="234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35" t="s">
        <v>80</v>
      </c>
      <c r="AT217" s="235" t="s">
        <v>125</v>
      </c>
      <c r="AU217" s="235" t="s">
        <v>82</v>
      </c>
      <c r="AY217" s="15" t="s">
        <v>122</v>
      </c>
      <c r="BE217" s="236">
        <f>IF(N217="základní",J217,0)</f>
        <v>0</v>
      </c>
      <c r="BF217" s="236">
        <f>IF(N217="snížená",J217,0)</f>
        <v>0</v>
      </c>
      <c r="BG217" s="236">
        <f>IF(N217="zákl. přenesená",J217,0)</f>
        <v>0</v>
      </c>
      <c r="BH217" s="236">
        <f>IF(N217="sníž. přenesená",J217,0)</f>
        <v>0</v>
      </c>
      <c r="BI217" s="236">
        <f>IF(N217="nulová",J217,0)</f>
        <v>0</v>
      </c>
      <c r="BJ217" s="15" t="s">
        <v>80</v>
      </c>
      <c r="BK217" s="236">
        <f>ROUND(I217*H217,2)</f>
        <v>0</v>
      </c>
      <c r="BL217" s="15" t="s">
        <v>80</v>
      </c>
      <c r="BM217" s="235" t="s">
        <v>366</v>
      </c>
    </row>
    <row r="218" s="2" customFormat="1">
      <c r="A218" s="36"/>
      <c r="B218" s="37"/>
      <c r="C218" s="38"/>
      <c r="D218" s="237" t="s">
        <v>132</v>
      </c>
      <c r="E218" s="38"/>
      <c r="F218" s="238" t="s">
        <v>367</v>
      </c>
      <c r="G218" s="38"/>
      <c r="H218" s="38"/>
      <c r="I218" s="239"/>
      <c r="J218" s="38"/>
      <c r="K218" s="38"/>
      <c r="L218" s="42"/>
      <c r="M218" s="240"/>
      <c r="N218" s="241"/>
      <c r="O218" s="89"/>
      <c r="P218" s="89"/>
      <c r="Q218" s="89"/>
      <c r="R218" s="89"/>
      <c r="S218" s="89"/>
      <c r="T218" s="90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5" t="s">
        <v>132</v>
      </c>
      <c r="AU218" s="15" t="s">
        <v>82</v>
      </c>
    </row>
    <row r="219" s="2" customFormat="1">
      <c r="A219" s="36"/>
      <c r="B219" s="37"/>
      <c r="C219" s="38"/>
      <c r="D219" s="237" t="s">
        <v>134</v>
      </c>
      <c r="E219" s="38"/>
      <c r="F219" s="242" t="s">
        <v>312</v>
      </c>
      <c r="G219" s="38"/>
      <c r="H219" s="38"/>
      <c r="I219" s="239"/>
      <c r="J219" s="38"/>
      <c r="K219" s="38"/>
      <c r="L219" s="42"/>
      <c r="M219" s="240"/>
      <c r="N219" s="241"/>
      <c r="O219" s="89"/>
      <c r="P219" s="89"/>
      <c r="Q219" s="89"/>
      <c r="R219" s="89"/>
      <c r="S219" s="89"/>
      <c r="T219" s="90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5" t="s">
        <v>134</v>
      </c>
      <c r="AU219" s="15" t="s">
        <v>82</v>
      </c>
    </row>
    <row r="220" s="2" customFormat="1">
      <c r="A220" s="36"/>
      <c r="B220" s="37"/>
      <c r="C220" s="224" t="s">
        <v>368</v>
      </c>
      <c r="D220" s="224" t="s">
        <v>125</v>
      </c>
      <c r="E220" s="225" t="s">
        <v>369</v>
      </c>
      <c r="F220" s="226" t="s">
        <v>370</v>
      </c>
      <c r="G220" s="227" t="s">
        <v>128</v>
      </c>
      <c r="H220" s="228">
        <v>160</v>
      </c>
      <c r="I220" s="229"/>
      <c r="J220" s="230">
        <f>ROUND(I220*H220,2)</f>
        <v>0</v>
      </c>
      <c r="K220" s="226" t="s">
        <v>210</v>
      </c>
      <c r="L220" s="42"/>
      <c r="M220" s="231" t="s">
        <v>1</v>
      </c>
      <c r="N220" s="232" t="s">
        <v>38</v>
      </c>
      <c r="O220" s="89"/>
      <c r="P220" s="233">
        <f>O220*H220</f>
        <v>0</v>
      </c>
      <c r="Q220" s="233">
        <v>0.035000000000000003</v>
      </c>
      <c r="R220" s="233">
        <f>Q220*H220</f>
        <v>5.6000000000000005</v>
      </c>
      <c r="S220" s="233">
        <v>0</v>
      </c>
      <c r="T220" s="234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35" t="s">
        <v>130</v>
      </c>
      <c r="AT220" s="235" t="s">
        <v>125</v>
      </c>
      <c r="AU220" s="235" t="s">
        <v>82</v>
      </c>
      <c r="AY220" s="15" t="s">
        <v>122</v>
      </c>
      <c r="BE220" s="236">
        <f>IF(N220="základní",J220,0)</f>
        <v>0</v>
      </c>
      <c r="BF220" s="236">
        <f>IF(N220="snížená",J220,0)</f>
        <v>0</v>
      </c>
      <c r="BG220" s="236">
        <f>IF(N220="zákl. přenesená",J220,0)</f>
        <v>0</v>
      </c>
      <c r="BH220" s="236">
        <f>IF(N220="sníž. přenesená",J220,0)</f>
        <v>0</v>
      </c>
      <c r="BI220" s="236">
        <f>IF(N220="nulová",J220,0)</f>
        <v>0</v>
      </c>
      <c r="BJ220" s="15" t="s">
        <v>80</v>
      </c>
      <c r="BK220" s="236">
        <f>ROUND(I220*H220,2)</f>
        <v>0</v>
      </c>
      <c r="BL220" s="15" t="s">
        <v>130</v>
      </c>
      <c r="BM220" s="235" t="s">
        <v>371</v>
      </c>
    </row>
    <row r="221" s="2" customFormat="1">
      <c r="A221" s="36"/>
      <c r="B221" s="37"/>
      <c r="C221" s="38"/>
      <c r="D221" s="237" t="s">
        <v>132</v>
      </c>
      <c r="E221" s="38"/>
      <c r="F221" s="238" t="s">
        <v>372</v>
      </c>
      <c r="G221" s="38"/>
      <c r="H221" s="38"/>
      <c r="I221" s="239"/>
      <c r="J221" s="38"/>
      <c r="K221" s="38"/>
      <c r="L221" s="42"/>
      <c r="M221" s="240"/>
      <c r="N221" s="241"/>
      <c r="O221" s="89"/>
      <c r="P221" s="89"/>
      <c r="Q221" s="89"/>
      <c r="R221" s="89"/>
      <c r="S221" s="89"/>
      <c r="T221" s="90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5" t="s">
        <v>132</v>
      </c>
      <c r="AU221" s="15" t="s">
        <v>82</v>
      </c>
    </row>
    <row r="222" s="2" customFormat="1">
      <c r="A222" s="36"/>
      <c r="B222" s="37"/>
      <c r="C222" s="38"/>
      <c r="D222" s="237" t="s">
        <v>134</v>
      </c>
      <c r="E222" s="38"/>
      <c r="F222" s="242" t="s">
        <v>312</v>
      </c>
      <c r="G222" s="38"/>
      <c r="H222" s="38"/>
      <c r="I222" s="239"/>
      <c r="J222" s="38"/>
      <c r="K222" s="38"/>
      <c r="L222" s="42"/>
      <c r="M222" s="240"/>
      <c r="N222" s="241"/>
      <c r="O222" s="89"/>
      <c r="P222" s="89"/>
      <c r="Q222" s="89"/>
      <c r="R222" s="89"/>
      <c r="S222" s="89"/>
      <c r="T222" s="90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5" t="s">
        <v>134</v>
      </c>
      <c r="AU222" s="15" t="s">
        <v>82</v>
      </c>
    </row>
    <row r="223" s="2" customFormat="1">
      <c r="A223" s="36"/>
      <c r="B223" s="37"/>
      <c r="C223" s="224" t="s">
        <v>373</v>
      </c>
      <c r="D223" s="224" t="s">
        <v>125</v>
      </c>
      <c r="E223" s="225" t="s">
        <v>374</v>
      </c>
      <c r="F223" s="226" t="s">
        <v>375</v>
      </c>
      <c r="G223" s="227" t="s">
        <v>128</v>
      </c>
      <c r="H223" s="228">
        <v>160</v>
      </c>
      <c r="I223" s="229"/>
      <c r="J223" s="230">
        <f>ROUND(I223*H223,2)</f>
        <v>0</v>
      </c>
      <c r="K223" s="226" t="s">
        <v>210</v>
      </c>
      <c r="L223" s="42"/>
      <c r="M223" s="231" t="s">
        <v>1</v>
      </c>
      <c r="N223" s="232" t="s">
        <v>38</v>
      </c>
      <c r="O223" s="89"/>
      <c r="P223" s="233">
        <f>O223*H223</f>
        <v>0</v>
      </c>
      <c r="Q223" s="233">
        <v>0.054300000000000001</v>
      </c>
      <c r="R223" s="233">
        <f>Q223*H223</f>
        <v>8.6880000000000006</v>
      </c>
      <c r="S223" s="233">
        <v>0</v>
      </c>
      <c r="T223" s="234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35" t="s">
        <v>130</v>
      </c>
      <c r="AT223" s="235" t="s">
        <v>125</v>
      </c>
      <c r="AU223" s="235" t="s">
        <v>82</v>
      </c>
      <c r="AY223" s="15" t="s">
        <v>122</v>
      </c>
      <c r="BE223" s="236">
        <f>IF(N223="základní",J223,0)</f>
        <v>0</v>
      </c>
      <c r="BF223" s="236">
        <f>IF(N223="snížená",J223,0)</f>
        <v>0</v>
      </c>
      <c r="BG223" s="236">
        <f>IF(N223="zákl. přenesená",J223,0)</f>
        <v>0</v>
      </c>
      <c r="BH223" s="236">
        <f>IF(N223="sníž. přenesená",J223,0)</f>
        <v>0</v>
      </c>
      <c r="BI223" s="236">
        <f>IF(N223="nulová",J223,0)</f>
        <v>0</v>
      </c>
      <c r="BJ223" s="15" t="s">
        <v>80</v>
      </c>
      <c r="BK223" s="236">
        <f>ROUND(I223*H223,2)</f>
        <v>0</v>
      </c>
      <c r="BL223" s="15" t="s">
        <v>130</v>
      </c>
      <c r="BM223" s="235" t="s">
        <v>376</v>
      </c>
    </row>
    <row r="224" s="2" customFormat="1">
      <c r="A224" s="36"/>
      <c r="B224" s="37"/>
      <c r="C224" s="38"/>
      <c r="D224" s="237" t="s">
        <v>132</v>
      </c>
      <c r="E224" s="38"/>
      <c r="F224" s="238" t="s">
        <v>377</v>
      </c>
      <c r="G224" s="38"/>
      <c r="H224" s="38"/>
      <c r="I224" s="239"/>
      <c r="J224" s="38"/>
      <c r="K224" s="38"/>
      <c r="L224" s="42"/>
      <c r="M224" s="240"/>
      <c r="N224" s="241"/>
      <c r="O224" s="89"/>
      <c r="P224" s="89"/>
      <c r="Q224" s="89"/>
      <c r="R224" s="89"/>
      <c r="S224" s="89"/>
      <c r="T224" s="90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5" t="s">
        <v>132</v>
      </c>
      <c r="AU224" s="15" t="s">
        <v>82</v>
      </c>
    </row>
    <row r="225" s="2" customFormat="1">
      <c r="A225" s="36"/>
      <c r="B225" s="37"/>
      <c r="C225" s="38"/>
      <c r="D225" s="237" t="s">
        <v>134</v>
      </c>
      <c r="E225" s="38"/>
      <c r="F225" s="242" t="s">
        <v>312</v>
      </c>
      <c r="G225" s="38"/>
      <c r="H225" s="38"/>
      <c r="I225" s="239"/>
      <c r="J225" s="38"/>
      <c r="K225" s="38"/>
      <c r="L225" s="42"/>
      <c r="M225" s="240"/>
      <c r="N225" s="241"/>
      <c r="O225" s="89"/>
      <c r="P225" s="89"/>
      <c r="Q225" s="89"/>
      <c r="R225" s="89"/>
      <c r="S225" s="89"/>
      <c r="T225" s="90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5" t="s">
        <v>134</v>
      </c>
      <c r="AU225" s="15" t="s">
        <v>82</v>
      </c>
    </row>
    <row r="226" s="2" customFormat="1" ht="33" customHeight="1">
      <c r="A226" s="36"/>
      <c r="B226" s="37"/>
      <c r="C226" s="224" t="s">
        <v>378</v>
      </c>
      <c r="D226" s="224" t="s">
        <v>125</v>
      </c>
      <c r="E226" s="225" t="s">
        <v>379</v>
      </c>
      <c r="F226" s="226" t="s">
        <v>380</v>
      </c>
      <c r="G226" s="227" t="s">
        <v>128</v>
      </c>
      <c r="H226" s="228">
        <v>120</v>
      </c>
      <c r="I226" s="229"/>
      <c r="J226" s="230">
        <f>ROUND(I226*H226,2)</f>
        <v>0</v>
      </c>
      <c r="K226" s="226" t="s">
        <v>210</v>
      </c>
      <c r="L226" s="42"/>
      <c r="M226" s="231" t="s">
        <v>1</v>
      </c>
      <c r="N226" s="232" t="s">
        <v>38</v>
      </c>
      <c r="O226" s="89"/>
      <c r="P226" s="233">
        <f>O226*H226</f>
        <v>0</v>
      </c>
      <c r="Q226" s="233">
        <v>0.01</v>
      </c>
      <c r="R226" s="233">
        <f>Q226*H226</f>
        <v>1.2</v>
      </c>
      <c r="S226" s="233">
        <v>0</v>
      </c>
      <c r="T226" s="234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35" t="s">
        <v>130</v>
      </c>
      <c r="AT226" s="235" t="s">
        <v>125</v>
      </c>
      <c r="AU226" s="235" t="s">
        <v>82</v>
      </c>
      <c r="AY226" s="15" t="s">
        <v>122</v>
      </c>
      <c r="BE226" s="236">
        <f>IF(N226="základní",J226,0)</f>
        <v>0</v>
      </c>
      <c r="BF226" s="236">
        <f>IF(N226="snížená",J226,0)</f>
        <v>0</v>
      </c>
      <c r="BG226" s="236">
        <f>IF(N226="zákl. přenesená",J226,0)</f>
        <v>0</v>
      </c>
      <c r="BH226" s="236">
        <f>IF(N226="sníž. přenesená",J226,0)</f>
        <v>0</v>
      </c>
      <c r="BI226" s="236">
        <f>IF(N226="nulová",J226,0)</f>
        <v>0</v>
      </c>
      <c r="BJ226" s="15" t="s">
        <v>80</v>
      </c>
      <c r="BK226" s="236">
        <f>ROUND(I226*H226,2)</f>
        <v>0</v>
      </c>
      <c r="BL226" s="15" t="s">
        <v>130</v>
      </c>
      <c r="BM226" s="235" t="s">
        <v>381</v>
      </c>
    </row>
    <row r="227" s="2" customFormat="1">
      <c r="A227" s="36"/>
      <c r="B227" s="37"/>
      <c r="C227" s="38"/>
      <c r="D227" s="237" t="s">
        <v>132</v>
      </c>
      <c r="E227" s="38"/>
      <c r="F227" s="238" t="s">
        <v>382</v>
      </c>
      <c r="G227" s="38"/>
      <c r="H227" s="38"/>
      <c r="I227" s="239"/>
      <c r="J227" s="38"/>
      <c r="K227" s="38"/>
      <c r="L227" s="42"/>
      <c r="M227" s="240"/>
      <c r="N227" s="241"/>
      <c r="O227" s="89"/>
      <c r="P227" s="89"/>
      <c r="Q227" s="89"/>
      <c r="R227" s="89"/>
      <c r="S227" s="89"/>
      <c r="T227" s="90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5" t="s">
        <v>132</v>
      </c>
      <c r="AU227" s="15" t="s">
        <v>82</v>
      </c>
    </row>
    <row r="228" s="2" customFormat="1">
      <c r="A228" s="36"/>
      <c r="B228" s="37"/>
      <c r="C228" s="38"/>
      <c r="D228" s="237" t="s">
        <v>134</v>
      </c>
      <c r="E228" s="38"/>
      <c r="F228" s="242" t="s">
        <v>312</v>
      </c>
      <c r="G228" s="38"/>
      <c r="H228" s="38"/>
      <c r="I228" s="239"/>
      <c r="J228" s="38"/>
      <c r="K228" s="38"/>
      <c r="L228" s="42"/>
      <c r="M228" s="240"/>
      <c r="N228" s="241"/>
      <c r="O228" s="89"/>
      <c r="P228" s="89"/>
      <c r="Q228" s="89"/>
      <c r="R228" s="89"/>
      <c r="S228" s="89"/>
      <c r="T228" s="90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5" t="s">
        <v>134</v>
      </c>
      <c r="AU228" s="15" t="s">
        <v>82</v>
      </c>
    </row>
    <row r="229" s="2" customFormat="1">
      <c r="A229" s="36"/>
      <c r="B229" s="37"/>
      <c r="C229" s="224" t="s">
        <v>383</v>
      </c>
      <c r="D229" s="224" t="s">
        <v>125</v>
      </c>
      <c r="E229" s="225" t="s">
        <v>384</v>
      </c>
      <c r="F229" s="226" t="s">
        <v>385</v>
      </c>
      <c r="G229" s="227" t="s">
        <v>128</v>
      </c>
      <c r="H229" s="228">
        <v>80</v>
      </c>
      <c r="I229" s="229"/>
      <c r="J229" s="230">
        <f>ROUND(I229*H229,2)</f>
        <v>0</v>
      </c>
      <c r="K229" s="226" t="s">
        <v>210</v>
      </c>
      <c r="L229" s="42"/>
      <c r="M229" s="231" t="s">
        <v>1</v>
      </c>
      <c r="N229" s="232" t="s">
        <v>38</v>
      </c>
      <c r="O229" s="89"/>
      <c r="P229" s="233">
        <f>O229*H229</f>
        <v>0</v>
      </c>
      <c r="Q229" s="233">
        <v>0.057500000000000002</v>
      </c>
      <c r="R229" s="233">
        <f>Q229*H229</f>
        <v>4.6000000000000005</v>
      </c>
      <c r="S229" s="233">
        <v>0</v>
      </c>
      <c r="T229" s="234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35" t="s">
        <v>130</v>
      </c>
      <c r="AT229" s="235" t="s">
        <v>125</v>
      </c>
      <c r="AU229" s="235" t="s">
        <v>82</v>
      </c>
      <c r="AY229" s="15" t="s">
        <v>122</v>
      </c>
      <c r="BE229" s="236">
        <f>IF(N229="základní",J229,0)</f>
        <v>0</v>
      </c>
      <c r="BF229" s="236">
        <f>IF(N229="snížená",J229,0)</f>
        <v>0</v>
      </c>
      <c r="BG229" s="236">
        <f>IF(N229="zákl. přenesená",J229,0)</f>
        <v>0</v>
      </c>
      <c r="BH229" s="236">
        <f>IF(N229="sníž. přenesená",J229,0)</f>
        <v>0</v>
      </c>
      <c r="BI229" s="236">
        <f>IF(N229="nulová",J229,0)</f>
        <v>0</v>
      </c>
      <c r="BJ229" s="15" t="s">
        <v>80</v>
      </c>
      <c r="BK229" s="236">
        <f>ROUND(I229*H229,2)</f>
        <v>0</v>
      </c>
      <c r="BL229" s="15" t="s">
        <v>130</v>
      </c>
      <c r="BM229" s="235" t="s">
        <v>386</v>
      </c>
    </row>
    <row r="230" s="2" customFormat="1">
      <c r="A230" s="36"/>
      <c r="B230" s="37"/>
      <c r="C230" s="38"/>
      <c r="D230" s="237" t="s">
        <v>132</v>
      </c>
      <c r="E230" s="38"/>
      <c r="F230" s="238" t="s">
        <v>387</v>
      </c>
      <c r="G230" s="38"/>
      <c r="H230" s="38"/>
      <c r="I230" s="239"/>
      <c r="J230" s="38"/>
      <c r="K230" s="38"/>
      <c r="L230" s="42"/>
      <c r="M230" s="240"/>
      <c r="N230" s="241"/>
      <c r="O230" s="89"/>
      <c r="P230" s="89"/>
      <c r="Q230" s="89"/>
      <c r="R230" s="89"/>
      <c r="S230" s="89"/>
      <c r="T230" s="90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5" t="s">
        <v>132</v>
      </c>
      <c r="AU230" s="15" t="s">
        <v>82</v>
      </c>
    </row>
    <row r="231" s="2" customFormat="1">
      <c r="A231" s="36"/>
      <c r="B231" s="37"/>
      <c r="C231" s="38"/>
      <c r="D231" s="237" t="s">
        <v>134</v>
      </c>
      <c r="E231" s="38"/>
      <c r="F231" s="242" t="s">
        <v>388</v>
      </c>
      <c r="G231" s="38"/>
      <c r="H231" s="38"/>
      <c r="I231" s="239"/>
      <c r="J231" s="38"/>
      <c r="K231" s="38"/>
      <c r="L231" s="42"/>
      <c r="M231" s="240"/>
      <c r="N231" s="241"/>
      <c r="O231" s="89"/>
      <c r="P231" s="89"/>
      <c r="Q231" s="89"/>
      <c r="R231" s="89"/>
      <c r="S231" s="89"/>
      <c r="T231" s="90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5" t="s">
        <v>134</v>
      </c>
      <c r="AU231" s="15" t="s">
        <v>82</v>
      </c>
    </row>
    <row r="232" s="2" customFormat="1">
      <c r="A232" s="36"/>
      <c r="B232" s="37"/>
      <c r="C232" s="224" t="s">
        <v>389</v>
      </c>
      <c r="D232" s="224" t="s">
        <v>125</v>
      </c>
      <c r="E232" s="225" t="s">
        <v>390</v>
      </c>
      <c r="F232" s="226" t="s">
        <v>391</v>
      </c>
      <c r="G232" s="227" t="s">
        <v>128</v>
      </c>
      <c r="H232" s="228">
        <v>140</v>
      </c>
      <c r="I232" s="229"/>
      <c r="J232" s="230">
        <f>ROUND(I232*H232,2)</f>
        <v>0</v>
      </c>
      <c r="K232" s="226" t="s">
        <v>210</v>
      </c>
      <c r="L232" s="42"/>
      <c r="M232" s="231" t="s">
        <v>1</v>
      </c>
      <c r="N232" s="232" t="s">
        <v>38</v>
      </c>
      <c r="O232" s="89"/>
      <c r="P232" s="233">
        <f>O232*H232</f>
        <v>0</v>
      </c>
      <c r="Q232" s="233">
        <v>0.072400000000000006</v>
      </c>
      <c r="R232" s="233">
        <f>Q232*H232</f>
        <v>10.136000000000001</v>
      </c>
      <c r="S232" s="233">
        <v>0</v>
      </c>
      <c r="T232" s="234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35" t="s">
        <v>130</v>
      </c>
      <c r="AT232" s="235" t="s">
        <v>125</v>
      </c>
      <c r="AU232" s="235" t="s">
        <v>82</v>
      </c>
      <c r="AY232" s="15" t="s">
        <v>122</v>
      </c>
      <c r="BE232" s="236">
        <f>IF(N232="základní",J232,0)</f>
        <v>0</v>
      </c>
      <c r="BF232" s="236">
        <f>IF(N232="snížená",J232,0)</f>
        <v>0</v>
      </c>
      <c r="BG232" s="236">
        <f>IF(N232="zákl. přenesená",J232,0)</f>
        <v>0</v>
      </c>
      <c r="BH232" s="236">
        <f>IF(N232="sníž. přenesená",J232,0)</f>
        <v>0</v>
      </c>
      <c r="BI232" s="236">
        <f>IF(N232="nulová",J232,0)</f>
        <v>0</v>
      </c>
      <c r="BJ232" s="15" t="s">
        <v>80</v>
      </c>
      <c r="BK232" s="236">
        <f>ROUND(I232*H232,2)</f>
        <v>0</v>
      </c>
      <c r="BL232" s="15" t="s">
        <v>130</v>
      </c>
      <c r="BM232" s="235" t="s">
        <v>392</v>
      </c>
    </row>
    <row r="233" s="2" customFormat="1">
      <c r="A233" s="36"/>
      <c r="B233" s="37"/>
      <c r="C233" s="38"/>
      <c r="D233" s="237" t="s">
        <v>132</v>
      </c>
      <c r="E233" s="38"/>
      <c r="F233" s="238" t="s">
        <v>393</v>
      </c>
      <c r="G233" s="38"/>
      <c r="H233" s="38"/>
      <c r="I233" s="239"/>
      <c r="J233" s="38"/>
      <c r="K233" s="38"/>
      <c r="L233" s="42"/>
      <c r="M233" s="240"/>
      <c r="N233" s="241"/>
      <c r="O233" s="89"/>
      <c r="P233" s="89"/>
      <c r="Q233" s="89"/>
      <c r="R233" s="89"/>
      <c r="S233" s="89"/>
      <c r="T233" s="90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5" t="s">
        <v>132</v>
      </c>
      <c r="AU233" s="15" t="s">
        <v>82</v>
      </c>
    </row>
    <row r="234" s="2" customFormat="1">
      <c r="A234" s="36"/>
      <c r="B234" s="37"/>
      <c r="C234" s="38"/>
      <c r="D234" s="237" t="s">
        <v>134</v>
      </c>
      <c r="E234" s="38"/>
      <c r="F234" s="242" t="s">
        <v>388</v>
      </c>
      <c r="G234" s="38"/>
      <c r="H234" s="38"/>
      <c r="I234" s="239"/>
      <c r="J234" s="38"/>
      <c r="K234" s="38"/>
      <c r="L234" s="42"/>
      <c r="M234" s="240"/>
      <c r="N234" s="241"/>
      <c r="O234" s="89"/>
      <c r="P234" s="89"/>
      <c r="Q234" s="89"/>
      <c r="R234" s="89"/>
      <c r="S234" s="89"/>
      <c r="T234" s="90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5" t="s">
        <v>134</v>
      </c>
      <c r="AU234" s="15" t="s">
        <v>82</v>
      </c>
    </row>
    <row r="235" s="2" customFormat="1">
      <c r="A235" s="36"/>
      <c r="B235" s="37"/>
      <c r="C235" s="224" t="s">
        <v>394</v>
      </c>
      <c r="D235" s="224" t="s">
        <v>125</v>
      </c>
      <c r="E235" s="225" t="s">
        <v>395</v>
      </c>
      <c r="F235" s="226" t="s">
        <v>396</v>
      </c>
      <c r="G235" s="227" t="s">
        <v>128</v>
      </c>
      <c r="H235" s="228">
        <v>60</v>
      </c>
      <c r="I235" s="229"/>
      <c r="J235" s="230">
        <f>ROUND(I235*H235,2)</f>
        <v>0</v>
      </c>
      <c r="K235" s="226" t="s">
        <v>210</v>
      </c>
      <c r="L235" s="42"/>
      <c r="M235" s="231" t="s">
        <v>1</v>
      </c>
      <c r="N235" s="232" t="s">
        <v>38</v>
      </c>
      <c r="O235" s="89"/>
      <c r="P235" s="233">
        <f>O235*H235</f>
        <v>0</v>
      </c>
      <c r="Q235" s="233">
        <v>0.079899999999999999</v>
      </c>
      <c r="R235" s="233">
        <f>Q235*H235</f>
        <v>4.7939999999999996</v>
      </c>
      <c r="S235" s="233">
        <v>0</v>
      </c>
      <c r="T235" s="234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35" t="s">
        <v>130</v>
      </c>
      <c r="AT235" s="235" t="s">
        <v>125</v>
      </c>
      <c r="AU235" s="235" t="s">
        <v>82</v>
      </c>
      <c r="AY235" s="15" t="s">
        <v>122</v>
      </c>
      <c r="BE235" s="236">
        <f>IF(N235="základní",J235,0)</f>
        <v>0</v>
      </c>
      <c r="BF235" s="236">
        <f>IF(N235="snížená",J235,0)</f>
        <v>0</v>
      </c>
      <c r="BG235" s="236">
        <f>IF(N235="zákl. přenesená",J235,0)</f>
        <v>0</v>
      </c>
      <c r="BH235" s="236">
        <f>IF(N235="sníž. přenesená",J235,0)</f>
        <v>0</v>
      </c>
      <c r="BI235" s="236">
        <f>IF(N235="nulová",J235,0)</f>
        <v>0</v>
      </c>
      <c r="BJ235" s="15" t="s">
        <v>80</v>
      </c>
      <c r="BK235" s="236">
        <f>ROUND(I235*H235,2)</f>
        <v>0</v>
      </c>
      <c r="BL235" s="15" t="s">
        <v>130</v>
      </c>
      <c r="BM235" s="235" t="s">
        <v>397</v>
      </c>
    </row>
    <row r="236" s="2" customFormat="1">
      <c r="A236" s="36"/>
      <c r="B236" s="37"/>
      <c r="C236" s="38"/>
      <c r="D236" s="237" t="s">
        <v>132</v>
      </c>
      <c r="E236" s="38"/>
      <c r="F236" s="238" t="s">
        <v>398</v>
      </c>
      <c r="G236" s="38"/>
      <c r="H236" s="38"/>
      <c r="I236" s="239"/>
      <c r="J236" s="38"/>
      <c r="K236" s="38"/>
      <c r="L236" s="42"/>
      <c r="M236" s="240"/>
      <c r="N236" s="241"/>
      <c r="O236" s="89"/>
      <c r="P236" s="89"/>
      <c r="Q236" s="89"/>
      <c r="R236" s="89"/>
      <c r="S236" s="89"/>
      <c r="T236" s="90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5" t="s">
        <v>132</v>
      </c>
      <c r="AU236" s="15" t="s">
        <v>82</v>
      </c>
    </row>
    <row r="237" s="2" customFormat="1">
      <c r="A237" s="36"/>
      <c r="B237" s="37"/>
      <c r="C237" s="38"/>
      <c r="D237" s="237" t="s">
        <v>134</v>
      </c>
      <c r="E237" s="38"/>
      <c r="F237" s="242" t="s">
        <v>388</v>
      </c>
      <c r="G237" s="38"/>
      <c r="H237" s="38"/>
      <c r="I237" s="239"/>
      <c r="J237" s="38"/>
      <c r="K237" s="38"/>
      <c r="L237" s="42"/>
      <c r="M237" s="240"/>
      <c r="N237" s="241"/>
      <c r="O237" s="89"/>
      <c r="P237" s="89"/>
      <c r="Q237" s="89"/>
      <c r="R237" s="89"/>
      <c r="S237" s="89"/>
      <c r="T237" s="90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5" t="s">
        <v>134</v>
      </c>
      <c r="AU237" s="15" t="s">
        <v>82</v>
      </c>
    </row>
    <row r="238" s="2" customFormat="1">
      <c r="A238" s="36"/>
      <c r="B238" s="37"/>
      <c r="C238" s="224" t="s">
        <v>399</v>
      </c>
      <c r="D238" s="224" t="s">
        <v>125</v>
      </c>
      <c r="E238" s="225" t="s">
        <v>400</v>
      </c>
      <c r="F238" s="226" t="s">
        <v>401</v>
      </c>
      <c r="G238" s="227" t="s">
        <v>128</v>
      </c>
      <c r="H238" s="228">
        <v>200</v>
      </c>
      <c r="I238" s="229"/>
      <c r="J238" s="230">
        <f>ROUND(I238*H238,2)</f>
        <v>0</v>
      </c>
      <c r="K238" s="226" t="s">
        <v>210</v>
      </c>
      <c r="L238" s="42"/>
      <c r="M238" s="231" t="s">
        <v>1</v>
      </c>
      <c r="N238" s="232" t="s">
        <v>38</v>
      </c>
      <c r="O238" s="89"/>
      <c r="P238" s="233">
        <f>O238*H238</f>
        <v>0</v>
      </c>
      <c r="Q238" s="233">
        <v>0.1517</v>
      </c>
      <c r="R238" s="233">
        <f>Q238*H238</f>
        <v>30.34</v>
      </c>
      <c r="S238" s="233">
        <v>0</v>
      </c>
      <c r="T238" s="234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35" t="s">
        <v>130</v>
      </c>
      <c r="AT238" s="235" t="s">
        <v>125</v>
      </c>
      <c r="AU238" s="235" t="s">
        <v>82</v>
      </c>
      <c r="AY238" s="15" t="s">
        <v>122</v>
      </c>
      <c r="BE238" s="236">
        <f>IF(N238="základní",J238,0)</f>
        <v>0</v>
      </c>
      <c r="BF238" s="236">
        <f>IF(N238="snížená",J238,0)</f>
        <v>0</v>
      </c>
      <c r="BG238" s="236">
        <f>IF(N238="zákl. přenesená",J238,0)</f>
        <v>0</v>
      </c>
      <c r="BH238" s="236">
        <f>IF(N238="sníž. přenesená",J238,0)</f>
        <v>0</v>
      </c>
      <c r="BI238" s="236">
        <f>IF(N238="nulová",J238,0)</f>
        <v>0</v>
      </c>
      <c r="BJ238" s="15" t="s">
        <v>80</v>
      </c>
      <c r="BK238" s="236">
        <f>ROUND(I238*H238,2)</f>
        <v>0</v>
      </c>
      <c r="BL238" s="15" t="s">
        <v>130</v>
      </c>
      <c r="BM238" s="235" t="s">
        <v>402</v>
      </c>
    </row>
    <row r="239" s="2" customFormat="1">
      <c r="A239" s="36"/>
      <c r="B239" s="37"/>
      <c r="C239" s="38"/>
      <c r="D239" s="237" t="s">
        <v>132</v>
      </c>
      <c r="E239" s="38"/>
      <c r="F239" s="238" t="s">
        <v>403</v>
      </c>
      <c r="G239" s="38"/>
      <c r="H239" s="38"/>
      <c r="I239" s="239"/>
      <c r="J239" s="38"/>
      <c r="K239" s="38"/>
      <c r="L239" s="42"/>
      <c r="M239" s="240"/>
      <c r="N239" s="241"/>
      <c r="O239" s="89"/>
      <c r="P239" s="89"/>
      <c r="Q239" s="89"/>
      <c r="R239" s="89"/>
      <c r="S239" s="89"/>
      <c r="T239" s="90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5" t="s">
        <v>132</v>
      </c>
      <c r="AU239" s="15" t="s">
        <v>82</v>
      </c>
    </row>
    <row r="240" s="2" customFormat="1">
      <c r="A240" s="36"/>
      <c r="B240" s="37"/>
      <c r="C240" s="38"/>
      <c r="D240" s="237" t="s">
        <v>134</v>
      </c>
      <c r="E240" s="38"/>
      <c r="F240" s="242" t="s">
        <v>388</v>
      </c>
      <c r="G240" s="38"/>
      <c r="H240" s="38"/>
      <c r="I240" s="239"/>
      <c r="J240" s="38"/>
      <c r="K240" s="38"/>
      <c r="L240" s="42"/>
      <c r="M240" s="240"/>
      <c r="N240" s="241"/>
      <c r="O240" s="89"/>
      <c r="P240" s="89"/>
      <c r="Q240" s="89"/>
      <c r="R240" s="89"/>
      <c r="S240" s="89"/>
      <c r="T240" s="90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5" t="s">
        <v>134</v>
      </c>
      <c r="AU240" s="15" t="s">
        <v>82</v>
      </c>
    </row>
    <row r="241" s="2" customFormat="1">
      <c r="A241" s="36"/>
      <c r="B241" s="37"/>
      <c r="C241" s="224" t="s">
        <v>404</v>
      </c>
      <c r="D241" s="224" t="s">
        <v>125</v>
      </c>
      <c r="E241" s="225" t="s">
        <v>405</v>
      </c>
      <c r="F241" s="226" t="s">
        <v>406</v>
      </c>
      <c r="G241" s="227" t="s">
        <v>216</v>
      </c>
      <c r="H241" s="228">
        <v>3200</v>
      </c>
      <c r="I241" s="229"/>
      <c r="J241" s="230">
        <f>ROUND(I241*H241,2)</f>
        <v>0</v>
      </c>
      <c r="K241" s="226" t="s">
        <v>210</v>
      </c>
      <c r="L241" s="42"/>
      <c r="M241" s="231" t="s">
        <v>1</v>
      </c>
      <c r="N241" s="232" t="s">
        <v>38</v>
      </c>
      <c r="O241" s="89"/>
      <c r="P241" s="233">
        <f>O241*H241</f>
        <v>0</v>
      </c>
      <c r="Q241" s="233">
        <v>0</v>
      </c>
      <c r="R241" s="233">
        <f>Q241*H241</f>
        <v>0</v>
      </c>
      <c r="S241" s="233">
        <v>0</v>
      </c>
      <c r="T241" s="234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35" t="s">
        <v>130</v>
      </c>
      <c r="AT241" s="235" t="s">
        <v>125</v>
      </c>
      <c r="AU241" s="235" t="s">
        <v>82</v>
      </c>
      <c r="AY241" s="15" t="s">
        <v>122</v>
      </c>
      <c r="BE241" s="236">
        <f>IF(N241="základní",J241,0)</f>
        <v>0</v>
      </c>
      <c r="BF241" s="236">
        <f>IF(N241="snížená",J241,0)</f>
        <v>0</v>
      </c>
      <c r="BG241" s="236">
        <f>IF(N241="zákl. přenesená",J241,0)</f>
        <v>0</v>
      </c>
      <c r="BH241" s="236">
        <f>IF(N241="sníž. přenesená",J241,0)</f>
        <v>0</v>
      </c>
      <c r="BI241" s="236">
        <f>IF(N241="nulová",J241,0)</f>
        <v>0</v>
      </c>
      <c r="BJ241" s="15" t="s">
        <v>80</v>
      </c>
      <c r="BK241" s="236">
        <f>ROUND(I241*H241,2)</f>
        <v>0</v>
      </c>
      <c r="BL241" s="15" t="s">
        <v>130</v>
      </c>
      <c r="BM241" s="235" t="s">
        <v>407</v>
      </c>
    </row>
    <row r="242" s="2" customFormat="1">
      <c r="A242" s="36"/>
      <c r="B242" s="37"/>
      <c r="C242" s="38"/>
      <c r="D242" s="237" t="s">
        <v>132</v>
      </c>
      <c r="E242" s="38"/>
      <c r="F242" s="238" t="s">
        <v>408</v>
      </c>
      <c r="G242" s="38"/>
      <c r="H242" s="38"/>
      <c r="I242" s="239"/>
      <c r="J242" s="38"/>
      <c r="K242" s="38"/>
      <c r="L242" s="42"/>
      <c r="M242" s="240"/>
      <c r="N242" s="241"/>
      <c r="O242" s="89"/>
      <c r="P242" s="89"/>
      <c r="Q242" s="89"/>
      <c r="R242" s="89"/>
      <c r="S242" s="89"/>
      <c r="T242" s="90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5" t="s">
        <v>132</v>
      </c>
      <c r="AU242" s="15" t="s">
        <v>82</v>
      </c>
    </row>
    <row r="243" s="2" customFormat="1">
      <c r="A243" s="36"/>
      <c r="B243" s="37"/>
      <c r="C243" s="38"/>
      <c r="D243" s="237" t="s">
        <v>134</v>
      </c>
      <c r="E243" s="38"/>
      <c r="F243" s="242" t="s">
        <v>409</v>
      </c>
      <c r="G243" s="38"/>
      <c r="H243" s="38"/>
      <c r="I243" s="239"/>
      <c r="J243" s="38"/>
      <c r="K243" s="38"/>
      <c r="L243" s="42"/>
      <c r="M243" s="240"/>
      <c r="N243" s="241"/>
      <c r="O243" s="89"/>
      <c r="P243" s="89"/>
      <c r="Q243" s="89"/>
      <c r="R243" s="89"/>
      <c r="S243" s="89"/>
      <c r="T243" s="90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5" t="s">
        <v>134</v>
      </c>
      <c r="AU243" s="15" t="s">
        <v>82</v>
      </c>
    </row>
    <row r="244" s="2" customFormat="1">
      <c r="A244" s="36"/>
      <c r="B244" s="37"/>
      <c r="C244" s="247" t="s">
        <v>410</v>
      </c>
      <c r="D244" s="247" t="s">
        <v>220</v>
      </c>
      <c r="E244" s="248" t="s">
        <v>411</v>
      </c>
      <c r="F244" s="249" t="s">
        <v>412</v>
      </c>
      <c r="G244" s="250" t="s">
        <v>216</v>
      </c>
      <c r="H244" s="251">
        <v>360</v>
      </c>
      <c r="I244" s="252"/>
      <c r="J244" s="253">
        <f>ROUND(I244*H244,2)</f>
        <v>0</v>
      </c>
      <c r="K244" s="249" t="s">
        <v>210</v>
      </c>
      <c r="L244" s="254"/>
      <c r="M244" s="255" t="s">
        <v>1</v>
      </c>
      <c r="N244" s="256" t="s">
        <v>38</v>
      </c>
      <c r="O244" s="89"/>
      <c r="P244" s="233">
        <f>O244*H244</f>
        <v>0</v>
      </c>
      <c r="Q244" s="233">
        <v>0.0022000000000000001</v>
      </c>
      <c r="R244" s="233">
        <f>Q244*H244</f>
        <v>0.79200000000000004</v>
      </c>
      <c r="S244" s="233">
        <v>0</v>
      </c>
      <c r="T244" s="234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35" t="s">
        <v>168</v>
      </c>
      <c r="AT244" s="235" t="s">
        <v>220</v>
      </c>
      <c r="AU244" s="235" t="s">
        <v>82</v>
      </c>
      <c r="AY244" s="15" t="s">
        <v>122</v>
      </c>
      <c r="BE244" s="236">
        <f>IF(N244="základní",J244,0)</f>
        <v>0</v>
      </c>
      <c r="BF244" s="236">
        <f>IF(N244="snížená",J244,0)</f>
        <v>0</v>
      </c>
      <c r="BG244" s="236">
        <f>IF(N244="zákl. přenesená",J244,0)</f>
        <v>0</v>
      </c>
      <c r="BH244" s="236">
        <f>IF(N244="sníž. přenesená",J244,0)</f>
        <v>0</v>
      </c>
      <c r="BI244" s="236">
        <f>IF(N244="nulová",J244,0)</f>
        <v>0</v>
      </c>
      <c r="BJ244" s="15" t="s">
        <v>80</v>
      </c>
      <c r="BK244" s="236">
        <f>ROUND(I244*H244,2)</f>
        <v>0</v>
      </c>
      <c r="BL244" s="15" t="s">
        <v>130</v>
      </c>
      <c r="BM244" s="235" t="s">
        <v>413</v>
      </c>
    </row>
    <row r="245" s="2" customFormat="1">
      <c r="A245" s="36"/>
      <c r="B245" s="37"/>
      <c r="C245" s="38"/>
      <c r="D245" s="237" t="s">
        <v>132</v>
      </c>
      <c r="E245" s="38"/>
      <c r="F245" s="238" t="s">
        <v>412</v>
      </c>
      <c r="G245" s="38"/>
      <c r="H245" s="38"/>
      <c r="I245" s="239"/>
      <c r="J245" s="38"/>
      <c r="K245" s="38"/>
      <c r="L245" s="42"/>
      <c r="M245" s="240"/>
      <c r="N245" s="241"/>
      <c r="O245" s="89"/>
      <c r="P245" s="89"/>
      <c r="Q245" s="89"/>
      <c r="R245" s="89"/>
      <c r="S245" s="89"/>
      <c r="T245" s="90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5" t="s">
        <v>132</v>
      </c>
      <c r="AU245" s="15" t="s">
        <v>82</v>
      </c>
    </row>
    <row r="246" s="13" customFormat="1">
      <c r="A246" s="13"/>
      <c r="B246" s="257"/>
      <c r="C246" s="258"/>
      <c r="D246" s="237" t="s">
        <v>414</v>
      </c>
      <c r="E246" s="258"/>
      <c r="F246" s="259" t="s">
        <v>415</v>
      </c>
      <c r="G246" s="258"/>
      <c r="H246" s="260">
        <v>360</v>
      </c>
      <c r="I246" s="261"/>
      <c r="J246" s="258"/>
      <c r="K246" s="258"/>
      <c r="L246" s="262"/>
      <c r="M246" s="263"/>
      <c r="N246" s="264"/>
      <c r="O246" s="264"/>
      <c r="P246" s="264"/>
      <c r="Q246" s="264"/>
      <c r="R246" s="264"/>
      <c r="S246" s="264"/>
      <c r="T246" s="26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6" t="s">
        <v>414</v>
      </c>
      <c r="AU246" s="266" t="s">
        <v>82</v>
      </c>
      <c r="AV246" s="13" t="s">
        <v>82</v>
      </c>
      <c r="AW246" s="13" t="s">
        <v>4</v>
      </c>
      <c r="AX246" s="13" t="s">
        <v>80</v>
      </c>
      <c r="AY246" s="266" t="s">
        <v>122</v>
      </c>
    </row>
    <row r="247" s="2" customFormat="1">
      <c r="A247" s="36"/>
      <c r="B247" s="37"/>
      <c r="C247" s="247" t="s">
        <v>416</v>
      </c>
      <c r="D247" s="247" t="s">
        <v>220</v>
      </c>
      <c r="E247" s="248" t="s">
        <v>417</v>
      </c>
      <c r="F247" s="249" t="s">
        <v>418</v>
      </c>
      <c r="G247" s="250" t="s">
        <v>216</v>
      </c>
      <c r="H247" s="251">
        <v>360</v>
      </c>
      <c r="I247" s="252"/>
      <c r="J247" s="253">
        <f>ROUND(I247*H247,2)</f>
        <v>0</v>
      </c>
      <c r="K247" s="249" t="s">
        <v>210</v>
      </c>
      <c r="L247" s="254"/>
      <c r="M247" s="255" t="s">
        <v>1</v>
      </c>
      <c r="N247" s="256" t="s">
        <v>38</v>
      </c>
      <c r="O247" s="89"/>
      <c r="P247" s="233">
        <f>O247*H247</f>
        <v>0</v>
      </c>
      <c r="Q247" s="233">
        <v>0.0022399999999999998</v>
      </c>
      <c r="R247" s="233">
        <f>Q247*H247</f>
        <v>0.80639999999999989</v>
      </c>
      <c r="S247" s="233">
        <v>0</v>
      </c>
      <c r="T247" s="234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35" t="s">
        <v>168</v>
      </c>
      <c r="AT247" s="235" t="s">
        <v>220</v>
      </c>
      <c r="AU247" s="235" t="s">
        <v>82</v>
      </c>
      <c r="AY247" s="15" t="s">
        <v>122</v>
      </c>
      <c r="BE247" s="236">
        <f>IF(N247="základní",J247,0)</f>
        <v>0</v>
      </c>
      <c r="BF247" s="236">
        <f>IF(N247="snížená",J247,0)</f>
        <v>0</v>
      </c>
      <c r="BG247" s="236">
        <f>IF(N247="zákl. přenesená",J247,0)</f>
        <v>0</v>
      </c>
      <c r="BH247" s="236">
        <f>IF(N247="sníž. přenesená",J247,0)</f>
        <v>0</v>
      </c>
      <c r="BI247" s="236">
        <f>IF(N247="nulová",J247,0)</f>
        <v>0</v>
      </c>
      <c r="BJ247" s="15" t="s">
        <v>80</v>
      </c>
      <c r="BK247" s="236">
        <f>ROUND(I247*H247,2)</f>
        <v>0</v>
      </c>
      <c r="BL247" s="15" t="s">
        <v>130</v>
      </c>
      <c r="BM247" s="235" t="s">
        <v>419</v>
      </c>
    </row>
    <row r="248" s="2" customFormat="1">
      <c r="A248" s="36"/>
      <c r="B248" s="37"/>
      <c r="C248" s="38"/>
      <c r="D248" s="237" t="s">
        <v>132</v>
      </c>
      <c r="E248" s="38"/>
      <c r="F248" s="238" t="s">
        <v>418</v>
      </c>
      <c r="G248" s="38"/>
      <c r="H248" s="38"/>
      <c r="I248" s="239"/>
      <c r="J248" s="38"/>
      <c r="K248" s="38"/>
      <c r="L248" s="42"/>
      <c r="M248" s="240"/>
      <c r="N248" s="241"/>
      <c r="O248" s="89"/>
      <c r="P248" s="89"/>
      <c r="Q248" s="89"/>
      <c r="R248" s="89"/>
      <c r="S248" s="89"/>
      <c r="T248" s="90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5" t="s">
        <v>132</v>
      </c>
      <c r="AU248" s="15" t="s">
        <v>82</v>
      </c>
    </row>
    <row r="249" s="13" customFormat="1">
      <c r="A249" s="13"/>
      <c r="B249" s="257"/>
      <c r="C249" s="258"/>
      <c r="D249" s="237" t="s">
        <v>414</v>
      </c>
      <c r="E249" s="258"/>
      <c r="F249" s="259" t="s">
        <v>415</v>
      </c>
      <c r="G249" s="258"/>
      <c r="H249" s="260">
        <v>360</v>
      </c>
      <c r="I249" s="261"/>
      <c r="J249" s="258"/>
      <c r="K249" s="258"/>
      <c r="L249" s="262"/>
      <c r="M249" s="263"/>
      <c r="N249" s="264"/>
      <c r="O249" s="264"/>
      <c r="P249" s="264"/>
      <c r="Q249" s="264"/>
      <c r="R249" s="264"/>
      <c r="S249" s="264"/>
      <c r="T249" s="26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6" t="s">
        <v>414</v>
      </c>
      <c r="AU249" s="266" t="s">
        <v>82</v>
      </c>
      <c r="AV249" s="13" t="s">
        <v>82</v>
      </c>
      <c r="AW249" s="13" t="s">
        <v>4</v>
      </c>
      <c r="AX249" s="13" t="s">
        <v>80</v>
      </c>
      <c r="AY249" s="266" t="s">
        <v>122</v>
      </c>
    </row>
    <row r="250" s="2" customFormat="1">
      <c r="A250" s="36"/>
      <c r="B250" s="37"/>
      <c r="C250" s="247" t="s">
        <v>420</v>
      </c>
      <c r="D250" s="247" t="s">
        <v>220</v>
      </c>
      <c r="E250" s="248" t="s">
        <v>421</v>
      </c>
      <c r="F250" s="249" t="s">
        <v>422</v>
      </c>
      <c r="G250" s="250" t="s">
        <v>216</v>
      </c>
      <c r="H250" s="251">
        <v>360</v>
      </c>
      <c r="I250" s="252"/>
      <c r="J250" s="253">
        <f>ROUND(I250*H250,2)</f>
        <v>0</v>
      </c>
      <c r="K250" s="249" t="s">
        <v>210</v>
      </c>
      <c r="L250" s="254"/>
      <c r="M250" s="255" t="s">
        <v>1</v>
      </c>
      <c r="N250" s="256" t="s">
        <v>38</v>
      </c>
      <c r="O250" s="89"/>
      <c r="P250" s="233">
        <f>O250*H250</f>
        <v>0</v>
      </c>
      <c r="Q250" s="233">
        <v>0.0022399999999999998</v>
      </c>
      <c r="R250" s="233">
        <f>Q250*H250</f>
        <v>0.80639999999999989</v>
      </c>
      <c r="S250" s="233">
        <v>0</v>
      </c>
      <c r="T250" s="234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35" t="s">
        <v>168</v>
      </c>
      <c r="AT250" s="235" t="s">
        <v>220</v>
      </c>
      <c r="AU250" s="235" t="s">
        <v>82</v>
      </c>
      <c r="AY250" s="15" t="s">
        <v>122</v>
      </c>
      <c r="BE250" s="236">
        <f>IF(N250="základní",J250,0)</f>
        <v>0</v>
      </c>
      <c r="BF250" s="236">
        <f>IF(N250="snížená",J250,0)</f>
        <v>0</v>
      </c>
      <c r="BG250" s="236">
        <f>IF(N250="zákl. přenesená",J250,0)</f>
        <v>0</v>
      </c>
      <c r="BH250" s="236">
        <f>IF(N250="sníž. přenesená",J250,0)</f>
        <v>0</v>
      </c>
      <c r="BI250" s="236">
        <f>IF(N250="nulová",J250,0)</f>
        <v>0</v>
      </c>
      <c r="BJ250" s="15" t="s">
        <v>80</v>
      </c>
      <c r="BK250" s="236">
        <f>ROUND(I250*H250,2)</f>
        <v>0</v>
      </c>
      <c r="BL250" s="15" t="s">
        <v>130</v>
      </c>
      <c r="BM250" s="235" t="s">
        <v>423</v>
      </c>
    </row>
    <row r="251" s="2" customFormat="1">
      <c r="A251" s="36"/>
      <c r="B251" s="37"/>
      <c r="C251" s="38"/>
      <c r="D251" s="237" t="s">
        <v>132</v>
      </c>
      <c r="E251" s="38"/>
      <c r="F251" s="238" t="s">
        <v>422</v>
      </c>
      <c r="G251" s="38"/>
      <c r="H251" s="38"/>
      <c r="I251" s="239"/>
      <c r="J251" s="38"/>
      <c r="K251" s="38"/>
      <c r="L251" s="42"/>
      <c r="M251" s="240"/>
      <c r="N251" s="241"/>
      <c r="O251" s="89"/>
      <c r="P251" s="89"/>
      <c r="Q251" s="89"/>
      <c r="R251" s="89"/>
      <c r="S251" s="89"/>
      <c r="T251" s="90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5" t="s">
        <v>132</v>
      </c>
      <c r="AU251" s="15" t="s">
        <v>82</v>
      </c>
    </row>
    <row r="252" s="13" customFormat="1">
      <c r="A252" s="13"/>
      <c r="B252" s="257"/>
      <c r="C252" s="258"/>
      <c r="D252" s="237" t="s">
        <v>414</v>
      </c>
      <c r="E252" s="258"/>
      <c r="F252" s="259" t="s">
        <v>415</v>
      </c>
      <c r="G252" s="258"/>
      <c r="H252" s="260">
        <v>360</v>
      </c>
      <c r="I252" s="261"/>
      <c r="J252" s="258"/>
      <c r="K252" s="258"/>
      <c r="L252" s="262"/>
      <c r="M252" s="263"/>
      <c r="N252" s="264"/>
      <c r="O252" s="264"/>
      <c r="P252" s="264"/>
      <c r="Q252" s="264"/>
      <c r="R252" s="264"/>
      <c r="S252" s="264"/>
      <c r="T252" s="26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6" t="s">
        <v>414</v>
      </c>
      <c r="AU252" s="266" t="s">
        <v>82</v>
      </c>
      <c r="AV252" s="13" t="s">
        <v>82</v>
      </c>
      <c r="AW252" s="13" t="s">
        <v>4</v>
      </c>
      <c r="AX252" s="13" t="s">
        <v>80</v>
      </c>
      <c r="AY252" s="266" t="s">
        <v>122</v>
      </c>
    </row>
    <row r="253" s="2" customFormat="1">
      <c r="A253" s="36"/>
      <c r="B253" s="37"/>
      <c r="C253" s="247" t="s">
        <v>424</v>
      </c>
      <c r="D253" s="247" t="s">
        <v>220</v>
      </c>
      <c r="E253" s="248" t="s">
        <v>425</v>
      </c>
      <c r="F253" s="249" t="s">
        <v>426</v>
      </c>
      <c r="G253" s="250" t="s">
        <v>216</v>
      </c>
      <c r="H253" s="251">
        <v>380</v>
      </c>
      <c r="I253" s="252"/>
      <c r="J253" s="253">
        <f>ROUND(I253*H253,2)</f>
        <v>0</v>
      </c>
      <c r="K253" s="249" t="s">
        <v>210</v>
      </c>
      <c r="L253" s="254"/>
      <c r="M253" s="255" t="s">
        <v>1</v>
      </c>
      <c r="N253" s="256" t="s">
        <v>38</v>
      </c>
      <c r="O253" s="89"/>
      <c r="P253" s="233">
        <f>O253*H253</f>
        <v>0</v>
      </c>
      <c r="Q253" s="233">
        <v>0.0020799999999999998</v>
      </c>
      <c r="R253" s="233">
        <f>Q253*H253</f>
        <v>0.79039999999999988</v>
      </c>
      <c r="S253" s="233">
        <v>0</v>
      </c>
      <c r="T253" s="234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35" t="s">
        <v>168</v>
      </c>
      <c r="AT253" s="235" t="s">
        <v>220</v>
      </c>
      <c r="AU253" s="235" t="s">
        <v>82</v>
      </c>
      <c r="AY253" s="15" t="s">
        <v>122</v>
      </c>
      <c r="BE253" s="236">
        <f>IF(N253="základní",J253,0)</f>
        <v>0</v>
      </c>
      <c r="BF253" s="236">
        <f>IF(N253="snížená",J253,0)</f>
        <v>0</v>
      </c>
      <c r="BG253" s="236">
        <f>IF(N253="zákl. přenesená",J253,0)</f>
        <v>0</v>
      </c>
      <c r="BH253" s="236">
        <f>IF(N253="sníž. přenesená",J253,0)</f>
        <v>0</v>
      </c>
      <c r="BI253" s="236">
        <f>IF(N253="nulová",J253,0)</f>
        <v>0</v>
      </c>
      <c r="BJ253" s="15" t="s">
        <v>80</v>
      </c>
      <c r="BK253" s="236">
        <f>ROUND(I253*H253,2)</f>
        <v>0</v>
      </c>
      <c r="BL253" s="15" t="s">
        <v>130</v>
      </c>
      <c r="BM253" s="235" t="s">
        <v>427</v>
      </c>
    </row>
    <row r="254" s="2" customFormat="1">
      <c r="A254" s="36"/>
      <c r="B254" s="37"/>
      <c r="C254" s="38"/>
      <c r="D254" s="237" t="s">
        <v>132</v>
      </c>
      <c r="E254" s="38"/>
      <c r="F254" s="238" t="s">
        <v>426</v>
      </c>
      <c r="G254" s="38"/>
      <c r="H254" s="38"/>
      <c r="I254" s="239"/>
      <c r="J254" s="38"/>
      <c r="K254" s="38"/>
      <c r="L254" s="42"/>
      <c r="M254" s="240"/>
      <c r="N254" s="241"/>
      <c r="O254" s="89"/>
      <c r="P254" s="89"/>
      <c r="Q254" s="89"/>
      <c r="R254" s="89"/>
      <c r="S254" s="89"/>
      <c r="T254" s="90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5" t="s">
        <v>132</v>
      </c>
      <c r="AU254" s="15" t="s">
        <v>82</v>
      </c>
    </row>
    <row r="255" s="13" customFormat="1">
      <c r="A255" s="13"/>
      <c r="B255" s="257"/>
      <c r="C255" s="258"/>
      <c r="D255" s="237" t="s">
        <v>414</v>
      </c>
      <c r="E255" s="258"/>
      <c r="F255" s="259" t="s">
        <v>428</v>
      </c>
      <c r="G255" s="258"/>
      <c r="H255" s="260">
        <v>380</v>
      </c>
      <c r="I255" s="261"/>
      <c r="J255" s="258"/>
      <c r="K255" s="258"/>
      <c r="L255" s="262"/>
      <c r="M255" s="263"/>
      <c r="N255" s="264"/>
      <c r="O255" s="264"/>
      <c r="P255" s="264"/>
      <c r="Q255" s="264"/>
      <c r="R255" s="264"/>
      <c r="S255" s="264"/>
      <c r="T255" s="26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6" t="s">
        <v>414</v>
      </c>
      <c r="AU255" s="266" t="s">
        <v>82</v>
      </c>
      <c r="AV255" s="13" t="s">
        <v>82</v>
      </c>
      <c r="AW255" s="13" t="s">
        <v>4</v>
      </c>
      <c r="AX255" s="13" t="s">
        <v>80</v>
      </c>
      <c r="AY255" s="266" t="s">
        <v>122</v>
      </c>
    </row>
    <row r="256" s="2" customFormat="1">
      <c r="A256" s="36"/>
      <c r="B256" s="37"/>
      <c r="C256" s="247" t="s">
        <v>429</v>
      </c>
      <c r="D256" s="247" t="s">
        <v>220</v>
      </c>
      <c r="E256" s="248" t="s">
        <v>430</v>
      </c>
      <c r="F256" s="249" t="s">
        <v>431</v>
      </c>
      <c r="G256" s="250" t="s">
        <v>216</v>
      </c>
      <c r="H256" s="251">
        <v>380</v>
      </c>
      <c r="I256" s="252"/>
      <c r="J256" s="253">
        <f>ROUND(I256*H256,2)</f>
        <v>0</v>
      </c>
      <c r="K256" s="249" t="s">
        <v>210</v>
      </c>
      <c r="L256" s="254"/>
      <c r="M256" s="255" t="s">
        <v>1</v>
      </c>
      <c r="N256" s="256" t="s">
        <v>38</v>
      </c>
      <c r="O256" s="89"/>
      <c r="P256" s="233">
        <f>O256*H256</f>
        <v>0</v>
      </c>
      <c r="Q256" s="233">
        <v>0.0014400000000000001</v>
      </c>
      <c r="R256" s="233">
        <f>Q256*H256</f>
        <v>0.54720000000000002</v>
      </c>
      <c r="S256" s="233">
        <v>0</v>
      </c>
      <c r="T256" s="234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35" t="s">
        <v>82</v>
      </c>
      <c r="AT256" s="235" t="s">
        <v>220</v>
      </c>
      <c r="AU256" s="235" t="s">
        <v>82</v>
      </c>
      <c r="AY256" s="15" t="s">
        <v>122</v>
      </c>
      <c r="BE256" s="236">
        <f>IF(N256="základní",J256,0)</f>
        <v>0</v>
      </c>
      <c r="BF256" s="236">
        <f>IF(N256="snížená",J256,0)</f>
        <v>0</v>
      </c>
      <c r="BG256" s="236">
        <f>IF(N256="zákl. přenesená",J256,0)</f>
        <v>0</v>
      </c>
      <c r="BH256" s="236">
        <f>IF(N256="sníž. přenesená",J256,0)</f>
        <v>0</v>
      </c>
      <c r="BI256" s="236">
        <f>IF(N256="nulová",J256,0)</f>
        <v>0</v>
      </c>
      <c r="BJ256" s="15" t="s">
        <v>80</v>
      </c>
      <c r="BK256" s="236">
        <f>ROUND(I256*H256,2)</f>
        <v>0</v>
      </c>
      <c r="BL256" s="15" t="s">
        <v>80</v>
      </c>
      <c r="BM256" s="235" t="s">
        <v>432</v>
      </c>
    </row>
    <row r="257" s="2" customFormat="1">
      <c r="A257" s="36"/>
      <c r="B257" s="37"/>
      <c r="C257" s="38"/>
      <c r="D257" s="237" t="s">
        <v>132</v>
      </c>
      <c r="E257" s="38"/>
      <c r="F257" s="238" t="s">
        <v>431</v>
      </c>
      <c r="G257" s="38"/>
      <c r="H257" s="38"/>
      <c r="I257" s="239"/>
      <c r="J257" s="38"/>
      <c r="K257" s="38"/>
      <c r="L257" s="42"/>
      <c r="M257" s="240"/>
      <c r="N257" s="241"/>
      <c r="O257" s="89"/>
      <c r="P257" s="89"/>
      <c r="Q257" s="89"/>
      <c r="R257" s="89"/>
      <c r="S257" s="89"/>
      <c r="T257" s="90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5" t="s">
        <v>132</v>
      </c>
      <c r="AU257" s="15" t="s">
        <v>82</v>
      </c>
    </row>
    <row r="258" s="2" customFormat="1">
      <c r="A258" s="36"/>
      <c r="B258" s="37"/>
      <c r="C258" s="247" t="s">
        <v>433</v>
      </c>
      <c r="D258" s="247" t="s">
        <v>220</v>
      </c>
      <c r="E258" s="248" t="s">
        <v>434</v>
      </c>
      <c r="F258" s="249" t="s">
        <v>435</v>
      </c>
      <c r="G258" s="250" t="s">
        <v>216</v>
      </c>
      <c r="H258" s="251">
        <v>360</v>
      </c>
      <c r="I258" s="252"/>
      <c r="J258" s="253">
        <f>ROUND(I258*H258,2)</f>
        <v>0</v>
      </c>
      <c r="K258" s="249" t="s">
        <v>210</v>
      </c>
      <c r="L258" s="254"/>
      <c r="M258" s="255" t="s">
        <v>1</v>
      </c>
      <c r="N258" s="256" t="s">
        <v>38</v>
      </c>
      <c r="O258" s="89"/>
      <c r="P258" s="233">
        <f>O258*H258</f>
        <v>0</v>
      </c>
      <c r="Q258" s="233">
        <v>0.00183</v>
      </c>
      <c r="R258" s="233">
        <f>Q258*H258</f>
        <v>0.65880000000000005</v>
      </c>
      <c r="S258" s="233">
        <v>0</v>
      </c>
      <c r="T258" s="234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235" t="s">
        <v>168</v>
      </c>
      <c r="AT258" s="235" t="s">
        <v>220</v>
      </c>
      <c r="AU258" s="235" t="s">
        <v>82</v>
      </c>
      <c r="AY258" s="15" t="s">
        <v>122</v>
      </c>
      <c r="BE258" s="236">
        <f>IF(N258="základní",J258,0)</f>
        <v>0</v>
      </c>
      <c r="BF258" s="236">
        <f>IF(N258="snížená",J258,0)</f>
        <v>0</v>
      </c>
      <c r="BG258" s="236">
        <f>IF(N258="zákl. přenesená",J258,0)</f>
        <v>0</v>
      </c>
      <c r="BH258" s="236">
        <f>IF(N258="sníž. přenesená",J258,0)</f>
        <v>0</v>
      </c>
      <c r="BI258" s="236">
        <f>IF(N258="nulová",J258,0)</f>
        <v>0</v>
      </c>
      <c r="BJ258" s="15" t="s">
        <v>80</v>
      </c>
      <c r="BK258" s="236">
        <f>ROUND(I258*H258,2)</f>
        <v>0</v>
      </c>
      <c r="BL258" s="15" t="s">
        <v>130</v>
      </c>
      <c r="BM258" s="235" t="s">
        <v>436</v>
      </c>
    </row>
    <row r="259" s="2" customFormat="1">
      <c r="A259" s="36"/>
      <c r="B259" s="37"/>
      <c r="C259" s="38"/>
      <c r="D259" s="237" t="s">
        <v>132</v>
      </c>
      <c r="E259" s="38"/>
      <c r="F259" s="238" t="s">
        <v>435</v>
      </c>
      <c r="G259" s="38"/>
      <c r="H259" s="38"/>
      <c r="I259" s="239"/>
      <c r="J259" s="38"/>
      <c r="K259" s="38"/>
      <c r="L259" s="42"/>
      <c r="M259" s="240"/>
      <c r="N259" s="241"/>
      <c r="O259" s="89"/>
      <c r="P259" s="89"/>
      <c r="Q259" s="89"/>
      <c r="R259" s="89"/>
      <c r="S259" s="89"/>
      <c r="T259" s="90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5" t="s">
        <v>132</v>
      </c>
      <c r="AU259" s="15" t="s">
        <v>82</v>
      </c>
    </row>
    <row r="260" s="13" customFormat="1">
      <c r="A260" s="13"/>
      <c r="B260" s="257"/>
      <c r="C260" s="258"/>
      <c r="D260" s="237" t="s">
        <v>414</v>
      </c>
      <c r="E260" s="258"/>
      <c r="F260" s="259" t="s">
        <v>415</v>
      </c>
      <c r="G260" s="258"/>
      <c r="H260" s="260">
        <v>360</v>
      </c>
      <c r="I260" s="261"/>
      <c r="J260" s="258"/>
      <c r="K260" s="258"/>
      <c r="L260" s="262"/>
      <c r="M260" s="263"/>
      <c r="N260" s="264"/>
      <c r="O260" s="264"/>
      <c r="P260" s="264"/>
      <c r="Q260" s="264"/>
      <c r="R260" s="264"/>
      <c r="S260" s="264"/>
      <c r="T260" s="26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66" t="s">
        <v>414</v>
      </c>
      <c r="AU260" s="266" t="s">
        <v>82</v>
      </c>
      <c r="AV260" s="13" t="s">
        <v>82</v>
      </c>
      <c r="AW260" s="13" t="s">
        <v>4</v>
      </c>
      <c r="AX260" s="13" t="s">
        <v>80</v>
      </c>
      <c r="AY260" s="266" t="s">
        <v>122</v>
      </c>
    </row>
    <row r="261" s="2" customFormat="1">
      <c r="A261" s="36"/>
      <c r="B261" s="37"/>
      <c r="C261" s="247" t="s">
        <v>437</v>
      </c>
      <c r="D261" s="247" t="s">
        <v>220</v>
      </c>
      <c r="E261" s="248" t="s">
        <v>438</v>
      </c>
      <c r="F261" s="249" t="s">
        <v>439</v>
      </c>
      <c r="G261" s="250" t="s">
        <v>216</v>
      </c>
      <c r="H261" s="251">
        <v>380</v>
      </c>
      <c r="I261" s="252"/>
      <c r="J261" s="253">
        <f>ROUND(I261*H261,2)</f>
        <v>0</v>
      </c>
      <c r="K261" s="249" t="s">
        <v>210</v>
      </c>
      <c r="L261" s="254"/>
      <c r="M261" s="255" t="s">
        <v>1</v>
      </c>
      <c r="N261" s="256" t="s">
        <v>38</v>
      </c>
      <c r="O261" s="89"/>
      <c r="P261" s="233">
        <f>O261*H261</f>
        <v>0</v>
      </c>
      <c r="Q261" s="233">
        <v>0.00174</v>
      </c>
      <c r="R261" s="233">
        <f>Q261*H261</f>
        <v>0.66120000000000001</v>
      </c>
      <c r="S261" s="233">
        <v>0</v>
      </c>
      <c r="T261" s="234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35" t="s">
        <v>82</v>
      </c>
      <c r="AT261" s="235" t="s">
        <v>220</v>
      </c>
      <c r="AU261" s="235" t="s">
        <v>82</v>
      </c>
      <c r="AY261" s="15" t="s">
        <v>122</v>
      </c>
      <c r="BE261" s="236">
        <f>IF(N261="základní",J261,0)</f>
        <v>0</v>
      </c>
      <c r="BF261" s="236">
        <f>IF(N261="snížená",J261,0)</f>
        <v>0</v>
      </c>
      <c r="BG261" s="236">
        <f>IF(N261="zákl. přenesená",J261,0)</f>
        <v>0</v>
      </c>
      <c r="BH261" s="236">
        <f>IF(N261="sníž. přenesená",J261,0)</f>
        <v>0</v>
      </c>
      <c r="BI261" s="236">
        <f>IF(N261="nulová",J261,0)</f>
        <v>0</v>
      </c>
      <c r="BJ261" s="15" t="s">
        <v>80</v>
      </c>
      <c r="BK261" s="236">
        <f>ROUND(I261*H261,2)</f>
        <v>0</v>
      </c>
      <c r="BL261" s="15" t="s">
        <v>80</v>
      </c>
      <c r="BM261" s="235" t="s">
        <v>440</v>
      </c>
    </row>
    <row r="262" s="2" customFormat="1">
      <c r="A262" s="36"/>
      <c r="B262" s="37"/>
      <c r="C262" s="38"/>
      <c r="D262" s="237" t="s">
        <v>132</v>
      </c>
      <c r="E262" s="38"/>
      <c r="F262" s="238" t="s">
        <v>439</v>
      </c>
      <c r="G262" s="38"/>
      <c r="H262" s="38"/>
      <c r="I262" s="239"/>
      <c r="J262" s="38"/>
      <c r="K262" s="38"/>
      <c r="L262" s="42"/>
      <c r="M262" s="240"/>
      <c r="N262" s="241"/>
      <c r="O262" s="89"/>
      <c r="P262" s="89"/>
      <c r="Q262" s="89"/>
      <c r="R262" s="89"/>
      <c r="S262" s="89"/>
      <c r="T262" s="90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5" t="s">
        <v>132</v>
      </c>
      <c r="AU262" s="15" t="s">
        <v>82</v>
      </c>
    </row>
    <row r="263" s="2" customFormat="1">
      <c r="A263" s="36"/>
      <c r="B263" s="37"/>
      <c r="C263" s="247" t="s">
        <v>441</v>
      </c>
      <c r="D263" s="247" t="s">
        <v>220</v>
      </c>
      <c r="E263" s="248" t="s">
        <v>442</v>
      </c>
      <c r="F263" s="249" t="s">
        <v>443</v>
      </c>
      <c r="G263" s="250" t="s">
        <v>216</v>
      </c>
      <c r="H263" s="251">
        <v>380</v>
      </c>
      <c r="I263" s="252"/>
      <c r="J263" s="253">
        <f>ROUND(I263*H263,2)</f>
        <v>0</v>
      </c>
      <c r="K263" s="249" t="s">
        <v>210</v>
      </c>
      <c r="L263" s="254"/>
      <c r="M263" s="255" t="s">
        <v>1</v>
      </c>
      <c r="N263" s="256" t="s">
        <v>38</v>
      </c>
      <c r="O263" s="89"/>
      <c r="P263" s="233">
        <f>O263*H263</f>
        <v>0</v>
      </c>
      <c r="Q263" s="233">
        <v>0.00172</v>
      </c>
      <c r="R263" s="233">
        <f>Q263*H263</f>
        <v>0.65359999999999996</v>
      </c>
      <c r="S263" s="233">
        <v>0</v>
      </c>
      <c r="T263" s="234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35" t="s">
        <v>168</v>
      </c>
      <c r="AT263" s="235" t="s">
        <v>220</v>
      </c>
      <c r="AU263" s="235" t="s">
        <v>82</v>
      </c>
      <c r="AY263" s="15" t="s">
        <v>122</v>
      </c>
      <c r="BE263" s="236">
        <f>IF(N263="základní",J263,0)</f>
        <v>0</v>
      </c>
      <c r="BF263" s="236">
        <f>IF(N263="snížená",J263,0)</f>
        <v>0</v>
      </c>
      <c r="BG263" s="236">
        <f>IF(N263="zákl. přenesená",J263,0)</f>
        <v>0</v>
      </c>
      <c r="BH263" s="236">
        <f>IF(N263="sníž. přenesená",J263,0)</f>
        <v>0</v>
      </c>
      <c r="BI263" s="236">
        <f>IF(N263="nulová",J263,0)</f>
        <v>0</v>
      </c>
      <c r="BJ263" s="15" t="s">
        <v>80</v>
      </c>
      <c r="BK263" s="236">
        <f>ROUND(I263*H263,2)</f>
        <v>0</v>
      </c>
      <c r="BL263" s="15" t="s">
        <v>130</v>
      </c>
      <c r="BM263" s="235" t="s">
        <v>444</v>
      </c>
    </row>
    <row r="264" s="2" customFormat="1">
      <c r="A264" s="36"/>
      <c r="B264" s="37"/>
      <c r="C264" s="38"/>
      <c r="D264" s="237" t="s">
        <v>132</v>
      </c>
      <c r="E264" s="38"/>
      <c r="F264" s="238" t="s">
        <v>443</v>
      </c>
      <c r="G264" s="38"/>
      <c r="H264" s="38"/>
      <c r="I264" s="239"/>
      <c r="J264" s="38"/>
      <c r="K264" s="38"/>
      <c r="L264" s="42"/>
      <c r="M264" s="240"/>
      <c r="N264" s="241"/>
      <c r="O264" s="89"/>
      <c r="P264" s="89"/>
      <c r="Q264" s="89"/>
      <c r="R264" s="89"/>
      <c r="S264" s="89"/>
      <c r="T264" s="90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5" t="s">
        <v>132</v>
      </c>
      <c r="AU264" s="15" t="s">
        <v>82</v>
      </c>
    </row>
    <row r="265" s="13" customFormat="1">
      <c r="A265" s="13"/>
      <c r="B265" s="257"/>
      <c r="C265" s="258"/>
      <c r="D265" s="237" t="s">
        <v>414</v>
      </c>
      <c r="E265" s="258"/>
      <c r="F265" s="259" t="s">
        <v>428</v>
      </c>
      <c r="G265" s="258"/>
      <c r="H265" s="260">
        <v>380</v>
      </c>
      <c r="I265" s="261"/>
      <c r="J265" s="258"/>
      <c r="K265" s="258"/>
      <c r="L265" s="262"/>
      <c r="M265" s="263"/>
      <c r="N265" s="264"/>
      <c r="O265" s="264"/>
      <c r="P265" s="264"/>
      <c r="Q265" s="264"/>
      <c r="R265" s="264"/>
      <c r="S265" s="264"/>
      <c r="T265" s="26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6" t="s">
        <v>414</v>
      </c>
      <c r="AU265" s="266" t="s">
        <v>82</v>
      </c>
      <c r="AV265" s="13" t="s">
        <v>82</v>
      </c>
      <c r="AW265" s="13" t="s">
        <v>4</v>
      </c>
      <c r="AX265" s="13" t="s">
        <v>80</v>
      </c>
      <c r="AY265" s="266" t="s">
        <v>122</v>
      </c>
    </row>
    <row r="266" s="2" customFormat="1">
      <c r="A266" s="36"/>
      <c r="B266" s="37"/>
      <c r="C266" s="247" t="s">
        <v>445</v>
      </c>
      <c r="D266" s="247" t="s">
        <v>220</v>
      </c>
      <c r="E266" s="248" t="s">
        <v>446</v>
      </c>
      <c r="F266" s="249" t="s">
        <v>447</v>
      </c>
      <c r="G266" s="250" t="s">
        <v>216</v>
      </c>
      <c r="H266" s="251">
        <v>380</v>
      </c>
      <c r="I266" s="252"/>
      <c r="J266" s="253">
        <f>ROUND(I266*H266,2)</f>
        <v>0</v>
      </c>
      <c r="K266" s="249" t="s">
        <v>210</v>
      </c>
      <c r="L266" s="254"/>
      <c r="M266" s="255" t="s">
        <v>1</v>
      </c>
      <c r="N266" s="256" t="s">
        <v>38</v>
      </c>
      <c r="O266" s="89"/>
      <c r="P266" s="233">
        <f>O266*H266</f>
        <v>0</v>
      </c>
      <c r="Q266" s="233">
        <v>0.0018</v>
      </c>
      <c r="R266" s="233">
        <f>Q266*H266</f>
        <v>0.68399999999999994</v>
      </c>
      <c r="S266" s="233">
        <v>0</v>
      </c>
      <c r="T266" s="234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35" t="s">
        <v>168</v>
      </c>
      <c r="AT266" s="235" t="s">
        <v>220</v>
      </c>
      <c r="AU266" s="235" t="s">
        <v>82</v>
      </c>
      <c r="AY266" s="15" t="s">
        <v>122</v>
      </c>
      <c r="BE266" s="236">
        <f>IF(N266="základní",J266,0)</f>
        <v>0</v>
      </c>
      <c r="BF266" s="236">
        <f>IF(N266="snížená",J266,0)</f>
        <v>0</v>
      </c>
      <c r="BG266" s="236">
        <f>IF(N266="zákl. přenesená",J266,0)</f>
        <v>0</v>
      </c>
      <c r="BH266" s="236">
        <f>IF(N266="sníž. přenesená",J266,0)</f>
        <v>0</v>
      </c>
      <c r="BI266" s="236">
        <f>IF(N266="nulová",J266,0)</f>
        <v>0</v>
      </c>
      <c r="BJ266" s="15" t="s">
        <v>80</v>
      </c>
      <c r="BK266" s="236">
        <f>ROUND(I266*H266,2)</f>
        <v>0</v>
      </c>
      <c r="BL266" s="15" t="s">
        <v>130</v>
      </c>
      <c r="BM266" s="235" t="s">
        <v>448</v>
      </c>
    </row>
    <row r="267" s="2" customFormat="1">
      <c r="A267" s="36"/>
      <c r="B267" s="37"/>
      <c r="C267" s="38"/>
      <c r="D267" s="237" t="s">
        <v>132</v>
      </c>
      <c r="E267" s="38"/>
      <c r="F267" s="238" t="s">
        <v>447</v>
      </c>
      <c r="G267" s="38"/>
      <c r="H267" s="38"/>
      <c r="I267" s="239"/>
      <c r="J267" s="38"/>
      <c r="K267" s="38"/>
      <c r="L267" s="42"/>
      <c r="M267" s="240"/>
      <c r="N267" s="241"/>
      <c r="O267" s="89"/>
      <c r="P267" s="89"/>
      <c r="Q267" s="89"/>
      <c r="R267" s="89"/>
      <c r="S267" s="89"/>
      <c r="T267" s="90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T267" s="15" t="s">
        <v>132</v>
      </c>
      <c r="AU267" s="15" t="s">
        <v>82</v>
      </c>
    </row>
    <row r="268" s="13" customFormat="1">
      <c r="A268" s="13"/>
      <c r="B268" s="257"/>
      <c r="C268" s="258"/>
      <c r="D268" s="237" t="s">
        <v>414</v>
      </c>
      <c r="E268" s="258"/>
      <c r="F268" s="259" t="s">
        <v>428</v>
      </c>
      <c r="G268" s="258"/>
      <c r="H268" s="260">
        <v>380</v>
      </c>
      <c r="I268" s="261"/>
      <c r="J268" s="258"/>
      <c r="K268" s="258"/>
      <c r="L268" s="262"/>
      <c r="M268" s="263"/>
      <c r="N268" s="264"/>
      <c r="O268" s="264"/>
      <c r="P268" s="264"/>
      <c r="Q268" s="264"/>
      <c r="R268" s="264"/>
      <c r="S268" s="264"/>
      <c r="T268" s="26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66" t="s">
        <v>414</v>
      </c>
      <c r="AU268" s="266" t="s">
        <v>82</v>
      </c>
      <c r="AV268" s="13" t="s">
        <v>82</v>
      </c>
      <c r="AW268" s="13" t="s">
        <v>4</v>
      </c>
      <c r="AX268" s="13" t="s">
        <v>80</v>
      </c>
      <c r="AY268" s="266" t="s">
        <v>122</v>
      </c>
    </row>
    <row r="269" s="2" customFormat="1">
      <c r="A269" s="36"/>
      <c r="B269" s="37"/>
      <c r="C269" s="224" t="s">
        <v>449</v>
      </c>
      <c r="D269" s="224" t="s">
        <v>125</v>
      </c>
      <c r="E269" s="225" t="s">
        <v>450</v>
      </c>
      <c r="F269" s="226" t="s">
        <v>451</v>
      </c>
      <c r="G269" s="227" t="s">
        <v>216</v>
      </c>
      <c r="H269" s="228">
        <v>800</v>
      </c>
      <c r="I269" s="229"/>
      <c r="J269" s="230">
        <f>ROUND(I269*H269,2)</f>
        <v>0</v>
      </c>
      <c r="K269" s="226" t="s">
        <v>210</v>
      </c>
      <c r="L269" s="42"/>
      <c r="M269" s="231" t="s">
        <v>1</v>
      </c>
      <c r="N269" s="232" t="s">
        <v>38</v>
      </c>
      <c r="O269" s="89"/>
      <c r="P269" s="233">
        <f>O269*H269</f>
        <v>0</v>
      </c>
      <c r="Q269" s="233">
        <v>0</v>
      </c>
      <c r="R269" s="233">
        <f>Q269*H269</f>
        <v>0</v>
      </c>
      <c r="S269" s="233">
        <v>0</v>
      </c>
      <c r="T269" s="234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235" t="s">
        <v>130</v>
      </c>
      <c r="AT269" s="235" t="s">
        <v>125</v>
      </c>
      <c r="AU269" s="235" t="s">
        <v>82</v>
      </c>
      <c r="AY269" s="15" t="s">
        <v>122</v>
      </c>
      <c r="BE269" s="236">
        <f>IF(N269="základní",J269,0)</f>
        <v>0</v>
      </c>
      <c r="BF269" s="236">
        <f>IF(N269="snížená",J269,0)</f>
        <v>0</v>
      </c>
      <c r="BG269" s="236">
        <f>IF(N269="zákl. přenesená",J269,0)</f>
        <v>0</v>
      </c>
      <c r="BH269" s="236">
        <f>IF(N269="sníž. přenesená",J269,0)</f>
        <v>0</v>
      </c>
      <c r="BI269" s="236">
        <f>IF(N269="nulová",J269,0)</f>
        <v>0</v>
      </c>
      <c r="BJ269" s="15" t="s">
        <v>80</v>
      </c>
      <c r="BK269" s="236">
        <f>ROUND(I269*H269,2)</f>
        <v>0</v>
      </c>
      <c r="BL269" s="15" t="s">
        <v>130</v>
      </c>
      <c r="BM269" s="235" t="s">
        <v>452</v>
      </c>
    </row>
    <row r="270" s="2" customFormat="1">
      <c r="A270" s="36"/>
      <c r="B270" s="37"/>
      <c r="C270" s="38"/>
      <c r="D270" s="237" t="s">
        <v>132</v>
      </c>
      <c r="E270" s="38"/>
      <c r="F270" s="238" t="s">
        <v>453</v>
      </c>
      <c r="G270" s="38"/>
      <c r="H270" s="38"/>
      <c r="I270" s="239"/>
      <c r="J270" s="38"/>
      <c r="K270" s="38"/>
      <c r="L270" s="42"/>
      <c r="M270" s="240"/>
      <c r="N270" s="241"/>
      <c r="O270" s="89"/>
      <c r="P270" s="89"/>
      <c r="Q270" s="89"/>
      <c r="R270" s="89"/>
      <c r="S270" s="89"/>
      <c r="T270" s="90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5" t="s">
        <v>132</v>
      </c>
      <c r="AU270" s="15" t="s">
        <v>82</v>
      </c>
    </row>
    <row r="271" s="2" customFormat="1">
      <c r="A271" s="36"/>
      <c r="B271" s="37"/>
      <c r="C271" s="38"/>
      <c r="D271" s="237" t="s">
        <v>134</v>
      </c>
      <c r="E271" s="38"/>
      <c r="F271" s="242" t="s">
        <v>409</v>
      </c>
      <c r="G271" s="38"/>
      <c r="H271" s="38"/>
      <c r="I271" s="239"/>
      <c r="J271" s="38"/>
      <c r="K271" s="38"/>
      <c r="L271" s="42"/>
      <c r="M271" s="240"/>
      <c r="N271" s="241"/>
      <c r="O271" s="89"/>
      <c r="P271" s="89"/>
      <c r="Q271" s="89"/>
      <c r="R271" s="89"/>
      <c r="S271" s="89"/>
      <c r="T271" s="90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5" t="s">
        <v>134</v>
      </c>
      <c r="AU271" s="15" t="s">
        <v>82</v>
      </c>
    </row>
    <row r="272" s="2" customFormat="1" ht="21.75" customHeight="1">
      <c r="A272" s="36"/>
      <c r="B272" s="37"/>
      <c r="C272" s="247" t="s">
        <v>454</v>
      </c>
      <c r="D272" s="247" t="s">
        <v>220</v>
      </c>
      <c r="E272" s="248" t="s">
        <v>455</v>
      </c>
      <c r="F272" s="249" t="s">
        <v>456</v>
      </c>
      <c r="G272" s="250" t="s">
        <v>216</v>
      </c>
      <c r="H272" s="251">
        <v>400</v>
      </c>
      <c r="I272" s="252"/>
      <c r="J272" s="253">
        <f>ROUND(I272*H272,2)</f>
        <v>0</v>
      </c>
      <c r="K272" s="249" t="s">
        <v>210</v>
      </c>
      <c r="L272" s="254"/>
      <c r="M272" s="255" t="s">
        <v>1</v>
      </c>
      <c r="N272" s="256" t="s">
        <v>38</v>
      </c>
      <c r="O272" s="89"/>
      <c r="P272" s="233">
        <f>O272*H272</f>
        <v>0</v>
      </c>
      <c r="Q272" s="233">
        <v>0.0011000000000000001</v>
      </c>
      <c r="R272" s="233">
        <f>Q272*H272</f>
        <v>0.44</v>
      </c>
      <c r="S272" s="233">
        <v>0</v>
      </c>
      <c r="T272" s="234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235" t="s">
        <v>168</v>
      </c>
      <c r="AT272" s="235" t="s">
        <v>220</v>
      </c>
      <c r="AU272" s="235" t="s">
        <v>82</v>
      </c>
      <c r="AY272" s="15" t="s">
        <v>122</v>
      </c>
      <c r="BE272" s="236">
        <f>IF(N272="základní",J272,0)</f>
        <v>0</v>
      </c>
      <c r="BF272" s="236">
        <f>IF(N272="snížená",J272,0)</f>
        <v>0</v>
      </c>
      <c r="BG272" s="236">
        <f>IF(N272="zákl. přenesená",J272,0)</f>
        <v>0</v>
      </c>
      <c r="BH272" s="236">
        <f>IF(N272="sníž. přenesená",J272,0)</f>
        <v>0</v>
      </c>
      <c r="BI272" s="236">
        <f>IF(N272="nulová",J272,0)</f>
        <v>0</v>
      </c>
      <c r="BJ272" s="15" t="s">
        <v>80</v>
      </c>
      <c r="BK272" s="236">
        <f>ROUND(I272*H272,2)</f>
        <v>0</v>
      </c>
      <c r="BL272" s="15" t="s">
        <v>130</v>
      </c>
      <c r="BM272" s="235" t="s">
        <v>457</v>
      </c>
    </row>
    <row r="273" s="2" customFormat="1">
      <c r="A273" s="36"/>
      <c r="B273" s="37"/>
      <c r="C273" s="38"/>
      <c r="D273" s="237" t="s">
        <v>132</v>
      </c>
      <c r="E273" s="38"/>
      <c r="F273" s="238" t="s">
        <v>456</v>
      </c>
      <c r="G273" s="38"/>
      <c r="H273" s="38"/>
      <c r="I273" s="239"/>
      <c r="J273" s="38"/>
      <c r="K273" s="38"/>
      <c r="L273" s="42"/>
      <c r="M273" s="240"/>
      <c r="N273" s="241"/>
      <c r="O273" s="89"/>
      <c r="P273" s="89"/>
      <c r="Q273" s="89"/>
      <c r="R273" s="89"/>
      <c r="S273" s="89"/>
      <c r="T273" s="90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T273" s="15" t="s">
        <v>132</v>
      </c>
      <c r="AU273" s="15" t="s">
        <v>82</v>
      </c>
    </row>
    <row r="274" s="13" customFormat="1">
      <c r="A274" s="13"/>
      <c r="B274" s="257"/>
      <c r="C274" s="258"/>
      <c r="D274" s="237" t="s">
        <v>414</v>
      </c>
      <c r="E274" s="258"/>
      <c r="F274" s="259" t="s">
        <v>458</v>
      </c>
      <c r="G274" s="258"/>
      <c r="H274" s="260">
        <v>400</v>
      </c>
      <c r="I274" s="261"/>
      <c r="J274" s="258"/>
      <c r="K274" s="258"/>
      <c r="L274" s="262"/>
      <c r="M274" s="263"/>
      <c r="N274" s="264"/>
      <c r="O274" s="264"/>
      <c r="P274" s="264"/>
      <c r="Q274" s="264"/>
      <c r="R274" s="264"/>
      <c r="S274" s="264"/>
      <c r="T274" s="26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6" t="s">
        <v>414</v>
      </c>
      <c r="AU274" s="266" t="s">
        <v>82</v>
      </c>
      <c r="AV274" s="13" t="s">
        <v>82</v>
      </c>
      <c r="AW274" s="13" t="s">
        <v>4</v>
      </c>
      <c r="AX274" s="13" t="s">
        <v>80</v>
      </c>
      <c r="AY274" s="266" t="s">
        <v>122</v>
      </c>
    </row>
    <row r="275" s="2" customFormat="1" ht="21.75" customHeight="1">
      <c r="A275" s="36"/>
      <c r="B275" s="37"/>
      <c r="C275" s="247" t="s">
        <v>459</v>
      </c>
      <c r="D275" s="247" t="s">
        <v>220</v>
      </c>
      <c r="E275" s="248" t="s">
        <v>460</v>
      </c>
      <c r="F275" s="249" t="s">
        <v>461</v>
      </c>
      <c r="G275" s="250" t="s">
        <v>216</v>
      </c>
      <c r="H275" s="251">
        <v>400</v>
      </c>
      <c r="I275" s="252"/>
      <c r="J275" s="253">
        <f>ROUND(I275*H275,2)</f>
        <v>0</v>
      </c>
      <c r="K275" s="249" t="s">
        <v>210</v>
      </c>
      <c r="L275" s="254"/>
      <c r="M275" s="255" t="s">
        <v>1</v>
      </c>
      <c r="N275" s="256" t="s">
        <v>38</v>
      </c>
      <c r="O275" s="89"/>
      <c r="P275" s="233">
        <f>O275*H275</f>
        <v>0</v>
      </c>
      <c r="Q275" s="233">
        <v>0.00080000000000000004</v>
      </c>
      <c r="R275" s="233">
        <f>Q275*H275</f>
        <v>0.32000000000000001</v>
      </c>
      <c r="S275" s="233">
        <v>0</v>
      </c>
      <c r="T275" s="234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35" t="s">
        <v>168</v>
      </c>
      <c r="AT275" s="235" t="s">
        <v>220</v>
      </c>
      <c r="AU275" s="235" t="s">
        <v>82</v>
      </c>
      <c r="AY275" s="15" t="s">
        <v>122</v>
      </c>
      <c r="BE275" s="236">
        <f>IF(N275="základní",J275,0)</f>
        <v>0</v>
      </c>
      <c r="BF275" s="236">
        <f>IF(N275="snížená",J275,0)</f>
        <v>0</v>
      </c>
      <c r="BG275" s="236">
        <f>IF(N275="zákl. přenesená",J275,0)</f>
        <v>0</v>
      </c>
      <c r="BH275" s="236">
        <f>IF(N275="sníž. přenesená",J275,0)</f>
        <v>0</v>
      </c>
      <c r="BI275" s="236">
        <f>IF(N275="nulová",J275,0)</f>
        <v>0</v>
      </c>
      <c r="BJ275" s="15" t="s">
        <v>80</v>
      </c>
      <c r="BK275" s="236">
        <f>ROUND(I275*H275,2)</f>
        <v>0</v>
      </c>
      <c r="BL275" s="15" t="s">
        <v>130</v>
      </c>
      <c r="BM275" s="235" t="s">
        <v>462</v>
      </c>
    </row>
    <row r="276" s="2" customFormat="1">
      <c r="A276" s="36"/>
      <c r="B276" s="37"/>
      <c r="C276" s="38"/>
      <c r="D276" s="237" t="s">
        <v>132</v>
      </c>
      <c r="E276" s="38"/>
      <c r="F276" s="238" t="s">
        <v>461</v>
      </c>
      <c r="G276" s="38"/>
      <c r="H276" s="38"/>
      <c r="I276" s="239"/>
      <c r="J276" s="38"/>
      <c r="K276" s="38"/>
      <c r="L276" s="42"/>
      <c r="M276" s="240"/>
      <c r="N276" s="241"/>
      <c r="O276" s="89"/>
      <c r="P276" s="89"/>
      <c r="Q276" s="89"/>
      <c r="R276" s="89"/>
      <c r="S276" s="89"/>
      <c r="T276" s="90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5" t="s">
        <v>132</v>
      </c>
      <c r="AU276" s="15" t="s">
        <v>82</v>
      </c>
    </row>
    <row r="277" s="13" customFormat="1">
      <c r="A277" s="13"/>
      <c r="B277" s="257"/>
      <c r="C277" s="258"/>
      <c r="D277" s="237" t="s">
        <v>414</v>
      </c>
      <c r="E277" s="258"/>
      <c r="F277" s="259" t="s">
        <v>458</v>
      </c>
      <c r="G277" s="258"/>
      <c r="H277" s="260">
        <v>400</v>
      </c>
      <c r="I277" s="261"/>
      <c r="J277" s="258"/>
      <c r="K277" s="258"/>
      <c r="L277" s="262"/>
      <c r="M277" s="263"/>
      <c r="N277" s="264"/>
      <c r="O277" s="264"/>
      <c r="P277" s="264"/>
      <c r="Q277" s="264"/>
      <c r="R277" s="264"/>
      <c r="S277" s="264"/>
      <c r="T277" s="26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6" t="s">
        <v>414</v>
      </c>
      <c r="AU277" s="266" t="s">
        <v>82</v>
      </c>
      <c r="AV277" s="13" t="s">
        <v>82</v>
      </c>
      <c r="AW277" s="13" t="s">
        <v>4</v>
      </c>
      <c r="AX277" s="13" t="s">
        <v>80</v>
      </c>
      <c r="AY277" s="266" t="s">
        <v>122</v>
      </c>
    </row>
    <row r="278" s="2" customFormat="1">
      <c r="A278" s="36"/>
      <c r="B278" s="37"/>
      <c r="C278" s="224" t="s">
        <v>463</v>
      </c>
      <c r="D278" s="224" t="s">
        <v>125</v>
      </c>
      <c r="E278" s="225" t="s">
        <v>464</v>
      </c>
      <c r="F278" s="226" t="s">
        <v>465</v>
      </c>
      <c r="G278" s="227" t="s">
        <v>247</v>
      </c>
      <c r="H278" s="228">
        <v>2000</v>
      </c>
      <c r="I278" s="229"/>
      <c r="J278" s="230">
        <f>ROUND(I278*H278,2)</f>
        <v>0</v>
      </c>
      <c r="K278" s="226" t="s">
        <v>210</v>
      </c>
      <c r="L278" s="42"/>
      <c r="M278" s="231" t="s">
        <v>1</v>
      </c>
      <c r="N278" s="232" t="s">
        <v>38</v>
      </c>
      <c r="O278" s="89"/>
      <c r="P278" s="233">
        <f>O278*H278</f>
        <v>0</v>
      </c>
      <c r="Q278" s="233">
        <v>1.0000000000000001E-05</v>
      </c>
      <c r="R278" s="233">
        <f>Q278*H278</f>
        <v>0.02</v>
      </c>
      <c r="S278" s="233">
        <v>0</v>
      </c>
      <c r="T278" s="234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235" t="s">
        <v>130</v>
      </c>
      <c r="AT278" s="235" t="s">
        <v>125</v>
      </c>
      <c r="AU278" s="235" t="s">
        <v>82</v>
      </c>
      <c r="AY278" s="15" t="s">
        <v>122</v>
      </c>
      <c r="BE278" s="236">
        <f>IF(N278="základní",J278,0)</f>
        <v>0</v>
      </c>
      <c r="BF278" s="236">
        <f>IF(N278="snížená",J278,0)</f>
        <v>0</v>
      </c>
      <c r="BG278" s="236">
        <f>IF(N278="zákl. přenesená",J278,0)</f>
        <v>0</v>
      </c>
      <c r="BH278" s="236">
        <f>IF(N278="sníž. přenesená",J278,0)</f>
        <v>0</v>
      </c>
      <c r="BI278" s="236">
        <f>IF(N278="nulová",J278,0)</f>
        <v>0</v>
      </c>
      <c r="BJ278" s="15" t="s">
        <v>80</v>
      </c>
      <c r="BK278" s="236">
        <f>ROUND(I278*H278,2)</f>
        <v>0</v>
      </c>
      <c r="BL278" s="15" t="s">
        <v>130</v>
      </c>
      <c r="BM278" s="235" t="s">
        <v>466</v>
      </c>
    </row>
    <row r="279" s="2" customFormat="1">
      <c r="A279" s="36"/>
      <c r="B279" s="37"/>
      <c r="C279" s="38"/>
      <c r="D279" s="237" t="s">
        <v>132</v>
      </c>
      <c r="E279" s="38"/>
      <c r="F279" s="238" t="s">
        <v>467</v>
      </c>
      <c r="G279" s="38"/>
      <c r="H279" s="38"/>
      <c r="I279" s="239"/>
      <c r="J279" s="38"/>
      <c r="K279" s="38"/>
      <c r="L279" s="42"/>
      <c r="M279" s="240"/>
      <c r="N279" s="241"/>
      <c r="O279" s="89"/>
      <c r="P279" s="89"/>
      <c r="Q279" s="89"/>
      <c r="R279" s="89"/>
      <c r="S279" s="89"/>
      <c r="T279" s="90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T279" s="15" t="s">
        <v>132</v>
      </c>
      <c r="AU279" s="15" t="s">
        <v>82</v>
      </c>
    </row>
    <row r="280" s="2" customFormat="1">
      <c r="A280" s="36"/>
      <c r="B280" s="37"/>
      <c r="C280" s="38"/>
      <c r="D280" s="237" t="s">
        <v>134</v>
      </c>
      <c r="E280" s="38"/>
      <c r="F280" s="242" t="s">
        <v>409</v>
      </c>
      <c r="G280" s="38"/>
      <c r="H280" s="38"/>
      <c r="I280" s="239"/>
      <c r="J280" s="38"/>
      <c r="K280" s="38"/>
      <c r="L280" s="42"/>
      <c r="M280" s="240"/>
      <c r="N280" s="241"/>
      <c r="O280" s="89"/>
      <c r="P280" s="89"/>
      <c r="Q280" s="89"/>
      <c r="R280" s="89"/>
      <c r="S280" s="89"/>
      <c r="T280" s="90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5" t="s">
        <v>134</v>
      </c>
      <c r="AU280" s="15" t="s">
        <v>82</v>
      </c>
    </row>
    <row r="281" s="2" customFormat="1">
      <c r="A281" s="36"/>
      <c r="B281" s="37"/>
      <c r="C281" s="247" t="s">
        <v>468</v>
      </c>
      <c r="D281" s="247" t="s">
        <v>220</v>
      </c>
      <c r="E281" s="248" t="s">
        <v>469</v>
      </c>
      <c r="F281" s="249" t="s">
        <v>470</v>
      </c>
      <c r="G281" s="250" t="s">
        <v>247</v>
      </c>
      <c r="H281" s="251">
        <v>1000</v>
      </c>
      <c r="I281" s="252"/>
      <c r="J281" s="253">
        <f>ROUND(I281*H281,2)</f>
        <v>0</v>
      </c>
      <c r="K281" s="249" t="s">
        <v>210</v>
      </c>
      <c r="L281" s="254"/>
      <c r="M281" s="255" t="s">
        <v>1</v>
      </c>
      <c r="N281" s="256" t="s">
        <v>38</v>
      </c>
      <c r="O281" s="89"/>
      <c r="P281" s="233">
        <f>O281*H281</f>
        <v>0</v>
      </c>
      <c r="Q281" s="233">
        <v>0.00036000000000000002</v>
      </c>
      <c r="R281" s="233">
        <f>Q281*H281</f>
        <v>0.36000000000000004</v>
      </c>
      <c r="S281" s="233">
        <v>0</v>
      </c>
      <c r="T281" s="234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235" t="s">
        <v>168</v>
      </c>
      <c r="AT281" s="235" t="s">
        <v>220</v>
      </c>
      <c r="AU281" s="235" t="s">
        <v>82</v>
      </c>
      <c r="AY281" s="15" t="s">
        <v>122</v>
      </c>
      <c r="BE281" s="236">
        <f>IF(N281="základní",J281,0)</f>
        <v>0</v>
      </c>
      <c r="BF281" s="236">
        <f>IF(N281="snížená",J281,0)</f>
        <v>0</v>
      </c>
      <c r="BG281" s="236">
        <f>IF(N281="zákl. přenesená",J281,0)</f>
        <v>0</v>
      </c>
      <c r="BH281" s="236">
        <f>IF(N281="sníž. přenesená",J281,0)</f>
        <v>0</v>
      </c>
      <c r="BI281" s="236">
        <f>IF(N281="nulová",J281,0)</f>
        <v>0</v>
      </c>
      <c r="BJ281" s="15" t="s">
        <v>80</v>
      </c>
      <c r="BK281" s="236">
        <f>ROUND(I281*H281,2)</f>
        <v>0</v>
      </c>
      <c r="BL281" s="15" t="s">
        <v>130</v>
      </c>
      <c r="BM281" s="235" t="s">
        <v>471</v>
      </c>
    </row>
    <row r="282" s="2" customFormat="1">
      <c r="A282" s="36"/>
      <c r="B282" s="37"/>
      <c r="C282" s="38"/>
      <c r="D282" s="237" t="s">
        <v>132</v>
      </c>
      <c r="E282" s="38"/>
      <c r="F282" s="238" t="s">
        <v>470</v>
      </c>
      <c r="G282" s="38"/>
      <c r="H282" s="38"/>
      <c r="I282" s="239"/>
      <c r="J282" s="38"/>
      <c r="K282" s="38"/>
      <c r="L282" s="42"/>
      <c r="M282" s="240"/>
      <c r="N282" s="241"/>
      <c r="O282" s="89"/>
      <c r="P282" s="89"/>
      <c r="Q282" s="89"/>
      <c r="R282" s="89"/>
      <c r="S282" s="89"/>
      <c r="T282" s="90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T282" s="15" t="s">
        <v>132</v>
      </c>
      <c r="AU282" s="15" t="s">
        <v>82</v>
      </c>
    </row>
    <row r="283" s="13" customFormat="1">
      <c r="A283" s="13"/>
      <c r="B283" s="257"/>
      <c r="C283" s="258"/>
      <c r="D283" s="237" t="s">
        <v>414</v>
      </c>
      <c r="E283" s="258"/>
      <c r="F283" s="259" t="s">
        <v>472</v>
      </c>
      <c r="G283" s="258"/>
      <c r="H283" s="260">
        <v>1000</v>
      </c>
      <c r="I283" s="261"/>
      <c r="J283" s="258"/>
      <c r="K283" s="258"/>
      <c r="L283" s="262"/>
      <c r="M283" s="263"/>
      <c r="N283" s="264"/>
      <c r="O283" s="264"/>
      <c r="P283" s="264"/>
      <c r="Q283" s="264"/>
      <c r="R283" s="264"/>
      <c r="S283" s="264"/>
      <c r="T283" s="26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66" t="s">
        <v>414</v>
      </c>
      <c r="AU283" s="266" t="s">
        <v>82</v>
      </c>
      <c r="AV283" s="13" t="s">
        <v>82</v>
      </c>
      <c r="AW283" s="13" t="s">
        <v>4</v>
      </c>
      <c r="AX283" s="13" t="s">
        <v>80</v>
      </c>
      <c r="AY283" s="266" t="s">
        <v>122</v>
      </c>
    </row>
    <row r="284" s="2" customFormat="1">
      <c r="A284" s="36"/>
      <c r="B284" s="37"/>
      <c r="C284" s="247" t="s">
        <v>473</v>
      </c>
      <c r="D284" s="247" t="s">
        <v>220</v>
      </c>
      <c r="E284" s="248" t="s">
        <v>474</v>
      </c>
      <c r="F284" s="249" t="s">
        <v>475</v>
      </c>
      <c r="G284" s="250" t="s">
        <v>247</v>
      </c>
      <c r="H284" s="251">
        <v>1000</v>
      </c>
      <c r="I284" s="252"/>
      <c r="J284" s="253">
        <f>ROUND(I284*H284,2)</f>
        <v>0</v>
      </c>
      <c r="K284" s="249" t="s">
        <v>210</v>
      </c>
      <c r="L284" s="254"/>
      <c r="M284" s="255" t="s">
        <v>1</v>
      </c>
      <c r="N284" s="256" t="s">
        <v>38</v>
      </c>
      <c r="O284" s="89"/>
      <c r="P284" s="233">
        <f>O284*H284</f>
        <v>0</v>
      </c>
      <c r="Q284" s="233">
        <v>0.00023000000000000001</v>
      </c>
      <c r="R284" s="233">
        <f>Q284*H284</f>
        <v>0.23000000000000001</v>
      </c>
      <c r="S284" s="233">
        <v>0</v>
      </c>
      <c r="T284" s="234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235" t="s">
        <v>168</v>
      </c>
      <c r="AT284" s="235" t="s">
        <v>220</v>
      </c>
      <c r="AU284" s="235" t="s">
        <v>82</v>
      </c>
      <c r="AY284" s="15" t="s">
        <v>122</v>
      </c>
      <c r="BE284" s="236">
        <f>IF(N284="základní",J284,0)</f>
        <v>0</v>
      </c>
      <c r="BF284" s="236">
        <f>IF(N284="snížená",J284,0)</f>
        <v>0</v>
      </c>
      <c r="BG284" s="236">
        <f>IF(N284="zákl. přenesená",J284,0)</f>
        <v>0</v>
      </c>
      <c r="BH284" s="236">
        <f>IF(N284="sníž. přenesená",J284,0)</f>
        <v>0</v>
      </c>
      <c r="BI284" s="236">
        <f>IF(N284="nulová",J284,0)</f>
        <v>0</v>
      </c>
      <c r="BJ284" s="15" t="s">
        <v>80</v>
      </c>
      <c r="BK284" s="236">
        <f>ROUND(I284*H284,2)</f>
        <v>0</v>
      </c>
      <c r="BL284" s="15" t="s">
        <v>130</v>
      </c>
      <c r="BM284" s="235" t="s">
        <v>476</v>
      </c>
    </row>
    <row r="285" s="2" customFormat="1">
      <c r="A285" s="36"/>
      <c r="B285" s="37"/>
      <c r="C285" s="38"/>
      <c r="D285" s="237" t="s">
        <v>132</v>
      </c>
      <c r="E285" s="38"/>
      <c r="F285" s="238" t="s">
        <v>475</v>
      </c>
      <c r="G285" s="38"/>
      <c r="H285" s="38"/>
      <c r="I285" s="239"/>
      <c r="J285" s="38"/>
      <c r="K285" s="38"/>
      <c r="L285" s="42"/>
      <c r="M285" s="240"/>
      <c r="N285" s="241"/>
      <c r="O285" s="89"/>
      <c r="P285" s="89"/>
      <c r="Q285" s="89"/>
      <c r="R285" s="89"/>
      <c r="S285" s="89"/>
      <c r="T285" s="90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T285" s="15" t="s">
        <v>132</v>
      </c>
      <c r="AU285" s="15" t="s">
        <v>82</v>
      </c>
    </row>
    <row r="286" s="13" customFormat="1">
      <c r="A286" s="13"/>
      <c r="B286" s="257"/>
      <c r="C286" s="258"/>
      <c r="D286" s="237" t="s">
        <v>414</v>
      </c>
      <c r="E286" s="258"/>
      <c r="F286" s="259" t="s">
        <v>472</v>
      </c>
      <c r="G286" s="258"/>
      <c r="H286" s="260">
        <v>1000</v>
      </c>
      <c r="I286" s="261"/>
      <c r="J286" s="258"/>
      <c r="K286" s="258"/>
      <c r="L286" s="262"/>
      <c r="M286" s="263"/>
      <c r="N286" s="264"/>
      <c r="O286" s="264"/>
      <c r="P286" s="264"/>
      <c r="Q286" s="264"/>
      <c r="R286" s="264"/>
      <c r="S286" s="264"/>
      <c r="T286" s="26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66" t="s">
        <v>414</v>
      </c>
      <c r="AU286" s="266" t="s">
        <v>82</v>
      </c>
      <c r="AV286" s="13" t="s">
        <v>82</v>
      </c>
      <c r="AW286" s="13" t="s">
        <v>4</v>
      </c>
      <c r="AX286" s="13" t="s">
        <v>80</v>
      </c>
      <c r="AY286" s="266" t="s">
        <v>122</v>
      </c>
    </row>
    <row r="287" s="2" customFormat="1">
      <c r="A287" s="36"/>
      <c r="B287" s="37"/>
      <c r="C287" s="224" t="s">
        <v>477</v>
      </c>
      <c r="D287" s="224" t="s">
        <v>125</v>
      </c>
      <c r="E287" s="225" t="s">
        <v>478</v>
      </c>
      <c r="F287" s="226" t="s">
        <v>479</v>
      </c>
      <c r="G287" s="227" t="s">
        <v>247</v>
      </c>
      <c r="H287" s="228">
        <v>2000</v>
      </c>
      <c r="I287" s="229"/>
      <c r="J287" s="230">
        <f>ROUND(I287*H287,2)</f>
        <v>0</v>
      </c>
      <c r="K287" s="226" t="s">
        <v>210</v>
      </c>
      <c r="L287" s="42"/>
      <c r="M287" s="231" t="s">
        <v>1</v>
      </c>
      <c r="N287" s="232" t="s">
        <v>38</v>
      </c>
      <c r="O287" s="89"/>
      <c r="P287" s="233">
        <f>O287*H287</f>
        <v>0</v>
      </c>
      <c r="Q287" s="233">
        <v>2.0000000000000002E-05</v>
      </c>
      <c r="R287" s="233">
        <f>Q287*H287</f>
        <v>0.040000000000000001</v>
      </c>
      <c r="S287" s="233">
        <v>0</v>
      </c>
      <c r="T287" s="234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235" t="s">
        <v>130</v>
      </c>
      <c r="AT287" s="235" t="s">
        <v>125</v>
      </c>
      <c r="AU287" s="235" t="s">
        <v>82</v>
      </c>
      <c r="AY287" s="15" t="s">
        <v>122</v>
      </c>
      <c r="BE287" s="236">
        <f>IF(N287="základní",J287,0)</f>
        <v>0</v>
      </c>
      <c r="BF287" s="236">
        <f>IF(N287="snížená",J287,0)</f>
        <v>0</v>
      </c>
      <c r="BG287" s="236">
        <f>IF(N287="zákl. přenesená",J287,0)</f>
        <v>0</v>
      </c>
      <c r="BH287" s="236">
        <f>IF(N287="sníž. přenesená",J287,0)</f>
        <v>0</v>
      </c>
      <c r="BI287" s="236">
        <f>IF(N287="nulová",J287,0)</f>
        <v>0</v>
      </c>
      <c r="BJ287" s="15" t="s">
        <v>80</v>
      </c>
      <c r="BK287" s="236">
        <f>ROUND(I287*H287,2)</f>
        <v>0</v>
      </c>
      <c r="BL287" s="15" t="s">
        <v>130</v>
      </c>
      <c r="BM287" s="235" t="s">
        <v>480</v>
      </c>
    </row>
    <row r="288" s="2" customFormat="1">
      <c r="A288" s="36"/>
      <c r="B288" s="37"/>
      <c r="C288" s="38"/>
      <c r="D288" s="237" t="s">
        <v>132</v>
      </c>
      <c r="E288" s="38"/>
      <c r="F288" s="238" t="s">
        <v>481</v>
      </c>
      <c r="G288" s="38"/>
      <c r="H288" s="38"/>
      <c r="I288" s="239"/>
      <c r="J288" s="38"/>
      <c r="K288" s="38"/>
      <c r="L288" s="42"/>
      <c r="M288" s="240"/>
      <c r="N288" s="241"/>
      <c r="O288" s="89"/>
      <c r="P288" s="89"/>
      <c r="Q288" s="89"/>
      <c r="R288" s="89"/>
      <c r="S288" s="89"/>
      <c r="T288" s="90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T288" s="15" t="s">
        <v>132</v>
      </c>
      <c r="AU288" s="15" t="s">
        <v>82</v>
      </c>
    </row>
    <row r="289" s="2" customFormat="1">
      <c r="A289" s="36"/>
      <c r="B289" s="37"/>
      <c r="C289" s="38"/>
      <c r="D289" s="237" t="s">
        <v>134</v>
      </c>
      <c r="E289" s="38"/>
      <c r="F289" s="242" t="s">
        <v>409</v>
      </c>
      <c r="G289" s="38"/>
      <c r="H289" s="38"/>
      <c r="I289" s="239"/>
      <c r="J289" s="38"/>
      <c r="K289" s="38"/>
      <c r="L289" s="42"/>
      <c r="M289" s="240"/>
      <c r="N289" s="241"/>
      <c r="O289" s="89"/>
      <c r="P289" s="89"/>
      <c r="Q289" s="89"/>
      <c r="R289" s="89"/>
      <c r="S289" s="89"/>
      <c r="T289" s="90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T289" s="15" t="s">
        <v>134</v>
      </c>
      <c r="AU289" s="15" t="s">
        <v>82</v>
      </c>
    </row>
    <row r="290" s="2" customFormat="1">
      <c r="A290" s="36"/>
      <c r="B290" s="37"/>
      <c r="C290" s="247" t="s">
        <v>482</v>
      </c>
      <c r="D290" s="247" t="s">
        <v>220</v>
      </c>
      <c r="E290" s="248" t="s">
        <v>483</v>
      </c>
      <c r="F290" s="249" t="s">
        <v>484</v>
      </c>
      <c r="G290" s="250" t="s">
        <v>247</v>
      </c>
      <c r="H290" s="251">
        <v>1000</v>
      </c>
      <c r="I290" s="252"/>
      <c r="J290" s="253">
        <f>ROUND(I290*H290,2)</f>
        <v>0</v>
      </c>
      <c r="K290" s="249" t="s">
        <v>210</v>
      </c>
      <c r="L290" s="254"/>
      <c r="M290" s="255" t="s">
        <v>1</v>
      </c>
      <c r="N290" s="256" t="s">
        <v>38</v>
      </c>
      <c r="O290" s="89"/>
      <c r="P290" s="233">
        <f>O290*H290</f>
        <v>0</v>
      </c>
      <c r="Q290" s="233">
        <v>0.00076999999999999996</v>
      </c>
      <c r="R290" s="233">
        <f>Q290*H290</f>
        <v>0.76999999999999991</v>
      </c>
      <c r="S290" s="233">
        <v>0</v>
      </c>
      <c r="T290" s="234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235" t="s">
        <v>168</v>
      </c>
      <c r="AT290" s="235" t="s">
        <v>220</v>
      </c>
      <c r="AU290" s="235" t="s">
        <v>82</v>
      </c>
      <c r="AY290" s="15" t="s">
        <v>122</v>
      </c>
      <c r="BE290" s="236">
        <f>IF(N290="základní",J290,0)</f>
        <v>0</v>
      </c>
      <c r="BF290" s="236">
        <f>IF(N290="snížená",J290,0)</f>
        <v>0</v>
      </c>
      <c r="BG290" s="236">
        <f>IF(N290="zákl. přenesená",J290,0)</f>
        <v>0</v>
      </c>
      <c r="BH290" s="236">
        <f>IF(N290="sníž. přenesená",J290,0)</f>
        <v>0</v>
      </c>
      <c r="BI290" s="236">
        <f>IF(N290="nulová",J290,0)</f>
        <v>0</v>
      </c>
      <c r="BJ290" s="15" t="s">
        <v>80</v>
      </c>
      <c r="BK290" s="236">
        <f>ROUND(I290*H290,2)</f>
        <v>0</v>
      </c>
      <c r="BL290" s="15" t="s">
        <v>130</v>
      </c>
      <c r="BM290" s="235" t="s">
        <v>485</v>
      </c>
    </row>
    <row r="291" s="2" customFormat="1">
      <c r="A291" s="36"/>
      <c r="B291" s="37"/>
      <c r="C291" s="38"/>
      <c r="D291" s="237" t="s">
        <v>132</v>
      </c>
      <c r="E291" s="38"/>
      <c r="F291" s="238" t="s">
        <v>484</v>
      </c>
      <c r="G291" s="38"/>
      <c r="H291" s="38"/>
      <c r="I291" s="239"/>
      <c r="J291" s="38"/>
      <c r="K291" s="38"/>
      <c r="L291" s="42"/>
      <c r="M291" s="240"/>
      <c r="N291" s="241"/>
      <c r="O291" s="89"/>
      <c r="P291" s="89"/>
      <c r="Q291" s="89"/>
      <c r="R291" s="89"/>
      <c r="S291" s="89"/>
      <c r="T291" s="90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T291" s="15" t="s">
        <v>132</v>
      </c>
      <c r="AU291" s="15" t="s">
        <v>82</v>
      </c>
    </row>
    <row r="292" s="13" customFormat="1">
      <c r="A292" s="13"/>
      <c r="B292" s="257"/>
      <c r="C292" s="258"/>
      <c r="D292" s="237" t="s">
        <v>414</v>
      </c>
      <c r="E292" s="258"/>
      <c r="F292" s="259" t="s">
        <v>472</v>
      </c>
      <c r="G292" s="258"/>
      <c r="H292" s="260">
        <v>1000</v>
      </c>
      <c r="I292" s="261"/>
      <c r="J292" s="258"/>
      <c r="K292" s="258"/>
      <c r="L292" s="262"/>
      <c r="M292" s="263"/>
      <c r="N292" s="264"/>
      <c r="O292" s="264"/>
      <c r="P292" s="264"/>
      <c r="Q292" s="264"/>
      <c r="R292" s="264"/>
      <c r="S292" s="264"/>
      <c r="T292" s="26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66" t="s">
        <v>414</v>
      </c>
      <c r="AU292" s="266" t="s">
        <v>82</v>
      </c>
      <c r="AV292" s="13" t="s">
        <v>82</v>
      </c>
      <c r="AW292" s="13" t="s">
        <v>4</v>
      </c>
      <c r="AX292" s="13" t="s">
        <v>80</v>
      </c>
      <c r="AY292" s="266" t="s">
        <v>122</v>
      </c>
    </row>
    <row r="293" s="2" customFormat="1">
      <c r="A293" s="36"/>
      <c r="B293" s="37"/>
      <c r="C293" s="247" t="s">
        <v>486</v>
      </c>
      <c r="D293" s="247" t="s">
        <v>220</v>
      </c>
      <c r="E293" s="248" t="s">
        <v>487</v>
      </c>
      <c r="F293" s="249" t="s">
        <v>488</v>
      </c>
      <c r="G293" s="250" t="s">
        <v>247</v>
      </c>
      <c r="H293" s="251">
        <v>1000</v>
      </c>
      <c r="I293" s="252"/>
      <c r="J293" s="253">
        <f>ROUND(I293*H293,2)</f>
        <v>0</v>
      </c>
      <c r="K293" s="249" t="s">
        <v>210</v>
      </c>
      <c r="L293" s="254"/>
      <c r="M293" s="255" t="s">
        <v>1</v>
      </c>
      <c r="N293" s="256" t="s">
        <v>38</v>
      </c>
      <c r="O293" s="89"/>
      <c r="P293" s="233">
        <f>O293*H293</f>
        <v>0</v>
      </c>
      <c r="Q293" s="233">
        <v>0.00059999999999999995</v>
      </c>
      <c r="R293" s="233">
        <f>Q293*H293</f>
        <v>0.59999999999999998</v>
      </c>
      <c r="S293" s="233">
        <v>0</v>
      </c>
      <c r="T293" s="234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235" t="s">
        <v>168</v>
      </c>
      <c r="AT293" s="235" t="s">
        <v>220</v>
      </c>
      <c r="AU293" s="235" t="s">
        <v>82</v>
      </c>
      <c r="AY293" s="15" t="s">
        <v>122</v>
      </c>
      <c r="BE293" s="236">
        <f>IF(N293="základní",J293,0)</f>
        <v>0</v>
      </c>
      <c r="BF293" s="236">
        <f>IF(N293="snížená",J293,0)</f>
        <v>0</v>
      </c>
      <c r="BG293" s="236">
        <f>IF(N293="zákl. přenesená",J293,0)</f>
        <v>0</v>
      </c>
      <c r="BH293" s="236">
        <f>IF(N293="sníž. přenesená",J293,0)</f>
        <v>0</v>
      </c>
      <c r="BI293" s="236">
        <f>IF(N293="nulová",J293,0)</f>
        <v>0</v>
      </c>
      <c r="BJ293" s="15" t="s">
        <v>80</v>
      </c>
      <c r="BK293" s="236">
        <f>ROUND(I293*H293,2)</f>
        <v>0</v>
      </c>
      <c r="BL293" s="15" t="s">
        <v>130</v>
      </c>
      <c r="BM293" s="235" t="s">
        <v>489</v>
      </c>
    </row>
    <row r="294" s="2" customFormat="1">
      <c r="A294" s="36"/>
      <c r="B294" s="37"/>
      <c r="C294" s="38"/>
      <c r="D294" s="237" t="s">
        <v>132</v>
      </c>
      <c r="E294" s="38"/>
      <c r="F294" s="238" t="s">
        <v>488</v>
      </c>
      <c r="G294" s="38"/>
      <c r="H294" s="38"/>
      <c r="I294" s="239"/>
      <c r="J294" s="38"/>
      <c r="K294" s="38"/>
      <c r="L294" s="42"/>
      <c r="M294" s="240"/>
      <c r="N294" s="241"/>
      <c r="O294" s="89"/>
      <c r="P294" s="89"/>
      <c r="Q294" s="89"/>
      <c r="R294" s="89"/>
      <c r="S294" s="89"/>
      <c r="T294" s="90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5" t="s">
        <v>132</v>
      </c>
      <c r="AU294" s="15" t="s">
        <v>82</v>
      </c>
    </row>
    <row r="295" s="13" customFormat="1">
      <c r="A295" s="13"/>
      <c r="B295" s="257"/>
      <c r="C295" s="258"/>
      <c r="D295" s="237" t="s">
        <v>414</v>
      </c>
      <c r="E295" s="258"/>
      <c r="F295" s="259" t="s">
        <v>472</v>
      </c>
      <c r="G295" s="258"/>
      <c r="H295" s="260">
        <v>1000</v>
      </c>
      <c r="I295" s="261"/>
      <c r="J295" s="258"/>
      <c r="K295" s="258"/>
      <c r="L295" s="262"/>
      <c r="M295" s="263"/>
      <c r="N295" s="264"/>
      <c r="O295" s="264"/>
      <c r="P295" s="264"/>
      <c r="Q295" s="264"/>
      <c r="R295" s="264"/>
      <c r="S295" s="264"/>
      <c r="T295" s="26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66" t="s">
        <v>414</v>
      </c>
      <c r="AU295" s="266" t="s">
        <v>82</v>
      </c>
      <c r="AV295" s="13" t="s">
        <v>82</v>
      </c>
      <c r="AW295" s="13" t="s">
        <v>4</v>
      </c>
      <c r="AX295" s="13" t="s">
        <v>80</v>
      </c>
      <c r="AY295" s="266" t="s">
        <v>122</v>
      </c>
    </row>
    <row r="296" s="2" customFormat="1" ht="33" customHeight="1">
      <c r="A296" s="36"/>
      <c r="B296" s="37"/>
      <c r="C296" s="224" t="s">
        <v>490</v>
      </c>
      <c r="D296" s="224" t="s">
        <v>125</v>
      </c>
      <c r="E296" s="225" t="s">
        <v>491</v>
      </c>
      <c r="F296" s="226" t="s">
        <v>492</v>
      </c>
      <c r="G296" s="227" t="s">
        <v>128</v>
      </c>
      <c r="H296" s="228">
        <v>20</v>
      </c>
      <c r="I296" s="229"/>
      <c r="J296" s="230">
        <f>ROUND(I296*H296,2)</f>
        <v>0</v>
      </c>
      <c r="K296" s="226" t="s">
        <v>210</v>
      </c>
      <c r="L296" s="42"/>
      <c r="M296" s="231" t="s">
        <v>1</v>
      </c>
      <c r="N296" s="232" t="s">
        <v>38</v>
      </c>
      <c r="O296" s="89"/>
      <c r="P296" s="233">
        <f>O296*H296</f>
        <v>0</v>
      </c>
      <c r="Q296" s="233">
        <v>0.02554</v>
      </c>
      <c r="R296" s="233">
        <f>Q296*H296</f>
        <v>0.51080000000000003</v>
      </c>
      <c r="S296" s="233">
        <v>0</v>
      </c>
      <c r="T296" s="234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235" t="s">
        <v>130</v>
      </c>
      <c r="AT296" s="235" t="s">
        <v>125</v>
      </c>
      <c r="AU296" s="235" t="s">
        <v>82</v>
      </c>
      <c r="AY296" s="15" t="s">
        <v>122</v>
      </c>
      <c r="BE296" s="236">
        <f>IF(N296="základní",J296,0)</f>
        <v>0</v>
      </c>
      <c r="BF296" s="236">
        <f>IF(N296="snížená",J296,0)</f>
        <v>0</v>
      </c>
      <c r="BG296" s="236">
        <f>IF(N296="zákl. přenesená",J296,0)</f>
        <v>0</v>
      </c>
      <c r="BH296" s="236">
        <f>IF(N296="sníž. přenesená",J296,0)</f>
        <v>0</v>
      </c>
      <c r="BI296" s="236">
        <f>IF(N296="nulová",J296,0)</f>
        <v>0</v>
      </c>
      <c r="BJ296" s="15" t="s">
        <v>80</v>
      </c>
      <c r="BK296" s="236">
        <f>ROUND(I296*H296,2)</f>
        <v>0</v>
      </c>
      <c r="BL296" s="15" t="s">
        <v>130</v>
      </c>
      <c r="BM296" s="235" t="s">
        <v>493</v>
      </c>
    </row>
    <row r="297" s="2" customFormat="1">
      <c r="A297" s="36"/>
      <c r="B297" s="37"/>
      <c r="C297" s="38"/>
      <c r="D297" s="237" t="s">
        <v>132</v>
      </c>
      <c r="E297" s="38"/>
      <c r="F297" s="238" t="s">
        <v>494</v>
      </c>
      <c r="G297" s="38"/>
      <c r="H297" s="38"/>
      <c r="I297" s="239"/>
      <c r="J297" s="38"/>
      <c r="K297" s="38"/>
      <c r="L297" s="42"/>
      <c r="M297" s="240"/>
      <c r="N297" s="241"/>
      <c r="O297" s="89"/>
      <c r="P297" s="89"/>
      <c r="Q297" s="89"/>
      <c r="R297" s="89"/>
      <c r="S297" s="89"/>
      <c r="T297" s="90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T297" s="15" t="s">
        <v>132</v>
      </c>
      <c r="AU297" s="15" t="s">
        <v>82</v>
      </c>
    </row>
    <row r="298" s="2" customFormat="1">
      <c r="A298" s="36"/>
      <c r="B298" s="37"/>
      <c r="C298" s="38"/>
      <c r="D298" s="237" t="s">
        <v>134</v>
      </c>
      <c r="E298" s="38"/>
      <c r="F298" s="242" t="s">
        <v>495</v>
      </c>
      <c r="G298" s="38"/>
      <c r="H298" s="38"/>
      <c r="I298" s="239"/>
      <c r="J298" s="38"/>
      <c r="K298" s="38"/>
      <c r="L298" s="42"/>
      <c r="M298" s="240"/>
      <c r="N298" s="241"/>
      <c r="O298" s="89"/>
      <c r="P298" s="89"/>
      <c r="Q298" s="89"/>
      <c r="R298" s="89"/>
      <c r="S298" s="89"/>
      <c r="T298" s="90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T298" s="15" t="s">
        <v>134</v>
      </c>
      <c r="AU298" s="15" t="s">
        <v>82</v>
      </c>
    </row>
    <row r="299" s="2" customFormat="1" ht="33" customHeight="1">
      <c r="A299" s="36"/>
      <c r="B299" s="37"/>
      <c r="C299" s="224" t="s">
        <v>496</v>
      </c>
      <c r="D299" s="224" t="s">
        <v>125</v>
      </c>
      <c r="E299" s="225" t="s">
        <v>497</v>
      </c>
      <c r="F299" s="226" t="s">
        <v>498</v>
      </c>
      <c r="G299" s="227" t="s">
        <v>128</v>
      </c>
      <c r="H299" s="228">
        <v>20</v>
      </c>
      <c r="I299" s="229"/>
      <c r="J299" s="230">
        <f>ROUND(I299*H299,2)</f>
        <v>0</v>
      </c>
      <c r="K299" s="226" t="s">
        <v>210</v>
      </c>
      <c r="L299" s="42"/>
      <c r="M299" s="231" t="s">
        <v>1</v>
      </c>
      <c r="N299" s="232" t="s">
        <v>38</v>
      </c>
      <c r="O299" s="89"/>
      <c r="P299" s="233">
        <f>O299*H299</f>
        <v>0</v>
      </c>
      <c r="Q299" s="233">
        <v>0.01427</v>
      </c>
      <c r="R299" s="233">
        <f>Q299*H299</f>
        <v>0.28539999999999999</v>
      </c>
      <c r="S299" s="233">
        <v>0</v>
      </c>
      <c r="T299" s="234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235" t="s">
        <v>80</v>
      </c>
      <c r="AT299" s="235" t="s">
        <v>125</v>
      </c>
      <c r="AU299" s="235" t="s">
        <v>82</v>
      </c>
      <c r="AY299" s="15" t="s">
        <v>122</v>
      </c>
      <c r="BE299" s="236">
        <f>IF(N299="základní",J299,0)</f>
        <v>0</v>
      </c>
      <c r="BF299" s="236">
        <f>IF(N299="snížená",J299,0)</f>
        <v>0</v>
      </c>
      <c r="BG299" s="236">
        <f>IF(N299="zákl. přenesená",J299,0)</f>
        <v>0</v>
      </c>
      <c r="BH299" s="236">
        <f>IF(N299="sníž. přenesená",J299,0)</f>
        <v>0</v>
      </c>
      <c r="BI299" s="236">
        <f>IF(N299="nulová",J299,0)</f>
        <v>0</v>
      </c>
      <c r="BJ299" s="15" t="s">
        <v>80</v>
      </c>
      <c r="BK299" s="236">
        <f>ROUND(I299*H299,2)</f>
        <v>0</v>
      </c>
      <c r="BL299" s="15" t="s">
        <v>80</v>
      </c>
      <c r="BM299" s="235" t="s">
        <v>499</v>
      </c>
    </row>
    <row r="300" s="2" customFormat="1">
      <c r="A300" s="36"/>
      <c r="B300" s="37"/>
      <c r="C300" s="38"/>
      <c r="D300" s="237" t="s">
        <v>132</v>
      </c>
      <c r="E300" s="38"/>
      <c r="F300" s="238" t="s">
        <v>500</v>
      </c>
      <c r="G300" s="38"/>
      <c r="H300" s="38"/>
      <c r="I300" s="239"/>
      <c r="J300" s="38"/>
      <c r="K300" s="38"/>
      <c r="L300" s="42"/>
      <c r="M300" s="240"/>
      <c r="N300" s="241"/>
      <c r="O300" s="89"/>
      <c r="P300" s="89"/>
      <c r="Q300" s="89"/>
      <c r="R300" s="89"/>
      <c r="S300" s="89"/>
      <c r="T300" s="90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T300" s="15" t="s">
        <v>132</v>
      </c>
      <c r="AU300" s="15" t="s">
        <v>82</v>
      </c>
    </row>
    <row r="301" s="2" customFormat="1">
      <c r="A301" s="36"/>
      <c r="B301" s="37"/>
      <c r="C301" s="38"/>
      <c r="D301" s="237" t="s">
        <v>134</v>
      </c>
      <c r="E301" s="38"/>
      <c r="F301" s="242" t="s">
        <v>495</v>
      </c>
      <c r="G301" s="38"/>
      <c r="H301" s="38"/>
      <c r="I301" s="239"/>
      <c r="J301" s="38"/>
      <c r="K301" s="38"/>
      <c r="L301" s="42"/>
      <c r="M301" s="240"/>
      <c r="N301" s="241"/>
      <c r="O301" s="89"/>
      <c r="P301" s="89"/>
      <c r="Q301" s="89"/>
      <c r="R301" s="89"/>
      <c r="S301" s="89"/>
      <c r="T301" s="90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T301" s="15" t="s">
        <v>134</v>
      </c>
      <c r="AU301" s="15" t="s">
        <v>82</v>
      </c>
    </row>
    <row r="302" s="2" customFormat="1" ht="33" customHeight="1">
      <c r="A302" s="36"/>
      <c r="B302" s="37"/>
      <c r="C302" s="224" t="s">
        <v>501</v>
      </c>
      <c r="D302" s="224" t="s">
        <v>125</v>
      </c>
      <c r="E302" s="225" t="s">
        <v>502</v>
      </c>
      <c r="F302" s="226" t="s">
        <v>503</v>
      </c>
      <c r="G302" s="227" t="s">
        <v>128</v>
      </c>
      <c r="H302" s="228">
        <v>20</v>
      </c>
      <c r="I302" s="229"/>
      <c r="J302" s="230">
        <f>ROUND(I302*H302,2)</f>
        <v>0</v>
      </c>
      <c r="K302" s="226" t="s">
        <v>210</v>
      </c>
      <c r="L302" s="42"/>
      <c r="M302" s="231" t="s">
        <v>1</v>
      </c>
      <c r="N302" s="232" t="s">
        <v>38</v>
      </c>
      <c r="O302" s="89"/>
      <c r="P302" s="233">
        <f>O302*H302</f>
        <v>0</v>
      </c>
      <c r="Q302" s="233">
        <v>0.019539999999999998</v>
      </c>
      <c r="R302" s="233">
        <f>Q302*H302</f>
        <v>0.39079999999999998</v>
      </c>
      <c r="S302" s="233">
        <v>0</v>
      </c>
      <c r="T302" s="234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235" t="s">
        <v>80</v>
      </c>
      <c r="AT302" s="235" t="s">
        <v>125</v>
      </c>
      <c r="AU302" s="235" t="s">
        <v>82</v>
      </c>
      <c r="AY302" s="15" t="s">
        <v>122</v>
      </c>
      <c r="BE302" s="236">
        <f>IF(N302="základní",J302,0)</f>
        <v>0</v>
      </c>
      <c r="BF302" s="236">
        <f>IF(N302="snížená",J302,0)</f>
        <v>0</v>
      </c>
      <c r="BG302" s="236">
        <f>IF(N302="zákl. přenesená",J302,0)</f>
        <v>0</v>
      </c>
      <c r="BH302" s="236">
        <f>IF(N302="sníž. přenesená",J302,0)</f>
        <v>0</v>
      </c>
      <c r="BI302" s="236">
        <f>IF(N302="nulová",J302,0)</f>
        <v>0</v>
      </c>
      <c r="BJ302" s="15" t="s">
        <v>80</v>
      </c>
      <c r="BK302" s="236">
        <f>ROUND(I302*H302,2)</f>
        <v>0</v>
      </c>
      <c r="BL302" s="15" t="s">
        <v>80</v>
      </c>
      <c r="BM302" s="235" t="s">
        <v>504</v>
      </c>
    </row>
    <row r="303" s="2" customFormat="1">
      <c r="A303" s="36"/>
      <c r="B303" s="37"/>
      <c r="C303" s="38"/>
      <c r="D303" s="237" t="s">
        <v>132</v>
      </c>
      <c r="E303" s="38"/>
      <c r="F303" s="238" t="s">
        <v>505</v>
      </c>
      <c r="G303" s="38"/>
      <c r="H303" s="38"/>
      <c r="I303" s="239"/>
      <c r="J303" s="38"/>
      <c r="K303" s="38"/>
      <c r="L303" s="42"/>
      <c r="M303" s="240"/>
      <c r="N303" s="241"/>
      <c r="O303" s="89"/>
      <c r="P303" s="89"/>
      <c r="Q303" s="89"/>
      <c r="R303" s="89"/>
      <c r="S303" s="89"/>
      <c r="T303" s="90"/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T303" s="15" t="s">
        <v>132</v>
      </c>
      <c r="AU303" s="15" t="s">
        <v>82</v>
      </c>
    </row>
    <row r="304" s="2" customFormat="1">
      <c r="A304" s="36"/>
      <c r="B304" s="37"/>
      <c r="C304" s="38"/>
      <c r="D304" s="237" t="s">
        <v>134</v>
      </c>
      <c r="E304" s="38"/>
      <c r="F304" s="242" t="s">
        <v>495</v>
      </c>
      <c r="G304" s="38"/>
      <c r="H304" s="38"/>
      <c r="I304" s="239"/>
      <c r="J304" s="38"/>
      <c r="K304" s="38"/>
      <c r="L304" s="42"/>
      <c r="M304" s="240"/>
      <c r="N304" s="241"/>
      <c r="O304" s="89"/>
      <c r="P304" s="89"/>
      <c r="Q304" s="89"/>
      <c r="R304" s="89"/>
      <c r="S304" s="89"/>
      <c r="T304" s="90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T304" s="15" t="s">
        <v>134</v>
      </c>
      <c r="AU304" s="15" t="s">
        <v>82</v>
      </c>
    </row>
    <row r="305" s="2" customFormat="1" ht="33" customHeight="1">
      <c r="A305" s="36"/>
      <c r="B305" s="37"/>
      <c r="C305" s="224" t="s">
        <v>506</v>
      </c>
      <c r="D305" s="224" t="s">
        <v>125</v>
      </c>
      <c r="E305" s="225" t="s">
        <v>507</v>
      </c>
      <c r="F305" s="226" t="s">
        <v>508</v>
      </c>
      <c r="G305" s="227" t="s">
        <v>128</v>
      </c>
      <c r="H305" s="228">
        <v>20</v>
      </c>
      <c r="I305" s="229"/>
      <c r="J305" s="230">
        <f>ROUND(I305*H305,2)</f>
        <v>0</v>
      </c>
      <c r="K305" s="226" t="s">
        <v>210</v>
      </c>
      <c r="L305" s="42"/>
      <c r="M305" s="231" t="s">
        <v>1</v>
      </c>
      <c r="N305" s="232" t="s">
        <v>38</v>
      </c>
      <c r="O305" s="89"/>
      <c r="P305" s="233">
        <f>O305*H305</f>
        <v>0</v>
      </c>
      <c r="Q305" s="233">
        <v>0.019269999999999999</v>
      </c>
      <c r="R305" s="233">
        <f>Q305*H305</f>
        <v>0.38539999999999996</v>
      </c>
      <c r="S305" s="233">
        <v>0</v>
      </c>
      <c r="T305" s="234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235" t="s">
        <v>80</v>
      </c>
      <c r="AT305" s="235" t="s">
        <v>125</v>
      </c>
      <c r="AU305" s="235" t="s">
        <v>82</v>
      </c>
      <c r="AY305" s="15" t="s">
        <v>122</v>
      </c>
      <c r="BE305" s="236">
        <f>IF(N305="základní",J305,0)</f>
        <v>0</v>
      </c>
      <c r="BF305" s="236">
        <f>IF(N305="snížená",J305,0)</f>
        <v>0</v>
      </c>
      <c r="BG305" s="236">
        <f>IF(N305="zákl. přenesená",J305,0)</f>
        <v>0</v>
      </c>
      <c r="BH305" s="236">
        <f>IF(N305="sníž. přenesená",J305,0)</f>
        <v>0</v>
      </c>
      <c r="BI305" s="236">
        <f>IF(N305="nulová",J305,0)</f>
        <v>0</v>
      </c>
      <c r="BJ305" s="15" t="s">
        <v>80</v>
      </c>
      <c r="BK305" s="236">
        <f>ROUND(I305*H305,2)</f>
        <v>0</v>
      </c>
      <c r="BL305" s="15" t="s">
        <v>80</v>
      </c>
      <c r="BM305" s="235" t="s">
        <v>509</v>
      </c>
    </row>
    <row r="306" s="2" customFormat="1">
      <c r="A306" s="36"/>
      <c r="B306" s="37"/>
      <c r="C306" s="38"/>
      <c r="D306" s="237" t="s">
        <v>132</v>
      </c>
      <c r="E306" s="38"/>
      <c r="F306" s="238" t="s">
        <v>510</v>
      </c>
      <c r="G306" s="38"/>
      <c r="H306" s="38"/>
      <c r="I306" s="239"/>
      <c r="J306" s="38"/>
      <c r="K306" s="38"/>
      <c r="L306" s="42"/>
      <c r="M306" s="240"/>
      <c r="N306" s="241"/>
      <c r="O306" s="89"/>
      <c r="P306" s="89"/>
      <c r="Q306" s="89"/>
      <c r="R306" s="89"/>
      <c r="S306" s="89"/>
      <c r="T306" s="90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T306" s="15" t="s">
        <v>132</v>
      </c>
      <c r="AU306" s="15" t="s">
        <v>82</v>
      </c>
    </row>
    <row r="307" s="2" customFormat="1">
      <c r="A307" s="36"/>
      <c r="B307" s="37"/>
      <c r="C307" s="38"/>
      <c r="D307" s="237" t="s">
        <v>134</v>
      </c>
      <c r="E307" s="38"/>
      <c r="F307" s="242" t="s">
        <v>495</v>
      </c>
      <c r="G307" s="38"/>
      <c r="H307" s="38"/>
      <c r="I307" s="239"/>
      <c r="J307" s="38"/>
      <c r="K307" s="38"/>
      <c r="L307" s="42"/>
      <c r="M307" s="240"/>
      <c r="N307" s="241"/>
      <c r="O307" s="89"/>
      <c r="P307" s="89"/>
      <c r="Q307" s="89"/>
      <c r="R307" s="89"/>
      <c r="S307" s="89"/>
      <c r="T307" s="90"/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T307" s="15" t="s">
        <v>134</v>
      </c>
      <c r="AU307" s="15" t="s">
        <v>82</v>
      </c>
    </row>
    <row r="308" s="2" customFormat="1" ht="33" customHeight="1">
      <c r="A308" s="36"/>
      <c r="B308" s="37"/>
      <c r="C308" s="224" t="s">
        <v>511</v>
      </c>
      <c r="D308" s="224" t="s">
        <v>125</v>
      </c>
      <c r="E308" s="225" t="s">
        <v>512</v>
      </c>
      <c r="F308" s="226" t="s">
        <v>513</v>
      </c>
      <c r="G308" s="227" t="s">
        <v>128</v>
      </c>
      <c r="H308" s="228">
        <v>100</v>
      </c>
      <c r="I308" s="229"/>
      <c r="J308" s="230">
        <f>ROUND(I308*H308,2)</f>
        <v>0</v>
      </c>
      <c r="K308" s="226" t="s">
        <v>210</v>
      </c>
      <c r="L308" s="42"/>
      <c r="M308" s="231" t="s">
        <v>1</v>
      </c>
      <c r="N308" s="232" t="s">
        <v>38</v>
      </c>
      <c r="O308" s="89"/>
      <c r="P308" s="233">
        <f>O308*H308</f>
        <v>0</v>
      </c>
      <c r="Q308" s="233">
        <v>0.15190000000000001</v>
      </c>
      <c r="R308" s="233">
        <f>Q308*H308</f>
        <v>15.190000000000001</v>
      </c>
      <c r="S308" s="233">
        <v>0</v>
      </c>
      <c r="T308" s="234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235" t="s">
        <v>130</v>
      </c>
      <c r="AT308" s="235" t="s">
        <v>125</v>
      </c>
      <c r="AU308" s="235" t="s">
        <v>82</v>
      </c>
      <c r="AY308" s="15" t="s">
        <v>122</v>
      </c>
      <c r="BE308" s="236">
        <f>IF(N308="základní",J308,0)</f>
        <v>0</v>
      </c>
      <c r="BF308" s="236">
        <f>IF(N308="snížená",J308,0)</f>
        <v>0</v>
      </c>
      <c r="BG308" s="236">
        <f>IF(N308="zákl. přenesená",J308,0)</f>
        <v>0</v>
      </c>
      <c r="BH308" s="236">
        <f>IF(N308="sníž. přenesená",J308,0)</f>
        <v>0</v>
      </c>
      <c r="BI308" s="236">
        <f>IF(N308="nulová",J308,0)</f>
        <v>0</v>
      </c>
      <c r="BJ308" s="15" t="s">
        <v>80</v>
      </c>
      <c r="BK308" s="236">
        <f>ROUND(I308*H308,2)</f>
        <v>0</v>
      </c>
      <c r="BL308" s="15" t="s">
        <v>130</v>
      </c>
      <c r="BM308" s="235" t="s">
        <v>514</v>
      </c>
    </row>
    <row r="309" s="2" customFormat="1">
      <c r="A309" s="36"/>
      <c r="B309" s="37"/>
      <c r="C309" s="38"/>
      <c r="D309" s="237" t="s">
        <v>132</v>
      </c>
      <c r="E309" s="38"/>
      <c r="F309" s="238" t="s">
        <v>515</v>
      </c>
      <c r="G309" s="38"/>
      <c r="H309" s="38"/>
      <c r="I309" s="239"/>
      <c r="J309" s="38"/>
      <c r="K309" s="38"/>
      <c r="L309" s="42"/>
      <c r="M309" s="240"/>
      <c r="N309" s="241"/>
      <c r="O309" s="89"/>
      <c r="P309" s="89"/>
      <c r="Q309" s="89"/>
      <c r="R309" s="89"/>
      <c r="S309" s="89"/>
      <c r="T309" s="90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T309" s="15" t="s">
        <v>132</v>
      </c>
      <c r="AU309" s="15" t="s">
        <v>82</v>
      </c>
    </row>
    <row r="310" s="2" customFormat="1">
      <c r="A310" s="36"/>
      <c r="B310" s="37"/>
      <c r="C310" s="38"/>
      <c r="D310" s="237" t="s">
        <v>134</v>
      </c>
      <c r="E310" s="38"/>
      <c r="F310" s="242" t="s">
        <v>495</v>
      </c>
      <c r="G310" s="38"/>
      <c r="H310" s="38"/>
      <c r="I310" s="239"/>
      <c r="J310" s="38"/>
      <c r="K310" s="38"/>
      <c r="L310" s="42"/>
      <c r="M310" s="240"/>
      <c r="N310" s="241"/>
      <c r="O310" s="89"/>
      <c r="P310" s="89"/>
      <c r="Q310" s="89"/>
      <c r="R310" s="89"/>
      <c r="S310" s="89"/>
      <c r="T310" s="90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T310" s="15" t="s">
        <v>134</v>
      </c>
      <c r="AU310" s="15" t="s">
        <v>82</v>
      </c>
    </row>
    <row r="311" s="2" customFormat="1">
      <c r="A311" s="36"/>
      <c r="B311" s="37"/>
      <c r="C311" s="224" t="s">
        <v>516</v>
      </c>
      <c r="D311" s="224" t="s">
        <v>125</v>
      </c>
      <c r="E311" s="225" t="s">
        <v>517</v>
      </c>
      <c r="F311" s="226" t="s">
        <v>518</v>
      </c>
      <c r="G311" s="227" t="s">
        <v>128</v>
      </c>
      <c r="H311" s="228">
        <v>20</v>
      </c>
      <c r="I311" s="229"/>
      <c r="J311" s="230">
        <f>ROUND(I311*H311,2)</f>
        <v>0</v>
      </c>
      <c r="K311" s="226" t="s">
        <v>210</v>
      </c>
      <c r="L311" s="42"/>
      <c r="M311" s="231" t="s">
        <v>1</v>
      </c>
      <c r="N311" s="232" t="s">
        <v>38</v>
      </c>
      <c r="O311" s="89"/>
      <c r="P311" s="233">
        <f>O311*H311</f>
        <v>0</v>
      </c>
      <c r="Q311" s="233">
        <v>0.1371</v>
      </c>
      <c r="R311" s="233">
        <f>Q311*H311</f>
        <v>2.742</v>
      </c>
      <c r="S311" s="233">
        <v>0</v>
      </c>
      <c r="T311" s="234">
        <f>S311*H311</f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235" t="s">
        <v>80</v>
      </c>
      <c r="AT311" s="235" t="s">
        <v>125</v>
      </c>
      <c r="AU311" s="235" t="s">
        <v>82</v>
      </c>
      <c r="AY311" s="15" t="s">
        <v>122</v>
      </c>
      <c r="BE311" s="236">
        <f>IF(N311="základní",J311,0)</f>
        <v>0</v>
      </c>
      <c r="BF311" s="236">
        <f>IF(N311="snížená",J311,0)</f>
        <v>0</v>
      </c>
      <c r="BG311" s="236">
        <f>IF(N311="zákl. přenesená",J311,0)</f>
        <v>0</v>
      </c>
      <c r="BH311" s="236">
        <f>IF(N311="sníž. přenesená",J311,0)</f>
        <v>0</v>
      </c>
      <c r="BI311" s="236">
        <f>IF(N311="nulová",J311,0)</f>
        <v>0</v>
      </c>
      <c r="BJ311" s="15" t="s">
        <v>80</v>
      </c>
      <c r="BK311" s="236">
        <f>ROUND(I311*H311,2)</f>
        <v>0</v>
      </c>
      <c r="BL311" s="15" t="s">
        <v>80</v>
      </c>
      <c r="BM311" s="235" t="s">
        <v>519</v>
      </c>
    </row>
    <row r="312" s="2" customFormat="1">
      <c r="A312" s="36"/>
      <c r="B312" s="37"/>
      <c r="C312" s="38"/>
      <c r="D312" s="237" t="s">
        <v>132</v>
      </c>
      <c r="E312" s="38"/>
      <c r="F312" s="238" t="s">
        <v>520</v>
      </c>
      <c r="G312" s="38"/>
      <c r="H312" s="38"/>
      <c r="I312" s="239"/>
      <c r="J312" s="38"/>
      <c r="K312" s="38"/>
      <c r="L312" s="42"/>
      <c r="M312" s="240"/>
      <c r="N312" s="241"/>
      <c r="O312" s="89"/>
      <c r="P312" s="89"/>
      <c r="Q312" s="89"/>
      <c r="R312" s="89"/>
      <c r="S312" s="89"/>
      <c r="T312" s="90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T312" s="15" t="s">
        <v>132</v>
      </c>
      <c r="AU312" s="15" t="s">
        <v>82</v>
      </c>
    </row>
    <row r="313" s="2" customFormat="1">
      <c r="A313" s="36"/>
      <c r="B313" s="37"/>
      <c r="C313" s="38"/>
      <c r="D313" s="237" t="s">
        <v>134</v>
      </c>
      <c r="E313" s="38"/>
      <c r="F313" s="242" t="s">
        <v>495</v>
      </c>
      <c r="G313" s="38"/>
      <c r="H313" s="38"/>
      <c r="I313" s="239"/>
      <c r="J313" s="38"/>
      <c r="K313" s="38"/>
      <c r="L313" s="42"/>
      <c r="M313" s="240"/>
      <c r="N313" s="241"/>
      <c r="O313" s="89"/>
      <c r="P313" s="89"/>
      <c r="Q313" s="89"/>
      <c r="R313" s="89"/>
      <c r="S313" s="89"/>
      <c r="T313" s="90"/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T313" s="15" t="s">
        <v>134</v>
      </c>
      <c r="AU313" s="15" t="s">
        <v>82</v>
      </c>
    </row>
    <row r="314" s="2" customFormat="1" ht="33" customHeight="1">
      <c r="A314" s="36"/>
      <c r="B314" s="37"/>
      <c r="C314" s="224" t="s">
        <v>521</v>
      </c>
      <c r="D314" s="224" t="s">
        <v>125</v>
      </c>
      <c r="E314" s="225" t="s">
        <v>522</v>
      </c>
      <c r="F314" s="226" t="s">
        <v>523</v>
      </c>
      <c r="G314" s="227" t="s">
        <v>128</v>
      </c>
      <c r="H314" s="228">
        <v>20</v>
      </c>
      <c r="I314" s="229"/>
      <c r="J314" s="230">
        <f>ROUND(I314*H314,2)</f>
        <v>0</v>
      </c>
      <c r="K314" s="226" t="s">
        <v>210</v>
      </c>
      <c r="L314" s="42"/>
      <c r="M314" s="231" t="s">
        <v>1</v>
      </c>
      <c r="N314" s="232" t="s">
        <v>38</v>
      </c>
      <c r="O314" s="89"/>
      <c r="P314" s="233">
        <f>O314*H314</f>
        <v>0</v>
      </c>
      <c r="Q314" s="233">
        <v>0.18887000000000001</v>
      </c>
      <c r="R314" s="233">
        <f>Q314*H314</f>
        <v>3.7774000000000001</v>
      </c>
      <c r="S314" s="233">
        <v>0</v>
      </c>
      <c r="T314" s="234">
        <f>S314*H314</f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235" t="s">
        <v>80</v>
      </c>
      <c r="AT314" s="235" t="s">
        <v>125</v>
      </c>
      <c r="AU314" s="235" t="s">
        <v>82</v>
      </c>
      <c r="AY314" s="15" t="s">
        <v>122</v>
      </c>
      <c r="BE314" s="236">
        <f>IF(N314="základní",J314,0)</f>
        <v>0</v>
      </c>
      <c r="BF314" s="236">
        <f>IF(N314="snížená",J314,0)</f>
        <v>0</v>
      </c>
      <c r="BG314" s="236">
        <f>IF(N314="zákl. přenesená",J314,0)</f>
        <v>0</v>
      </c>
      <c r="BH314" s="236">
        <f>IF(N314="sníž. přenesená",J314,0)</f>
        <v>0</v>
      </c>
      <c r="BI314" s="236">
        <f>IF(N314="nulová",J314,0)</f>
        <v>0</v>
      </c>
      <c r="BJ314" s="15" t="s">
        <v>80</v>
      </c>
      <c r="BK314" s="236">
        <f>ROUND(I314*H314,2)</f>
        <v>0</v>
      </c>
      <c r="BL314" s="15" t="s">
        <v>80</v>
      </c>
      <c r="BM314" s="235" t="s">
        <v>524</v>
      </c>
    </row>
    <row r="315" s="2" customFormat="1">
      <c r="A315" s="36"/>
      <c r="B315" s="37"/>
      <c r="C315" s="38"/>
      <c r="D315" s="237" t="s">
        <v>132</v>
      </c>
      <c r="E315" s="38"/>
      <c r="F315" s="238" t="s">
        <v>525</v>
      </c>
      <c r="G315" s="38"/>
      <c r="H315" s="38"/>
      <c r="I315" s="239"/>
      <c r="J315" s="38"/>
      <c r="K315" s="38"/>
      <c r="L315" s="42"/>
      <c r="M315" s="240"/>
      <c r="N315" s="241"/>
      <c r="O315" s="89"/>
      <c r="P315" s="89"/>
      <c r="Q315" s="89"/>
      <c r="R315" s="89"/>
      <c r="S315" s="89"/>
      <c r="T315" s="90"/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T315" s="15" t="s">
        <v>132</v>
      </c>
      <c r="AU315" s="15" t="s">
        <v>82</v>
      </c>
    </row>
    <row r="316" s="2" customFormat="1">
      <c r="A316" s="36"/>
      <c r="B316" s="37"/>
      <c r="C316" s="38"/>
      <c r="D316" s="237" t="s">
        <v>134</v>
      </c>
      <c r="E316" s="38"/>
      <c r="F316" s="242" t="s">
        <v>495</v>
      </c>
      <c r="G316" s="38"/>
      <c r="H316" s="38"/>
      <c r="I316" s="239"/>
      <c r="J316" s="38"/>
      <c r="K316" s="38"/>
      <c r="L316" s="42"/>
      <c r="M316" s="240"/>
      <c r="N316" s="241"/>
      <c r="O316" s="89"/>
      <c r="P316" s="89"/>
      <c r="Q316" s="89"/>
      <c r="R316" s="89"/>
      <c r="S316" s="89"/>
      <c r="T316" s="90"/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T316" s="15" t="s">
        <v>134</v>
      </c>
      <c r="AU316" s="15" t="s">
        <v>82</v>
      </c>
    </row>
    <row r="317" s="2" customFormat="1" ht="33" customHeight="1">
      <c r="A317" s="36"/>
      <c r="B317" s="37"/>
      <c r="C317" s="224" t="s">
        <v>526</v>
      </c>
      <c r="D317" s="224" t="s">
        <v>125</v>
      </c>
      <c r="E317" s="225" t="s">
        <v>527</v>
      </c>
      <c r="F317" s="226" t="s">
        <v>528</v>
      </c>
      <c r="G317" s="227" t="s">
        <v>128</v>
      </c>
      <c r="H317" s="228">
        <v>20</v>
      </c>
      <c r="I317" s="229"/>
      <c r="J317" s="230">
        <f>ROUND(I317*H317,2)</f>
        <v>0</v>
      </c>
      <c r="K317" s="226" t="s">
        <v>210</v>
      </c>
      <c r="L317" s="42"/>
      <c r="M317" s="231" t="s">
        <v>1</v>
      </c>
      <c r="N317" s="232" t="s">
        <v>38</v>
      </c>
      <c r="O317" s="89"/>
      <c r="P317" s="233">
        <f>O317*H317</f>
        <v>0</v>
      </c>
      <c r="Q317" s="233">
        <v>0.21637000000000001</v>
      </c>
      <c r="R317" s="233">
        <f>Q317*H317</f>
        <v>4.3273999999999999</v>
      </c>
      <c r="S317" s="233">
        <v>0</v>
      </c>
      <c r="T317" s="234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235" t="s">
        <v>80</v>
      </c>
      <c r="AT317" s="235" t="s">
        <v>125</v>
      </c>
      <c r="AU317" s="235" t="s">
        <v>82</v>
      </c>
      <c r="AY317" s="15" t="s">
        <v>122</v>
      </c>
      <c r="BE317" s="236">
        <f>IF(N317="základní",J317,0)</f>
        <v>0</v>
      </c>
      <c r="BF317" s="236">
        <f>IF(N317="snížená",J317,0)</f>
        <v>0</v>
      </c>
      <c r="BG317" s="236">
        <f>IF(N317="zákl. přenesená",J317,0)</f>
        <v>0</v>
      </c>
      <c r="BH317" s="236">
        <f>IF(N317="sníž. přenesená",J317,0)</f>
        <v>0</v>
      </c>
      <c r="BI317" s="236">
        <f>IF(N317="nulová",J317,0)</f>
        <v>0</v>
      </c>
      <c r="BJ317" s="15" t="s">
        <v>80</v>
      </c>
      <c r="BK317" s="236">
        <f>ROUND(I317*H317,2)</f>
        <v>0</v>
      </c>
      <c r="BL317" s="15" t="s">
        <v>80</v>
      </c>
      <c r="BM317" s="235" t="s">
        <v>529</v>
      </c>
    </row>
    <row r="318" s="2" customFormat="1">
      <c r="A318" s="36"/>
      <c r="B318" s="37"/>
      <c r="C318" s="38"/>
      <c r="D318" s="237" t="s">
        <v>132</v>
      </c>
      <c r="E318" s="38"/>
      <c r="F318" s="238" t="s">
        <v>530</v>
      </c>
      <c r="G318" s="38"/>
      <c r="H318" s="38"/>
      <c r="I318" s="239"/>
      <c r="J318" s="38"/>
      <c r="K318" s="38"/>
      <c r="L318" s="42"/>
      <c r="M318" s="240"/>
      <c r="N318" s="241"/>
      <c r="O318" s="89"/>
      <c r="P318" s="89"/>
      <c r="Q318" s="89"/>
      <c r="R318" s="89"/>
      <c r="S318" s="89"/>
      <c r="T318" s="90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T318" s="15" t="s">
        <v>132</v>
      </c>
      <c r="AU318" s="15" t="s">
        <v>82</v>
      </c>
    </row>
    <row r="319" s="2" customFormat="1">
      <c r="A319" s="36"/>
      <c r="B319" s="37"/>
      <c r="C319" s="38"/>
      <c r="D319" s="237" t="s">
        <v>134</v>
      </c>
      <c r="E319" s="38"/>
      <c r="F319" s="242" t="s">
        <v>495</v>
      </c>
      <c r="G319" s="38"/>
      <c r="H319" s="38"/>
      <c r="I319" s="239"/>
      <c r="J319" s="38"/>
      <c r="K319" s="38"/>
      <c r="L319" s="42"/>
      <c r="M319" s="240"/>
      <c r="N319" s="241"/>
      <c r="O319" s="89"/>
      <c r="P319" s="89"/>
      <c r="Q319" s="89"/>
      <c r="R319" s="89"/>
      <c r="S319" s="89"/>
      <c r="T319" s="90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T319" s="15" t="s">
        <v>134</v>
      </c>
      <c r="AU319" s="15" t="s">
        <v>82</v>
      </c>
    </row>
    <row r="320" s="2" customFormat="1">
      <c r="A320" s="36"/>
      <c r="B320" s="37"/>
      <c r="C320" s="224" t="s">
        <v>531</v>
      </c>
      <c r="D320" s="224" t="s">
        <v>125</v>
      </c>
      <c r="E320" s="225" t="s">
        <v>532</v>
      </c>
      <c r="F320" s="226" t="s">
        <v>533</v>
      </c>
      <c r="G320" s="227" t="s">
        <v>128</v>
      </c>
      <c r="H320" s="228">
        <v>240</v>
      </c>
      <c r="I320" s="229"/>
      <c r="J320" s="230">
        <f>ROUND(I320*H320,2)</f>
        <v>0</v>
      </c>
      <c r="K320" s="226" t="s">
        <v>210</v>
      </c>
      <c r="L320" s="42"/>
      <c r="M320" s="231" t="s">
        <v>1</v>
      </c>
      <c r="N320" s="232" t="s">
        <v>38</v>
      </c>
      <c r="O320" s="89"/>
      <c r="P320" s="233">
        <f>O320*H320</f>
        <v>0</v>
      </c>
      <c r="Q320" s="233">
        <v>0.0014400000000000001</v>
      </c>
      <c r="R320" s="233">
        <f>Q320*H320</f>
        <v>0.34560000000000002</v>
      </c>
      <c r="S320" s="233">
        <v>0</v>
      </c>
      <c r="T320" s="234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235" t="s">
        <v>130</v>
      </c>
      <c r="AT320" s="235" t="s">
        <v>125</v>
      </c>
      <c r="AU320" s="235" t="s">
        <v>82</v>
      </c>
      <c r="AY320" s="15" t="s">
        <v>122</v>
      </c>
      <c r="BE320" s="236">
        <f>IF(N320="základní",J320,0)</f>
        <v>0</v>
      </c>
      <c r="BF320" s="236">
        <f>IF(N320="snížená",J320,0)</f>
        <v>0</v>
      </c>
      <c r="BG320" s="236">
        <f>IF(N320="zákl. přenesená",J320,0)</f>
        <v>0</v>
      </c>
      <c r="BH320" s="236">
        <f>IF(N320="sníž. přenesená",J320,0)</f>
        <v>0</v>
      </c>
      <c r="BI320" s="236">
        <f>IF(N320="nulová",J320,0)</f>
        <v>0</v>
      </c>
      <c r="BJ320" s="15" t="s">
        <v>80</v>
      </c>
      <c r="BK320" s="236">
        <f>ROUND(I320*H320,2)</f>
        <v>0</v>
      </c>
      <c r="BL320" s="15" t="s">
        <v>130</v>
      </c>
      <c r="BM320" s="235" t="s">
        <v>534</v>
      </c>
    </row>
    <row r="321" s="2" customFormat="1">
      <c r="A321" s="36"/>
      <c r="B321" s="37"/>
      <c r="C321" s="38"/>
      <c r="D321" s="237" t="s">
        <v>132</v>
      </c>
      <c r="E321" s="38"/>
      <c r="F321" s="238" t="s">
        <v>535</v>
      </c>
      <c r="G321" s="38"/>
      <c r="H321" s="38"/>
      <c r="I321" s="239"/>
      <c r="J321" s="38"/>
      <c r="K321" s="38"/>
      <c r="L321" s="42"/>
      <c r="M321" s="240"/>
      <c r="N321" s="241"/>
      <c r="O321" s="89"/>
      <c r="P321" s="89"/>
      <c r="Q321" s="89"/>
      <c r="R321" s="89"/>
      <c r="S321" s="89"/>
      <c r="T321" s="90"/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T321" s="15" t="s">
        <v>132</v>
      </c>
      <c r="AU321" s="15" t="s">
        <v>82</v>
      </c>
    </row>
    <row r="322" s="2" customFormat="1">
      <c r="A322" s="36"/>
      <c r="B322" s="37"/>
      <c r="C322" s="38"/>
      <c r="D322" s="237" t="s">
        <v>134</v>
      </c>
      <c r="E322" s="38"/>
      <c r="F322" s="242" t="s">
        <v>495</v>
      </c>
      <c r="G322" s="38"/>
      <c r="H322" s="38"/>
      <c r="I322" s="239"/>
      <c r="J322" s="38"/>
      <c r="K322" s="38"/>
      <c r="L322" s="42"/>
      <c r="M322" s="240"/>
      <c r="N322" s="241"/>
      <c r="O322" s="89"/>
      <c r="P322" s="89"/>
      <c r="Q322" s="89"/>
      <c r="R322" s="89"/>
      <c r="S322" s="89"/>
      <c r="T322" s="90"/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T322" s="15" t="s">
        <v>134</v>
      </c>
      <c r="AU322" s="15" t="s">
        <v>82</v>
      </c>
    </row>
    <row r="323" s="2" customFormat="1">
      <c r="A323" s="36"/>
      <c r="B323" s="37"/>
      <c r="C323" s="224" t="s">
        <v>536</v>
      </c>
      <c r="D323" s="224" t="s">
        <v>125</v>
      </c>
      <c r="E323" s="225" t="s">
        <v>537</v>
      </c>
      <c r="F323" s="226" t="s">
        <v>538</v>
      </c>
      <c r="G323" s="227" t="s">
        <v>216</v>
      </c>
      <c r="H323" s="228">
        <v>1200</v>
      </c>
      <c r="I323" s="229"/>
      <c r="J323" s="230">
        <f>ROUND(I323*H323,2)</f>
        <v>0</v>
      </c>
      <c r="K323" s="226" t="s">
        <v>210</v>
      </c>
      <c r="L323" s="42"/>
      <c r="M323" s="231" t="s">
        <v>1</v>
      </c>
      <c r="N323" s="232" t="s">
        <v>38</v>
      </c>
      <c r="O323" s="89"/>
      <c r="P323" s="233">
        <f>O323*H323</f>
        <v>0</v>
      </c>
      <c r="Q323" s="233">
        <v>0</v>
      </c>
      <c r="R323" s="233">
        <f>Q323*H323</f>
        <v>0</v>
      </c>
      <c r="S323" s="233">
        <v>0</v>
      </c>
      <c r="T323" s="234">
        <f>S323*H323</f>
        <v>0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235" t="s">
        <v>130</v>
      </c>
      <c r="AT323" s="235" t="s">
        <v>125</v>
      </c>
      <c r="AU323" s="235" t="s">
        <v>82</v>
      </c>
      <c r="AY323" s="15" t="s">
        <v>122</v>
      </c>
      <c r="BE323" s="236">
        <f>IF(N323="základní",J323,0)</f>
        <v>0</v>
      </c>
      <c r="BF323" s="236">
        <f>IF(N323="snížená",J323,0)</f>
        <v>0</v>
      </c>
      <c r="BG323" s="236">
        <f>IF(N323="zákl. přenesená",J323,0)</f>
        <v>0</v>
      </c>
      <c r="BH323" s="236">
        <f>IF(N323="sníž. přenesená",J323,0)</f>
        <v>0</v>
      </c>
      <c r="BI323" s="236">
        <f>IF(N323="nulová",J323,0)</f>
        <v>0</v>
      </c>
      <c r="BJ323" s="15" t="s">
        <v>80</v>
      </c>
      <c r="BK323" s="236">
        <f>ROUND(I323*H323,2)</f>
        <v>0</v>
      </c>
      <c r="BL323" s="15" t="s">
        <v>130</v>
      </c>
      <c r="BM323" s="235" t="s">
        <v>539</v>
      </c>
    </row>
    <row r="324" s="2" customFormat="1">
      <c r="A324" s="36"/>
      <c r="B324" s="37"/>
      <c r="C324" s="38"/>
      <c r="D324" s="237" t="s">
        <v>132</v>
      </c>
      <c r="E324" s="38"/>
      <c r="F324" s="238" t="s">
        <v>540</v>
      </c>
      <c r="G324" s="38"/>
      <c r="H324" s="38"/>
      <c r="I324" s="239"/>
      <c r="J324" s="38"/>
      <c r="K324" s="38"/>
      <c r="L324" s="42"/>
      <c r="M324" s="240"/>
      <c r="N324" s="241"/>
      <c r="O324" s="89"/>
      <c r="P324" s="89"/>
      <c r="Q324" s="89"/>
      <c r="R324" s="89"/>
      <c r="S324" s="89"/>
      <c r="T324" s="90"/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T324" s="15" t="s">
        <v>132</v>
      </c>
      <c r="AU324" s="15" t="s">
        <v>82</v>
      </c>
    </row>
    <row r="325" s="2" customFormat="1">
      <c r="A325" s="36"/>
      <c r="B325" s="37"/>
      <c r="C325" s="38"/>
      <c r="D325" s="237" t="s">
        <v>134</v>
      </c>
      <c r="E325" s="38"/>
      <c r="F325" s="242" t="s">
        <v>495</v>
      </c>
      <c r="G325" s="38"/>
      <c r="H325" s="38"/>
      <c r="I325" s="239"/>
      <c r="J325" s="38"/>
      <c r="K325" s="38"/>
      <c r="L325" s="42"/>
      <c r="M325" s="240"/>
      <c r="N325" s="241"/>
      <c r="O325" s="89"/>
      <c r="P325" s="89"/>
      <c r="Q325" s="89"/>
      <c r="R325" s="89"/>
      <c r="S325" s="89"/>
      <c r="T325" s="90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T325" s="15" t="s">
        <v>134</v>
      </c>
      <c r="AU325" s="15" t="s">
        <v>82</v>
      </c>
    </row>
    <row r="326" s="2" customFormat="1">
      <c r="A326" s="36"/>
      <c r="B326" s="37"/>
      <c r="C326" s="247" t="s">
        <v>541</v>
      </c>
      <c r="D326" s="247" t="s">
        <v>220</v>
      </c>
      <c r="E326" s="248" t="s">
        <v>542</v>
      </c>
      <c r="F326" s="249" t="s">
        <v>543</v>
      </c>
      <c r="G326" s="250" t="s">
        <v>216</v>
      </c>
      <c r="H326" s="251">
        <v>1200</v>
      </c>
      <c r="I326" s="252"/>
      <c r="J326" s="253">
        <f>ROUND(I326*H326,2)</f>
        <v>0</v>
      </c>
      <c r="K326" s="249" t="s">
        <v>210</v>
      </c>
      <c r="L326" s="254"/>
      <c r="M326" s="255" t="s">
        <v>1</v>
      </c>
      <c r="N326" s="256" t="s">
        <v>38</v>
      </c>
      <c r="O326" s="89"/>
      <c r="P326" s="233">
        <f>O326*H326</f>
        <v>0</v>
      </c>
      <c r="Q326" s="233">
        <v>0.00165</v>
      </c>
      <c r="R326" s="233">
        <f>Q326*H326</f>
        <v>1.98</v>
      </c>
      <c r="S326" s="233">
        <v>0</v>
      </c>
      <c r="T326" s="234">
        <f>S326*H326</f>
        <v>0</v>
      </c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R326" s="235" t="s">
        <v>168</v>
      </c>
      <c r="AT326" s="235" t="s">
        <v>220</v>
      </c>
      <c r="AU326" s="235" t="s">
        <v>82</v>
      </c>
      <c r="AY326" s="15" t="s">
        <v>122</v>
      </c>
      <c r="BE326" s="236">
        <f>IF(N326="základní",J326,0)</f>
        <v>0</v>
      </c>
      <c r="BF326" s="236">
        <f>IF(N326="snížená",J326,0)</f>
        <v>0</v>
      </c>
      <c r="BG326" s="236">
        <f>IF(N326="zákl. přenesená",J326,0)</f>
        <v>0</v>
      </c>
      <c r="BH326" s="236">
        <f>IF(N326="sníž. přenesená",J326,0)</f>
        <v>0</v>
      </c>
      <c r="BI326" s="236">
        <f>IF(N326="nulová",J326,0)</f>
        <v>0</v>
      </c>
      <c r="BJ326" s="15" t="s">
        <v>80</v>
      </c>
      <c r="BK326" s="236">
        <f>ROUND(I326*H326,2)</f>
        <v>0</v>
      </c>
      <c r="BL326" s="15" t="s">
        <v>130</v>
      </c>
      <c r="BM326" s="235" t="s">
        <v>544</v>
      </c>
    </row>
    <row r="327" s="2" customFormat="1">
      <c r="A327" s="36"/>
      <c r="B327" s="37"/>
      <c r="C327" s="38"/>
      <c r="D327" s="237" t="s">
        <v>132</v>
      </c>
      <c r="E327" s="38"/>
      <c r="F327" s="238" t="s">
        <v>543</v>
      </c>
      <c r="G327" s="38"/>
      <c r="H327" s="38"/>
      <c r="I327" s="239"/>
      <c r="J327" s="38"/>
      <c r="K327" s="38"/>
      <c r="L327" s="42"/>
      <c r="M327" s="240"/>
      <c r="N327" s="241"/>
      <c r="O327" s="89"/>
      <c r="P327" s="89"/>
      <c r="Q327" s="89"/>
      <c r="R327" s="89"/>
      <c r="S327" s="89"/>
      <c r="T327" s="90"/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T327" s="15" t="s">
        <v>132</v>
      </c>
      <c r="AU327" s="15" t="s">
        <v>82</v>
      </c>
    </row>
    <row r="328" s="13" customFormat="1">
      <c r="A328" s="13"/>
      <c r="B328" s="257"/>
      <c r="C328" s="258"/>
      <c r="D328" s="237" t="s">
        <v>414</v>
      </c>
      <c r="E328" s="258"/>
      <c r="F328" s="259" t="s">
        <v>545</v>
      </c>
      <c r="G328" s="258"/>
      <c r="H328" s="260">
        <v>1200</v>
      </c>
      <c r="I328" s="261"/>
      <c r="J328" s="258"/>
      <c r="K328" s="258"/>
      <c r="L328" s="262"/>
      <c r="M328" s="263"/>
      <c r="N328" s="264"/>
      <c r="O328" s="264"/>
      <c r="P328" s="264"/>
      <c r="Q328" s="264"/>
      <c r="R328" s="264"/>
      <c r="S328" s="264"/>
      <c r="T328" s="26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66" t="s">
        <v>414</v>
      </c>
      <c r="AU328" s="266" t="s">
        <v>82</v>
      </c>
      <c r="AV328" s="13" t="s">
        <v>82</v>
      </c>
      <c r="AW328" s="13" t="s">
        <v>4</v>
      </c>
      <c r="AX328" s="13" t="s">
        <v>80</v>
      </c>
      <c r="AY328" s="266" t="s">
        <v>122</v>
      </c>
    </row>
    <row r="329" s="2" customFormat="1">
      <c r="A329" s="36"/>
      <c r="B329" s="37"/>
      <c r="C329" s="224" t="s">
        <v>546</v>
      </c>
      <c r="D329" s="224" t="s">
        <v>125</v>
      </c>
      <c r="E329" s="225" t="s">
        <v>547</v>
      </c>
      <c r="F329" s="226" t="s">
        <v>548</v>
      </c>
      <c r="G329" s="227" t="s">
        <v>216</v>
      </c>
      <c r="H329" s="228">
        <v>500</v>
      </c>
      <c r="I329" s="229"/>
      <c r="J329" s="230">
        <f>ROUND(I329*H329,2)</f>
        <v>0</v>
      </c>
      <c r="K329" s="226" t="s">
        <v>210</v>
      </c>
      <c r="L329" s="42"/>
      <c r="M329" s="231" t="s">
        <v>1</v>
      </c>
      <c r="N329" s="232" t="s">
        <v>38</v>
      </c>
      <c r="O329" s="89"/>
      <c r="P329" s="233">
        <f>O329*H329</f>
        <v>0</v>
      </c>
      <c r="Q329" s="233">
        <v>0.02503</v>
      </c>
      <c r="R329" s="233">
        <f>Q329*H329</f>
        <v>12.515000000000001</v>
      </c>
      <c r="S329" s="233">
        <v>0</v>
      </c>
      <c r="T329" s="234">
        <f>S329*H329</f>
        <v>0</v>
      </c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R329" s="235" t="s">
        <v>130</v>
      </c>
      <c r="AT329" s="235" t="s">
        <v>125</v>
      </c>
      <c r="AU329" s="235" t="s">
        <v>82</v>
      </c>
      <c r="AY329" s="15" t="s">
        <v>122</v>
      </c>
      <c r="BE329" s="236">
        <f>IF(N329="základní",J329,0)</f>
        <v>0</v>
      </c>
      <c r="BF329" s="236">
        <f>IF(N329="snížená",J329,0)</f>
        <v>0</v>
      </c>
      <c r="BG329" s="236">
        <f>IF(N329="zákl. přenesená",J329,0)</f>
        <v>0</v>
      </c>
      <c r="BH329" s="236">
        <f>IF(N329="sníž. přenesená",J329,0)</f>
        <v>0</v>
      </c>
      <c r="BI329" s="236">
        <f>IF(N329="nulová",J329,0)</f>
        <v>0</v>
      </c>
      <c r="BJ329" s="15" t="s">
        <v>80</v>
      </c>
      <c r="BK329" s="236">
        <f>ROUND(I329*H329,2)</f>
        <v>0</v>
      </c>
      <c r="BL329" s="15" t="s">
        <v>130</v>
      </c>
      <c r="BM329" s="235" t="s">
        <v>549</v>
      </c>
    </row>
    <row r="330" s="2" customFormat="1">
      <c r="A330" s="36"/>
      <c r="B330" s="37"/>
      <c r="C330" s="38"/>
      <c r="D330" s="237" t="s">
        <v>132</v>
      </c>
      <c r="E330" s="38"/>
      <c r="F330" s="238" t="s">
        <v>550</v>
      </c>
      <c r="G330" s="38"/>
      <c r="H330" s="38"/>
      <c r="I330" s="239"/>
      <c r="J330" s="38"/>
      <c r="K330" s="38"/>
      <c r="L330" s="42"/>
      <c r="M330" s="240"/>
      <c r="N330" s="241"/>
      <c r="O330" s="89"/>
      <c r="P330" s="89"/>
      <c r="Q330" s="89"/>
      <c r="R330" s="89"/>
      <c r="S330" s="89"/>
      <c r="T330" s="90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T330" s="15" t="s">
        <v>132</v>
      </c>
      <c r="AU330" s="15" t="s">
        <v>82</v>
      </c>
    </row>
    <row r="331" s="2" customFormat="1">
      <c r="A331" s="36"/>
      <c r="B331" s="37"/>
      <c r="C331" s="38"/>
      <c r="D331" s="237" t="s">
        <v>134</v>
      </c>
      <c r="E331" s="38"/>
      <c r="F331" s="242" t="s">
        <v>551</v>
      </c>
      <c r="G331" s="38"/>
      <c r="H331" s="38"/>
      <c r="I331" s="239"/>
      <c r="J331" s="38"/>
      <c r="K331" s="38"/>
      <c r="L331" s="42"/>
      <c r="M331" s="240"/>
      <c r="N331" s="241"/>
      <c r="O331" s="89"/>
      <c r="P331" s="89"/>
      <c r="Q331" s="89"/>
      <c r="R331" s="89"/>
      <c r="S331" s="89"/>
      <c r="T331" s="90"/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T331" s="15" t="s">
        <v>134</v>
      </c>
      <c r="AU331" s="15" t="s">
        <v>82</v>
      </c>
    </row>
    <row r="332" s="2" customFormat="1">
      <c r="A332" s="36"/>
      <c r="B332" s="37"/>
      <c r="C332" s="224" t="s">
        <v>552</v>
      </c>
      <c r="D332" s="224" t="s">
        <v>125</v>
      </c>
      <c r="E332" s="225" t="s">
        <v>553</v>
      </c>
      <c r="F332" s="226" t="s">
        <v>554</v>
      </c>
      <c r="G332" s="227" t="s">
        <v>216</v>
      </c>
      <c r="H332" s="228">
        <v>400</v>
      </c>
      <c r="I332" s="229"/>
      <c r="J332" s="230">
        <f>ROUND(I332*H332,2)</f>
        <v>0</v>
      </c>
      <c r="K332" s="226" t="s">
        <v>210</v>
      </c>
      <c r="L332" s="42"/>
      <c r="M332" s="231" t="s">
        <v>1</v>
      </c>
      <c r="N332" s="232" t="s">
        <v>38</v>
      </c>
      <c r="O332" s="89"/>
      <c r="P332" s="233">
        <f>O332*H332</f>
        <v>0</v>
      </c>
      <c r="Q332" s="233">
        <v>0.04505</v>
      </c>
      <c r="R332" s="233">
        <f>Q332*H332</f>
        <v>18.02</v>
      </c>
      <c r="S332" s="233">
        <v>0</v>
      </c>
      <c r="T332" s="234">
        <f>S332*H332</f>
        <v>0</v>
      </c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R332" s="235" t="s">
        <v>130</v>
      </c>
      <c r="AT332" s="235" t="s">
        <v>125</v>
      </c>
      <c r="AU332" s="235" t="s">
        <v>82</v>
      </c>
      <c r="AY332" s="15" t="s">
        <v>122</v>
      </c>
      <c r="BE332" s="236">
        <f>IF(N332="základní",J332,0)</f>
        <v>0</v>
      </c>
      <c r="BF332" s="236">
        <f>IF(N332="snížená",J332,0)</f>
        <v>0</v>
      </c>
      <c r="BG332" s="236">
        <f>IF(N332="zákl. přenesená",J332,0)</f>
        <v>0</v>
      </c>
      <c r="BH332" s="236">
        <f>IF(N332="sníž. přenesená",J332,0)</f>
        <v>0</v>
      </c>
      <c r="BI332" s="236">
        <f>IF(N332="nulová",J332,0)</f>
        <v>0</v>
      </c>
      <c r="BJ332" s="15" t="s">
        <v>80</v>
      </c>
      <c r="BK332" s="236">
        <f>ROUND(I332*H332,2)</f>
        <v>0</v>
      </c>
      <c r="BL332" s="15" t="s">
        <v>130</v>
      </c>
      <c r="BM332" s="235" t="s">
        <v>555</v>
      </c>
    </row>
    <row r="333" s="2" customFormat="1">
      <c r="A333" s="36"/>
      <c r="B333" s="37"/>
      <c r="C333" s="38"/>
      <c r="D333" s="237" t="s">
        <v>132</v>
      </c>
      <c r="E333" s="38"/>
      <c r="F333" s="238" t="s">
        <v>556</v>
      </c>
      <c r="G333" s="38"/>
      <c r="H333" s="38"/>
      <c r="I333" s="239"/>
      <c r="J333" s="38"/>
      <c r="K333" s="38"/>
      <c r="L333" s="42"/>
      <c r="M333" s="240"/>
      <c r="N333" s="241"/>
      <c r="O333" s="89"/>
      <c r="P333" s="89"/>
      <c r="Q333" s="89"/>
      <c r="R333" s="89"/>
      <c r="S333" s="89"/>
      <c r="T333" s="90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T333" s="15" t="s">
        <v>132</v>
      </c>
      <c r="AU333" s="15" t="s">
        <v>82</v>
      </c>
    </row>
    <row r="334" s="2" customFormat="1">
      <c r="A334" s="36"/>
      <c r="B334" s="37"/>
      <c r="C334" s="38"/>
      <c r="D334" s="237" t="s">
        <v>134</v>
      </c>
      <c r="E334" s="38"/>
      <c r="F334" s="242" t="s">
        <v>551</v>
      </c>
      <c r="G334" s="38"/>
      <c r="H334" s="38"/>
      <c r="I334" s="239"/>
      <c r="J334" s="38"/>
      <c r="K334" s="38"/>
      <c r="L334" s="42"/>
      <c r="M334" s="240"/>
      <c r="N334" s="241"/>
      <c r="O334" s="89"/>
      <c r="P334" s="89"/>
      <c r="Q334" s="89"/>
      <c r="R334" s="89"/>
      <c r="S334" s="89"/>
      <c r="T334" s="90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T334" s="15" t="s">
        <v>134</v>
      </c>
      <c r="AU334" s="15" t="s">
        <v>82</v>
      </c>
    </row>
    <row r="335" s="2" customFormat="1">
      <c r="A335" s="36"/>
      <c r="B335" s="37"/>
      <c r="C335" s="224" t="s">
        <v>557</v>
      </c>
      <c r="D335" s="224" t="s">
        <v>125</v>
      </c>
      <c r="E335" s="225" t="s">
        <v>558</v>
      </c>
      <c r="F335" s="226" t="s">
        <v>559</v>
      </c>
      <c r="G335" s="227" t="s">
        <v>216</v>
      </c>
      <c r="H335" s="228">
        <v>300</v>
      </c>
      <c r="I335" s="229"/>
      <c r="J335" s="230">
        <f>ROUND(I335*H335,2)</f>
        <v>0</v>
      </c>
      <c r="K335" s="226" t="s">
        <v>210</v>
      </c>
      <c r="L335" s="42"/>
      <c r="M335" s="231" t="s">
        <v>1</v>
      </c>
      <c r="N335" s="232" t="s">
        <v>38</v>
      </c>
      <c r="O335" s="89"/>
      <c r="P335" s="233">
        <f>O335*H335</f>
        <v>0</v>
      </c>
      <c r="Q335" s="233">
        <v>0.077079999999999996</v>
      </c>
      <c r="R335" s="233">
        <f>Q335*H335</f>
        <v>23.123999999999999</v>
      </c>
      <c r="S335" s="233">
        <v>0</v>
      </c>
      <c r="T335" s="234">
        <f>S335*H335</f>
        <v>0</v>
      </c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R335" s="235" t="s">
        <v>130</v>
      </c>
      <c r="AT335" s="235" t="s">
        <v>125</v>
      </c>
      <c r="AU335" s="235" t="s">
        <v>82</v>
      </c>
      <c r="AY335" s="15" t="s">
        <v>122</v>
      </c>
      <c r="BE335" s="236">
        <f>IF(N335="základní",J335,0)</f>
        <v>0</v>
      </c>
      <c r="BF335" s="236">
        <f>IF(N335="snížená",J335,0)</f>
        <v>0</v>
      </c>
      <c r="BG335" s="236">
        <f>IF(N335="zákl. přenesená",J335,0)</f>
        <v>0</v>
      </c>
      <c r="BH335" s="236">
        <f>IF(N335="sníž. přenesená",J335,0)</f>
        <v>0</v>
      </c>
      <c r="BI335" s="236">
        <f>IF(N335="nulová",J335,0)</f>
        <v>0</v>
      </c>
      <c r="BJ335" s="15" t="s">
        <v>80</v>
      </c>
      <c r="BK335" s="236">
        <f>ROUND(I335*H335,2)</f>
        <v>0</v>
      </c>
      <c r="BL335" s="15" t="s">
        <v>130</v>
      </c>
      <c r="BM335" s="235" t="s">
        <v>560</v>
      </c>
    </row>
    <row r="336" s="2" customFormat="1">
      <c r="A336" s="36"/>
      <c r="B336" s="37"/>
      <c r="C336" s="38"/>
      <c r="D336" s="237" t="s">
        <v>132</v>
      </c>
      <c r="E336" s="38"/>
      <c r="F336" s="238" t="s">
        <v>561</v>
      </c>
      <c r="G336" s="38"/>
      <c r="H336" s="38"/>
      <c r="I336" s="239"/>
      <c r="J336" s="38"/>
      <c r="K336" s="38"/>
      <c r="L336" s="42"/>
      <c r="M336" s="240"/>
      <c r="N336" s="241"/>
      <c r="O336" s="89"/>
      <c r="P336" s="89"/>
      <c r="Q336" s="89"/>
      <c r="R336" s="89"/>
      <c r="S336" s="89"/>
      <c r="T336" s="90"/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T336" s="15" t="s">
        <v>132</v>
      </c>
      <c r="AU336" s="15" t="s">
        <v>82</v>
      </c>
    </row>
    <row r="337" s="2" customFormat="1">
      <c r="A337" s="36"/>
      <c r="B337" s="37"/>
      <c r="C337" s="38"/>
      <c r="D337" s="237" t="s">
        <v>134</v>
      </c>
      <c r="E337" s="38"/>
      <c r="F337" s="242" t="s">
        <v>551</v>
      </c>
      <c r="G337" s="38"/>
      <c r="H337" s="38"/>
      <c r="I337" s="239"/>
      <c r="J337" s="38"/>
      <c r="K337" s="38"/>
      <c r="L337" s="42"/>
      <c r="M337" s="240"/>
      <c r="N337" s="241"/>
      <c r="O337" s="89"/>
      <c r="P337" s="89"/>
      <c r="Q337" s="89"/>
      <c r="R337" s="89"/>
      <c r="S337" s="89"/>
      <c r="T337" s="90"/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T337" s="15" t="s">
        <v>134</v>
      </c>
      <c r="AU337" s="15" t="s">
        <v>82</v>
      </c>
    </row>
    <row r="338" s="2" customFormat="1">
      <c r="A338" s="36"/>
      <c r="B338" s="37"/>
      <c r="C338" s="224" t="s">
        <v>562</v>
      </c>
      <c r="D338" s="224" t="s">
        <v>125</v>
      </c>
      <c r="E338" s="225" t="s">
        <v>563</v>
      </c>
      <c r="F338" s="226" t="s">
        <v>564</v>
      </c>
      <c r="G338" s="227" t="s">
        <v>223</v>
      </c>
      <c r="H338" s="228">
        <v>10</v>
      </c>
      <c r="I338" s="229"/>
      <c r="J338" s="230">
        <f>ROUND(I338*H338,2)</f>
        <v>0</v>
      </c>
      <c r="K338" s="226" t="s">
        <v>210</v>
      </c>
      <c r="L338" s="42"/>
      <c r="M338" s="231" t="s">
        <v>1</v>
      </c>
      <c r="N338" s="232" t="s">
        <v>38</v>
      </c>
      <c r="O338" s="89"/>
      <c r="P338" s="233">
        <f>O338*H338</f>
        <v>0</v>
      </c>
      <c r="Q338" s="233">
        <v>0</v>
      </c>
      <c r="R338" s="233">
        <f>Q338*H338</f>
        <v>0</v>
      </c>
      <c r="S338" s="233">
        <v>0</v>
      </c>
      <c r="T338" s="234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235" t="s">
        <v>80</v>
      </c>
      <c r="AT338" s="235" t="s">
        <v>125</v>
      </c>
      <c r="AU338" s="235" t="s">
        <v>82</v>
      </c>
      <c r="AY338" s="15" t="s">
        <v>122</v>
      </c>
      <c r="BE338" s="236">
        <f>IF(N338="základní",J338,0)</f>
        <v>0</v>
      </c>
      <c r="BF338" s="236">
        <f>IF(N338="snížená",J338,0)</f>
        <v>0</v>
      </c>
      <c r="BG338" s="236">
        <f>IF(N338="zákl. přenesená",J338,0)</f>
        <v>0</v>
      </c>
      <c r="BH338" s="236">
        <f>IF(N338="sníž. přenesená",J338,0)</f>
        <v>0</v>
      </c>
      <c r="BI338" s="236">
        <f>IF(N338="nulová",J338,0)</f>
        <v>0</v>
      </c>
      <c r="BJ338" s="15" t="s">
        <v>80</v>
      </c>
      <c r="BK338" s="236">
        <f>ROUND(I338*H338,2)</f>
        <v>0</v>
      </c>
      <c r="BL338" s="15" t="s">
        <v>80</v>
      </c>
      <c r="BM338" s="235" t="s">
        <v>565</v>
      </c>
    </row>
    <row r="339" s="2" customFormat="1">
      <c r="A339" s="36"/>
      <c r="B339" s="37"/>
      <c r="C339" s="38"/>
      <c r="D339" s="237" t="s">
        <v>132</v>
      </c>
      <c r="E339" s="38"/>
      <c r="F339" s="238" t="s">
        <v>566</v>
      </c>
      <c r="G339" s="38"/>
      <c r="H339" s="38"/>
      <c r="I339" s="239"/>
      <c r="J339" s="38"/>
      <c r="K339" s="38"/>
      <c r="L339" s="42"/>
      <c r="M339" s="240"/>
      <c r="N339" s="241"/>
      <c r="O339" s="89"/>
      <c r="P339" s="89"/>
      <c r="Q339" s="89"/>
      <c r="R339" s="89"/>
      <c r="S339" s="89"/>
      <c r="T339" s="90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T339" s="15" t="s">
        <v>132</v>
      </c>
      <c r="AU339" s="15" t="s">
        <v>82</v>
      </c>
    </row>
    <row r="340" s="2" customFormat="1">
      <c r="A340" s="36"/>
      <c r="B340" s="37"/>
      <c r="C340" s="224" t="s">
        <v>567</v>
      </c>
      <c r="D340" s="224" t="s">
        <v>125</v>
      </c>
      <c r="E340" s="225" t="s">
        <v>568</v>
      </c>
      <c r="F340" s="226" t="s">
        <v>569</v>
      </c>
      <c r="G340" s="227" t="s">
        <v>223</v>
      </c>
      <c r="H340" s="228">
        <v>3200</v>
      </c>
      <c r="I340" s="229"/>
      <c r="J340" s="230">
        <f>ROUND(I340*H340,2)</f>
        <v>0</v>
      </c>
      <c r="K340" s="226" t="s">
        <v>210</v>
      </c>
      <c r="L340" s="42"/>
      <c r="M340" s="231" t="s">
        <v>1</v>
      </c>
      <c r="N340" s="232" t="s">
        <v>38</v>
      </c>
      <c r="O340" s="89"/>
      <c r="P340" s="233">
        <f>O340*H340</f>
        <v>0</v>
      </c>
      <c r="Q340" s="233">
        <v>0</v>
      </c>
      <c r="R340" s="233">
        <f>Q340*H340</f>
        <v>0</v>
      </c>
      <c r="S340" s="233">
        <v>0</v>
      </c>
      <c r="T340" s="234">
        <f>S340*H340</f>
        <v>0</v>
      </c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R340" s="235" t="s">
        <v>130</v>
      </c>
      <c r="AT340" s="235" t="s">
        <v>125</v>
      </c>
      <c r="AU340" s="235" t="s">
        <v>82</v>
      </c>
      <c r="AY340" s="15" t="s">
        <v>122</v>
      </c>
      <c r="BE340" s="236">
        <f>IF(N340="základní",J340,0)</f>
        <v>0</v>
      </c>
      <c r="BF340" s="236">
        <f>IF(N340="snížená",J340,0)</f>
        <v>0</v>
      </c>
      <c r="BG340" s="236">
        <f>IF(N340="zákl. přenesená",J340,0)</f>
        <v>0</v>
      </c>
      <c r="BH340" s="236">
        <f>IF(N340="sníž. přenesená",J340,0)</f>
        <v>0</v>
      </c>
      <c r="BI340" s="236">
        <f>IF(N340="nulová",J340,0)</f>
        <v>0</v>
      </c>
      <c r="BJ340" s="15" t="s">
        <v>80</v>
      </c>
      <c r="BK340" s="236">
        <f>ROUND(I340*H340,2)</f>
        <v>0</v>
      </c>
      <c r="BL340" s="15" t="s">
        <v>130</v>
      </c>
      <c r="BM340" s="235" t="s">
        <v>570</v>
      </c>
    </row>
    <row r="341" s="2" customFormat="1">
      <c r="A341" s="36"/>
      <c r="B341" s="37"/>
      <c r="C341" s="38"/>
      <c r="D341" s="237" t="s">
        <v>132</v>
      </c>
      <c r="E341" s="38"/>
      <c r="F341" s="238" t="s">
        <v>571</v>
      </c>
      <c r="G341" s="38"/>
      <c r="H341" s="38"/>
      <c r="I341" s="239"/>
      <c r="J341" s="38"/>
      <c r="K341" s="38"/>
      <c r="L341" s="42"/>
      <c r="M341" s="240"/>
      <c r="N341" s="241"/>
      <c r="O341" s="89"/>
      <c r="P341" s="89"/>
      <c r="Q341" s="89"/>
      <c r="R341" s="89"/>
      <c r="S341" s="89"/>
      <c r="T341" s="90"/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T341" s="15" t="s">
        <v>132</v>
      </c>
      <c r="AU341" s="15" t="s">
        <v>82</v>
      </c>
    </row>
    <row r="342" s="2" customFormat="1">
      <c r="A342" s="36"/>
      <c r="B342" s="37"/>
      <c r="C342" s="224" t="s">
        <v>572</v>
      </c>
      <c r="D342" s="224" t="s">
        <v>125</v>
      </c>
      <c r="E342" s="225" t="s">
        <v>573</v>
      </c>
      <c r="F342" s="226" t="s">
        <v>574</v>
      </c>
      <c r="G342" s="227" t="s">
        <v>575</v>
      </c>
      <c r="H342" s="228">
        <v>200</v>
      </c>
      <c r="I342" s="229"/>
      <c r="J342" s="230">
        <f>ROUND(I342*H342,2)</f>
        <v>0</v>
      </c>
      <c r="K342" s="226" t="s">
        <v>210</v>
      </c>
      <c r="L342" s="42"/>
      <c r="M342" s="231" t="s">
        <v>1</v>
      </c>
      <c r="N342" s="232" t="s">
        <v>38</v>
      </c>
      <c r="O342" s="89"/>
      <c r="P342" s="233">
        <f>O342*H342</f>
        <v>0</v>
      </c>
      <c r="Q342" s="233">
        <v>6.0000000000000002E-05</v>
      </c>
      <c r="R342" s="233">
        <f>Q342*H342</f>
        <v>0.012</v>
      </c>
      <c r="S342" s="233">
        <v>0</v>
      </c>
      <c r="T342" s="234">
        <f>S342*H342</f>
        <v>0</v>
      </c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235" t="s">
        <v>130</v>
      </c>
      <c r="AT342" s="235" t="s">
        <v>125</v>
      </c>
      <c r="AU342" s="235" t="s">
        <v>82</v>
      </c>
      <c r="AY342" s="15" t="s">
        <v>122</v>
      </c>
      <c r="BE342" s="236">
        <f>IF(N342="základní",J342,0)</f>
        <v>0</v>
      </c>
      <c r="BF342" s="236">
        <f>IF(N342="snížená",J342,0)</f>
        <v>0</v>
      </c>
      <c r="BG342" s="236">
        <f>IF(N342="zákl. přenesená",J342,0)</f>
        <v>0</v>
      </c>
      <c r="BH342" s="236">
        <f>IF(N342="sníž. přenesená",J342,0)</f>
        <v>0</v>
      </c>
      <c r="BI342" s="236">
        <f>IF(N342="nulová",J342,0)</f>
        <v>0</v>
      </c>
      <c r="BJ342" s="15" t="s">
        <v>80</v>
      </c>
      <c r="BK342" s="236">
        <f>ROUND(I342*H342,2)</f>
        <v>0</v>
      </c>
      <c r="BL342" s="15" t="s">
        <v>130</v>
      </c>
      <c r="BM342" s="235" t="s">
        <v>576</v>
      </c>
    </row>
    <row r="343" s="2" customFormat="1">
      <c r="A343" s="36"/>
      <c r="B343" s="37"/>
      <c r="C343" s="38"/>
      <c r="D343" s="237" t="s">
        <v>132</v>
      </c>
      <c r="E343" s="38"/>
      <c r="F343" s="238" t="s">
        <v>577</v>
      </c>
      <c r="G343" s="38"/>
      <c r="H343" s="38"/>
      <c r="I343" s="239"/>
      <c r="J343" s="38"/>
      <c r="K343" s="38"/>
      <c r="L343" s="42"/>
      <c r="M343" s="240"/>
      <c r="N343" s="241"/>
      <c r="O343" s="89"/>
      <c r="P343" s="89"/>
      <c r="Q343" s="89"/>
      <c r="R343" s="89"/>
      <c r="S343" s="89"/>
      <c r="T343" s="90"/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T343" s="15" t="s">
        <v>132</v>
      </c>
      <c r="AU343" s="15" t="s">
        <v>82</v>
      </c>
    </row>
    <row r="344" s="2" customFormat="1">
      <c r="A344" s="36"/>
      <c r="B344" s="37"/>
      <c r="C344" s="38"/>
      <c r="D344" s="237" t="s">
        <v>134</v>
      </c>
      <c r="E344" s="38"/>
      <c r="F344" s="242" t="s">
        <v>578</v>
      </c>
      <c r="G344" s="38"/>
      <c r="H344" s="38"/>
      <c r="I344" s="239"/>
      <c r="J344" s="38"/>
      <c r="K344" s="38"/>
      <c r="L344" s="42"/>
      <c r="M344" s="240"/>
      <c r="N344" s="241"/>
      <c r="O344" s="89"/>
      <c r="P344" s="89"/>
      <c r="Q344" s="89"/>
      <c r="R344" s="89"/>
      <c r="S344" s="89"/>
      <c r="T344" s="90"/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T344" s="15" t="s">
        <v>134</v>
      </c>
      <c r="AU344" s="15" t="s">
        <v>82</v>
      </c>
    </row>
    <row r="345" s="2" customFormat="1" ht="16.5" customHeight="1">
      <c r="A345" s="36"/>
      <c r="B345" s="37"/>
      <c r="C345" s="247" t="s">
        <v>579</v>
      </c>
      <c r="D345" s="247" t="s">
        <v>220</v>
      </c>
      <c r="E345" s="248" t="s">
        <v>580</v>
      </c>
      <c r="F345" s="249" t="s">
        <v>581</v>
      </c>
      <c r="G345" s="250" t="s">
        <v>223</v>
      </c>
      <c r="H345" s="251">
        <v>2</v>
      </c>
      <c r="I345" s="252"/>
      <c r="J345" s="253">
        <f>ROUND(I345*H345,2)</f>
        <v>0</v>
      </c>
      <c r="K345" s="249" t="s">
        <v>210</v>
      </c>
      <c r="L345" s="254"/>
      <c r="M345" s="255" t="s">
        <v>1</v>
      </c>
      <c r="N345" s="256" t="s">
        <v>38</v>
      </c>
      <c r="O345" s="89"/>
      <c r="P345" s="233">
        <f>O345*H345</f>
        <v>0</v>
      </c>
      <c r="Q345" s="233">
        <v>1</v>
      </c>
      <c r="R345" s="233">
        <f>Q345*H345</f>
        <v>2</v>
      </c>
      <c r="S345" s="233">
        <v>0</v>
      </c>
      <c r="T345" s="234">
        <f>S345*H345</f>
        <v>0</v>
      </c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R345" s="235" t="s">
        <v>168</v>
      </c>
      <c r="AT345" s="235" t="s">
        <v>220</v>
      </c>
      <c r="AU345" s="235" t="s">
        <v>82</v>
      </c>
      <c r="AY345" s="15" t="s">
        <v>122</v>
      </c>
      <c r="BE345" s="236">
        <f>IF(N345="základní",J345,0)</f>
        <v>0</v>
      </c>
      <c r="BF345" s="236">
        <f>IF(N345="snížená",J345,0)</f>
        <v>0</v>
      </c>
      <c r="BG345" s="236">
        <f>IF(N345="zákl. přenesená",J345,0)</f>
        <v>0</v>
      </c>
      <c r="BH345" s="236">
        <f>IF(N345="sníž. přenesená",J345,0)</f>
        <v>0</v>
      </c>
      <c r="BI345" s="236">
        <f>IF(N345="nulová",J345,0)</f>
        <v>0</v>
      </c>
      <c r="BJ345" s="15" t="s">
        <v>80</v>
      </c>
      <c r="BK345" s="236">
        <f>ROUND(I345*H345,2)</f>
        <v>0</v>
      </c>
      <c r="BL345" s="15" t="s">
        <v>130</v>
      </c>
      <c r="BM345" s="235" t="s">
        <v>582</v>
      </c>
    </row>
    <row r="346" s="2" customFormat="1">
      <c r="A346" s="36"/>
      <c r="B346" s="37"/>
      <c r="C346" s="38"/>
      <c r="D346" s="237" t="s">
        <v>132</v>
      </c>
      <c r="E346" s="38"/>
      <c r="F346" s="238" t="s">
        <v>581</v>
      </c>
      <c r="G346" s="38"/>
      <c r="H346" s="38"/>
      <c r="I346" s="239"/>
      <c r="J346" s="38"/>
      <c r="K346" s="38"/>
      <c r="L346" s="42"/>
      <c r="M346" s="240"/>
      <c r="N346" s="241"/>
      <c r="O346" s="89"/>
      <c r="P346" s="89"/>
      <c r="Q346" s="89"/>
      <c r="R346" s="89"/>
      <c r="S346" s="89"/>
      <c r="T346" s="90"/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T346" s="15" t="s">
        <v>132</v>
      </c>
      <c r="AU346" s="15" t="s">
        <v>82</v>
      </c>
    </row>
    <row r="347" s="2" customFormat="1">
      <c r="A347" s="36"/>
      <c r="B347" s="37"/>
      <c r="C347" s="38"/>
      <c r="D347" s="237" t="s">
        <v>583</v>
      </c>
      <c r="E347" s="38"/>
      <c r="F347" s="242" t="s">
        <v>584</v>
      </c>
      <c r="G347" s="38"/>
      <c r="H347" s="38"/>
      <c r="I347" s="239"/>
      <c r="J347" s="38"/>
      <c r="K347" s="38"/>
      <c r="L347" s="42"/>
      <c r="M347" s="240"/>
      <c r="N347" s="241"/>
      <c r="O347" s="89"/>
      <c r="P347" s="89"/>
      <c r="Q347" s="89"/>
      <c r="R347" s="89"/>
      <c r="S347" s="89"/>
      <c r="T347" s="90"/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T347" s="15" t="s">
        <v>583</v>
      </c>
      <c r="AU347" s="15" t="s">
        <v>82</v>
      </c>
    </row>
    <row r="348" s="2" customFormat="1">
      <c r="A348" s="36"/>
      <c r="B348" s="37"/>
      <c r="C348" s="224" t="s">
        <v>585</v>
      </c>
      <c r="D348" s="224" t="s">
        <v>125</v>
      </c>
      <c r="E348" s="225" t="s">
        <v>586</v>
      </c>
      <c r="F348" s="226" t="s">
        <v>587</v>
      </c>
      <c r="G348" s="227" t="s">
        <v>223</v>
      </c>
      <c r="H348" s="228">
        <v>6400</v>
      </c>
      <c r="I348" s="229"/>
      <c r="J348" s="230">
        <f>ROUND(I348*H348,2)</f>
        <v>0</v>
      </c>
      <c r="K348" s="226" t="s">
        <v>210</v>
      </c>
      <c r="L348" s="42"/>
      <c r="M348" s="231" t="s">
        <v>1</v>
      </c>
      <c r="N348" s="232" t="s">
        <v>38</v>
      </c>
      <c r="O348" s="89"/>
      <c r="P348" s="233">
        <f>O348*H348</f>
        <v>0</v>
      </c>
      <c r="Q348" s="233">
        <v>0</v>
      </c>
      <c r="R348" s="233">
        <f>Q348*H348</f>
        <v>0</v>
      </c>
      <c r="S348" s="233">
        <v>0</v>
      </c>
      <c r="T348" s="234">
        <f>S348*H348</f>
        <v>0</v>
      </c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R348" s="235" t="s">
        <v>130</v>
      </c>
      <c r="AT348" s="235" t="s">
        <v>125</v>
      </c>
      <c r="AU348" s="235" t="s">
        <v>82</v>
      </c>
      <c r="AY348" s="15" t="s">
        <v>122</v>
      </c>
      <c r="BE348" s="236">
        <f>IF(N348="základní",J348,0)</f>
        <v>0</v>
      </c>
      <c r="BF348" s="236">
        <f>IF(N348="snížená",J348,0)</f>
        <v>0</v>
      </c>
      <c r="BG348" s="236">
        <f>IF(N348="zákl. přenesená",J348,0)</f>
        <v>0</v>
      </c>
      <c r="BH348" s="236">
        <f>IF(N348="sníž. přenesená",J348,0)</f>
        <v>0</v>
      </c>
      <c r="BI348" s="236">
        <f>IF(N348="nulová",J348,0)</f>
        <v>0</v>
      </c>
      <c r="BJ348" s="15" t="s">
        <v>80</v>
      </c>
      <c r="BK348" s="236">
        <f>ROUND(I348*H348,2)</f>
        <v>0</v>
      </c>
      <c r="BL348" s="15" t="s">
        <v>130</v>
      </c>
      <c r="BM348" s="235" t="s">
        <v>588</v>
      </c>
    </row>
    <row r="349" s="2" customFormat="1">
      <c r="A349" s="36"/>
      <c r="B349" s="37"/>
      <c r="C349" s="38"/>
      <c r="D349" s="237" t="s">
        <v>132</v>
      </c>
      <c r="E349" s="38"/>
      <c r="F349" s="238" t="s">
        <v>589</v>
      </c>
      <c r="G349" s="38"/>
      <c r="H349" s="38"/>
      <c r="I349" s="239"/>
      <c r="J349" s="38"/>
      <c r="K349" s="38"/>
      <c r="L349" s="42"/>
      <c r="M349" s="240"/>
      <c r="N349" s="241"/>
      <c r="O349" s="89"/>
      <c r="P349" s="89"/>
      <c r="Q349" s="89"/>
      <c r="R349" s="89"/>
      <c r="S349" s="89"/>
      <c r="T349" s="90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T349" s="15" t="s">
        <v>132</v>
      </c>
      <c r="AU349" s="15" t="s">
        <v>82</v>
      </c>
    </row>
    <row r="350" s="2" customFormat="1">
      <c r="A350" s="36"/>
      <c r="B350" s="37"/>
      <c r="C350" s="38"/>
      <c r="D350" s="237" t="s">
        <v>134</v>
      </c>
      <c r="E350" s="38"/>
      <c r="F350" s="242" t="s">
        <v>590</v>
      </c>
      <c r="G350" s="38"/>
      <c r="H350" s="38"/>
      <c r="I350" s="239"/>
      <c r="J350" s="38"/>
      <c r="K350" s="38"/>
      <c r="L350" s="42"/>
      <c r="M350" s="240"/>
      <c r="N350" s="241"/>
      <c r="O350" s="89"/>
      <c r="P350" s="89"/>
      <c r="Q350" s="89"/>
      <c r="R350" s="89"/>
      <c r="S350" s="89"/>
      <c r="T350" s="90"/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T350" s="15" t="s">
        <v>134</v>
      </c>
      <c r="AU350" s="15" t="s">
        <v>82</v>
      </c>
    </row>
    <row r="351" s="2" customFormat="1" ht="33" customHeight="1">
      <c r="A351" s="36"/>
      <c r="B351" s="37"/>
      <c r="C351" s="224" t="s">
        <v>591</v>
      </c>
      <c r="D351" s="224" t="s">
        <v>125</v>
      </c>
      <c r="E351" s="225" t="s">
        <v>592</v>
      </c>
      <c r="F351" s="226" t="s">
        <v>593</v>
      </c>
      <c r="G351" s="227" t="s">
        <v>223</v>
      </c>
      <c r="H351" s="228">
        <v>1000</v>
      </c>
      <c r="I351" s="229"/>
      <c r="J351" s="230">
        <f>ROUND(I351*H351,2)</f>
        <v>0</v>
      </c>
      <c r="K351" s="226" t="s">
        <v>210</v>
      </c>
      <c r="L351" s="42"/>
      <c r="M351" s="231" t="s">
        <v>1</v>
      </c>
      <c r="N351" s="232" t="s">
        <v>38</v>
      </c>
      <c r="O351" s="89"/>
      <c r="P351" s="233">
        <f>O351*H351</f>
        <v>0</v>
      </c>
      <c r="Q351" s="233">
        <v>0</v>
      </c>
      <c r="R351" s="233">
        <f>Q351*H351</f>
        <v>0</v>
      </c>
      <c r="S351" s="233">
        <v>0</v>
      </c>
      <c r="T351" s="234">
        <f>S351*H351</f>
        <v>0</v>
      </c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R351" s="235" t="s">
        <v>130</v>
      </c>
      <c r="AT351" s="235" t="s">
        <v>125</v>
      </c>
      <c r="AU351" s="235" t="s">
        <v>82</v>
      </c>
      <c r="AY351" s="15" t="s">
        <v>122</v>
      </c>
      <c r="BE351" s="236">
        <f>IF(N351="základní",J351,0)</f>
        <v>0</v>
      </c>
      <c r="BF351" s="236">
        <f>IF(N351="snížená",J351,0)</f>
        <v>0</v>
      </c>
      <c r="BG351" s="236">
        <f>IF(N351="zákl. přenesená",J351,0)</f>
        <v>0</v>
      </c>
      <c r="BH351" s="236">
        <f>IF(N351="sníž. přenesená",J351,0)</f>
        <v>0</v>
      </c>
      <c r="BI351" s="236">
        <f>IF(N351="nulová",J351,0)</f>
        <v>0</v>
      </c>
      <c r="BJ351" s="15" t="s">
        <v>80</v>
      </c>
      <c r="BK351" s="236">
        <f>ROUND(I351*H351,2)</f>
        <v>0</v>
      </c>
      <c r="BL351" s="15" t="s">
        <v>130</v>
      </c>
      <c r="BM351" s="235" t="s">
        <v>594</v>
      </c>
    </row>
    <row r="352" s="2" customFormat="1">
      <c r="A352" s="36"/>
      <c r="B352" s="37"/>
      <c r="C352" s="38"/>
      <c r="D352" s="237" t="s">
        <v>132</v>
      </c>
      <c r="E352" s="38"/>
      <c r="F352" s="238" t="s">
        <v>595</v>
      </c>
      <c r="G352" s="38"/>
      <c r="H352" s="38"/>
      <c r="I352" s="239"/>
      <c r="J352" s="38"/>
      <c r="K352" s="38"/>
      <c r="L352" s="42"/>
      <c r="M352" s="240"/>
      <c r="N352" s="241"/>
      <c r="O352" s="89"/>
      <c r="P352" s="89"/>
      <c r="Q352" s="89"/>
      <c r="R352" s="89"/>
      <c r="S352" s="89"/>
      <c r="T352" s="90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T352" s="15" t="s">
        <v>132</v>
      </c>
      <c r="AU352" s="15" t="s">
        <v>82</v>
      </c>
    </row>
    <row r="353" s="2" customFormat="1">
      <c r="A353" s="36"/>
      <c r="B353" s="37"/>
      <c r="C353" s="38"/>
      <c r="D353" s="237" t="s">
        <v>134</v>
      </c>
      <c r="E353" s="38"/>
      <c r="F353" s="242" t="s">
        <v>596</v>
      </c>
      <c r="G353" s="38"/>
      <c r="H353" s="38"/>
      <c r="I353" s="239"/>
      <c r="J353" s="38"/>
      <c r="K353" s="38"/>
      <c r="L353" s="42"/>
      <c r="M353" s="240"/>
      <c r="N353" s="241"/>
      <c r="O353" s="89"/>
      <c r="P353" s="89"/>
      <c r="Q353" s="89"/>
      <c r="R353" s="89"/>
      <c r="S353" s="89"/>
      <c r="T353" s="90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T353" s="15" t="s">
        <v>134</v>
      </c>
      <c r="AU353" s="15" t="s">
        <v>82</v>
      </c>
    </row>
    <row r="354" s="2" customFormat="1" ht="33" customHeight="1">
      <c r="A354" s="36"/>
      <c r="B354" s="37"/>
      <c r="C354" s="224" t="s">
        <v>597</v>
      </c>
      <c r="D354" s="224" t="s">
        <v>125</v>
      </c>
      <c r="E354" s="225" t="s">
        <v>598</v>
      </c>
      <c r="F354" s="226" t="s">
        <v>599</v>
      </c>
      <c r="G354" s="227" t="s">
        <v>223</v>
      </c>
      <c r="H354" s="228">
        <v>30</v>
      </c>
      <c r="I354" s="229"/>
      <c r="J354" s="230">
        <f>ROUND(I354*H354,2)</f>
        <v>0</v>
      </c>
      <c r="K354" s="226" t="s">
        <v>210</v>
      </c>
      <c r="L354" s="42"/>
      <c r="M354" s="231" t="s">
        <v>1</v>
      </c>
      <c r="N354" s="232" t="s">
        <v>38</v>
      </c>
      <c r="O354" s="89"/>
      <c r="P354" s="233">
        <f>O354*H354</f>
        <v>0</v>
      </c>
      <c r="Q354" s="233">
        <v>0</v>
      </c>
      <c r="R354" s="233">
        <f>Q354*H354</f>
        <v>0</v>
      </c>
      <c r="S354" s="233">
        <v>0</v>
      </c>
      <c r="T354" s="234">
        <f>S354*H354</f>
        <v>0</v>
      </c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R354" s="235" t="s">
        <v>130</v>
      </c>
      <c r="AT354" s="235" t="s">
        <v>125</v>
      </c>
      <c r="AU354" s="235" t="s">
        <v>82</v>
      </c>
      <c r="AY354" s="15" t="s">
        <v>122</v>
      </c>
      <c r="BE354" s="236">
        <f>IF(N354="základní",J354,0)</f>
        <v>0</v>
      </c>
      <c r="BF354" s="236">
        <f>IF(N354="snížená",J354,0)</f>
        <v>0</v>
      </c>
      <c r="BG354" s="236">
        <f>IF(N354="zákl. přenesená",J354,0)</f>
        <v>0</v>
      </c>
      <c r="BH354" s="236">
        <f>IF(N354="sníž. přenesená",J354,0)</f>
        <v>0</v>
      </c>
      <c r="BI354" s="236">
        <f>IF(N354="nulová",J354,0)</f>
        <v>0</v>
      </c>
      <c r="BJ354" s="15" t="s">
        <v>80</v>
      </c>
      <c r="BK354" s="236">
        <f>ROUND(I354*H354,2)</f>
        <v>0</v>
      </c>
      <c r="BL354" s="15" t="s">
        <v>130</v>
      </c>
      <c r="BM354" s="235" t="s">
        <v>600</v>
      </c>
    </row>
    <row r="355" s="2" customFormat="1">
      <c r="A355" s="36"/>
      <c r="B355" s="37"/>
      <c r="C355" s="38"/>
      <c r="D355" s="237" t="s">
        <v>132</v>
      </c>
      <c r="E355" s="38"/>
      <c r="F355" s="238" t="s">
        <v>601</v>
      </c>
      <c r="G355" s="38"/>
      <c r="H355" s="38"/>
      <c r="I355" s="239"/>
      <c r="J355" s="38"/>
      <c r="K355" s="38"/>
      <c r="L355" s="42"/>
      <c r="M355" s="240"/>
      <c r="N355" s="241"/>
      <c r="O355" s="89"/>
      <c r="P355" s="89"/>
      <c r="Q355" s="89"/>
      <c r="R355" s="89"/>
      <c r="S355" s="89"/>
      <c r="T355" s="90"/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T355" s="15" t="s">
        <v>132</v>
      </c>
      <c r="AU355" s="15" t="s">
        <v>82</v>
      </c>
    </row>
    <row r="356" s="2" customFormat="1">
      <c r="A356" s="36"/>
      <c r="B356" s="37"/>
      <c r="C356" s="224" t="s">
        <v>602</v>
      </c>
      <c r="D356" s="224" t="s">
        <v>125</v>
      </c>
      <c r="E356" s="225" t="s">
        <v>603</v>
      </c>
      <c r="F356" s="226" t="s">
        <v>604</v>
      </c>
      <c r="G356" s="227" t="s">
        <v>575</v>
      </c>
      <c r="H356" s="228">
        <v>500</v>
      </c>
      <c r="I356" s="229"/>
      <c r="J356" s="230">
        <f>ROUND(I356*H356,2)</f>
        <v>0</v>
      </c>
      <c r="K356" s="226" t="s">
        <v>1</v>
      </c>
      <c r="L356" s="42"/>
      <c r="M356" s="231" t="s">
        <v>1</v>
      </c>
      <c r="N356" s="232" t="s">
        <v>38</v>
      </c>
      <c r="O356" s="89"/>
      <c r="P356" s="233">
        <f>O356*H356</f>
        <v>0</v>
      </c>
      <c r="Q356" s="233">
        <v>0</v>
      </c>
      <c r="R356" s="233">
        <f>Q356*H356</f>
        <v>0</v>
      </c>
      <c r="S356" s="233">
        <v>0</v>
      </c>
      <c r="T356" s="234">
        <f>S356*H356</f>
        <v>0</v>
      </c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R356" s="235" t="s">
        <v>130</v>
      </c>
      <c r="AT356" s="235" t="s">
        <v>125</v>
      </c>
      <c r="AU356" s="235" t="s">
        <v>82</v>
      </c>
      <c r="AY356" s="15" t="s">
        <v>122</v>
      </c>
      <c r="BE356" s="236">
        <f>IF(N356="základní",J356,0)</f>
        <v>0</v>
      </c>
      <c r="BF356" s="236">
        <f>IF(N356="snížená",J356,0)</f>
        <v>0</v>
      </c>
      <c r="BG356" s="236">
        <f>IF(N356="zákl. přenesená",J356,0)</f>
        <v>0</v>
      </c>
      <c r="BH356" s="236">
        <f>IF(N356="sníž. přenesená",J356,0)</f>
        <v>0</v>
      </c>
      <c r="BI356" s="236">
        <f>IF(N356="nulová",J356,0)</f>
        <v>0</v>
      </c>
      <c r="BJ356" s="15" t="s">
        <v>80</v>
      </c>
      <c r="BK356" s="236">
        <f>ROUND(I356*H356,2)</f>
        <v>0</v>
      </c>
      <c r="BL356" s="15" t="s">
        <v>130</v>
      </c>
      <c r="BM356" s="235" t="s">
        <v>605</v>
      </c>
    </row>
    <row r="357" s="2" customFormat="1">
      <c r="A357" s="36"/>
      <c r="B357" s="37"/>
      <c r="C357" s="38"/>
      <c r="D357" s="237" t="s">
        <v>132</v>
      </c>
      <c r="E357" s="38"/>
      <c r="F357" s="238" t="s">
        <v>604</v>
      </c>
      <c r="G357" s="38"/>
      <c r="H357" s="38"/>
      <c r="I357" s="239"/>
      <c r="J357" s="38"/>
      <c r="K357" s="38"/>
      <c r="L357" s="42"/>
      <c r="M357" s="240"/>
      <c r="N357" s="241"/>
      <c r="O357" s="89"/>
      <c r="P357" s="89"/>
      <c r="Q357" s="89"/>
      <c r="R357" s="89"/>
      <c r="S357" s="89"/>
      <c r="T357" s="90"/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T357" s="15" t="s">
        <v>132</v>
      </c>
      <c r="AU357" s="15" t="s">
        <v>82</v>
      </c>
    </row>
    <row r="358" s="2" customFormat="1" ht="16.5" customHeight="1">
      <c r="A358" s="36"/>
      <c r="B358" s="37"/>
      <c r="C358" s="247" t="s">
        <v>606</v>
      </c>
      <c r="D358" s="247" t="s">
        <v>220</v>
      </c>
      <c r="E358" s="248" t="s">
        <v>607</v>
      </c>
      <c r="F358" s="249" t="s">
        <v>608</v>
      </c>
      <c r="G358" s="250" t="s">
        <v>609</v>
      </c>
      <c r="H358" s="251">
        <v>134</v>
      </c>
      <c r="I358" s="252"/>
      <c r="J358" s="253">
        <f>ROUND(I358*H358,2)</f>
        <v>0</v>
      </c>
      <c r="K358" s="249" t="s">
        <v>1</v>
      </c>
      <c r="L358" s="254"/>
      <c r="M358" s="255" t="s">
        <v>1</v>
      </c>
      <c r="N358" s="256" t="s">
        <v>38</v>
      </c>
      <c r="O358" s="89"/>
      <c r="P358" s="233">
        <f>O358*H358</f>
        <v>0</v>
      </c>
      <c r="Q358" s="233">
        <v>0</v>
      </c>
      <c r="R358" s="233">
        <f>Q358*H358</f>
        <v>0</v>
      </c>
      <c r="S358" s="233">
        <v>0</v>
      </c>
      <c r="T358" s="234">
        <f>S358*H358</f>
        <v>0</v>
      </c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R358" s="235" t="s">
        <v>168</v>
      </c>
      <c r="AT358" s="235" t="s">
        <v>220</v>
      </c>
      <c r="AU358" s="235" t="s">
        <v>82</v>
      </c>
      <c r="AY358" s="15" t="s">
        <v>122</v>
      </c>
      <c r="BE358" s="236">
        <f>IF(N358="základní",J358,0)</f>
        <v>0</v>
      </c>
      <c r="BF358" s="236">
        <f>IF(N358="snížená",J358,0)</f>
        <v>0</v>
      </c>
      <c r="BG358" s="236">
        <f>IF(N358="zákl. přenesená",J358,0)</f>
        <v>0</v>
      </c>
      <c r="BH358" s="236">
        <f>IF(N358="sníž. přenesená",J358,0)</f>
        <v>0</v>
      </c>
      <c r="BI358" s="236">
        <f>IF(N358="nulová",J358,0)</f>
        <v>0</v>
      </c>
      <c r="BJ358" s="15" t="s">
        <v>80</v>
      </c>
      <c r="BK358" s="236">
        <f>ROUND(I358*H358,2)</f>
        <v>0</v>
      </c>
      <c r="BL358" s="15" t="s">
        <v>130</v>
      </c>
      <c r="BM358" s="235" t="s">
        <v>610</v>
      </c>
    </row>
    <row r="359" s="2" customFormat="1">
      <c r="A359" s="36"/>
      <c r="B359" s="37"/>
      <c r="C359" s="38"/>
      <c r="D359" s="237" t="s">
        <v>132</v>
      </c>
      <c r="E359" s="38"/>
      <c r="F359" s="238" t="s">
        <v>608</v>
      </c>
      <c r="G359" s="38"/>
      <c r="H359" s="38"/>
      <c r="I359" s="239"/>
      <c r="J359" s="38"/>
      <c r="K359" s="38"/>
      <c r="L359" s="42"/>
      <c r="M359" s="240"/>
      <c r="N359" s="241"/>
      <c r="O359" s="89"/>
      <c r="P359" s="89"/>
      <c r="Q359" s="89"/>
      <c r="R359" s="89"/>
      <c r="S359" s="89"/>
      <c r="T359" s="90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T359" s="15" t="s">
        <v>132</v>
      </c>
      <c r="AU359" s="15" t="s">
        <v>82</v>
      </c>
    </row>
    <row r="360" s="2" customFormat="1" ht="16.5" customHeight="1">
      <c r="A360" s="36"/>
      <c r="B360" s="37"/>
      <c r="C360" s="247" t="s">
        <v>611</v>
      </c>
      <c r="D360" s="247" t="s">
        <v>220</v>
      </c>
      <c r="E360" s="248" t="s">
        <v>612</v>
      </c>
      <c r="F360" s="249" t="s">
        <v>613</v>
      </c>
      <c r="G360" s="250" t="s">
        <v>614</v>
      </c>
      <c r="H360" s="251">
        <v>10</v>
      </c>
      <c r="I360" s="252"/>
      <c r="J360" s="253">
        <f>ROUND(I360*H360,2)</f>
        <v>0</v>
      </c>
      <c r="K360" s="249" t="s">
        <v>1</v>
      </c>
      <c r="L360" s="254"/>
      <c r="M360" s="255" t="s">
        <v>1</v>
      </c>
      <c r="N360" s="256" t="s">
        <v>38</v>
      </c>
      <c r="O360" s="89"/>
      <c r="P360" s="233">
        <f>O360*H360</f>
        <v>0</v>
      </c>
      <c r="Q360" s="233">
        <v>0</v>
      </c>
      <c r="R360" s="233">
        <f>Q360*H360</f>
        <v>0</v>
      </c>
      <c r="S360" s="233">
        <v>0</v>
      </c>
      <c r="T360" s="234">
        <f>S360*H360</f>
        <v>0</v>
      </c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R360" s="235" t="s">
        <v>168</v>
      </c>
      <c r="AT360" s="235" t="s">
        <v>220</v>
      </c>
      <c r="AU360" s="235" t="s">
        <v>82</v>
      </c>
      <c r="AY360" s="15" t="s">
        <v>122</v>
      </c>
      <c r="BE360" s="236">
        <f>IF(N360="základní",J360,0)</f>
        <v>0</v>
      </c>
      <c r="BF360" s="236">
        <f>IF(N360="snížená",J360,0)</f>
        <v>0</v>
      </c>
      <c r="BG360" s="236">
        <f>IF(N360="zákl. přenesená",J360,0)</f>
        <v>0</v>
      </c>
      <c r="BH360" s="236">
        <f>IF(N360="sníž. přenesená",J360,0)</f>
        <v>0</v>
      </c>
      <c r="BI360" s="236">
        <f>IF(N360="nulová",J360,0)</f>
        <v>0</v>
      </c>
      <c r="BJ360" s="15" t="s">
        <v>80</v>
      </c>
      <c r="BK360" s="236">
        <f>ROUND(I360*H360,2)</f>
        <v>0</v>
      </c>
      <c r="BL360" s="15" t="s">
        <v>130</v>
      </c>
      <c r="BM360" s="235" t="s">
        <v>615</v>
      </c>
    </row>
    <row r="361" s="2" customFormat="1">
      <c r="A361" s="36"/>
      <c r="B361" s="37"/>
      <c r="C361" s="38"/>
      <c r="D361" s="237" t="s">
        <v>132</v>
      </c>
      <c r="E361" s="38"/>
      <c r="F361" s="238" t="s">
        <v>613</v>
      </c>
      <c r="G361" s="38"/>
      <c r="H361" s="38"/>
      <c r="I361" s="239"/>
      <c r="J361" s="38"/>
      <c r="K361" s="38"/>
      <c r="L361" s="42"/>
      <c r="M361" s="240"/>
      <c r="N361" s="241"/>
      <c r="O361" s="89"/>
      <c r="P361" s="89"/>
      <c r="Q361" s="89"/>
      <c r="R361" s="89"/>
      <c r="S361" s="89"/>
      <c r="T361" s="90"/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T361" s="15" t="s">
        <v>132</v>
      </c>
      <c r="AU361" s="15" t="s">
        <v>82</v>
      </c>
    </row>
    <row r="362" s="2" customFormat="1" ht="21.75" customHeight="1">
      <c r="A362" s="36"/>
      <c r="B362" s="37"/>
      <c r="C362" s="224" t="s">
        <v>616</v>
      </c>
      <c r="D362" s="224" t="s">
        <v>125</v>
      </c>
      <c r="E362" s="225" t="s">
        <v>617</v>
      </c>
      <c r="F362" s="226" t="s">
        <v>618</v>
      </c>
      <c r="G362" s="227" t="s">
        <v>609</v>
      </c>
      <c r="H362" s="228">
        <v>90</v>
      </c>
      <c r="I362" s="229"/>
      <c r="J362" s="230">
        <f>ROUND(I362*H362,2)</f>
        <v>0</v>
      </c>
      <c r="K362" s="226" t="s">
        <v>1</v>
      </c>
      <c r="L362" s="42"/>
      <c r="M362" s="231" t="s">
        <v>1</v>
      </c>
      <c r="N362" s="232" t="s">
        <v>38</v>
      </c>
      <c r="O362" s="89"/>
      <c r="P362" s="233">
        <f>O362*H362</f>
        <v>0</v>
      </c>
      <c r="Q362" s="233">
        <v>0</v>
      </c>
      <c r="R362" s="233">
        <f>Q362*H362</f>
        <v>0</v>
      </c>
      <c r="S362" s="233">
        <v>0</v>
      </c>
      <c r="T362" s="234">
        <f>S362*H362</f>
        <v>0</v>
      </c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R362" s="235" t="s">
        <v>130</v>
      </c>
      <c r="AT362" s="235" t="s">
        <v>125</v>
      </c>
      <c r="AU362" s="235" t="s">
        <v>82</v>
      </c>
      <c r="AY362" s="15" t="s">
        <v>122</v>
      </c>
      <c r="BE362" s="236">
        <f>IF(N362="základní",J362,0)</f>
        <v>0</v>
      </c>
      <c r="BF362" s="236">
        <f>IF(N362="snížená",J362,0)</f>
        <v>0</v>
      </c>
      <c r="BG362" s="236">
        <f>IF(N362="zákl. přenesená",J362,0)</f>
        <v>0</v>
      </c>
      <c r="BH362" s="236">
        <f>IF(N362="sníž. přenesená",J362,0)</f>
        <v>0</v>
      </c>
      <c r="BI362" s="236">
        <f>IF(N362="nulová",J362,0)</f>
        <v>0</v>
      </c>
      <c r="BJ362" s="15" t="s">
        <v>80</v>
      </c>
      <c r="BK362" s="236">
        <f>ROUND(I362*H362,2)</f>
        <v>0</v>
      </c>
      <c r="BL362" s="15" t="s">
        <v>130</v>
      </c>
      <c r="BM362" s="235" t="s">
        <v>619</v>
      </c>
    </row>
    <row r="363" s="2" customFormat="1">
      <c r="A363" s="36"/>
      <c r="B363" s="37"/>
      <c r="C363" s="38"/>
      <c r="D363" s="237" t="s">
        <v>132</v>
      </c>
      <c r="E363" s="38"/>
      <c r="F363" s="238" t="s">
        <v>618</v>
      </c>
      <c r="G363" s="38"/>
      <c r="H363" s="38"/>
      <c r="I363" s="239"/>
      <c r="J363" s="38"/>
      <c r="K363" s="38"/>
      <c r="L363" s="42"/>
      <c r="M363" s="240"/>
      <c r="N363" s="241"/>
      <c r="O363" s="89"/>
      <c r="P363" s="89"/>
      <c r="Q363" s="89"/>
      <c r="R363" s="89"/>
      <c r="S363" s="89"/>
      <c r="T363" s="90"/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T363" s="15" t="s">
        <v>132</v>
      </c>
      <c r="AU363" s="15" t="s">
        <v>82</v>
      </c>
    </row>
    <row r="364" s="2" customFormat="1" ht="16.5" customHeight="1">
      <c r="A364" s="36"/>
      <c r="B364" s="37"/>
      <c r="C364" s="224" t="s">
        <v>620</v>
      </c>
      <c r="D364" s="224" t="s">
        <v>125</v>
      </c>
      <c r="E364" s="225" t="s">
        <v>621</v>
      </c>
      <c r="F364" s="226" t="s">
        <v>622</v>
      </c>
      <c r="G364" s="227" t="s">
        <v>216</v>
      </c>
      <c r="H364" s="228">
        <v>200</v>
      </c>
      <c r="I364" s="229"/>
      <c r="J364" s="230">
        <f>ROUND(I364*H364,2)</f>
        <v>0</v>
      </c>
      <c r="K364" s="226" t="s">
        <v>210</v>
      </c>
      <c r="L364" s="42"/>
      <c r="M364" s="231" t="s">
        <v>1</v>
      </c>
      <c r="N364" s="232" t="s">
        <v>38</v>
      </c>
      <c r="O364" s="89"/>
      <c r="P364" s="233">
        <f>O364*H364</f>
        <v>0</v>
      </c>
      <c r="Q364" s="233">
        <v>0</v>
      </c>
      <c r="R364" s="233">
        <f>Q364*H364</f>
        <v>0</v>
      </c>
      <c r="S364" s="233">
        <v>0.00080000000000000004</v>
      </c>
      <c r="T364" s="234">
        <f>S364*H364</f>
        <v>0.16</v>
      </c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R364" s="235" t="s">
        <v>80</v>
      </c>
      <c r="AT364" s="235" t="s">
        <v>125</v>
      </c>
      <c r="AU364" s="235" t="s">
        <v>82</v>
      </c>
      <c r="AY364" s="15" t="s">
        <v>122</v>
      </c>
      <c r="BE364" s="236">
        <f>IF(N364="základní",J364,0)</f>
        <v>0</v>
      </c>
      <c r="BF364" s="236">
        <f>IF(N364="snížená",J364,0)</f>
        <v>0</v>
      </c>
      <c r="BG364" s="236">
        <f>IF(N364="zákl. přenesená",J364,0)</f>
        <v>0</v>
      </c>
      <c r="BH364" s="236">
        <f>IF(N364="sníž. přenesená",J364,0)</f>
        <v>0</v>
      </c>
      <c r="BI364" s="236">
        <f>IF(N364="nulová",J364,0)</f>
        <v>0</v>
      </c>
      <c r="BJ364" s="15" t="s">
        <v>80</v>
      </c>
      <c r="BK364" s="236">
        <f>ROUND(I364*H364,2)</f>
        <v>0</v>
      </c>
      <c r="BL364" s="15" t="s">
        <v>80</v>
      </c>
      <c r="BM364" s="235" t="s">
        <v>623</v>
      </c>
    </row>
    <row r="365" s="2" customFormat="1">
      <c r="A365" s="36"/>
      <c r="B365" s="37"/>
      <c r="C365" s="38"/>
      <c r="D365" s="237" t="s">
        <v>132</v>
      </c>
      <c r="E365" s="38"/>
      <c r="F365" s="238" t="s">
        <v>624</v>
      </c>
      <c r="G365" s="38"/>
      <c r="H365" s="38"/>
      <c r="I365" s="239"/>
      <c r="J365" s="38"/>
      <c r="K365" s="38"/>
      <c r="L365" s="42"/>
      <c r="M365" s="240"/>
      <c r="N365" s="241"/>
      <c r="O365" s="89"/>
      <c r="P365" s="89"/>
      <c r="Q365" s="89"/>
      <c r="R365" s="89"/>
      <c r="S365" s="89"/>
      <c r="T365" s="90"/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T365" s="15" t="s">
        <v>132</v>
      </c>
      <c r="AU365" s="15" t="s">
        <v>82</v>
      </c>
    </row>
    <row r="366" s="2" customFormat="1">
      <c r="A366" s="36"/>
      <c r="B366" s="37"/>
      <c r="C366" s="38"/>
      <c r="D366" s="237" t="s">
        <v>134</v>
      </c>
      <c r="E366" s="38"/>
      <c r="F366" s="242" t="s">
        <v>625</v>
      </c>
      <c r="G366" s="38"/>
      <c r="H366" s="38"/>
      <c r="I366" s="239"/>
      <c r="J366" s="38"/>
      <c r="K366" s="38"/>
      <c r="L366" s="42"/>
      <c r="M366" s="240"/>
      <c r="N366" s="241"/>
      <c r="O366" s="89"/>
      <c r="P366" s="89"/>
      <c r="Q366" s="89"/>
      <c r="R366" s="89"/>
      <c r="S366" s="89"/>
      <c r="T366" s="90"/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T366" s="15" t="s">
        <v>134</v>
      </c>
      <c r="AU366" s="15" t="s">
        <v>82</v>
      </c>
    </row>
    <row r="367" s="2" customFormat="1">
      <c r="A367" s="36"/>
      <c r="B367" s="37"/>
      <c r="C367" s="224" t="s">
        <v>626</v>
      </c>
      <c r="D367" s="224" t="s">
        <v>125</v>
      </c>
      <c r="E367" s="225" t="s">
        <v>627</v>
      </c>
      <c r="F367" s="226" t="s">
        <v>628</v>
      </c>
      <c r="G367" s="227" t="s">
        <v>247</v>
      </c>
      <c r="H367" s="228">
        <v>200</v>
      </c>
      <c r="I367" s="229"/>
      <c r="J367" s="230">
        <f>ROUND(I367*H367,2)</f>
        <v>0</v>
      </c>
      <c r="K367" s="226" t="s">
        <v>210</v>
      </c>
      <c r="L367" s="42"/>
      <c r="M367" s="231" t="s">
        <v>1</v>
      </c>
      <c r="N367" s="232" t="s">
        <v>38</v>
      </c>
      <c r="O367" s="89"/>
      <c r="P367" s="233">
        <f>O367*H367</f>
        <v>0</v>
      </c>
      <c r="Q367" s="233">
        <v>0</v>
      </c>
      <c r="R367" s="233">
        <f>Q367*H367</f>
        <v>0</v>
      </c>
      <c r="S367" s="233">
        <v>0.085999999999999993</v>
      </c>
      <c r="T367" s="234">
        <f>S367*H367</f>
        <v>17.199999999999999</v>
      </c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R367" s="235" t="s">
        <v>80</v>
      </c>
      <c r="AT367" s="235" t="s">
        <v>125</v>
      </c>
      <c r="AU367" s="235" t="s">
        <v>82</v>
      </c>
      <c r="AY367" s="15" t="s">
        <v>122</v>
      </c>
      <c r="BE367" s="236">
        <f>IF(N367="základní",J367,0)</f>
        <v>0</v>
      </c>
      <c r="BF367" s="236">
        <f>IF(N367="snížená",J367,0)</f>
        <v>0</v>
      </c>
      <c r="BG367" s="236">
        <f>IF(N367="zákl. přenesená",J367,0)</f>
        <v>0</v>
      </c>
      <c r="BH367" s="236">
        <f>IF(N367="sníž. přenesená",J367,0)</f>
        <v>0</v>
      </c>
      <c r="BI367" s="236">
        <f>IF(N367="nulová",J367,0)</f>
        <v>0</v>
      </c>
      <c r="BJ367" s="15" t="s">
        <v>80</v>
      </c>
      <c r="BK367" s="236">
        <f>ROUND(I367*H367,2)</f>
        <v>0</v>
      </c>
      <c r="BL367" s="15" t="s">
        <v>80</v>
      </c>
      <c r="BM367" s="235" t="s">
        <v>629</v>
      </c>
    </row>
    <row r="368" s="2" customFormat="1">
      <c r="A368" s="36"/>
      <c r="B368" s="37"/>
      <c r="C368" s="38"/>
      <c r="D368" s="237" t="s">
        <v>132</v>
      </c>
      <c r="E368" s="38"/>
      <c r="F368" s="238" t="s">
        <v>630</v>
      </c>
      <c r="G368" s="38"/>
      <c r="H368" s="38"/>
      <c r="I368" s="239"/>
      <c r="J368" s="38"/>
      <c r="K368" s="38"/>
      <c r="L368" s="42"/>
      <c r="M368" s="240"/>
      <c r="N368" s="241"/>
      <c r="O368" s="89"/>
      <c r="P368" s="89"/>
      <c r="Q368" s="89"/>
      <c r="R368" s="89"/>
      <c r="S368" s="89"/>
      <c r="T368" s="90"/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T368" s="15" t="s">
        <v>132</v>
      </c>
      <c r="AU368" s="15" t="s">
        <v>82</v>
      </c>
    </row>
    <row r="369" s="2" customFormat="1">
      <c r="A369" s="36"/>
      <c r="B369" s="37"/>
      <c r="C369" s="38"/>
      <c r="D369" s="237" t="s">
        <v>134</v>
      </c>
      <c r="E369" s="38"/>
      <c r="F369" s="242" t="s">
        <v>631</v>
      </c>
      <c r="G369" s="38"/>
      <c r="H369" s="38"/>
      <c r="I369" s="239"/>
      <c r="J369" s="38"/>
      <c r="K369" s="38"/>
      <c r="L369" s="42"/>
      <c r="M369" s="240"/>
      <c r="N369" s="241"/>
      <c r="O369" s="89"/>
      <c r="P369" s="89"/>
      <c r="Q369" s="89"/>
      <c r="R369" s="89"/>
      <c r="S369" s="89"/>
      <c r="T369" s="90"/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T369" s="15" t="s">
        <v>134</v>
      </c>
      <c r="AU369" s="15" t="s">
        <v>82</v>
      </c>
    </row>
    <row r="370" s="2" customFormat="1">
      <c r="A370" s="36"/>
      <c r="B370" s="37"/>
      <c r="C370" s="224" t="s">
        <v>632</v>
      </c>
      <c r="D370" s="224" t="s">
        <v>125</v>
      </c>
      <c r="E370" s="225" t="s">
        <v>633</v>
      </c>
      <c r="F370" s="226" t="s">
        <v>634</v>
      </c>
      <c r="G370" s="227" t="s">
        <v>247</v>
      </c>
      <c r="H370" s="228">
        <v>200</v>
      </c>
      <c r="I370" s="229"/>
      <c r="J370" s="230">
        <f>ROUND(I370*H370,2)</f>
        <v>0</v>
      </c>
      <c r="K370" s="226" t="s">
        <v>210</v>
      </c>
      <c r="L370" s="42"/>
      <c r="M370" s="231" t="s">
        <v>1</v>
      </c>
      <c r="N370" s="232" t="s">
        <v>38</v>
      </c>
      <c r="O370" s="89"/>
      <c r="P370" s="233">
        <f>O370*H370</f>
        <v>0</v>
      </c>
      <c r="Q370" s="233">
        <v>0</v>
      </c>
      <c r="R370" s="233">
        <f>Q370*H370</f>
        <v>0</v>
      </c>
      <c r="S370" s="233">
        <v>0.17199999999999999</v>
      </c>
      <c r="T370" s="234">
        <f>S370*H370</f>
        <v>34.399999999999999</v>
      </c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R370" s="235" t="s">
        <v>80</v>
      </c>
      <c r="AT370" s="235" t="s">
        <v>125</v>
      </c>
      <c r="AU370" s="235" t="s">
        <v>82</v>
      </c>
      <c r="AY370" s="15" t="s">
        <v>122</v>
      </c>
      <c r="BE370" s="236">
        <f>IF(N370="základní",J370,0)</f>
        <v>0</v>
      </c>
      <c r="BF370" s="236">
        <f>IF(N370="snížená",J370,0)</f>
        <v>0</v>
      </c>
      <c r="BG370" s="236">
        <f>IF(N370="zákl. přenesená",J370,0)</f>
        <v>0</v>
      </c>
      <c r="BH370" s="236">
        <f>IF(N370="sníž. přenesená",J370,0)</f>
        <v>0</v>
      </c>
      <c r="BI370" s="236">
        <f>IF(N370="nulová",J370,0)</f>
        <v>0</v>
      </c>
      <c r="BJ370" s="15" t="s">
        <v>80</v>
      </c>
      <c r="BK370" s="236">
        <f>ROUND(I370*H370,2)</f>
        <v>0</v>
      </c>
      <c r="BL370" s="15" t="s">
        <v>80</v>
      </c>
      <c r="BM370" s="235" t="s">
        <v>635</v>
      </c>
    </row>
    <row r="371" s="2" customFormat="1">
      <c r="A371" s="36"/>
      <c r="B371" s="37"/>
      <c r="C371" s="38"/>
      <c r="D371" s="237" t="s">
        <v>132</v>
      </c>
      <c r="E371" s="38"/>
      <c r="F371" s="238" t="s">
        <v>636</v>
      </c>
      <c r="G371" s="38"/>
      <c r="H371" s="38"/>
      <c r="I371" s="239"/>
      <c r="J371" s="38"/>
      <c r="K371" s="38"/>
      <c r="L371" s="42"/>
      <c r="M371" s="240"/>
      <c r="N371" s="241"/>
      <c r="O371" s="89"/>
      <c r="P371" s="89"/>
      <c r="Q371" s="89"/>
      <c r="R371" s="89"/>
      <c r="S371" s="89"/>
      <c r="T371" s="90"/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T371" s="15" t="s">
        <v>132</v>
      </c>
      <c r="AU371" s="15" t="s">
        <v>82</v>
      </c>
    </row>
    <row r="372" s="2" customFormat="1">
      <c r="A372" s="36"/>
      <c r="B372" s="37"/>
      <c r="C372" s="38"/>
      <c r="D372" s="237" t="s">
        <v>134</v>
      </c>
      <c r="E372" s="38"/>
      <c r="F372" s="242" t="s">
        <v>631</v>
      </c>
      <c r="G372" s="38"/>
      <c r="H372" s="38"/>
      <c r="I372" s="239"/>
      <c r="J372" s="38"/>
      <c r="K372" s="38"/>
      <c r="L372" s="42"/>
      <c r="M372" s="240"/>
      <c r="N372" s="241"/>
      <c r="O372" s="89"/>
      <c r="P372" s="89"/>
      <c r="Q372" s="89"/>
      <c r="R372" s="89"/>
      <c r="S372" s="89"/>
      <c r="T372" s="90"/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T372" s="15" t="s">
        <v>134</v>
      </c>
      <c r="AU372" s="15" t="s">
        <v>82</v>
      </c>
    </row>
    <row r="373" s="2" customFormat="1">
      <c r="A373" s="36"/>
      <c r="B373" s="37"/>
      <c r="C373" s="224" t="s">
        <v>637</v>
      </c>
      <c r="D373" s="224" t="s">
        <v>125</v>
      </c>
      <c r="E373" s="225" t="s">
        <v>638</v>
      </c>
      <c r="F373" s="226" t="s">
        <v>639</v>
      </c>
      <c r="G373" s="227" t="s">
        <v>247</v>
      </c>
      <c r="H373" s="228">
        <v>200</v>
      </c>
      <c r="I373" s="229"/>
      <c r="J373" s="230">
        <f>ROUND(I373*H373,2)</f>
        <v>0</v>
      </c>
      <c r="K373" s="226" t="s">
        <v>210</v>
      </c>
      <c r="L373" s="42"/>
      <c r="M373" s="231" t="s">
        <v>1</v>
      </c>
      <c r="N373" s="232" t="s">
        <v>38</v>
      </c>
      <c r="O373" s="89"/>
      <c r="P373" s="233">
        <f>O373*H373</f>
        <v>0</v>
      </c>
      <c r="Q373" s="233">
        <v>0</v>
      </c>
      <c r="R373" s="233">
        <f>Q373*H373</f>
        <v>0</v>
      </c>
      <c r="S373" s="233">
        <v>0.252</v>
      </c>
      <c r="T373" s="234">
        <f>S373*H373</f>
        <v>50.399999999999999</v>
      </c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R373" s="235" t="s">
        <v>80</v>
      </c>
      <c r="AT373" s="235" t="s">
        <v>125</v>
      </c>
      <c r="AU373" s="235" t="s">
        <v>82</v>
      </c>
      <c r="AY373" s="15" t="s">
        <v>122</v>
      </c>
      <c r="BE373" s="236">
        <f>IF(N373="základní",J373,0)</f>
        <v>0</v>
      </c>
      <c r="BF373" s="236">
        <f>IF(N373="snížená",J373,0)</f>
        <v>0</v>
      </c>
      <c r="BG373" s="236">
        <f>IF(N373="zákl. přenesená",J373,0)</f>
        <v>0</v>
      </c>
      <c r="BH373" s="236">
        <f>IF(N373="sníž. přenesená",J373,0)</f>
        <v>0</v>
      </c>
      <c r="BI373" s="236">
        <f>IF(N373="nulová",J373,0)</f>
        <v>0</v>
      </c>
      <c r="BJ373" s="15" t="s">
        <v>80</v>
      </c>
      <c r="BK373" s="236">
        <f>ROUND(I373*H373,2)</f>
        <v>0</v>
      </c>
      <c r="BL373" s="15" t="s">
        <v>80</v>
      </c>
      <c r="BM373" s="235" t="s">
        <v>640</v>
      </c>
    </row>
    <row r="374" s="2" customFormat="1">
      <c r="A374" s="36"/>
      <c r="B374" s="37"/>
      <c r="C374" s="38"/>
      <c r="D374" s="237" t="s">
        <v>132</v>
      </c>
      <c r="E374" s="38"/>
      <c r="F374" s="238" t="s">
        <v>641</v>
      </c>
      <c r="G374" s="38"/>
      <c r="H374" s="38"/>
      <c r="I374" s="239"/>
      <c r="J374" s="38"/>
      <c r="K374" s="38"/>
      <c r="L374" s="42"/>
      <c r="M374" s="240"/>
      <c r="N374" s="241"/>
      <c r="O374" s="89"/>
      <c r="P374" s="89"/>
      <c r="Q374" s="89"/>
      <c r="R374" s="89"/>
      <c r="S374" s="89"/>
      <c r="T374" s="90"/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T374" s="15" t="s">
        <v>132</v>
      </c>
      <c r="AU374" s="15" t="s">
        <v>82</v>
      </c>
    </row>
    <row r="375" s="2" customFormat="1">
      <c r="A375" s="36"/>
      <c r="B375" s="37"/>
      <c r="C375" s="38"/>
      <c r="D375" s="237" t="s">
        <v>134</v>
      </c>
      <c r="E375" s="38"/>
      <c r="F375" s="242" t="s">
        <v>631</v>
      </c>
      <c r="G375" s="38"/>
      <c r="H375" s="38"/>
      <c r="I375" s="239"/>
      <c r="J375" s="38"/>
      <c r="K375" s="38"/>
      <c r="L375" s="42"/>
      <c r="M375" s="240"/>
      <c r="N375" s="241"/>
      <c r="O375" s="89"/>
      <c r="P375" s="89"/>
      <c r="Q375" s="89"/>
      <c r="R375" s="89"/>
      <c r="S375" s="89"/>
      <c r="T375" s="90"/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T375" s="15" t="s">
        <v>134</v>
      </c>
      <c r="AU375" s="15" t="s">
        <v>82</v>
      </c>
    </row>
    <row r="376" s="2" customFormat="1">
      <c r="A376" s="36"/>
      <c r="B376" s="37"/>
      <c r="C376" s="224" t="s">
        <v>642</v>
      </c>
      <c r="D376" s="224" t="s">
        <v>125</v>
      </c>
      <c r="E376" s="225" t="s">
        <v>643</v>
      </c>
      <c r="F376" s="226" t="s">
        <v>644</v>
      </c>
      <c r="G376" s="227" t="s">
        <v>247</v>
      </c>
      <c r="H376" s="228">
        <v>200</v>
      </c>
      <c r="I376" s="229"/>
      <c r="J376" s="230">
        <f>ROUND(I376*H376,2)</f>
        <v>0</v>
      </c>
      <c r="K376" s="226" t="s">
        <v>210</v>
      </c>
      <c r="L376" s="42"/>
      <c r="M376" s="231" t="s">
        <v>1</v>
      </c>
      <c r="N376" s="232" t="s">
        <v>38</v>
      </c>
      <c r="O376" s="89"/>
      <c r="P376" s="233">
        <f>O376*H376</f>
        <v>0</v>
      </c>
      <c r="Q376" s="233">
        <v>0</v>
      </c>
      <c r="R376" s="233">
        <f>Q376*H376</f>
        <v>0</v>
      </c>
      <c r="S376" s="233">
        <v>0.097000000000000003</v>
      </c>
      <c r="T376" s="234">
        <f>S376*H376</f>
        <v>19.400000000000002</v>
      </c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R376" s="235" t="s">
        <v>80</v>
      </c>
      <c r="AT376" s="235" t="s">
        <v>125</v>
      </c>
      <c r="AU376" s="235" t="s">
        <v>82</v>
      </c>
      <c r="AY376" s="15" t="s">
        <v>122</v>
      </c>
      <c r="BE376" s="236">
        <f>IF(N376="základní",J376,0)</f>
        <v>0</v>
      </c>
      <c r="BF376" s="236">
        <f>IF(N376="snížená",J376,0)</f>
        <v>0</v>
      </c>
      <c r="BG376" s="236">
        <f>IF(N376="zákl. přenesená",J376,0)</f>
        <v>0</v>
      </c>
      <c r="BH376" s="236">
        <f>IF(N376="sníž. přenesená",J376,0)</f>
        <v>0</v>
      </c>
      <c r="BI376" s="236">
        <f>IF(N376="nulová",J376,0)</f>
        <v>0</v>
      </c>
      <c r="BJ376" s="15" t="s">
        <v>80</v>
      </c>
      <c r="BK376" s="236">
        <f>ROUND(I376*H376,2)</f>
        <v>0</v>
      </c>
      <c r="BL376" s="15" t="s">
        <v>80</v>
      </c>
      <c r="BM376" s="235" t="s">
        <v>645</v>
      </c>
    </row>
    <row r="377" s="2" customFormat="1">
      <c r="A377" s="36"/>
      <c r="B377" s="37"/>
      <c r="C377" s="38"/>
      <c r="D377" s="237" t="s">
        <v>132</v>
      </c>
      <c r="E377" s="38"/>
      <c r="F377" s="238" t="s">
        <v>646</v>
      </c>
      <c r="G377" s="38"/>
      <c r="H377" s="38"/>
      <c r="I377" s="239"/>
      <c r="J377" s="38"/>
      <c r="K377" s="38"/>
      <c r="L377" s="42"/>
      <c r="M377" s="240"/>
      <c r="N377" s="241"/>
      <c r="O377" s="89"/>
      <c r="P377" s="89"/>
      <c r="Q377" s="89"/>
      <c r="R377" s="89"/>
      <c r="S377" s="89"/>
      <c r="T377" s="90"/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T377" s="15" t="s">
        <v>132</v>
      </c>
      <c r="AU377" s="15" t="s">
        <v>82</v>
      </c>
    </row>
    <row r="378" s="2" customFormat="1">
      <c r="A378" s="36"/>
      <c r="B378" s="37"/>
      <c r="C378" s="38"/>
      <c r="D378" s="237" t="s">
        <v>134</v>
      </c>
      <c r="E378" s="38"/>
      <c r="F378" s="242" t="s">
        <v>631</v>
      </c>
      <c r="G378" s="38"/>
      <c r="H378" s="38"/>
      <c r="I378" s="239"/>
      <c r="J378" s="38"/>
      <c r="K378" s="38"/>
      <c r="L378" s="42"/>
      <c r="M378" s="240"/>
      <c r="N378" s="241"/>
      <c r="O378" s="89"/>
      <c r="P378" s="89"/>
      <c r="Q378" s="89"/>
      <c r="R378" s="89"/>
      <c r="S378" s="89"/>
      <c r="T378" s="90"/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T378" s="15" t="s">
        <v>134</v>
      </c>
      <c r="AU378" s="15" t="s">
        <v>82</v>
      </c>
    </row>
    <row r="379" s="2" customFormat="1">
      <c r="A379" s="36"/>
      <c r="B379" s="37"/>
      <c r="C379" s="224" t="s">
        <v>647</v>
      </c>
      <c r="D379" s="224" t="s">
        <v>125</v>
      </c>
      <c r="E379" s="225" t="s">
        <v>648</v>
      </c>
      <c r="F379" s="226" t="s">
        <v>649</v>
      </c>
      <c r="G379" s="227" t="s">
        <v>247</v>
      </c>
      <c r="H379" s="228">
        <v>200</v>
      </c>
      <c r="I379" s="229"/>
      <c r="J379" s="230">
        <f>ROUND(I379*H379,2)</f>
        <v>0</v>
      </c>
      <c r="K379" s="226" t="s">
        <v>210</v>
      </c>
      <c r="L379" s="42"/>
      <c r="M379" s="231" t="s">
        <v>1</v>
      </c>
      <c r="N379" s="232" t="s">
        <v>38</v>
      </c>
      <c r="O379" s="89"/>
      <c r="P379" s="233">
        <f>O379*H379</f>
        <v>0</v>
      </c>
      <c r="Q379" s="233">
        <v>0</v>
      </c>
      <c r="R379" s="233">
        <f>Q379*H379</f>
        <v>0</v>
      </c>
      <c r="S379" s="233">
        <v>0.19400000000000001</v>
      </c>
      <c r="T379" s="234">
        <f>S379*H379</f>
        <v>38.800000000000004</v>
      </c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R379" s="235" t="s">
        <v>80</v>
      </c>
      <c r="AT379" s="235" t="s">
        <v>125</v>
      </c>
      <c r="AU379" s="235" t="s">
        <v>82</v>
      </c>
      <c r="AY379" s="15" t="s">
        <v>122</v>
      </c>
      <c r="BE379" s="236">
        <f>IF(N379="základní",J379,0)</f>
        <v>0</v>
      </c>
      <c r="BF379" s="236">
        <f>IF(N379="snížená",J379,0)</f>
        <v>0</v>
      </c>
      <c r="BG379" s="236">
        <f>IF(N379="zákl. přenesená",J379,0)</f>
        <v>0</v>
      </c>
      <c r="BH379" s="236">
        <f>IF(N379="sníž. přenesená",J379,0)</f>
        <v>0</v>
      </c>
      <c r="BI379" s="236">
        <f>IF(N379="nulová",J379,0)</f>
        <v>0</v>
      </c>
      <c r="BJ379" s="15" t="s">
        <v>80</v>
      </c>
      <c r="BK379" s="236">
        <f>ROUND(I379*H379,2)</f>
        <v>0</v>
      </c>
      <c r="BL379" s="15" t="s">
        <v>80</v>
      </c>
      <c r="BM379" s="235" t="s">
        <v>650</v>
      </c>
    </row>
    <row r="380" s="2" customFormat="1">
      <c r="A380" s="36"/>
      <c r="B380" s="37"/>
      <c r="C380" s="38"/>
      <c r="D380" s="237" t="s">
        <v>132</v>
      </c>
      <c r="E380" s="38"/>
      <c r="F380" s="238" t="s">
        <v>651</v>
      </c>
      <c r="G380" s="38"/>
      <c r="H380" s="38"/>
      <c r="I380" s="239"/>
      <c r="J380" s="38"/>
      <c r="K380" s="38"/>
      <c r="L380" s="42"/>
      <c r="M380" s="240"/>
      <c r="N380" s="241"/>
      <c r="O380" s="89"/>
      <c r="P380" s="89"/>
      <c r="Q380" s="89"/>
      <c r="R380" s="89"/>
      <c r="S380" s="89"/>
      <c r="T380" s="90"/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T380" s="15" t="s">
        <v>132</v>
      </c>
      <c r="AU380" s="15" t="s">
        <v>82</v>
      </c>
    </row>
    <row r="381" s="2" customFormat="1">
      <c r="A381" s="36"/>
      <c r="B381" s="37"/>
      <c r="C381" s="38"/>
      <c r="D381" s="237" t="s">
        <v>134</v>
      </c>
      <c r="E381" s="38"/>
      <c r="F381" s="242" t="s">
        <v>631</v>
      </c>
      <c r="G381" s="38"/>
      <c r="H381" s="38"/>
      <c r="I381" s="239"/>
      <c r="J381" s="38"/>
      <c r="K381" s="38"/>
      <c r="L381" s="42"/>
      <c r="M381" s="240"/>
      <c r="N381" s="241"/>
      <c r="O381" s="89"/>
      <c r="P381" s="89"/>
      <c r="Q381" s="89"/>
      <c r="R381" s="89"/>
      <c r="S381" s="89"/>
      <c r="T381" s="90"/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T381" s="15" t="s">
        <v>134</v>
      </c>
      <c r="AU381" s="15" t="s">
        <v>82</v>
      </c>
    </row>
    <row r="382" s="2" customFormat="1">
      <c r="A382" s="36"/>
      <c r="B382" s="37"/>
      <c r="C382" s="224" t="s">
        <v>652</v>
      </c>
      <c r="D382" s="224" t="s">
        <v>125</v>
      </c>
      <c r="E382" s="225" t="s">
        <v>653</v>
      </c>
      <c r="F382" s="226" t="s">
        <v>654</v>
      </c>
      <c r="G382" s="227" t="s">
        <v>247</v>
      </c>
      <c r="H382" s="228">
        <v>200</v>
      </c>
      <c r="I382" s="229"/>
      <c r="J382" s="230">
        <f>ROUND(I382*H382,2)</f>
        <v>0</v>
      </c>
      <c r="K382" s="226" t="s">
        <v>210</v>
      </c>
      <c r="L382" s="42"/>
      <c r="M382" s="231" t="s">
        <v>1</v>
      </c>
      <c r="N382" s="232" t="s">
        <v>38</v>
      </c>
      <c r="O382" s="89"/>
      <c r="P382" s="233">
        <f>O382*H382</f>
        <v>0</v>
      </c>
      <c r="Q382" s="233">
        <v>0</v>
      </c>
      <c r="R382" s="233">
        <f>Q382*H382</f>
        <v>0</v>
      </c>
      <c r="S382" s="233">
        <v>0.32400000000000001</v>
      </c>
      <c r="T382" s="234">
        <f>S382*H382</f>
        <v>64.799999999999997</v>
      </c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R382" s="235" t="s">
        <v>80</v>
      </c>
      <c r="AT382" s="235" t="s">
        <v>125</v>
      </c>
      <c r="AU382" s="235" t="s">
        <v>82</v>
      </c>
      <c r="AY382" s="15" t="s">
        <v>122</v>
      </c>
      <c r="BE382" s="236">
        <f>IF(N382="základní",J382,0)</f>
        <v>0</v>
      </c>
      <c r="BF382" s="236">
        <f>IF(N382="snížená",J382,0)</f>
        <v>0</v>
      </c>
      <c r="BG382" s="236">
        <f>IF(N382="zákl. přenesená",J382,0)</f>
        <v>0</v>
      </c>
      <c r="BH382" s="236">
        <f>IF(N382="sníž. přenesená",J382,0)</f>
        <v>0</v>
      </c>
      <c r="BI382" s="236">
        <f>IF(N382="nulová",J382,0)</f>
        <v>0</v>
      </c>
      <c r="BJ382" s="15" t="s">
        <v>80</v>
      </c>
      <c r="BK382" s="236">
        <f>ROUND(I382*H382,2)</f>
        <v>0</v>
      </c>
      <c r="BL382" s="15" t="s">
        <v>80</v>
      </c>
      <c r="BM382" s="235" t="s">
        <v>655</v>
      </c>
    </row>
    <row r="383" s="2" customFormat="1">
      <c r="A383" s="36"/>
      <c r="B383" s="37"/>
      <c r="C383" s="38"/>
      <c r="D383" s="237" t="s">
        <v>132</v>
      </c>
      <c r="E383" s="38"/>
      <c r="F383" s="238" t="s">
        <v>656</v>
      </c>
      <c r="G383" s="38"/>
      <c r="H383" s="38"/>
      <c r="I383" s="239"/>
      <c r="J383" s="38"/>
      <c r="K383" s="38"/>
      <c r="L383" s="42"/>
      <c r="M383" s="240"/>
      <c r="N383" s="241"/>
      <c r="O383" s="89"/>
      <c r="P383" s="89"/>
      <c r="Q383" s="89"/>
      <c r="R383" s="89"/>
      <c r="S383" s="89"/>
      <c r="T383" s="90"/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T383" s="15" t="s">
        <v>132</v>
      </c>
      <c r="AU383" s="15" t="s">
        <v>82</v>
      </c>
    </row>
    <row r="384" s="2" customFormat="1">
      <c r="A384" s="36"/>
      <c r="B384" s="37"/>
      <c r="C384" s="38"/>
      <c r="D384" s="237" t="s">
        <v>134</v>
      </c>
      <c r="E384" s="38"/>
      <c r="F384" s="242" t="s">
        <v>631</v>
      </c>
      <c r="G384" s="38"/>
      <c r="H384" s="38"/>
      <c r="I384" s="239"/>
      <c r="J384" s="38"/>
      <c r="K384" s="38"/>
      <c r="L384" s="42"/>
      <c r="M384" s="240"/>
      <c r="N384" s="241"/>
      <c r="O384" s="89"/>
      <c r="P384" s="89"/>
      <c r="Q384" s="89"/>
      <c r="R384" s="89"/>
      <c r="S384" s="89"/>
      <c r="T384" s="90"/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T384" s="15" t="s">
        <v>134</v>
      </c>
      <c r="AU384" s="15" t="s">
        <v>82</v>
      </c>
    </row>
    <row r="385" s="2" customFormat="1">
      <c r="A385" s="36"/>
      <c r="B385" s="37"/>
      <c r="C385" s="224" t="s">
        <v>657</v>
      </c>
      <c r="D385" s="224" t="s">
        <v>125</v>
      </c>
      <c r="E385" s="225" t="s">
        <v>658</v>
      </c>
      <c r="F385" s="226" t="s">
        <v>659</v>
      </c>
      <c r="G385" s="227" t="s">
        <v>247</v>
      </c>
      <c r="H385" s="228">
        <v>204</v>
      </c>
      <c r="I385" s="229"/>
      <c r="J385" s="230">
        <f>ROUND(I385*H385,2)</f>
        <v>0</v>
      </c>
      <c r="K385" s="226" t="s">
        <v>210</v>
      </c>
      <c r="L385" s="42"/>
      <c r="M385" s="231" t="s">
        <v>1</v>
      </c>
      <c r="N385" s="232" t="s">
        <v>38</v>
      </c>
      <c r="O385" s="89"/>
      <c r="P385" s="233">
        <f>O385*H385</f>
        <v>0</v>
      </c>
      <c r="Q385" s="233">
        <v>0</v>
      </c>
      <c r="R385" s="233">
        <f>Q385*H385</f>
        <v>0</v>
      </c>
      <c r="S385" s="233">
        <v>0.042999999999999997</v>
      </c>
      <c r="T385" s="234">
        <f>S385*H385</f>
        <v>8.7719999999999985</v>
      </c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R385" s="235" t="s">
        <v>80</v>
      </c>
      <c r="AT385" s="235" t="s">
        <v>125</v>
      </c>
      <c r="AU385" s="235" t="s">
        <v>82</v>
      </c>
      <c r="AY385" s="15" t="s">
        <v>122</v>
      </c>
      <c r="BE385" s="236">
        <f>IF(N385="základní",J385,0)</f>
        <v>0</v>
      </c>
      <c r="BF385" s="236">
        <f>IF(N385="snížená",J385,0)</f>
        <v>0</v>
      </c>
      <c r="BG385" s="236">
        <f>IF(N385="zákl. přenesená",J385,0)</f>
        <v>0</v>
      </c>
      <c r="BH385" s="236">
        <f>IF(N385="sníž. přenesená",J385,0)</f>
        <v>0</v>
      </c>
      <c r="BI385" s="236">
        <f>IF(N385="nulová",J385,0)</f>
        <v>0</v>
      </c>
      <c r="BJ385" s="15" t="s">
        <v>80</v>
      </c>
      <c r="BK385" s="236">
        <f>ROUND(I385*H385,2)</f>
        <v>0</v>
      </c>
      <c r="BL385" s="15" t="s">
        <v>80</v>
      </c>
      <c r="BM385" s="235" t="s">
        <v>660</v>
      </c>
    </row>
    <row r="386" s="2" customFormat="1">
      <c r="A386" s="36"/>
      <c r="B386" s="37"/>
      <c r="C386" s="38"/>
      <c r="D386" s="237" t="s">
        <v>132</v>
      </c>
      <c r="E386" s="38"/>
      <c r="F386" s="238" t="s">
        <v>661</v>
      </c>
      <c r="G386" s="38"/>
      <c r="H386" s="38"/>
      <c r="I386" s="239"/>
      <c r="J386" s="38"/>
      <c r="K386" s="38"/>
      <c r="L386" s="42"/>
      <c r="M386" s="240"/>
      <c r="N386" s="241"/>
      <c r="O386" s="89"/>
      <c r="P386" s="89"/>
      <c r="Q386" s="89"/>
      <c r="R386" s="89"/>
      <c r="S386" s="89"/>
      <c r="T386" s="90"/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T386" s="15" t="s">
        <v>132</v>
      </c>
      <c r="AU386" s="15" t="s">
        <v>82</v>
      </c>
    </row>
    <row r="387" s="2" customFormat="1">
      <c r="A387" s="36"/>
      <c r="B387" s="37"/>
      <c r="C387" s="38"/>
      <c r="D387" s="237" t="s">
        <v>134</v>
      </c>
      <c r="E387" s="38"/>
      <c r="F387" s="242" t="s">
        <v>662</v>
      </c>
      <c r="G387" s="38"/>
      <c r="H387" s="38"/>
      <c r="I387" s="239"/>
      <c r="J387" s="38"/>
      <c r="K387" s="38"/>
      <c r="L387" s="42"/>
      <c r="M387" s="240"/>
      <c r="N387" s="241"/>
      <c r="O387" s="89"/>
      <c r="P387" s="89"/>
      <c r="Q387" s="89"/>
      <c r="R387" s="89"/>
      <c r="S387" s="89"/>
      <c r="T387" s="90"/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T387" s="15" t="s">
        <v>134</v>
      </c>
      <c r="AU387" s="15" t="s">
        <v>82</v>
      </c>
    </row>
    <row r="388" s="2" customFormat="1">
      <c r="A388" s="36"/>
      <c r="B388" s="37"/>
      <c r="C388" s="224" t="s">
        <v>663</v>
      </c>
      <c r="D388" s="224" t="s">
        <v>125</v>
      </c>
      <c r="E388" s="225" t="s">
        <v>664</v>
      </c>
      <c r="F388" s="226" t="s">
        <v>665</v>
      </c>
      <c r="G388" s="227" t="s">
        <v>209</v>
      </c>
      <c r="H388" s="228">
        <v>200</v>
      </c>
      <c r="I388" s="229"/>
      <c r="J388" s="230">
        <f>ROUND(I388*H388,2)</f>
        <v>0</v>
      </c>
      <c r="K388" s="226" t="s">
        <v>666</v>
      </c>
      <c r="L388" s="42"/>
      <c r="M388" s="231" t="s">
        <v>1</v>
      </c>
      <c r="N388" s="232" t="s">
        <v>38</v>
      </c>
      <c r="O388" s="89"/>
      <c r="P388" s="233">
        <f>O388*H388</f>
        <v>0</v>
      </c>
      <c r="Q388" s="233">
        <v>0</v>
      </c>
      <c r="R388" s="233">
        <f>Q388*H388</f>
        <v>0</v>
      </c>
      <c r="S388" s="233">
        <v>0</v>
      </c>
      <c r="T388" s="234">
        <f>S388*H388</f>
        <v>0</v>
      </c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R388" s="235" t="s">
        <v>80</v>
      </c>
      <c r="AT388" s="235" t="s">
        <v>125</v>
      </c>
      <c r="AU388" s="235" t="s">
        <v>82</v>
      </c>
      <c r="AY388" s="15" t="s">
        <v>122</v>
      </c>
      <c r="BE388" s="236">
        <f>IF(N388="základní",J388,0)</f>
        <v>0</v>
      </c>
      <c r="BF388" s="236">
        <f>IF(N388="snížená",J388,0)</f>
        <v>0</v>
      </c>
      <c r="BG388" s="236">
        <f>IF(N388="zákl. přenesená",J388,0)</f>
        <v>0</v>
      </c>
      <c r="BH388" s="236">
        <f>IF(N388="sníž. přenesená",J388,0)</f>
        <v>0</v>
      </c>
      <c r="BI388" s="236">
        <f>IF(N388="nulová",J388,0)</f>
        <v>0</v>
      </c>
      <c r="BJ388" s="15" t="s">
        <v>80</v>
      </c>
      <c r="BK388" s="236">
        <f>ROUND(I388*H388,2)</f>
        <v>0</v>
      </c>
      <c r="BL388" s="15" t="s">
        <v>80</v>
      </c>
      <c r="BM388" s="235" t="s">
        <v>667</v>
      </c>
    </row>
    <row r="389" s="2" customFormat="1">
      <c r="A389" s="36"/>
      <c r="B389" s="37"/>
      <c r="C389" s="38"/>
      <c r="D389" s="237" t="s">
        <v>132</v>
      </c>
      <c r="E389" s="38"/>
      <c r="F389" s="238" t="s">
        <v>668</v>
      </c>
      <c r="G389" s="38"/>
      <c r="H389" s="38"/>
      <c r="I389" s="239"/>
      <c r="J389" s="38"/>
      <c r="K389" s="38"/>
      <c r="L389" s="42"/>
      <c r="M389" s="240"/>
      <c r="N389" s="241"/>
      <c r="O389" s="89"/>
      <c r="P389" s="89"/>
      <c r="Q389" s="89"/>
      <c r="R389" s="89"/>
      <c r="S389" s="89"/>
      <c r="T389" s="90"/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T389" s="15" t="s">
        <v>132</v>
      </c>
      <c r="AU389" s="15" t="s">
        <v>82</v>
      </c>
    </row>
    <row r="390" s="2" customFormat="1">
      <c r="A390" s="36"/>
      <c r="B390" s="37"/>
      <c r="C390" s="38"/>
      <c r="D390" s="237" t="s">
        <v>134</v>
      </c>
      <c r="E390" s="38"/>
      <c r="F390" s="242" t="s">
        <v>669</v>
      </c>
      <c r="G390" s="38"/>
      <c r="H390" s="38"/>
      <c r="I390" s="239"/>
      <c r="J390" s="38"/>
      <c r="K390" s="38"/>
      <c r="L390" s="42"/>
      <c r="M390" s="240"/>
      <c r="N390" s="241"/>
      <c r="O390" s="89"/>
      <c r="P390" s="89"/>
      <c r="Q390" s="89"/>
      <c r="R390" s="89"/>
      <c r="S390" s="89"/>
      <c r="T390" s="90"/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T390" s="15" t="s">
        <v>134</v>
      </c>
      <c r="AU390" s="15" t="s">
        <v>82</v>
      </c>
    </row>
    <row r="391" s="2" customFormat="1">
      <c r="A391" s="36"/>
      <c r="B391" s="37"/>
      <c r="C391" s="224" t="s">
        <v>670</v>
      </c>
      <c r="D391" s="224" t="s">
        <v>125</v>
      </c>
      <c r="E391" s="225" t="s">
        <v>671</v>
      </c>
      <c r="F391" s="226" t="s">
        <v>672</v>
      </c>
      <c r="G391" s="227" t="s">
        <v>128</v>
      </c>
      <c r="H391" s="228">
        <v>200</v>
      </c>
      <c r="I391" s="229"/>
      <c r="J391" s="230">
        <f>ROUND(I391*H391,2)</f>
        <v>0</v>
      </c>
      <c r="K391" s="226" t="s">
        <v>210</v>
      </c>
      <c r="L391" s="42"/>
      <c r="M391" s="231" t="s">
        <v>1</v>
      </c>
      <c r="N391" s="232" t="s">
        <v>38</v>
      </c>
      <c r="O391" s="89"/>
      <c r="P391" s="233">
        <f>O391*H391</f>
        <v>0</v>
      </c>
      <c r="Q391" s="233">
        <v>0</v>
      </c>
      <c r="R391" s="233">
        <f>Q391*H391</f>
        <v>0</v>
      </c>
      <c r="S391" s="233">
        <v>0</v>
      </c>
      <c r="T391" s="234">
        <f>S391*H391</f>
        <v>0</v>
      </c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R391" s="235" t="s">
        <v>80</v>
      </c>
      <c r="AT391" s="235" t="s">
        <v>125</v>
      </c>
      <c r="AU391" s="235" t="s">
        <v>82</v>
      </c>
      <c r="AY391" s="15" t="s">
        <v>122</v>
      </c>
      <c r="BE391" s="236">
        <f>IF(N391="základní",J391,0)</f>
        <v>0</v>
      </c>
      <c r="BF391" s="236">
        <f>IF(N391="snížená",J391,0)</f>
        <v>0</v>
      </c>
      <c r="BG391" s="236">
        <f>IF(N391="zákl. přenesená",J391,0)</f>
        <v>0</v>
      </c>
      <c r="BH391" s="236">
        <f>IF(N391="sníž. přenesená",J391,0)</f>
        <v>0</v>
      </c>
      <c r="BI391" s="236">
        <f>IF(N391="nulová",J391,0)</f>
        <v>0</v>
      </c>
      <c r="BJ391" s="15" t="s">
        <v>80</v>
      </c>
      <c r="BK391" s="236">
        <f>ROUND(I391*H391,2)</f>
        <v>0</v>
      </c>
      <c r="BL391" s="15" t="s">
        <v>80</v>
      </c>
      <c r="BM391" s="235" t="s">
        <v>673</v>
      </c>
    </row>
    <row r="392" s="2" customFormat="1">
      <c r="A392" s="36"/>
      <c r="B392" s="37"/>
      <c r="C392" s="38"/>
      <c r="D392" s="237" t="s">
        <v>132</v>
      </c>
      <c r="E392" s="38"/>
      <c r="F392" s="238" t="s">
        <v>674</v>
      </c>
      <c r="G392" s="38"/>
      <c r="H392" s="38"/>
      <c r="I392" s="239"/>
      <c r="J392" s="38"/>
      <c r="K392" s="38"/>
      <c r="L392" s="42"/>
      <c r="M392" s="240"/>
      <c r="N392" s="241"/>
      <c r="O392" s="89"/>
      <c r="P392" s="89"/>
      <c r="Q392" s="89"/>
      <c r="R392" s="89"/>
      <c r="S392" s="89"/>
      <c r="T392" s="90"/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T392" s="15" t="s">
        <v>132</v>
      </c>
      <c r="AU392" s="15" t="s">
        <v>82</v>
      </c>
    </row>
    <row r="393" s="2" customFormat="1">
      <c r="A393" s="36"/>
      <c r="B393" s="37"/>
      <c r="C393" s="38"/>
      <c r="D393" s="237" t="s">
        <v>134</v>
      </c>
      <c r="E393" s="38"/>
      <c r="F393" s="242" t="s">
        <v>675</v>
      </c>
      <c r="G393" s="38"/>
      <c r="H393" s="38"/>
      <c r="I393" s="239"/>
      <c r="J393" s="38"/>
      <c r="K393" s="38"/>
      <c r="L393" s="42"/>
      <c r="M393" s="240"/>
      <c r="N393" s="241"/>
      <c r="O393" s="89"/>
      <c r="P393" s="89"/>
      <c r="Q393" s="89"/>
      <c r="R393" s="89"/>
      <c r="S393" s="89"/>
      <c r="T393" s="90"/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T393" s="15" t="s">
        <v>134</v>
      </c>
      <c r="AU393" s="15" t="s">
        <v>82</v>
      </c>
    </row>
    <row r="394" s="2" customFormat="1">
      <c r="A394" s="36"/>
      <c r="B394" s="37"/>
      <c r="C394" s="224" t="s">
        <v>676</v>
      </c>
      <c r="D394" s="224" t="s">
        <v>125</v>
      </c>
      <c r="E394" s="225" t="s">
        <v>677</v>
      </c>
      <c r="F394" s="226" t="s">
        <v>678</v>
      </c>
      <c r="G394" s="227" t="s">
        <v>128</v>
      </c>
      <c r="H394" s="228">
        <v>200</v>
      </c>
      <c r="I394" s="229"/>
      <c r="J394" s="230">
        <f>ROUND(I394*H394,2)</f>
        <v>0</v>
      </c>
      <c r="K394" s="226" t="s">
        <v>210</v>
      </c>
      <c r="L394" s="42"/>
      <c r="M394" s="231" t="s">
        <v>1</v>
      </c>
      <c r="N394" s="232" t="s">
        <v>38</v>
      </c>
      <c r="O394" s="89"/>
      <c r="P394" s="233">
        <f>O394*H394</f>
        <v>0</v>
      </c>
      <c r="Q394" s="233">
        <v>0</v>
      </c>
      <c r="R394" s="233">
        <f>Q394*H394</f>
        <v>0</v>
      </c>
      <c r="S394" s="233">
        <v>0</v>
      </c>
      <c r="T394" s="234">
        <f>S394*H394</f>
        <v>0</v>
      </c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R394" s="235" t="s">
        <v>80</v>
      </c>
      <c r="AT394" s="235" t="s">
        <v>125</v>
      </c>
      <c r="AU394" s="235" t="s">
        <v>82</v>
      </c>
      <c r="AY394" s="15" t="s">
        <v>122</v>
      </c>
      <c r="BE394" s="236">
        <f>IF(N394="základní",J394,0)</f>
        <v>0</v>
      </c>
      <c r="BF394" s="236">
        <f>IF(N394="snížená",J394,0)</f>
        <v>0</v>
      </c>
      <c r="BG394" s="236">
        <f>IF(N394="zákl. přenesená",J394,0)</f>
        <v>0</v>
      </c>
      <c r="BH394" s="236">
        <f>IF(N394="sníž. přenesená",J394,0)</f>
        <v>0</v>
      </c>
      <c r="BI394" s="236">
        <f>IF(N394="nulová",J394,0)</f>
        <v>0</v>
      </c>
      <c r="BJ394" s="15" t="s">
        <v>80</v>
      </c>
      <c r="BK394" s="236">
        <f>ROUND(I394*H394,2)</f>
        <v>0</v>
      </c>
      <c r="BL394" s="15" t="s">
        <v>80</v>
      </c>
      <c r="BM394" s="235" t="s">
        <v>679</v>
      </c>
    </row>
    <row r="395" s="2" customFormat="1">
      <c r="A395" s="36"/>
      <c r="B395" s="37"/>
      <c r="C395" s="38"/>
      <c r="D395" s="237" t="s">
        <v>132</v>
      </c>
      <c r="E395" s="38"/>
      <c r="F395" s="238" t="s">
        <v>680</v>
      </c>
      <c r="G395" s="38"/>
      <c r="H395" s="38"/>
      <c r="I395" s="239"/>
      <c r="J395" s="38"/>
      <c r="K395" s="38"/>
      <c r="L395" s="42"/>
      <c r="M395" s="240"/>
      <c r="N395" s="241"/>
      <c r="O395" s="89"/>
      <c r="P395" s="89"/>
      <c r="Q395" s="89"/>
      <c r="R395" s="89"/>
      <c r="S395" s="89"/>
      <c r="T395" s="90"/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T395" s="15" t="s">
        <v>132</v>
      </c>
      <c r="AU395" s="15" t="s">
        <v>82</v>
      </c>
    </row>
    <row r="396" s="2" customFormat="1">
      <c r="A396" s="36"/>
      <c r="B396" s="37"/>
      <c r="C396" s="38"/>
      <c r="D396" s="237" t="s">
        <v>134</v>
      </c>
      <c r="E396" s="38"/>
      <c r="F396" s="242" t="s">
        <v>675</v>
      </c>
      <c r="G396" s="38"/>
      <c r="H396" s="38"/>
      <c r="I396" s="239"/>
      <c r="J396" s="38"/>
      <c r="K396" s="38"/>
      <c r="L396" s="42"/>
      <c r="M396" s="240"/>
      <c r="N396" s="241"/>
      <c r="O396" s="89"/>
      <c r="P396" s="89"/>
      <c r="Q396" s="89"/>
      <c r="R396" s="89"/>
      <c r="S396" s="89"/>
      <c r="T396" s="90"/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T396" s="15" t="s">
        <v>134</v>
      </c>
      <c r="AU396" s="15" t="s">
        <v>82</v>
      </c>
    </row>
    <row r="397" s="2" customFormat="1">
      <c r="A397" s="36"/>
      <c r="B397" s="37"/>
      <c r="C397" s="224" t="s">
        <v>681</v>
      </c>
      <c r="D397" s="224" t="s">
        <v>125</v>
      </c>
      <c r="E397" s="225" t="s">
        <v>682</v>
      </c>
      <c r="F397" s="226" t="s">
        <v>683</v>
      </c>
      <c r="G397" s="227" t="s">
        <v>128</v>
      </c>
      <c r="H397" s="228">
        <v>200</v>
      </c>
      <c r="I397" s="229"/>
      <c r="J397" s="230">
        <f>ROUND(I397*H397,2)</f>
        <v>0</v>
      </c>
      <c r="K397" s="226" t="s">
        <v>210</v>
      </c>
      <c r="L397" s="42"/>
      <c r="M397" s="231" t="s">
        <v>1</v>
      </c>
      <c r="N397" s="232" t="s">
        <v>38</v>
      </c>
      <c r="O397" s="89"/>
      <c r="P397" s="233">
        <f>O397*H397</f>
        <v>0</v>
      </c>
      <c r="Q397" s="233">
        <v>0</v>
      </c>
      <c r="R397" s="233">
        <f>Q397*H397</f>
        <v>0</v>
      </c>
      <c r="S397" s="233">
        <v>0</v>
      </c>
      <c r="T397" s="234">
        <f>S397*H397</f>
        <v>0</v>
      </c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R397" s="235" t="s">
        <v>80</v>
      </c>
      <c r="AT397" s="235" t="s">
        <v>125</v>
      </c>
      <c r="AU397" s="235" t="s">
        <v>82</v>
      </c>
      <c r="AY397" s="15" t="s">
        <v>122</v>
      </c>
      <c r="BE397" s="236">
        <f>IF(N397="základní",J397,0)</f>
        <v>0</v>
      </c>
      <c r="BF397" s="236">
        <f>IF(N397="snížená",J397,0)</f>
        <v>0</v>
      </c>
      <c r="BG397" s="236">
        <f>IF(N397="zákl. přenesená",J397,0)</f>
        <v>0</v>
      </c>
      <c r="BH397" s="236">
        <f>IF(N397="sníž. přenesená",J397,0)</f>
        <v>0</v>
      </c>
      <c r="BI397" s="236">
        <f>IF(N397="nulová",J397,0)</f>
        <v>0</v>
      </c>
      <c r="BJ397" s="15" t="s">
        <v>80</v>
      </c>
      <c r="BK397" s="236">
        <f>ROUND(I397*H397,2)</f>
        <v>0</v>
      </c>
      <c r="BL397" s="15" t="s">
        <v>80</v>
      </c>
      <c r="BM397" s="235" t="s">
        <v>684</v>
      </c>
    </row>
    <row r="398" s="2" customFormat="1">
      <c r="A398" s="36"/>
      <c r="B398" s="37"/>
      <c r="C398" s="38"/>
      <c r="D398" s="237" t="s">
        <v>132</v>
      </c>
      <c r="E398" s="38"/>
      <c r="F398" s="238" t="s">
        <v>685</v>
      </c>
      <c r="G398" s="38"/>
      <c r="H398" s="38"/>
      <c r="I398" s="239"/>
      <c r="J398" s="38"/>
      <c r="K398" s="38"/>
      <c r="L398" s="42"/>
      <c r="M398" s="240"/>
      <c r="N398" s="241"/>
      <c r="O398" s="89"/>
      <c r="P398" s="89"/>
      <c r="Q398" s="89"/>
      <c r="R398" s="89"/>
      <c r="S398" s="89"/>
      <c r="T398" s="90"/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T398" s="15" t="s">
        <v>132</v>
      </c>
      <c r="AU398" s="15" t="s">
        <v>82</v>
      </c>
    </row>
    <row r="399" s="2" customFormat="1">
      <c r="A399" s="36"/>
      <c r="B399" s="37"/>
      <c r="C399" s="38"/>
      <c r="D399" s="237" t="s">
        <v>134</v>
      </c>
      <c r="E399" s="38"/>
      <c r="F399" s="242" t="s">
        <v>675</v>
      </c>
      <c r="G399" s="38"/>
      <c r="H399" s="38"/>
      <c r="I399" s="239"/>
      <c r="J399" s="38"/>
      <c r="K399" s="38"/>
      <c r="L399" s="42"/>
      <c r="M399" s="240"/>
      <c r="N399" s="241"/>
      <c r="O399" s="89"/>
      <c r="P399" s="89"/>
      <c r="Q399" s="89"/>
      <c r="R399" s="89"/>
      <c r="S399" s="89"/>
      <c r="T399" s="90"/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T399" s="15" t="s">
        <v>134</v>
      </c>
      <c r="AU399" s="15" t="s">
        <v>82</v>
      </c>
    </row>
    <row r="400" s="2" customFormat="1">
      <c r="A400" s="36"/>
      <c r="B400" s="37"/>
      <c r="C400" s="224" t="s">
        <v>686</v>
      </c>
      <c r="D400" s="224" t="s">
        <v>125</v>
      </c>
      <c r="E400" s="225" t="s">
        <v>687</v>
      </c>
      <c r="F400" s="226" t="s">
        <v>688</v>
      </c>
      <c r="G400" s="227" t="s">
        <v>128</v>
      </c>
      <c r="H400" s="228">
        <v>200</v>
      </c>
      <c r="I400" s="229"/>
      <c r="J400" s="230">
        <f>ROUND(I400*H400,2)</f>
        <v>0</v>
      </c>
      <c r="K400" s="226" t="s">
        <v>210</v>
      </c>
      <c r="L400" s="42"/>
      <c r="M400" s="231" t="s">
        <v>1</v>
      </c>
      <c r="N400" s="232" t="s">
        <v>38</v>
      </c>
      <c r="O400" s="89"/>
      <c r="P400" s="233">
        <f>O400*H400</f>
        <v>0</v>
      </c>
      <c r="Q400" s="233">
        <v>0</v>
      </c>
      <c r="R400" s="233">
        <f>Q400*H400</f>
        <v>0</v>
      </c>
      <c r="S400" s="233">
        <v>0</v>
      </c>
      <c r="T400" s="234">
        <f>S400*H400</f>
        <v>0</v>
      </c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R400" s="235" t="s">
        <v>80</v>
      </c>
      <c r="AT400" s="235" t="s">
        <v>125</v>
      </c>
      <c r="AU400" s="235" t="s">
        <v>82</v>
      </c>
      <c r="AY400" s="15" t="s">
        <v>122</v>
      </c>
      <c r="BE400" s="236">
        <f>IF(N400="základní",J400,0)</f>
        <v>0</v>
      </c>
      <c r="BF400" s="236">
        <f>IF(N400="snížená",J400,0)</f>
        <v>0</v>
      </c>
      <c r="BG400" s="236">
        <f>IF(N400="zákl. přenesená",J400,0)</f>
        <v>0</v>
      </c>
      <c r="BH400" s="236">
        <f>IF(N400="sníž. přenesená",J400,0)</f>
        <v>0</v>
      </c>
      <c r="BI400" s="236">
        <f>IF(N400="nulová",J400,0)</f>
        <v>0</v>
      </c>
      <c r="BJ400" s="15" t="s">
        <v>80</v>
      </c>
      <c r="BK400" s="236">
        <f>ROUND(I400*H400,2)</f>
        <v>0</v>
      </c>
      <c r="BL400" s="15" t="s">
        <v>80</v>
      </c>
      <c r="BM400" s="235" t="s">
        <v>689</v>
      </c>
    </row>
    <row r="401" s="2" customFormat="1">
      <c r="A401" s="36"/>
      <c r="B401" s="37"/>
      <c r="C401" s="38"/>
      <c r="D401" s="237" t="s">
        <v>132</v>
      </c>
      <c r="E401" s="38"/>
      <c r="F401" s="238" t="s">
        <v>690</v>
      </c>
      <c r="G401" s="38"/>
      <c r="H401" s="38"/>
      <c r="I401" s="239"/>
      <c r="J401" s="38"/>
      <c r="K401" s="38"/>
      <c r="L401" s="42"/>
      <c r="M401" s="240"/>
      <c r="N401" s="241"/>
      <c r="O401" s="89"/>
      <c r="P401" s="89"/>
      <c r="Q401" s="89"/>
      <c r="R401" s="89"/>
      <c r="S401" s="89"/>
      <c r="T401" s="90"/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T401" s="15" t="s">
        <v>132</v>
      </c>
      <c r="AU401" s="15" t="s">
        <v>82</v>
      </c>
    </row>
    <row r="402" s="2" customFormat="1">
      <c r="A402" s="36"/>
      <c r="B402" s="37"/>
      <c r="C402" s="38"/>
      <c r="D402" s="237" t="s">
        <v>134</v>
      </c>
      <c r="E402" s="38"/>
      <c r="F402" s="242" t="s">
        <v>675</v>
      </c>
      <c r="G402" s="38"/>
      <c r="H402" s="38"/>
      <c r="I402" s="239"/>
      <c r="J402" s="38"/>
      <c r="K402" s="38"/>
      <c r="L402" s="42"/>
      <c r="M402" s="240"/>
      <c r="N402" s="241"/>
      <c r="O402" s="89"/>
      <c r="P402" s="89"/>
      <c r="Q402" s="89"/>
      <c r="R402" s="89"/>
      <c r="S402" s="89"/>
      <c r="T402" s="90"/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T402" s="15" t="s">
        <v>134</v>
      </c>
      <c r="AU402" s="15" t="s">
        <v>82</v>
      </c>
    </row>
    <row r="403" s="2" customFormat="1">
      <c r="A403" s="36"/>
      <c r="B403" s="37"/>
      <c r="C403" s="224" t="s">
        <v>691</v>
      </c>
      <c r="D403" s="224" t="s">
        <v>125</v>
      </c>
      <c r="E403" s="225" t="s">
        <v>692</v>
      </c>
      <c r="F403" s="226" t="s">
        <v>693</v>
      </c>
      <c r="G403" s="227" t="s">
        <v>128</v>
      </c>
      <c r="H403" s="228">
        <v>200</v>
      </c>
      <c r="I403" s="229"/>
      <c r="J403" s="230">
        <f>ROUND(I403*H403,2)</f>
        <v>0</v>
      </c>
      <c r="K403" s="226" t="s">
        <v>210</v>
      </c>
      <c r="L403" s="42"/>
      <c r="M403" s="231" t="s">
        <v>1</v>
      </c>
      <c r="N403" s="232" t="s">
        <v>38</v>
      </c>
      <c r="O403" s="89"/>
      <c r="P403" s="233">
        <f>O403*H403</f>
        <v>0</v>
      </c>
      <c r="Q403" s="233">
        <v>0</v>
      </c>
      <c r="R403" s="233">
        <f>Q403*H403</f>
        <v>0</v>
      </c>
      <c r="S403" s="233">
        <v>0</v>
      </c>
      <c r="T403" s="234">
        <f>S403*H403</f>
        <v>0</v>
      </c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R403" s="235" t="s">
        <v>80</v>
      </c>
      <c r="AT403" s="235" t="s">
        <v>125</v>
      </c>
      <c r="AU403" s="235" t="s">
        <v>82</v>
      </c>
      <c r="AY403" s="15" t="s">
        <v>122</v>
      </c>
      <c r="BE403" s="236">
        <f>IF(N403="základní",J403,0)</f>
        <v>0</v>
      </c>
      <c r="BF403" s="236">
        <f>IF(N403="snížená",J403,0)</f>
        <v>0</v>
      </c>
      <c r="BG403" s="236">
        <f>IF(N403="zákl. přenesená",J403,0)</f>
        <v>0</v>
      </c>
      <c r="BH403" s="236">
        <f>IF(N403="sníž. přenesená",J403,0)</f>
        <v>0</v>
      </c>
      <c r="BI403" s="236">
        <f>IF(N403="nulová",J403,0)</f>
        <v>0</v>
      </c>
      <c r="BJ403" s="15" t="s">
        <v>80</v>
      </c>
      <c r="BK403" s="236">
        <f>ROUND(I403*H403,2)</f>
        <v>0</v>
      </c>
      <c r="BL403" s="15" t="s">
        <v>80</v>
      </c>
      <c r="BM403" s="235" t="s">
        <v>694</v>
      </c>
    </row>
    <row r="404" s="2" customFormat="1">
      <c r="A404" s="36"/>
      <c r="B404" s="37"/>
      <c r="C404" s="38"/>
      <c r="D404" s="237" t="s">
        <v>132</v>
      </c>
      <c r="E404" s="38"/>
      <c r="F404" s="238" t="s">
        <v>695</v>
      </c>
      <c r="G404" s="38"/>
      <c r="H404" s="38"/>
      <c r="I404" s="239"/>
      <c r="J404" s="38"/>
      <c r="K404" s="38"/>
      <c r="L404" s="42"/>
      <c r="M404" s="240"/>
      <c r="N404" s="241"/>
      <c r="O404" s="89"/>
      <c r="P404" s="89"/>
      <c r="Q404" s="89"/>
      <c r="R404" s="89"/>
      <c r="S404" s="89"/>
      <c r="T404" s="90"/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T404" s="15" t="s">
        <v>132</v>
      </c>
      <c r="AU404" s="15" t="s">
        <v>82</v>
      </c>
    </row>
    <row r="405" s="2" customFormat="1">
      <c r="A405" s="36"/>
      <c r="B405" s="37"/>
      <c r="C405" s="38"/>
      <c r="D405" s="237" t="s">
        <v>134</v>
      </c>
      <c r="E405" s="38"/>
      <c r="F405" s="242" t="s">
        <v>675</v>
      </c>
      <c r="G405" s="38"/>
      <c r="H405" s="38"/>
      <c r="I405" s="239"/>
      <c r="J405" s="38"/>
      <c r="K405" s="38"/>
      <c r="L405" s="42"/>
      <c r="M405" s="240"/>
      <c r="N405" s="241"/>
      <c r="O405" s="89"/>
      <c r="P405" s="89"/>
      <c r="Q405" s="89"/>
      <c r="R405" s="89"/>
      <c r="S405" s="89"/>
      <c r="T405" s="90"/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T405" s="15" t="s">
        <v>134</v>
      </c>
      <c r="AU405" s="15" t="s">
        <v>82</v>
      </c>
    </row>
    <row r="406" s="2" customFormat="1">
      <c r="A406" s="36"/>
      <c r="B406" s="37"/>
      <c r="C406" s="224" t="s">
        <v>696</v>
      </c>
      <c r="D406" s="224" t="s">
        <v>125</v>
      </c>
      <c r="E406" s="225" t="s">
        <v>697</v>
      </c>
      <c r="F406" s="226" t="s">
        <v>698</v>
      </c>
      <c r="G406" s="227" t="s">
        <v>128</v>
      </c>
      <c r="H406" s="228">
        <v>200</v>
      </c>
      <c r="I406" s="229"/>
      <c r="J406" s="230">
        <f>ROUND(I406*H406,2)</f>
        <v>0</v>
      </c>
      <c r="K406" s="226" t="s">
        <v>210</v>
      </c>
      <c r="L406" s="42"/>
      <c r="M406" s="231" t="s">
        <v>1</v>
      </c>
      <c r="N406" s="232" t="s">
        <v>38</v>
      </c>
      <c r="O406" s="89"/>
      <c r="P406" s="233">
        <f>O406*H406</f>
        <v>0</v>
      </c>
      <c r="Q406" s="233">
        <v>0</v>
      </c>
      <c r="R406" s="233">
        <f>Q406*H406</f>
        <v>0</v>
      </c>
      <c r="S406" s="233">
        <v>0</v>
      </c>
      <c r="T406" s="234">
        <f>S406*H406</f>
        <v>0</v>
      </c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R406" s="235" t="s">
        <v>80</v>
      </c>
      <c r="AT406" s="235" t="s">
        <v>125</v>
      </c>
      <c r="AU406" s="235" t="s">
        <v>82</v>
      </c>
      <c r="AY406" s="15" t="s">
        <v>122</v>
      </c>
      <c r="BE406" s="236">
        <f>IF(N406="základní",J406,0)</f>
        <v>0</v>
      </c>
      <c r="BF406" s="236">
        <f>IF(N406="snížená",J406,0)</f>
        <v>0</v>
      </c>
      <c r="BG406" s="236">
        <f>IF(N406="zákl. přenesená",J406,0)</f>
        <v>0</v>
      </c>
      <c r="BH406" s="236">
        <f>IF(N406="sníž. přenesená",J406,0)</f>
        <v>0</v>
      </c>
      <c r="BI406" s="236">
        <f>IF(N406="nulová",J406,0)</f>
        <v>0</v>
      </c>
      <c r="BJ406" s="15" t="s">
        <v>80</v>
      </c>
      <c r="BK406" s="236">
        <f>ROUND(I406*H406,2)</f>
        <v>0</v>
      </c>
      <c r="BL406" s="15" t="s">
        <v>80</v>
      </c>
      <c r="BM406" s="235" t="s">
        <v>699</v>
      </c>
    </row>
    <row r="407" s="2" customFormat="1">
      <c r="A407" s="36"/>
      <c r="B407" s="37"/>
      <c r="C407" s="38"/>
      <c r="D407" s="237" t="s">
        <v>132</v>
      </c>
      <c r="E407" s="38"/>
      <c r="F407" s="238" t="s">
        <v>700</v>
      </c>
      <c r="G407" s="38"/>
      <c r="H407" s="38"/>
      <c r="I407" s="239"/>
      <c r="J407" s="38"/>
      <c r="K407" s="38"/>
      <c r="L407" s="42"/>
      <c r="M407" s="240"/>
      <c r="N407" s="241"/>
      <c r="O407" s="89"/>
      <c r="P407" s="89"/>
      <c r="Q407" s="89"/>
      <c r="R407" s="89"/>
      <c r="S407" s="89"/>
      <c r="T407" s="90"/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T407" s="15" t="s">
        <v>132</v>
      </c>
      <c r="AU407" s="15" t="s">
        <v>82</v>
      </c>
    </row>
    <row r="408" s="2" customFormat="1">
      <c r="A408" s="36"/>
      <c r="B408" s="37"/>
      <c r="C408" s="38"/>
      <c r="D408" s="237" t="s">
        <v>134</v>
      </c>
      <c r="E408" s="38"/>
      <c r="F408" s="242" t="s">
        <v>675</v>
      </c>
      <c r="G408" s="38"/>
      <c r="H408" s="38"/>
      <c r="I408" s="239"/>
      <c r="J408" s="38"/>
      <c r="K408" s="38"/>
      <c r="L408" s="42"/>
      <c r="M408" s="240"/>
      <c r="N408" s="241"/>
      <c r="O408" s="89"/>
      <c r="P408" s="89"/>
      <c r="Q408" s="89"/>
      <c r="R408" s="89"/>
      <c r="S408" s="89"/>
      <c r="T408" s="90"/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T408" s="15" t="s">
        <v>134</v>
      </c>
      <c r="AU408" s="15" t="s">
        <v>82</v>
      </c>
    </row>
    <row r="409" s="2" customFormat="1">
      <c r="A409" s="36"/>
      <c r="B409" s="37"/>
      <c r="C409" s="224" t="s">
        <v>701</v>
      </c>
      <c r="D409" s="224" t="s">
        <v>125</v>
      </c>
      <c r="E409" s="225" t="s">
        <v>702</v>
      </c>
      <c r="F409" s="226" t="s">
        <v>703</v>
      </c>
      <c r="G409" s="227" t="s">
        <v>128</v>
      </c>
      <c r="H409" s="228">
        <v>200</v>
      </c>
      <c r="I409" s="229"/>
      <c r="J409" s="230">
        <f>ROUND(I409*H409,2)</f>
        <v>0</v>
      </c>
      <c r="K409" s="226" t="s">
        <v>210</v>
      </c>
      <c r="L409" s="42"/>
      <c r="M409" s="231" t="s">
        <v>1</v>
      </c>
      <c r="N409" s="232" t="s">
        <v>38</v>
      </c>
      <c r="O409" s="89"/>
      <c r="P409" s="233">
        <f>O409*H409</f>
        <v>0</v>
      </c>
      <c r="Q409" s="233">
        <v>0</v>
      </c>
      <c r="R409" s="233">
        <f>Q409*H409</f>
        <v>0</v>
      </c>
      <c r="S409" s="233">
        <v>0</v>
      </c>
      <c r="T409" s="234">
        <f>S409*H409</f>
        <v>0</v>
      </c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R409" s="235" t="s">
        <v>80</v>
      </c>
      <c r="AT409" s="235" t="s">
        <v>125</v>
      </c>
      <c r="AU409" s="235" t="s">
        <v>82</v>
      </c>
      <c r="AY409" s="15" t="s">
        <v>122</v>
      </c>
      <c r="BE409" s="236">
        <f>IF(N409="základní",J409,0)</f>
        <v>0</v>
      </c>
      <c r="BF409" s="236">
        <f>IF(N409="snížená",J409,0)</f>
        <v>0</v>
      </c>
      <c r="BG409" s="236">
        <f>IF(N409="zákl. přenesená",J409,0)</f>
        <v>0</v>
      </c>
      <c r="BH409" s="236">
        <f>IF(N409="sníž. přenesená",J409,0)</f>
        <v>0</v>
      </c>
      <c r="BI409" s="236">
        <f>IF(N409="nulová",J409,0)</f>
        <v>0</v>
      </c>
      <c r="BJ409" s="15" t="s">
        <v>80</v>
      </c>
      <c r="BK409" s="236">
        <f>ROUND(I409*H409,2)</f>
        <v>0</v>
      </c>
      <c r="BL409" s="15" t="s">
        <v>80</v>
      </c>
      <c r="BM409" s="235" t="s">
        <v>704</v>
      </c>
    </row>
    <row r="410" s="2" customFormat="1">
      <c r="A410" s="36"/>
      <c r="B410" s="37"/>
      <c r="C410" s="38"/>
      <c r="D410" s="237" t="s">
        <v>132</v>
      </c>
      <c r="E410" s="38"/>
      <c r="F410" s="238" t="s">
        <v>705</v>
      </c>
      <c r="G410" s="38"/>
      <c r="H410" s="38"/>
      <c r="I410" s="239"/>
      <c r="J410" s="38"/>
      <c r="K410" s="38"/>
      <c r="L410" s="42"/>
      <c r="M410" s="240"/>
      <c r="N410" s="241"/>
      <c r="O410" s="89"/>
      <c r="P410" s="89"/>
      <c r="Q410" s="89"/>
      <c r="R410" s="89"/>
      <c r="S410" s="89"/>
      <c r="T410" s="90"/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T410" s="15" t="s">
        <v>132</v>
      </c>
      <c r="AU410" s="15" t="s">
        <v>82</v>
      </c>
    </row>
    <row r="411" s="2" customFormat="1">
      <c r="A411" s="36"/>
      <c r="B411" s="37"/>
      <c r="C411" s="38"/>
      <c r="D411" s="237" t="s">
        <v>134</v>
      </c>
      <c r="E411" s="38"/>
      <c r="F411" s="242" t="s">
        <v>675</v>
      </c>
      <c r="G411" s="38"/>
      <c r="H411" s="38"/>
      <c r="I411" s="239"/>
      <c r="J411" s="38"/>
      <c r="K411" s="38"/>
      <c r="L411" s="42"/>
      <c r="M411" s="240"/>
      <c r="N411" s="241"/>
      <c r="O411" s="89"/>
      <c r="P411" s="89"/>
      <c r="Q411" s="89"/>
      <c r="R411" s="89"/>
      <c r="S411" s="89"/>
      <c r="T411" s="90"/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T411" s="15" t="s">
        <v>134</v>
      </c>
      <c r="AU411" s="15" t="s">
        <v>82</v>
      </c>
    </row>
    <row r="412" s="2" customFormat="1">
      <c r="A412" s="36"/>
      <c r="B412" s="37"/>
      <c r="C412" s="224" t="s">
        <v>706</v>
      </c>
      <c r="D412" s="224" t="s">
        <v>125</v>
      </c>
      <c r="E412" s="225" t="s">
        <v>707</v>
      </c>
      <c r="F412" s="226" t="s">
        <v>708</v>
      </c>
      <c r="G412" s="227" t="s">
        <v>128</v>
      </c>
      <c r="H412" s="228">
        <v>200</v>
      </c>
      <c r="I412" s="229"/>
      <c r="J412" s="230">
        <f>ROUND(I412*H412,2)</f>
        <v>0</v>
      </c>
      <c r="K412" s="226" t="s">
        <v>210</v>
      </c>
      <c r="L412" s="42"/>
      <c r="M412" s="231" t="s">
        <v>1</v>
      </c>
      <c r="N412" s="232" t="s">
        <v>38</v>
      </c>
      <c r="O412" s="89"/>
      <c r="P412" s="233">
        <f>O412*H412</f>
        <v>0</v>
      </c>
      <c r="Q412" s="233">
        <v>0</v>
      </c>
      <c r="R412" s="233">
        <f>Q412*H412</f>
        <v>0</v>
      </c>
      <c r="S412" s="233">
        <v>0</v>
      </c>
      <c r="T412" s="234">
        <f>S412*H412</f>
        <v>0</v>
      </c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R412" s="235" t="s">
        <v>80</v>
      </c>
      <c r="AT412" s="235" t="s">
        <v>125</v>
      </c>
      <c r="AU412" s="235" t="s">
        <v>82</v>
      </c>
      <c r="AY412" s="15" t="s">
        <v>122</v>
      </c>
      <c r="BE412" s="236">
        <f>IF(N412="základní",J412,0)</f>
        <v>0</v>
      </c>
      <c r="BF412" s="236">
        <f>IF(N412="snížená",J412,0)</f>
        <v>0</v>
      </c>
      <c r="BG412" s="236">
        <f>IF(N412="zákl. přenesená",J412,0)</f>
        <v>0</v>
      </c>
      <c r="BH412" s="236">
        <f>IF(N412="sníž. přenesená",J412,0)</f>
        <v>0</v>
      </c>
      <c r="BI412" s="236">
        <f>IF(N412="nulová",J412,0)</f>
        <v>0</v>
      </c>
      <c r="BJ412" s="15" t="s">
        <v>80</v>
      </c>
      <c r="BK412" s="236">
        <f>ROUND(I412*H412,2)</f>
        <v>0</v>
      </c>
      <c r="BL412" s="15" t="s">
        <v>80</v>
      </c>
      <c r="BM412" s="235" t="s">
        <v>709</v>
      </c>
    </row>
    <row r="413" s="2" customFormat="1">
      <c r="A413" s="36"/>
      <c r="B413" s="37"/>
      <c r="C413" s="38"/>
      <c r="D413" s="237" t="s">
        <v>132</v>
      </c>
      <c r="E413" s="38"/>
      <c r="F413" s="238" t="s">
        <v>710</v>
      </c>
      <c r="G413" s="38"/>
      <c r="H413" s="38"/>
      <c r="I413" s="239"/>
      <c r="J413" s="38"/>
      <c r="K413" s="38"/>
      <c r="L413" s="42"/>
      <c r="M413" s="240"/>
      <c r="N413" s="241"/>
      <c r="O413" s="89"/>
      <c r="P413" s="89"/>
      <c r="Q413" s="89"/>
      <c r="R413" s="89"/>
      <c r="S413" s="89"/>
      <c r="T413" s="90"/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T413" s="15" t="s">
        <v>132</v>
      </c>
      <c r="AU413" s="15" t="s">
        <v>82</v>
      </c>
    </row>
    <row r="414" s="2" customFormat="1">
      <c r="A414" s="36"/>
      <c r="B414" s="37"/>
      <c r="C414" s="38"/>
      <c r="D414" s="237" t="s">
        <v>134</v>
      </c>
      <c r="E414" s="38"/>
      <c r="F414" s="242" t="s">
        <v>675</v>
      </c>
      <c r="G414" s="38"/>
      <c r="H414" s="38"/>
      <c r="I414" s="239"/>
      <c r="J414" s="38"/>
      <c r="K414" s="38"/>
      <c r="L414" s="42"/>
      <c r="M414" s="240"/>
      <c r="N414" s="241"/>
      <c r="O414" s="89"/>
      <c r="P414" s="89"/>
      <c r="Q414" s="89"/>
      <c r="R414" s="89"/>
      <c r="S414" s="89"/>
      <c r="T414" s="90"/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T414" s="15" t="s">
        <v>134</v>
      </c>
      <c r="AU414" s="15" t="s">
        <v>82</v>
      </c>
    </row>
    <row r="415" s="2" customFormat="1">
      <c r="A415" s="36"/>
      <c r="B415" s="37"/>
      <c r="C415" s="224" t="s">
        <v>711</v>
      </c>
      <c r="D415" s="224" t="s">
        <v>125</v>
      </c>
      <c r="E415" s="225" t="s">
        <v>712</v>
      </c>
      <c r="F415" s="226" t="s">
        <v>713</v>
      </c>
      <c r="G415" s="227" t="s">
        <v>128</v>
      </c>
      <c r="H415" s="228">
        <v>200</v>
      </c>
      <c r="I415" s="229"/>
      <c r="J415" s="230">
        <f>ROUND(I415*H415,2)</f>
        <v>0</v>
      </c>
      <c r="K415" s="226" t="s">
        <v>210</v>
      </c>
      <c r="L415" s="42"/>
      <c r="M415" s="231" t="s">
        <v>1</v>
      </c>
      <c r="N415" s="232" t="s">
        <v>38</v>
      </c>
      <c r="O415" s="89"/>
      <c r="P415" s="233">
        <f>O415*H415</f>
        <v>0</v>
      </c>
      <c r="Q415" s="233">
        <v>0</v>
      </c>
      <c r="R415" s="233">
        <f>Q415*H415</f>
        <v>0</v>
      </c>
      <c r="S415" s="233">
        <v>0</v>
      </c>
      <c r="T415" s="234">
        <f>S415*H415</f>
        <v>0</v>
      </c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R415" s="235" t="s">
        <v>80</v>
      </c>
      <c r="AT415" s="235" t="s">
        <v>125</v>
      </c>
      <c r="AU415" s="235" t="s">
        <v>82</v>
      </c>
      <c r="AY415" s="15" t="s">
        <v>122</v>
      </c>
      <c r="BE415" s="236">
        <f>IF(N415="základní",J415,0)</f>
        <v>0</v>
      </c>
      <c r="BF415" s="236">
        <f>IF(N415="snížená",J415,0)</f>
        <v>0</v>
      </c>
      <c r="BG415" s="236">
        <f>IF(N415="zákl. přenesená",J415,0)</f>
        <v>0</v>
      </c>
      <c r="BH415" s="236">
        <f>IF(N415="sníž. přenesená",J415,0)</f>
        <v>0</v>
      </c>
      <c r="BI415" s="236">
        <f>IF(N415="nulová",J415,0)</f>
        <v>0</v>
      </c>
      <c r="BJ415" s="15" t="s">
        <v>80</v>
      </c>
      <c r="BK415" s="236">
        <f>ROUND(I415*H415,2)</f>
        <v>0</v>
      </c>
      <c r="BL415" s="15" t="s">
        <v>80</v>
      </c>
      <c r="BM415" s="235" t="s">
        <v>714</v>
      </c>
    </row>
    <row r="416" s="2" customFormat="1">
      <c r="A416" s="36"/>
      <c r="B416" s="37"/>
      <c r="C416" s="38"/>
      <c r="D416" s="237" t="s">
        <v>132</v>
      </c>
      <c r="E416" s="38"/>
      <c r="F416" s="238" t="s">
        <v>715</v>
      </c>
      <c r="G416" s="38"/>
      <c r="H416" s="38"/>
      <c r="I416" s="239"/>
      <c r="J416" s="38"/>
      <c r="K416" s="38"/>
      <c r="L416" s="42"/>
      <c r="M416" s="240"/>
      <c r="N416" s="241"/>
      <c r="O416" s="89"/>
      <c r="P416" s="89"/>
      <c r="Q416" s="89"/>
      <c r="R416" s="89"/>
      <c r="S416" s="89"/>
      <c r="T416" s="90"/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T416" s="15" t="s">
        <v>132</v>
      </c>
      <c r="AU416" s="15" t="s">
        <v>82</v>
      </c>
    </row>
    <row r="417" s="2" customFormat="1">
      <c r="A417" s="36"/>
      <c r="B417" s="37"/>
      <c r="C417" s="38"/>
      <c r="D417" s="237" t="s">
        <v>134</v>
      </c>
      <c r="E417" s="38"/>
      <c r="F417" s="242" t="s">
        <v>675</v>
      </c>
      <c r="G417" s="38"/>
      <c r="H417" s="38"/>
      <c r="I417" s="239"/>
      <c r="J417" s="38"/>
      <c r="K417" s="38"/>
      <c r="L417" s="42"/>
      <c r="M417" s="240"/>
      <c r="N417" s="241"/>
      <c r="O417" s="89"/>
      <c r="P417" s="89"/>
      <c r="Q417" s="89"/>
      <c r="R417" s="89"/>
      <c r="S417" s="89"/>
      <c r="T417" s="90"/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T417" s="15" t="s">
        <v>134</v>
      </c>
      <c r="AU417" s="15" t="s">
        <v>82</v>
      </c>
    </row>
    <row r="418" s="2" customFormat="1">
      <c r="A418" s="36"/>
      <c r="B418" s="37"/>
      <c r="C418" s="224" t="s">
        <v>716</v>
      </c>
      <c r="D418" s="224" t="s">
        <v>125</v>
      </c>
      <c r="E418" s="225" t="s">
        <v>717</v>
      </c>
      <c r="F418" s="226" t="s">
        <v>718</v>
      </c>
      <c r="G418" s="227" t="s">
        <v>128</v>
      </c>
      <c r="H418" s="228">
        <v>200</v>
      </c>
      <c r="I418" s="229"/>
      <c r="J418" s="230">
        <f>ROUND(I418*H418,2)</f>
        <v>0</v>
      </c>
      <c r="K418" s="226" t="s">
        <v>210</v>
      </c>
      <c r="L418" s="42"/>
      <c r="M418" s="231" t="s">
        <v>1</v>
      </c>
      <c r="N418" s="232" t="s">
        <v>38</v>
      </c>
      <c r="O418" s="89"/>
      <c r="P418" s="233">
        <f>O418*H418</f>
        <v>0</v>
      </c>
      <c r="Q418" s="233">
        <v>0</v>
      </c>
      <c r="R418" s="233">
        <f>Q418*H418</f>
        <v>0</v>
      </c>
      <c r="S418" s="233">
        <v>0</v>
      </c>
      <c r="T418" s="234">
        <f>S418*H418</f>
        <v>0</v>
      </c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R418" s="235" t="s">
        <v>80</v>
      </c>
      <c r="AT418" s="235" t="s">
        <v>125</v>
      </c>
      <c r="AU418" s="235" t="s">
        <v>82</v>
      </c>
      <c r="AY418" s="15" t="s">
        <v>122</v>
      </c>
      <c r="BE418" s="236">
        <f>IF(N418="základní",J418,0)</f>
        <v>0</v>
      </c>
      <c r="BF418" s="236">
        <f>IF(N418="snížená",J418,0)</f>
        <v>0</v>
      </c>
      <c r="BG418" s="236">
        <f>IF(N418="zákl. přenesená",J418,0)</f>
        <v>0</v>
      </c>
      <c r="BH418" s="236">
        <f>IF(N418="sníž. přenesená",J418,0)</f>
        <v>0</v>
      </c>
      <c r="BI418" s="236">
        <f>IF(N418="nulová",J418,0)</f>
        <v>0</v>
      </c>
      <c r="BJ418" s="15" t="s">
        <v>80</v>
      </c>
      <c r="BK418" s="236">
        <f>ROUND(I418*H418,2)</f>
        <v>0</v>
      </c>
      <c r="BL418" s="15" t="s">
        <v>80</v>
      </c>
      <c r="BM418" s="235" t="s">
        <v>719</v>
      </c>
    </row>
    <row r="419" s="2" customFormat="1">
      <c r="A419" s="36"/>
      <c r="B419" s="37"/>
      <c r="C419" s="38"/>
      <c r="D419" s="237" t="s">
        <v>132</v>
      </c>
      <c r="E419" s="38"/>
      <c r="F419" s="238" t="s">
        <v>720</v>
      </c>
      <c r="G419" s="38"/>
      <c r="H419" s="38"/>
      <c r="I419" s="239"/>
      <c r="J419" s="38"/>
      <c r="K419" s="38"/>
      <c r="L419" s="42"/>
      <c r="M419" s="240"/>
      <c r="N419" s="241"/>
      <c r="O419" s="89"/>
      <c r="P419" s="89"/>
      <c r="Q419" s="89"/>
      <c r="R419" s="89"/>
      <c r="S419" s="89"/>
      <c r="T419" s="90"/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T419" s="15" t="s">
        <v>132</v>
      </c>
      <c r="AU419" s="15" t="s">
        <v>82</v>
      </c>
    </row>
    <row r="420" s="2" customFormat="1">
      <c r="A420" s="36"/>
      <c r="B420" s="37"/>
      <c r="C420" s="38"/>
      <c r="D420" s="237" t="s">
        <v>134</v>
      </c>
      <c r="E420" s="38"/>
      <c r="F420" s="242" t="s">
        <v>675</v>
      </c>
      <c r="G420" s="38"/>
      <c r="H420" s="38"/>
      <c r="I420" s="239"/>
      <c r="J420" s="38"/>
      <c r="K420" s="38"/>
      <c r="L420" s="42"/>
      <c r="M420" s="240"/>
      <c r="N420" s="241"/>
      <c r="O420" s="89"/>
      <c r="P420" s="89"/>
      <c r="Q420" s="89"/>
      <c r="R420" s="89"/>
      <c r="S420" s="89"/>
      <c r="T420" s="90"/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T420" s="15" t="s">
        <v>134</v>
      </c>
      <c r="AU420" s="15" t="s">
        <v>82</v>
      </c>
    </row>
    <row r="421" s="2" customFormat="1">
      <c r="A421" s="36"/>
      <c r="B421" s="37"/>
      <c r="C421" s="224" t="s">
        <v>721</v>
      </c>
      <c r="D421" s="224" t="s">
        <v>125</v>
      </c>
      <c r="E421" s="225" t="s">
        <v>722</v>
      </c>
      <c r="F421" s="226" t="s">
        <v>723</v>
      </c>
      <c r="G421" s="227" t="s">
        <v>128</v>
      </c>
      <c r="H421" s="228">
        <v>200</v>
      </c>
      <c r="I421" s="229"/>
      <c r="J421" s="230">
        <f>ROUND(I421*H421,2)</f>
        <v>0</v>
      </c>
      <c r="K421" s="226" t="s">
        <v>210</v>
      </c>
      <c r="L421" s="42"/>
      <c r="M421" s="231" t="s">
        <v>1</v>
      </c>
      <c r="N421" s="232" t="s">
        <v>38</v>
      </c>
      <c r="O421" s="89"/>
      <c r="P421" s="233">
        <f>O421*H421</f>
        <v>0</v>
      </c>
      <c r="Q421" s="233">
        <v>0</v>
      </c>
      <c r="R421" s="233">
        <f>Q421*H421</f>
        <v>0</v>
      </c>
      <c r="S421" s="233">
        <v>0</v>
      </c>
      <c r="T421" s="234">
        <f>S421*H421</f>
        <v>0</v>
      </c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R421" s="235" t="s">
        <v>80</v>
      </c>
      <c r="AT421" s="235" t="s">
        <v>125</v>
      </c>
      <c r="AU421" s="235" t="s">
        <v>82</v>
      </c>
      <c r="AY421" s="15" t="s">
        <v>122</v>
      </c>
      <c r="BE421" s="236">
        <f>IF(N421="základní",J421,0)</f>
        <v>0</v>
      </c>
      <c r="BF421" s="236">
        <f>IF(N421="snížená",J421,0)</f>
        <v>0</v>
      </c>
      <c r="BG421" s="236">
        <f>IF(N421="zákl. přenesená",J421,0)</f>
        <v>0</v>
      </c>
      <c r="BH421" s="236">
        <f>IF(N421="sníž. přenesená",J421,0)</f>
        <v>0</v>
      </c>
      <c r="BI421" s="236">
        <f>IF(N421="nulová",J421,0)</f>
        <v>0</v>
      </c>
      <c r="BJ421" s="15" t="s">
        <v>80</v>
      </c>
      <c r="BK421" s="236">
        <f>ROUND(I421*H421,2)</f>
        <v>0</v>
      </c>
      <c r="BL421" s="15" t="s">
        <v>80</v>
      </c>
      <c r="BM421" s="235" t="s">
        <v>724</v>
      </c>
    </row>
    <row r="422" s="2" customFormat="1">
      <c r="A422" s="36"/>
      <c r="B422" s="37"/>
      <c r="C422" s="38"/>
      <c r="D422" s="237" t="s">
        <v>132</v>
      </c>
      <c r="E422" s="38"/>
      <c r="F422" s="238" t="s">
        <v>725</v>
      </c>
      <c r="G422" s="38"/>
      <c r="H422" s="38"/>
      <c r="I422" s="239"/>
      <c r="J422" s="38"/>
      <c r="K422" s="38"/>
      <c r="L422" s="42"/>
      <c r="M422" s="240"/>
      <c r="N422" s="241"/>
      <c r="O422" s="89"/>
      <c r="P422" s="89"/>
      <c r="Q422" s="89"/>
      <c r="R422" s="89"/>
      <c r="S422" s="89"/>
      <c r="T422" s="90"/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T422" s="15" t="s">
        <v>132</v>
      </c>
      <c r="AU422" s="15" t="s">
        <v>82</v>
      </c>
    </row>
    <row r="423" s="2" customFormat="1">
      <c r="A423" s="36"/>
      <c r="B423" s="37"/>
      <c r="C423" s="38"/>
      <c r="D423" s="237" t="s">
        <v>134</v>
      </c>
      <c r="E423" s="38"/>
      <c r="F423" s="242" t="s">
        <v>675</v>
      </c>
      <c r="G423" s="38"/>
      <c r="H423" s="38"/>
      <c r="I423" s="239"/>
      <c r="J423" s="38"/>
      <c r="K423" s="38"/>
      <c r="L423" s="42"/>
      <c r="M423" s="240"/>
      <c r="N423" s="241"/>
      <c r="O423" s="89"/>
      <c r="P423" s="89"/>
      <c r="Q423" s="89"/>
      <c r="R423" s="89"/>
      <c r="S423" s="89"/>
      <c r="T423" s="90"/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T423" s="15" t="s">
        <v>134</v>
      </c>
      <c r="AU423" s="15" t="s">
        <v>82</v>
      </c>
    </row>
    <row r="424" s="2" customFormat="1" ht="33" customHeight="1">
      <c r="A424" s="36"/>
      <c r="B424" s="37"/>
      <c r="C424" s="224" t="s">
        <v>726</v>
      </c>
      <c r="D424" s="224" t="s">
        <v>125</v>
      </c>
      <c r="E424" s="225" t="s">
        <v>727</v>
      </c>
      <c r="F424" s="226" t="s">
        <v>728</v>
      </c>
      <c r="G424" s="227" t="s">
        <v>223</v>
      </c>
      <c r="H424" s="228">
        <v>200</v>
      </c>
      <c r="I424" s="229"/>
      <c r="J424" s="230">
        <f>ROUND(I424*H424,2)</f>
        <v>0</v>
      </c>
      <c r="K424" s="226" t="s">
        <v>210</v>
      </c>
      <c r="L424" s="42"/>
      <c r="M424" s="231" t="s">
        <v>1</v>
      </c>
      <c r="N424" s="232" t="s">
        <v>38</v>
      </c>
      <c r="O424" s="89"/>
      <c r="P424" s="233">
        <f>O424*H424</f>
        <v>0</v>
      </c>
      <c r="Q424" s="233">
        <v>0</v>
      </c>
      <c r="R424" s="233">
        <f>Q424*H424</f>
        <v>0</v>
      </c>
      <c r="S424" s="233">
        <v>0</v>
      </c>
      <c r="T424" s="234">
        <f>S424*H424</f>
        <v>0</v>
      </c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R424" s="235" t="s">
        <v>80</v>
      </c>
      <c r="AT424" s="235" t="s">
        <v>125</v>
      </c>
      <c r="AU424" s="235" t="s">
        <v>82</v>
      </c>
      <c r="AY424" s="15" t="s">
        <v>122</v>
      </c>
      <c r="BE424" s="236">
        <f>IF(N424="základní",J424,0)</f>
        <v>0</v>
      </c>
      <c r="BF424" s="236">
        <f>IF(N424="snížená",J424,0)</f>
        <v>0</v>
      </c>
      <c r="BG424" s="236">
        <f>IF(N424="zákl. přenesená",J424,0)</f>
        <v>0</v>
      </c>
      <c r="BH424" s="236">
        <f>IF(N424="sníž. přenesená",J424,0)</f>
        <v>0</v>
      </c>
      <c r="BI424" s="236">
        <f>IF(N424="nulová",J424,0)</f>
        <v>0</v>
      </c>
      <c r="BJ424" s="15" t="s">
        <v>80</v>
      </c>
      <c r="BK424" s="236">
        <f>ROUND(I424*H424,2)</f>
        <v>0</v>
      </c>
      <c r="BL424" s="15" t="s">
        <v>80</v>
      </c>
      <c r="BM424" s="235" t="s">
        <v>729</v>
      </c>
    </row>
    <row r="425" s="2" customFormat="1">
      <c r="A425" s="36"/>
      <c r="B425" s="37"/>
      <c r="C425" s="38"/>
      <c r="D425" s="237" t="s">
        <v>132</v>
      </c>
      <c r="E425" s="38"/>
      <c r="F425" s="238" t="s">
        <v>730</v>
      </c>
      <c r="G425" s="38"/>
      <c r="H425" s="38"/>
      <c r="I425" s="239"/>
      <c r="J425" s="38"/>
      <c r="K425" s="38"/>
      <c r="L425" s="42"/>
      <c r="M425" s="240"/>
      <c r="N425" s="241"/>
      <c r="O425" s="89"/>
      <c r="P425" s="89"/>
      <c r="Q425" s="89"/>
      <c r="R425" s="89"/>
      <c r="S425" s="89"/>
      <c r="T425" s="90"/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T425" s="15" t="s">
        <v>132</v>
      </c>
      <c r="AU425" s="15" t="s">
        <v>82</v>
      </c>
    </row>
    <row r="426" s="2" customFormat="1">
      <c r="A426" s="36"/>
      <c r="B426" s="37"/>
      <c r="C426" s="38"/>
      <c r="D426" s="237" t="s">
        <v>134</v>
      </c>
      <c r="E426" s="38"/>
      <c r="F426" s="242" t="s">
        <v>731</v>
      </c>
      <c r="G426" s="38"/>
      <c r="H426" s="38"/>
      <c r="I426" s="239"/>
      <c r="J426" s="38"/>
      <c r="K426" s="38"/>
      <c r="L426" s="42"/>
      <c r="M426" s="240"/>
      <c r="N426" s="241"/>
      <c r="O426" s="89"/>
      <c r="P426" s="89"/>
      <c r="Q426" s="89"/>
      <c r="R426" s="89"/>
      <c r="S426" s="89"/>
      <c r="T426" s="90"/>
      <c r="U426" s="36"/>
      <c r="V426" s="36"/>
      <c r="W426" s="36"/>
      <c r="X426" s="36"/>
      <c r="Y426" s="36"/>
      <c r="Z426" s="36"/>
      <c r="AA426" s="36"/>
      <c r="AB426" s="36"/>
      <c r="AC426" s="36"/>
      <c r="AD426" s="36"/>
      <c r="AE426" s="36"/>
      <c r="AT426" s="15" t="s">
        <v>134</v>
      </c>
      <c r="AU426" s="15" t="s">
        <v>82</v>
      </c>
    </row>
    <row r="427" s="2" customFormat="1">
      <c r="A427" s="36"/>
      <c r="B427" s="37"/>
      <c r="C427" s="224" t="s">
        <v>732</v>
      </c>
      <c r="D427" s="224" t="s">
        <v>125</v>
      </c>
      <c r="E427" s="225" t="s">
        <v>733</v>
      </c>
      <c r="F427" s="226" t="s">
        <v>734</v>
      </c>
      <c r="G427" s="227" t="s">
        <v>216</v>
      </c>
      <c r="H427" s="228">
        <v>200</v>
      </c>
      <c r="I427" s="229"/>
      <c r="J427" s="230">
        <f>ROUND(I427*H427,2)</f>
        <v>0</v>
      </c>
      <c r="K427" s="226" t="s">
        <v>210</v>
      </c>
      <c r="L427" s="42"/>
      <c r="M427" s="231" t="s">
        <v>1</v>
      </c>
      <c r="N427" s="232" t="s">
        <v>38</v>
      </c>
      <c r="O427" s="89"/>
      <c r="P427" s="233">
        <f>O427*H427</f>
        <v>0</v>
      </c>
      <c r="Q427" s="233">
        <v>0.00046999999999999999</v>
      </c>
      <c r="R427" s="233">
        <f>Q427*H427</f>
        <v>0.094</v>
      </c>
      <c r="S427" s="233">
        <v>0</v>
      </c>
      <c r="T427" s="234">
        <f>S427*H427</f>
        <v>0</v>
      </c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R427" s="235" t="s">
        <v>80</v>
      </c>
      <c r="AT427" s="235" t="s">
        <v>125</v>
      </c>
      <c r="AU427" s="235" t="s">
        <v>82</v>
      </c>
      <c r="AY427" s="15" t="s">
        <v>122</v>
      </c>
      <c r="BE427" s="236">
        <f>IF(N427="základní",J427,0)</f>
        <v>0</v>
      </c>
      <c r="BF427" s="236">
        <f>IF(N427="snížená",J427,0)</f>
        <v>0</v>
      </c>
      <c r="BG427" s="236">
        <f>IF(N427="zákl. přenesená",J427,0)</f>
        <v>0</v>
      </c>
      <c r="BH427" s="236">
        <f>IF(N427="sníž. přenesená",J427,0)</f>
        <v>0</v>
      </c>
      <c r="BI427" s="236">
        <f>IF(N427="nulová",J427,0)</f>
        <v>0</v>
      </c>
      <c r="BJ427" s="15" t="s">
        <v>80</v>
      </c>
      <c r="BK427" s="236">
        <f>ROUND(I427*H427,2)</f>
        <v>0</v>
      </c>
      <c r="BL427" s="15" t="s">
        <v>80</v>
      </c>
      <c r="BM427" s="235" t="s">
        <v>735</v>
      </c>
    </row>
    <row r="428" s="2" customFormat="1">
      <c r="A428" s="36"/>
      <c r="B428" s="37"/>
      <c r="C428" s="38"/>
      <c r="D428" s="237" t="s">
        <v>132</v>
      </c>
      <c r="E428" s="38"/>
      <c r="F428" s="238" t="s">
        <v>736</v>
      </c>
      <c r="G428" s="38"/>
      <c r="H428" s="38"/>
      <c r="I428" s="239"/>
      <c r="J428" s="38"/>
      <c r="K428" s="38"/>
      <c r="L428" s="42"/>
      <c r="M428" s="240"/>
      <c r="N428" s="241"/>
      <c r="O428" s="89"/>
      <c r="P428" s="89"/>
      <c r="Q428" s="89"/>
      <c r="R428" s="89"/>
      <c r="S428" s="89"/>
      <c r="T428" s="90"/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T428" s="15" t="s">
        <v>132</v>
      </c>
      <c r="AU428" s="15" t="s">
        <v>82</v>
      </c>
    </row>
    <row r="429" s="2" customFormat="1">
      <c r="A429" s="36"/>
      <c r="B429" s="37"/>
      <c r="C429" s="38"/>
      <c r="D429" s="237" t="s">
        <v>134</v>
      </c>
      <c r="E429" s="38"/>
      <c r="F429" s="242" t="s">
        <v>737</v>
      </c>
      <c r="G429" s="38"/>
      <c r="H429" s="38"/>
      <c r="I429" s="239"/>
      <c r="J429" s="38"/>
      <c r="K429" s="38"/>
      <c r="L429" s="42"/>
      <c r="M429" s="240"/>
      <c r="N429" s="241"/>
      <c r="O429" s="89"/>
      <c r="P429" s="89"/>
      <c r="Q429" s="89"/>
      <c r="R429" s="89"/>
      <c r="S429" s="89"/>
      <c r="T429" s="90"/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T429" s="15" t="s">
        <v>134</v>
      </c>
      <c r="AU429" s="15" t="s">
        <v>82</v>
      </c>
    </row>
    <row r="430" s="2" customFormat="1">
      <c r="A430" s="36"/>
      <c r="B430" s="37"/>
      <c r="C430" s="247" t="s">
        <v>738</v>
      </c>
      <c r="D430" s="247" t="s">
        <v>220</v>
      </c>
      <c r="E430" s="248" t="s">
        <v>739</v>
      </c>
      <c r="F430" s="249" t="s">
        <v>740</v>
      </c>
      <c r="G430" s="250" t="s">
        <v>216</v>
      </c>
      <c r="H430" s="251">
        <v>200</v>
      </c>
      <c r="I430" s="252"/>
      <c r="J430" s="253">
        <f>ROUND(I430*H430,2)</f>
        <v>0</v>
      </c>
      <c r="K430" s="249" t="s">
        <v>210</v>
      </c>
      <c r="L430" s="254"/>
      <c r="M430" s="255" t="s">
        <v>1</v>
      </c>
      <c r="N430" s="256" t="s">
        <v>38</v>
      </c>
      <c r="O430" s="89"/>
      <c r="P430" s="233">
        <f>O430*H430</f>
        <v>0</v>
      </c>
      <c r="Q430" s="233">
        <v>0.00029999999999999997</v>
      </c>
      <c r="R430" s="233">
        <f>Q430*H430</f>
        <v>0.059999999999999998</v>
      </c>
      <c r="S430" s="233">
        <v>0</v>
      </c>
      <c r="T430" s="234">
        <f>S430*H430</f>
        <v>0</v>
      </c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R430" s="235" t="s">
        <v>82</v>
      </c>
      <c r="AT430" s="235" t="s">
        <v>220</v>
      </c>
      <c r="AU430" s="235" t="s">
        <v>82</v>
      </c>
      <c r="AY430" s="15" t="s">
        <v>122</v>
      </c>
      <c r="BE430" s="236">
        <f>IF(N430="základní",J430,0)</f>
        <v>0</v>
      </c>
      <c r="BF430" s="236">
        <f>IF(N430="snížená",J430,0)</f>
        <v>0</v>
      </c>
      <c r="BG430" s="236">
        <f>IF(N430="zákl. přenesená",J430,0)</f>
        <v>0</v>
      </c>
      <c r="BH430" s="236">
        <f>IF(N430="sníž. přenesená",J430,0)</f>
        <v>0</v>
      </c>
      <c r="BI430" s="236">
        <f>IF(N430="nulová",J430,0)</f>
        <v>0</v>
      </c>
      <c r="BJ430" s="15" t="s">
        <v>80</v>
      </c>
      <c r="BK430" s="236">
        <f>ROUND(I430*H430,2)</f>
        <v>0</v>
      </c>
      <c r="BL430" s="15" t="s">
        <v>80</v>
      </c>
      <c r="BM430" s="235" t="s">
        <v>741</v>
      </c>
    </row>
    <row r="431" s="2" customFormat="1">
      <c r="A431" s="36"/>
      <c r="B431" s="37"/>
      <c r="C431" s="38"/>
      <c r="D431" s="237" t="s">
        <v>132</v>
      </c>
      <c r="E431" s="38"/>
      <c r="F431" s="238" t="s">
        <v>740</v>
      </c>
      <c r="G431" s="38"/>
      <c r="H431" s="38"/>
      <c r="I431" s="239"/>
      <c r="J431" s="38"/>
      <c r="K431" s="38"/>
      <c r="L431" s="42"/>
      <c r="M431" s="240"/>
      <c r="N431" s="241"/>
      <c r="O431" s="89"/>
      <c r="P431" s="89"/>
      <c r="Q431" s="89"/>
      <c r="R431" s="89"/>
      <c r="S431" s="89"/>
      <c r="T431" s="90"/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T431" s="15" t="s">
        <v>132</v>
      </c>
      <c r="AU431" s="15" t="s">
        <v>82</v>
      </c>
    </row>
    <row r="432" s="2" customFormat="1">
      <c r="A432" s="36"/>
      <c r="B432" s="37"/>
      <c r="C432" s="224" t="s">
        <v>742</v>
      </c>
      <c r="D432" s="224" t="s">
        <v>125</v>
      </c>
      <c r="E432" s="225" t="s">
        <v>743</v>
      </c>
      <c r="F432" s="226" t="s">
        <v>744</v>
      </c>
      <c r="G432" s="227" t="s">
        <v>223</v>
      </c>
      <c r="H432" s="228">
        <v>60000</v>
      </c>
      <c r="I432" s="229"/>
      <c r="J432" s="230">
        <f>ROUND(I432*H432,2)</f>
        <v>0</v>
      </c>
      <c r="K432" s="226" t="s">
        <v>210</v>
      </c>
      <c r="L432" s="42"/>
      <c r="M432" s="231" t="s">
        <v>1</v>
      </c>
      <c r="N432" s="232" t="s">
        <v>38</v>
      </c>
      <c r="O432" s="89"/>
      <c r="P432" s="233">
        <f>O432*H432</f>
        <v>0</v>
      </c>
      <c r="Q432" s="233">
        <v>0</v>
      </c>
      <c r="R432" s="233">
        <f>Q432*H432</f>
        <v>0</v>
      </c>
      <c r="S432" s="233">
        <v>0</v>
      </c>
      <c r="T432" s="234">
        <f>S432*H432</f>
        <v>0</v>
      </c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R432" s="235" t="s">
        <v>80</v>
      </c>
      <c r="AT432" s="235" t="s">
        <v>125</v>
      </c>
      <c r="AU432" s="235" t="s">
        <v>82</v>
      </c>
      <c r="AY432" s="15" t="s">
        <v>122</v>
      </c>
      <c r="BE432" s="236">
        <f>IF(N432="základní",J432,0)</f>
        <v>0</v>
      </c>
      <c r="BF432" s="236">
        <f>IF(N432="snížená",J432,0)</f>
        <v>0</v>
      </c>
      <c r="BG432" s="236">
        <f>IF(N432="zákl. přenesená",J432,0)</f>
        <v>0</v>
      </c>
      <c r="BH432" s="236">
        <f>IF(N432="sníž. přenesená",J432,0)</f>
        <v>0</v>
      </c>
      <c r="BI432" s="236">
        <f>IF(N432="nulová",J432,0)</f>
        <v>0</v>
      </c>
      <c r="BJ432" s="15" t="s">
        <v>80</v>
      </c>
      <c r="BK432" s="236">
        <f>ROUND(I432*H432,2)</f>
        <v>0</v>
      </c>
      <c r="BL432" s="15" t="s">
        <v>80</v>
      </c>
      <c r="BM432" s="235" t="s">
        <v>745</v>
      </c>
    </row>
    <row r="433" s="2" customFormat="1">
      <c r="A433" s="36"/>
      <c r="B433" s="37"/>
      <c r="C433" s="38"/>
      <c r="D433" s="237" t="s">
        <v>132</v>
      </c>
      <c r="E433" s="38"/>
      <c r="F433" s="238" t="s">
        <v>746</v>
      </c>
      <c r="G433" s="38"/>
      <c r="H433" s="38"/>
      <c r="I433" s="239"/>
      <c r="J433" s="38"/>
      <c r="K433" s="38"/>
      <c r="L433" s="42"/>
      <c r="M433" s="240"/>
      <c r="N433" s="241"/>
      <c r="O433" s="89"/>
      <c r="P433" s="89"/>
      <c r="Q433" s="89"/>
      <c r="R433" s="89"/>
      <c r="S433" s="89"/>
      <c r="T433" s="90"/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T433" s="15" t="s">
        <v>132</v>
      </c>
      <c r="AU433" s="15" t="s">
        <v>82</v>
      </c>
    </row>
    <row r="434" s="2" customFormat="1">
      <c r="A434" s="36"/>
      <c r="B434" s="37"/>
      <c r="C434" s="38"/>
      <c r="D434" s="237" t="s">
        <v>134</v>
      </c>
      <c r="E434" s="38"/>
      <c r="F434" s="242" t="s">
        <v>590</v>
      </c>
      <c r="G434" s="38"/>
      <c r="H434" s="38"/>
      <c r="I434" s="239"/>
      <c r="J434" s="38"/>
      <c r="K434" s="38"/>
      <c r="L434" s="42"/>
      <c r="M434" s="240"/>
      <c r="N434" s="241"/>
      <c r="O434" s="89"/>
      <c r="P434" s="89"/>
      <c r="Q434" s="89"/>
      <c r="R434" s="89"/>
      <c r="S434" s="89"/>
      <c r="T434" s="90"/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T434" s="15" t="s">
        <v>134</v>
      </c>
      <c r="AU434" s="15" t="s">
        <v>82</v>
      </c>
    </row>
    <row r="435" s="2" customFormat="1">
      <c r="A435" s="36"/>
      <c r="B435" s="37"/>
      <c r="C435" s="247" t="s">
        <v>747</v>
      </c>
      <c r="D435" s="247" t="s">
        <v>220</v>
      </c>
      <c r="E435" s="248" t="s">
        <v>748</v>
      </c>
      <c r="F435" s="249" t="s">
        <v>749</v>
      </c>
      <c r="G435" s="250" t="s">
        <v>216</v>
      </c>
      <c r="H435" s="251">
        <v>20</v>
      </c>
      <c r="I435" s="252"/>
      <c r="J435" s="253">
        <f>ROUND(I435*H435,2)</f>
        <v>0</v>
      </c>
      <c r="K435" s="249" t="s">
        <v>210</v>
      </c>
      <c r="L435" s="254"/>
      <c r="M435" s="255" t="s">
        <v>1</v>
      </c>
      <c r="N435" s="256" t="s">
        <v>38</v>
      </c>
      <c r="O435" s="89"/>
      <c r="P435" s="233">
        <f>O435*H435</f>
        <v>0</v>
      </c>
      <c r="Q435" s="233">
        <v>0.0011900000000000001</v>
      </c>
      <c r="R435" s="233">
        <f>Q435*H435</f>
        <v>0.023800000000000002</v>
      </c>
      <c r="S435" s="233">
        <v>0</v>
      </c>
      <c r="T435" s="234">
        <f>S435*H435</f>
        <v>0</v>
      </c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R435" s="235" t="s">
        <v>82</v>
      </c>
      <c r="AT435" s="235" t="s">
        <v>220</v>
      </c>
      <c r="AU435" s="235" t="s">
        <v>82</v>
      </c>
      <c r="AY435" s="15" t="s">
        <v>122</v>
      </c>
      <c r="BE435" s="236">
        <f>IF(N435="základní",J435,0)</f>
        <v>0</v>
      </c>
      <c r="BF435" s="236">
        <f>IF(N435="snížená",J435,0)</f>
        <v>0</v>
      </c>
      <c r="BG435" s="236">
        <f>IF(N435="zákl. přenesená",J435,0)</f>
        <v>0</v>
      </c>
      <c r="BH435" s="236">
        <f>IF(N435="sníž. přenesená",J435,0)</f>
        <v>0</v>
      </c>
      <c r="BI435" s="236">
        <f>IF(N435="nulová",J435,0)</f>
        <v>0</v>
      </c>
      <c r="BJ435" s="15" t="s">
        <v>80</v>
      </c>
      <c r="BK435" s="236">
        <f>ROUND(I435*H435,2)</f>
        <v>0</v>
      </c>
      <c r="BL435" s="15" t="s">
        <v>80</v>
      </c>
      <c r="BM435" s="235" t="s">
        <v>750</v>
      </c>
    </row>
    <row r="436" s="2" customFormat="1">
      <c r="A436" s="36"/>
      <c r="B436" s="37"/>
      <c r="C436" s="38"/>
      <c r="D436" s="237" t="s">
        <v>132</v>
      </c>
      <c r="E436" s="38"/>
      <c r="F436" s="238" t="s">
        <v>749</v>
      </c>
      <c r="G436" s="38"/>
      <c r="H436" s="38"/>
      <c r="I436" s="239"/>
      <c r="J436" s="38"/>
      <c r="K436" s="38"/>
      <c r="L436" s="42"/>
      <c r="M436" s="240"/>
      <c r="N436" s="241"/>
      <c r="O436" s="89"/>
      <c r="P436" s="89"/>
      <c r="Q436" s="89"/>
      <c r="R436" s="89"/>
      <c r="S436" s="89"/>
      <c r="T436" s="90"/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T436" s="15" t="s">
        <v>132</v>
      </c>
      <c r="AU436" s="15" t="s">
        <v>82</v>
      </c>
    </row>
    <row r="437" s="2" customFormat="1">
      <c r="A437" s="36"/>
      <c r="B437" s="37"/>
      <c r="C437" s="247" t="s">
        <v>751</v>
      </c>
      <c r="D437" s="247" t="s">
        <v>220</v>
      </c>
      <c r="E437" s="248" t="s">
        <v>752</v>
      </c>
      <c r="F437" s="249" t="s">
        <v>753</v>
      </c>
      <c r="G437" s="250" t="s">
        <v>216</v>
      </c>
      <c r="H437" s="251">
        <v>20</v>
      </c>
      <c r="I437" s="252"/>
      <c r="J437" s="253">
        <f>ROUND(I437*H437,2)</f>
        <v>0</v>
      </c>
      <c r="K437" s="249" t="s">
        <v>210</v>
      </c>
      <c r="L437" s="254"/>
      <c r="M437" s="255" t="s">
        <v>1</v>
      </c>
      <c r="N437" s="256" t="s">
        <v>38</v>
      </c>
      <c r="O437" s="89"/>
      <c r="P437" s="233">
        <f>O437*H437</f>
        <v>0</v>
      </c>
      <c r="Q437" s="233">
        <v>0.00117</v>
      </c>
      <c r="R437" s="233">
        <f>Q437*H437</f>
        <v>0.023400000000000001</v>
      </c>
      <c r="S437" s="233">
        <v>0</v>
      </c>
      <c r="T437" s="234">
        <f>S437*H437</f>
        <v>0</v>
      </c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R437" s="235" t="s">
        <v>82</v>
      </c>
      <c r="AT437" s="235" t="s">
        <v>220</v>
      </c>
      <c r="AU437" s="235" t="s">
        <v>82</v>
      </c>
      <c r="AY437" s="15" t="s">
        <v>122</v>
      </c>
      <c r="BE437" s="236">
        <f>IF(N437="základní",J437,0)</f>
        <v>0</v>
      </c>
      <c r="BF437" s="236">
        <f>IF(N437="snížená",J437,0)</f>
        <v>0</v>
      </c>
      <c r="BG437" s="236">
        <f>IF(N437="zákl. přenesená",J437,0)</f>
        <v>0</v>
      </c>
      <c r="BH437" s="236">
        <f>IF(N437="sníž. přenesená",J437,0)</f>
        <v>0</v>
      </c>
      <c r="BI437" s="236">
        <f>IF(N437="nulová",J437,0)</f>
        <v>0</v>
      </c>
      <c r="BJ437" s="15" t="s">
        <v>80</v>
      </c>
      <c r="BK437" s="236">
        <f>ROUND(I437*H437,2)</f>
        <v>0</v>
      </c>
      <c r="BL437" s="15" t="s">
        <v>80</v>
      </c>
      <c r="BM437" s="235" t="s">
        <v>754</v>
      </c>
    </row>
    <row r="438" s="2" customFormat="1">
      <c r="A438" s="36"/>
      <c r="B438" s="37"/>
      <c r="C438" s="38"/>
      <c r="D438" s="237" t="s">
        <v>132</v>
      </c>
      <c r="E438" s="38"/>
      <c r="F438" s="238" t="s">
        <v>753</v>
      </c>
      <c r="G438" s="38"/>
      <c r="H438" s="38"/>
      <c r="I438" s="239"/>
      <c r="J438" s="38"/>
      <c r="K438" s="38"/>
      <c r="L438" s="42"/>
      <c r="M438" s="240"/>
      <c r="N438" s="241"/>
      <c r="O438" s="89"/>
      <c r="P438" s="89"/>
      <c r="Q438" s="89"/>
      <c r="R438" s="89"/>
      <c r="S438" s="89"/>
      <c r="T438" s="90"/>
      <c r="U438" s="36"/>
      <c r="V438" s="36"/>
      <c r="W438" s="36"/>
      <c r="X438" s="36"/>
      <c r="Y438" s="36"/>
      <c r="Z438" s="36"/>
      <c r="AA438" s="36"/>
      <c r="AB438" s="36"/>
      <c r="AC438" s="36"/>
      <c r="AD438" s="36"/>
      <c r="AE438" s="36"/>
      <c r="AT438" s="15" t="s">
        <v>132</v>
      </c>
      <c r="AU438" s="15" t="s">
        <v>82</v>
      </c>
    </row>
    <row r="439" s="2" customFormat="1">
      <c r="A439" s="36"/>
      <c r="B439" s="37"/>
      <c r="C439" s="247" t="s">
        <v>755</v>
      </c>
      <c r="D439" s="247" t="s">
        <v>220</v>
      </c>
      <c r="E439" s="248" t="s">
        <v>756</v>
      </c>
      <c r="F439" s="249" t="s">
        <v>757</v>
      </c>
      <c r="G439" s="250" t="s">
        <v>216</v>
      </c>
      <c r="H439" s="251">
        <v>20</v>
      </c>
      <c r="I439" s="252"/>
      <c r="J439" s="253">
        <f>ROUND(I439*H439,2)</f>
        <v>0</v>
      </c>
      <c r="K439" s="249" t="s">
        <v>210</v>
      </c>
      <c r="L439" s="254"/>
      <c r="M439" s="255" t="s">
        <v>1</v>
      </c>
      <c r="N439" s="256" t="s">
        <v>38</v>
      </c>
      <c r="O439" s="89"/>
      <c r="P439" s="233">
        <f>O439*H439</f>
        <v>0</v>
      </c>
      <c r="Q439" s="233">
        <v>0.00116</v>
      </c>
      <c r="R439" s="233">
        <f>Q439*H439</f>
        <v>0.023199999999999998</v>
      </c>
      <c r="S439" s="233">
        <v>0</v>
      </c>
      <c r="T439" s="234">
        <f>S439*H439</f>
        <v>0</v>
      </c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R439" s="235" t="s">
        <v>82</v>
      </c>
      <c r="AT439" s="235" t="s">
        <v>220</v>
      </c>
      <c r="AU439" s="235" t="s">
        <v>82</v>
      </c>
      <c r="AY439" s="15" t="s">
        <v>122</v>
      </c>
      <c r="BE439" s="236">
        <f>IF(N439="základní",J439,0)</f>
        <v>0</v>
      </c>
      <c r="BF439" s="236">
        <f>IF(N439="snížená",J439,0)</f>
        <v>0</v>
      </c>
      <c r="BG439" s="236">
        <f>IF(N439="zákl. přenesená",J439,0)</f>
        <v>0</v>
      </c>
      <c r="BH439" s="236">
        <f>IF(N439="sníž. přenesená",J439,0)</f>
        <v>0</v>
      </c>
      <c r="BI439" s="236">
        <f>IF(N439="nulová",J439,0)</f>
        <v>0</v>
      </c>
      <c r="BJ439" s="15" t="s">
        <v>80</v>
      </c>
      <c r="BK439" s="236">
        <f>ROUND(I439*H439,2)</f>
        <v>0</v>
      </c>
      <c r="BL439" s="15" t="s">
        <v>80</v>
      </c>
      <c r="BM439" s="235" t="s">
        <v>758</v>
      </c>
    </row>
    <row r="440" s="2" customFormat="1">
      <c r="A440" s="36"/>
      <c r="B440" s="37"/>
      <c r="C440" s="38"/>
      <c r="D440" s="237" t="s">
        <v>132</v>
      </c>
      <c r="E440" s="38"/>
      <c r="F440" s="238" t="s">
        <v>757</v>
      </c>
      <c r="G440" s="38"/>
      <c r="H440" s="38"/>
      <c r="I440" s="239"/>
      <c r="J440" s="38"/>
      <c r="K440" s="38"/>
      <c r="L440" s="42"/>
      <c r="M440" s="240"/>
      <c r="N440" s="241"/>
      <c r="O440" s="89"/>
      <c r="P440" s="89"/>
      <c r="Q440" s="89"/>
      <c r="R440" s="89"/>
      <c r="S440" s="89"/>
      <c r="T440" s="90"/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T440" s="15" t="s">
        <v>132</v>
      </c>
      <c r="AU440" s="15" t="s">
        <v>82</v>
      </c>
    </row>
    <row r="441" s="2" customFormat="1">
      <c r="A441" s="36"/>
      <c r="B441" s="37"/>
      <c r="C441" s="247" t="s">
        <v>759</v>
      </c>
      <c r="D441" s="247" t="s">
        <v>220</v>
      </c>
      <c r="E441" s="248" t="s">
        <v>760</v>
      </c>
      <c r="F441" s="249" t="s">
        <v>761</v>
      </c>
      <c r="G441" s="250" t="s">
        <v>216</v>
      </c>
      <c r="H441" s="251">
        <v>20</v>
      </c>
      <c r="I441" s="252"/>
      <c r="J441" s="253">
        <f>ROUND(I441*H441,2)</f>
        <v>0</v>
      </c>
      <c r="K441" s="249" t="s">
        <v>210</v>
      </c>
      <c r="L441" s="254"/>
      <c r="M441" s="255" t="s">
        <v>1</v>
      </c>
      <c r="N441" s="256" t="s">
        <v>38</v>
      </c>
      <c r="O441" s="89"/>
      <c r="P441" s="233">
        <f>O441*H441</f>
        <v>0</v>
      </c>
      <c r="Q441" s="233">
        <v>0.0017899999999999999</v>
      </c>
      <c r="R441" s="233">
        <f>Q441*H441</f>
        <v>0.035799999999999998</v>
      </c>
      <c r="S441" s="233">
        <v>0</v>
      </c>
      <c r="T441" s="234">
        <f>S441*H441</f>
        <v>0</v>
      </c>
      <c r="U441" s="36"/>
      <c r="V441" s="36"/>
      <c r="W441" s="36"/>
      <c r="X441" s="36"/>
      <c r="Y441" s="36"/>
      <c r="Z441" s="36"/>
      <c r="AA441" s="36"/>
      <c r="AB441" s="36"/>
      <c r="AC441" s="36"/>
      <c r="AD441" s="36"/>
      <c r="AE441" s="36"/>
      <c r="AR441" s="235" t="s">
        <v>82</v>
      </c>
      <c r="AT441" s="235" t="s">
        <v>220</v>
      </c>
      <c r="AU441" s="235" t="s">
        <v>82</v>
      </c>
      <c r="AY441" s="15" t="s">
        <v>122</v>
      </c>
      <c r="BE441" s="236">
        <f>IF(N441="základní",J441,0)</f>
        <v>0</v>
      </c>
      <c r="BF441" s="236">
        <f>IF(N441="snížená",J441,0)</f>
        <v>0</v>
      </c>
      <c r="BG441" s="236">
        <f>IF(N441="zákl. přenesená",J441,0)</f>
        <v>0</v>
      </c>
      <c r="BH441" s="236">
        <f>IF(N441="sníž. přenesená",J441,0)</f>
        <v>0</v>
      </c>
      <c r="BI441" s="236">
        <f>IF(N441="nulová",J441,0)</f>
        <v>0</v>
      </c>
      <c r="BJ441" s="15" t="s">
        <v>80</v>
      </c>
      <c r="BK441" s="236">
        <f>ROUND(I441*H441,2)</f>
        <v>0</v>
      </c>
      <c r="BL441" s="15" t="s">
        <v>80</v>
      </c>
      <c r="BM441" s="235" t="s">
        <v>762</v>
      </c>
    </row>
    <row r="442" s="2" customFormat="1">
      <c r="A442" s="36"/>
      <c r="B442" s="37"/>
      <c r="C442" s="38"/>
      <c r="D442" s="237" t="s">
        <v>132</v>
      </c>
      <c r="E442" s="38"/>
      <c r="F442" s="238" t="s">
        <v>761</v>
      </c>
      <c r="G442" s="38"/>
      <c r="H442" s="38"/>
      <c r="I442" s="239"/>
      <c r="J442" s="38"/>
      <c r="K442" s="38"/>
      <c r="L442" s="42"/>
      <c r="M442" s="240"/>
      <c r="N442" s="241"/>
      <c r="O442" s="89"/>
      <c r="P442" s="89"/>
      <c r="Q442" s="89"/>
      <c r="R442" s="89"/>
      <c r="S442" s="89"/>
      <c r="T442" s="90"/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T442" s="15" t="s">
        <v>132</v>
      </c>
      <c r="AU442" s="15" t="s">
        <v>82</v>
      </c>
    </row>
    <row r="443" s="2" customFormat="1">
      <c r="A443" s="36"/>
      <c r="B443" s="37"/>
      <c r="C443" s="247" t="s">
        <v>763</v>
      </c>
      <c r="D443" s="247" t="s">
        <v>220</v>
      </c>
      <c r="E443" s="248" t="s">
        <v>764</v>
      </c>
      <c r="F443" s="249" t="s">
        <v>765</v>
      </c>
      <c r="G443" s="250" t="s">
        <v>216</v>
      </c>
      <c r="H443" s="251">
        <v>20</v>
      </c>
      <c r="I443" s="252"/>
      <c r="J443" s="253">
        <f>ROUND(I443*H443,2)</f>
        <v>0</v>
      </c>
      <c r="K443" s="249" t="s">
        <v>210</v>
      </c>
      <c r="L443" s="254"/>
      <c r="M443" s="255" t="s">
        <v>1</v>
      </c>
      <c r="N443" s="256" t="s">
        <v>38</v>
      </c>
      <c r="O443" s="89"/>
      <c r="P443" s="233">
        <f>O443*H443</f>
        <v>0</v>
      </c>
      <c r="Q443" s="233">
        <v>0.00175</v>
      </c>
      <c r="R443" s="233">
        <f>Q443*H443</f>
        <v>0.035000000000000003</v>
      </c>
      <c r="S443" s="233">
        <v>0</v>
      </c>
      <c r="T443" s="234">
        <f>S443*H443</f>
        <v>0</v>
      </c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R443" s="235" t="s">
        <v>82</v>
      </c>
      <c r="AT443" s="235" t="s">
        <v>220</v>
      </c>
      <c r="AU443" s="235" t="s">
        <v>82</v>
      </c>
      <c r="AY443" s="15" t="s">
        <v>122</v>
      </c>
      <c r="BE443" s="236">
        <f>IF(N443="základní",J443,0)</f>
        <v>0</v>
      </c>
      <c r="BF443" s="236">
        <f>IF(N443="snížená",J443,0)</f>
        <v>0</v>
      </c>
      <c r="BG443" s="236">
        <f>IF(N443="zákl. přenesená",J443,0)</f>
        <v>0</v>
      </c>
      <c r="BH443" s="236">
        <f>IF(N443="sníž. přenesená",J443,0)</f>
        <v>0</v>
      </c>
      <c r="BI443" s="236">
        <f>IF(N443="nulová",J443,0)</f>
        <v>0</v>
      </c>
      <c r="BJ443" s="15" t="s">
        <v>80</v>
      </c>
      <c r="BK443" s="236">
        <f>ROUND(I443*H443,2)</f>
        <v>0</v>
      </c>
      <c r="BL443" s="15" t="s">
        <v>80</v>
      </c>
      <c r="BM443" s="235" t="s">
        <v>766</v>
      </c>
    </row>
    <row r="444" s="2" customFormat="1">
      <c r="A444" s="36"/>
      <c r="B444" s="37"/>
      <c r="C444" s="38"/>
      <c r="D444" s="237" t="s">
        <v>132</v>
      </c>
      <c r="E444" s="38"/>
      <c r="F444" s="238" t="s">
        <v>765</v>
      </c>
      <c r="G444" s="38"/>
      <c r="H444" s="38"/>
      <c r="I444" s="239"/>
      <c r="J444" s="38"/>
      <c r="K444" s="38"/>
      <c r="L444" s="42"/>
      <c r="M444" s="240"/>
      <c r="N444" s="241"/>
      <c r="O444" s="89"/>
      <c r="P444" s="89"/>
      <c r="Q444" s="89"/>
      <c r="R444" s="89"/>
      <c r="S444" s="89"/>
      <c r="T444" s="90"/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T444" s="15" t="s">
        <v>132</v>
      </c>
      <c r="AU444" s="15" t="s">
        <v>82</v>
      </c>
    </row>
    <row r="445" s="2" customFormat="1">
      <c r="A445" s="36"/>
      <c r="B445" s="37"/>
      <c r="C445" s="247" t="s">
        <v>767</v>
      </c>
      <c r="D445" s="247" t="s">
        <v>220</v>
      </c>
      <c r="E445" s="248" t="s">
        <v>768</v>
      </c>
      <c r="F445" s="249" t="s">
        <v>769</v>
      </c>
      <c r="G445" s="250" t="s">
        <v>216</v>
      </c>
      <c r="H445" s="251">
        <v>20</v>
      </c>
      <c r="I445" s="252"/>
      <c r="J445" s="253">
        <f>ROUND(I445*H445,2)</f>
        <v>0</v>
      </c>
      <c r="K445" s="249" t="s">
        <v>210</v>
      </c>
      <c r="L445" s="254"/>
      <c r="M445" s="255" t="s">
        <v>1</v>
      </c>
      <c r="N445" s="256" t="s">
        <v>38</v>
      </c>
      <c r="O445" s="89"/>
      <c r="P445" s="233">
        <f>O445*H445</f>
        <v>0</v>
      </c>
      <c r="Q445" s="233">
        <v>0.0014</v>
      </c>
      <c r="R445" s="233">
        <f>Q445*H445</f>
        <v>0.028000000000000001</v>
      </c>
      <c r="S445" s="233">
        <v>0</v>
      </c>
      <c r="T445" s="234">
        <f>S445*H445</f>
        <v>0</v>
      </c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R445" s="235" t="s">
        <v>82</v>
      </c>
      <c r="AT445" s="235" t="s">
        <v>220</v>
      </c>
      <c r="AU445" s="235" t="s">
        <v>82</v>
      </c>
      <c r="AY445" s="15" t="s">
        <v>122</v>
      </c>
      <c r="BE445" s="236">
        <f>IF(N445="základní",J445,0)</f>
        <v>0</v>
      </c>
      <c r="BF445" s="236">
        <f>IF(N445="snížená",J445,0)</f>
        <v>0</v>
      </c>
      <c r="BG445" s="236">
        <f>IF(N445="zákl. přenesená",J445,0)</f>
        <v>0</v>
      </c>
      <c r="BH445" s="236">
        <f>IF(N445="sníž. přenesená",J445,0)</f>
        <v>0</v>
      </c>
      <c r="BI445" s="236">
        <f>IF(N445="nulová",J445,0)</f>
        <v>0</v>
      </c>
      <c r="BJ445" s="15" t="s">
        <v>80</v>
      </c>
      <c r="BK445" s="236">
        <f>ROUND(I445*H445,2)</f>
        <v>0</v>
      </c>
      <c r="BL445" s="15" t="s">
        <v>80</v>
      </c>
      <c r="BM445" s="235" t="s">
        <v>770</v>
      </c>
    </row>
    <row r="446" s="2" customFormat="1">
      <c r="A446" s="36"/>
      <c r="B446" s="37"/>
      <c r="C446" s="38"/>
      <c r="D446" s="237" t="s">
        <v>132</v>
      </c>
      <c r="E446" s="38"/>
      <c r="F446" s="238" t="s">
        <v>769</v>
      </c>
      <c r="G446" s="38"/>
      <c r="H446" s="38"/>
      <c r="I446" s="239"/>
      <c r="J446" s="38"/>
      <c r="K446" s="38"/>
      <c r="L446" s="42"/>
      <c r="M446" s="240"/>
      <c r="N446" s="241"/>
      <c r="O446" s="89"/>
      <c r="P446" s="89"/>
      <c r="Q446" s="89"/>
      <c r="R446" s="89"/>
      <c r="S446" s="89"/>
      <c r="T446" s="90"/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T446" s="15" t="s">
        <v>132</v>
      </c>
      <c r="AU446" s="15" t="s">
        <v>82</v>
      </c>
    </row>
    <row r="447" s="2" customFormat="1">
      <c r="A447" s="36"/>
      <c r="B447" s="37"/>
      <c r="C447" s="247" t="s">
        <v>771</v>
      </c>
      <c r="D447" s="247" t="s">
        <v>220</v>
      </c>
      <c r="E447" s="248" t="s">
        <v>772</v>
      </c>
      <c r="F447" s="249" t="s">
        <v>773</v>
      </c>
      <c r="G447" s="250" t="s">
        <v>216</v>
      </c>
      <c r="H447" s="251">
        <v>20</v>
      </c>
      <c r="I447" s="252"/>
      <c r="J447" s="253">
        <f>ROUND(I447*H447,2)</f>
        <v>0</v>
      </c>
      <c r="K447" s="249" t="s">
        <v>210</v>
      </c>
      <c r="L447" s="254"/>
      <c r="M447" s="255" t="s">
        <v>1</v>
      </c>
      <c r="N447" s="256" t="s">
        <v>38</v>
      </c>
      <c r="O447" s="89"/>
      <c r="P447" s="233">
        <f>O447*H447</f>
        <v>0</v>
      </c>
      <c r="Q447" s="233">
        <v>0.00155</v>
      </c>
      <c r="R447" s="233">
        <f>Q447*H447</f>
        <v>0.031</v>
      </c>
      <c r="S447" s="233">
        <v>0</v>
      </c>
      <c r="T447" s="234">
        <f>S447*H447</f>
        <v>0</v>
      </c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R447" s="235" t="s">
        <v>82</v>
      </c>
      <c r="AT447" s="235" t="s">
        <v>220</v>
      </c>
      <c r="AU447" s="235" t="s">
        <v>82</v>
      </c>
      <c r="AY447" s="15" t="s">
        <v>122</v>
      </c>
      <c r="BE447" s="236">
        <f>IF(N447="základní",J447,0)</f>
        <v>0</v>
      </c>
      <c r="BF447" s="236">
        <f>IF(N447="snížená",J447,0)</f>
        <v>0</v>
      </c>
      <c r="BG447" s="236">
        <f>IF(N447="zákl. přenesená",J447,0)</f>
        <v>0</v>
      </c>
      <c r="BH447" s="236">
        <f>IF(N447="sníž. přenesená",J447,0)</f>
        <v>0</v>
      </c>
      <c r="BI447" s="236">
        <f>IF(N447="nulová",J447,0)</f>
        <v>0</v>
      </c>
      <c r="BJ447" s="15" t="s">
        <v>80</v>
      </c>
      <c r="BK447" s="236">
        <f>ROUND(I447*H447,2)</f>
        <v>0</v>
      </c>
      <c r="BL447" s="15" t="s">
        <v>80</v>
      </c>
      <c r="BM447" s="235" t="s">
        <v>774</v>
      </c>
    </row>
    <row r="448" s="2" customFormat="1">
      <c r="A448" s="36"/>
      <c r="B448" s="37"/>
      <c r="C448" s="38"/>
      <c r="D448" s="237" t="s">
        <v>132</v>
      </c>
      <c r="E448" s="38"/>
      <c r="F448" s="238" t="s">
        <v>773</v>
      </c>
      <c r="G448" s="38"/>
      <c r="H448" s="38"/>
      <c r="I448" s="239"/>
      <c r="J448" s="38"/>
      <c r="K448" s="38"/>
      <c r="L448" s="42"/>
      <c r="M448" s="240"/>
      <c r="N448" s="241"/>
      <c r="O448" s="89"/>
      <c r="P448" s="89"/>
      <c r="Q448" s="89"/>
      <c r="R448" s="89"/>
      <c r="S448" s="89"/>
      <c r="T448" s="90"/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T448" s="15" t="s">
        <v>132</v>
      </c>
      <c r="AU448" s="15" t="s">
        <v>82</v>
      </c>
    </row>
    <row r="449" s="2" customFormat="1">
      <c r="A449" s="36"/>
      <c r="B449" s="37"/>
      <c r="C449" s="247" t="s">
        <v>775</v>
      </c>
      <c r="D449" s="247" t="s">
        <v>220</v>
      </c>
      <c r="E449" s="248" t="s">
        <v>776</v>
      </c>
      <c r="F449" s="249" t="s">
        <v>777</v>
      </c>
      <c r="G449" s="250" t="s">
        <v>216</v>
      </c>
      <c r="H449" s="251">
        <v>20</v>
      </c>
      <c r="I449" s="252"/>
      <c r="J449" s="253">
        <f>ROUND(I449*H449,2)</f>
        <v>0</v>
      </c>
      <c r="K449" s="249" t="s">
        <v>210</v>
      </c>
      <c r="L449" s="254"/>
      <c r="M449" s="255" t="s">
        <v>1</v>
      </c>
      <c r="N449" s="256" t="s">
        <v>38</v>
      </c>
      <c r="O449" s="89"/>
      <c r="P449" s="233">
        <f>O449*H449</f>
        <v>0</v>
      </c>
      <c r="Q449" s="233">
        <v>0.0014499999999999999</v>
      </c>
      <c r="R449" s="233">
        <f>Q449*H449</f>
        <v>0.028999999999999998</v>
      </c>
      <c r="S449" s="233">
        <v>0</v>
      </c>
      <c r="T449" s="234">
        <f>S449*H449</f>
        <v>0</v>
      </c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  <c r="AR449" s="235" t="s">
        <v>82</v>
      </c>
      <c r="AT449" s="235" t="s">
        <v>220</v>
      </c>
      <c r="AU449" s="235" t="s">
        <v>82</v>
      </c>
      <c r="AY449" s="15" t="s">
        <v>122</v>
      </c>
      <c r="BE449" s="236">
        <f>IF(N449="základní",J449,0)</f>
        <v>0</v>
      </c>
      <c r="BF449" s="236">
        <f>IF(N449="snížená",J449,0)</f>
        <v>0</v>
      </c>
      <c r="BG449" s="236">
        <f>IF(N449="zákl. přenesená",J449,0)</f>
        <v>0</v>
      </c>
      <c r="BH449" s="236">
        <f>IF(N449="sníž. přenesená",J449,0)</f>
        <v>0</v>
      </c>
      <c r="BI449" s="236">
        <f>IF(N449="nulová",J449,0)</f>
        <v>0</v>
      </c>
      <c r="BJ449" s="15" t="s">
        <v>80</v>
      </c>
      <c r="BK449" s="236">
        <f>ROUND(I449*H449,2)</f>
        <v>0</v>
      </c>
      <c r="BL449" s="15" t="s">
        <v>80</v>
      </c>
      <c r="BM449" s="235" t="s">
        <v>778</v>
      </c>
    </row>
    <row r="450" s="2" customFormat="1">
      <c r="A450" s="36"/>
      <c r="B450" s="37"/>
      <c r="C450" s="38"/>
      <c r="D450" s="237" t="s">
        <v>132</v>
      </c>
      <c r="E450" s="38"/>
      <c r="F450" s="238" t="s">
        <v>777</v>
      </c>
      <c r="G450" s="38"/>
      <c r="H450" s="38"/>
      <c r="I450" s="239"/>
      <c r="J450" s="38"/>
      <c r="K450" s="38"/>
      <c r="L450" s="42"/>
      <c r="M450" s="240"/>
      <c r="N450" s="241"/>
      <c r="O450" s="89"/>
      <c r="P450" s="89"/>
      <c r="Q450" s="89"/>
      <c r="R450" s="89"/>
      <c r="S450" s="89"/>
      <c r="T450" s="90"/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T450" s="15" t="s">
        <v>132</v>
      </c>
      <c r="AU450" s="15" t="s">
        <v>82</v>
      </c>
    </row>
    <row r="451" s="2" customFormat="1">
      <c r="A451" s="36"/>
      <c r="B451" s="37"/>
      <c r="C451" s="247" t="s">
        <v>779</v>
      </c>
      <c r="D451" s="247" t="s">
        <v>220</v>
      </c>
      <c r="E451" s="248" t="s">
        <v>780</v>
      </c>
      <c r="F451" s="249" t="s">
        <v>781</v>
      </c>
      <c r="G451" s="250" t="s">
        <v>216</v>
      </c>
      <c r="H451" s="251">
        <v>20</v>
      </c>
      <c r="I451" s="252"/>
      <c r="J451" s="253">
        <f>ROUND(I451*H451,2)</f>
        <v>0</v>
      </c>
      <c r="K451" s="249" t="s">
        <v>210</v>
      </c>
      <c r="L451" s="254"/>
      <c r="M451" s="255" t="s">
        <v>1</v>
      </c>
      <c r="N451" s="256" t="s">
        <v>38</v>
      </c>
      <c r="O451" s="89"/>
      <c r="P451" s="233">
        <f>O451*H451</f>
        <v>0</v>
      </c>
      <c r="Q451" s="233">
        <v>0.00142</v>
      </c>
      <c r="R451" s="233">
        <f>Q451*H451</f>
        <v>0.028400000000000002</v>
      </c>
      <c r="S451" s="233">
        <v>0</v>
      </c>
      <c r="T451" s="234">
        <f>S451*H451</f>
        <v>0</v>
      </c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R451" s="235" t="s">
        <v>82</v>
      </c>
      <c r="AT451" s="235" t="s">
        <v>220</v>
      </c>
      <c r="AU451" s="235" t="s">
        <v>82</v>
      </c>
      <c r="AY451" s="15" t="s">
        <v>122</v>
      </c>
      <c r="BE451" s="236">
        <f>IF(N451="základní",J451,0)</f>
        <v>0</v>
      </c>
      <c r="BF451" s="236">
        <f>IF(N451="snížená",J451,0)</f>
        <v>0</v>
      </c>
      <c r="BG451" s="236">
        <f>IF(N451="zákl. přenesená",J451,0)</f>
        <v>0</v>
      </c>
      <c r="BH451" s="236">
        <f>IF(N451="sníž. přenesená",J451,0)</f>
        <v>0</v>
      </c>
      <c r="BI451" s="236">
        <f>IF(N451="nulová",J451,0)</f>
        <v>0</v>
      </c>
      <c r="BJ451" s="15" t="s">
        <v>80</v>
      </c>
      <c r="BK451" s="236">
        <f>ROUND(I451*H451,2)</f>
        <v>0</v>
      </c>
      <c r="BL451" s="15" t="s">
        <v>80</v>
      </c>
      <c r="BM451" s="235" t="s">
        <v>782</v>
      </c>
    </row>
    <row r="452" s="2" customFormat="1">
      <c r="A452" s="36"/>
      <c r="B452" s="37"/>
      <c r="C452" s="38"/>
      <c r="D452" s="237" t="s">
        <v>132</v>
      </c>
      <c r="E452" s="38"/>
      <c r="F452" s="238" t="s">
        <v>781</v>
      </c>
      <c r="G452" s="38"/>
      <c r="H452" s="38"/>
      <c r="I452" s="239"/>
      <c r="J452" s="38"/>
      <c r="K452" s="38"/>
      <c r="L452" s="42"/>
      <c r="M452" s="240"/>
      <c r="N452" s="241"/>
      <c r="O452" s="89"/>
      <c r="P452" s="89"/>
      <c r="Q452" s="89"/>
      <c r="R452" s="89"/>
      <c r="S452" s="89"/>
      <c r="T452" s="90"/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  <c r="AT452" s="15" t="s">
        <v>132</v>
      </c>
      <c r="AU452" s="15" t="s">
        <v>82</v>
      </c>
    </row>
    <row r="453" s="2" customFormat="1">
      <c r="A453" s="36"/>
      <c r="B453" s="37"/>
      <c r="C453" s="247" t="s">
        <v>783</v>
      </c>
      <c r="D453" s="247" t="s">
        <v>220</v>
      </c>
      <c r="E453" s="248" t="s">
        <v>784</v>
      </c>
      <c r="F453" s="249" t="s">
        <v>785</v>
      </c>
      <c r="G453" s="250" t="s">
        <v>216</v>
      </c>
      <c r="H453" s="251">
        <v>20</v>
      </c>
      <c r="I453" s="252"/>
      <c r="J453" s="253">
        <f>ROUND(I453*H453,2)</f>
        <v>0</v>
      </c>
      <c r="K453" s="249" t="s">
        <v>210</v>
      </c>
      <c r="L453" s="254"/>
      <c r="M453" s="255" t="s">
        <v>1</v>
      </c>
      <c r="N453" s="256" t="s">
        <v>38</v>
      </c>
      <c r="O453" s="89"/>
      <c r="P453" s="233">
        <f>O453*H453</f>
        <v>0</v>
      </c>
      <c r="Q453" s="233">
        <v>0.0014</v>
      </c>
      <c r="R453" s="233">
        <f>Q453*H453</f>
        <v>0.028000000000000001</v>
      </c>
      <c r="S453" s="233">
        <v>0</v>
      </c>
      <c r="T453" s="234">
        <f>S453*H453</f>
        <v>0</v>
      </c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R453" s="235" t="s">
        <v>82</v>
      </c>
      <c r="AT453" s="235" t="s">
        <v>220</v>
      </c>
      <c r="AU453" s="235" t="s">
        <v>82</v>
      </c>
      <c r="AY453" s="15" t="s">
        <v>122</v>
      </c>
      <c r="BE453" s="236">
        <f>IF(N453="základní",J453,0)</f>
        <v>0</v>
      </c>
      <c r="BF453" s="236">
        <f>IF(N453="snížená",J453,0)</f>
        <v>0</v>
      </c>
      <c r="BG453" s="236">
        <f>IF(N453="zákl. přenesená",J453,0)</f>
        <v>0</v>
      </c>
      <c r="BH453" s="236">
        <f>IF(N453="sníž. přenesená",J453,0)</f>
        <v>0</v>
      </c>
      <c r="BI453" s="236">
        <f>IF(N453="nulová",J453,0)</f>
        <v>0</v>
      </c>
      <c r="BJ453" s="15" t="s">
        <v>80</v>
      </c>
      <c r="BK453" s="236">
        <f>ROUND(I453*H453,2)</f>
        <v>0</v>
      </c>
      <c r="BL453" s="15" t="s">
        <v>80</v>
      </c>
      <c r="BM453" s="235" t="s">
        <v>786</v>
      </c>
    </row>
    <row r="454" s="2" customFormat="1">
      <c r="A454" s="36"/>
      <c r="B454" s="37"/>
      <c r="C454" s="38"/>
      <c r="D454" s="237" t="s">
        <v>132</v>
      </c>
      <c r="E454" s="38"/>
      <c r="F454" s="238" t="s">
        <v>785</v>
      </c>
      <c r="G454" s="38"/>
      <c r="H454" s="38"/>
      <c r="I454" s="239"/>
      <c r="J454" s="38"/>
      <c r="K454" s="38"/>
      <c r="L454" s="42"/>
      <c r="M454" s="240"/>
      <c r="N454" s="241"/>
      <c r="O454" s="89"/>
      <c r="P454" s="89"/>
      <c r="Q454" s="89"/>
      <c r="R454" s="89"/>
      <c r="S454" s="89"/>
      <c r="T454" s="90"/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T454" s="15" t="s">
        <v>132</v>
      </c>
      <c r="AU454" s="15" t="s">
        <v>82</v>
      </c>
    </row>
    <row r="455" s="2" customFormat="1">
      <c r="A455" s="36"/>
      <c r="B455" s="37"/>
      <c r="C455" s="247" t="s">
        <v>787</v>
      </c>
      <c r="D455" s="247" t="s">
        <v>220</v>
      </c>
      <c r="E455" s="248" t="s">
        <v>788</v>
      </c>
      <c r="F455" s="249" t="s">
        <v>789</v>
      </c>
      <c r="G455" s="250" t="s">
        <v>216</v>
      </c>
      <c r="H455" s="251">
        <v>20</v>
      </c>
      <c r="I455" s="252"/>
      <c r="J455" s="253">
        <f>ROUND(I455*H455,2)</f>
        <v>0</v>
      </c>
      <c r="K455" s="249" t="s">
        <v>210</v>
      </c>
      <c r="L455" s="254"/>
      <c r="M455" s="255" t="s">
        <v>1</v>
      </c>
      <c r="N455" s="256" t="s">
        <v>38</v>
      </c>
      <c r="O455" s="89"/>
      <c r="P455" s="233">
        <f>O455*H455</f>
        <v>0</v>
      </c>
      <c r="Q455" s="233">
        <v>0.0017600000000000001</v>
      </c>
      <c r="R455" s="233">
        <f>Q455*H455</f>
        <v>0.035200000000000002</v>
      </c>
      <c r="S455" s="233">
        <v>0</v>
      </c>
      <c r="T455" s="234">
        <f>S455*H455</f>
        <v>0</v>
      </c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R455" s="235" t="s">
        <v>82</v>
      </c>
      <c r="AT455" s="235" t="s">
        <v>220</v>
      </c>
      <c r="AU455" s="235" t="s">
        <v>82</v>
      </c>
      <c r="AY455" s="15" t="s">
        <v>122</v>
      </c>
      <c r="BE455" s="236">
        <f>IF(N455="základní",J455,0)</f>
        <v>0</v>
      </c>
      <c r="BF455" s="236">
        <f>IF(N455="snížená",J455,0)</f>
        <v>0</v>
      </c>
      <c r="BG455" s="236">
        <f>IF(N455="zákl. přenesená",J455,0)</f>
        <v>0</v>
      </c>
      <c r="BH455" s="236">
        <f>IF(N455="sníž. přenesená",J455,0)</f>
        <v>0</v>
      </c>
      <c r="BI455" s="236">
        <f>IF(N455="nulová",J455,0)</f>
        <v>0</v>
      </c>
      <c r="BJ455" s="15" t="s">
        <v>80</v>
      </c>
      <c r="BK455" s="236">
        <f>ROUND(I455*H455,2)</f>
        <v>0</v>
      </c>
      <c r="BL455" s="15" t="s">
        <v>80</v>
      </c>
      <c r="BM455" s="235" t="s">
        <v>790</v>
      </c>
    </row>
    <row r="456" s="2" customFormat="1">
      <c r="A456" s="36"/>
      <c r="B456" s="37"/>
      <c r="C456" s="38"/>
      <c r="D456" s="237" t="s">
        <v>132</v>
      </c>
      <c r="E456" s="38"/>
      <c r="F456" s="238" t="s">
        <v>789</v>
      </c>
      <c r="G456" s="38"/>
      <c r="H456" s="38"/>
      <c r="I456" s="239"/>
      <c r="J456" s="38"/>
      <c r="K456" s="38"/>
      <c r="L456" s="42"/>
      <c r="M456" s="240"/>
      <c r="N456" s="241"/>
      <c r="O456" s="89"/>
      <c r="P456" s="89"/>
      <c r="Q456" s="89"/>
      <c r="R456" s="89"/>
      <c r="S456" s="89"/>
      <c r="T456" s="90"/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T456" s="15" t="s">
        <v>132</v>
      </c>
      <c r="AU456" s="15" t="s">
        <v>82</v>
      </c>
    </row>
    <row r="457" s="2" customFormat="1">
      <c r="A457" s="36"/>
      <c r="B457" s="37"/>
      <c r="C457" s="247" t="s">
        <v>791</v>
      </c>
      <c r="D457" s="247" t="s">
        <v>220</v>
      </c>
      <c r="E457" s="248" t="s">
        <v>792</v>
      </c>
      <c r="F457" s="249" t="s">
        <v>793</v>
      </c>
      <c r="G457" s="250" t="s">
        <v>216</v>
      </c>
      <c r="H457" s="251">
        <v>20</v>
      </c>
      <c r="I457" s="252"/>
      <c r="J457" s="253">
        <f>ROUND(I457*H457,2)</f>
        <v>0</v>
      </c>
      <c r="K457" s="249" t="s">
        <v>210</v>
      </c>
      <c r="L457" s="254"/>
      <c r="M457" s="255" t="s">
        <v>1</v>
      </c>
      <c r="N457" s="256" t="s">
        <v>38</v>
      </c>
      <c r="O457" s="89"/>
      <c r="P457" s="233">
        <f>O457*H457</f>
        <v>0</v>
      </c>
      <c r="Q457" s="233">
        <v>0.00172</v>
      </c>
      <c r="R457" s="233">
        <f>Q457*H457</f>
        <v>0.0344</v>
      </c>
      <c r="S457" s="233">
        <v>0</v>
      </c>
      <c r="T457" s="234">
        <f>S457*H457</f>
        <v>0</v>
      </c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R457" s="235" t="s">
        <v>82</v>
      </c>
      <c r="AT457" s="235" t="s">
        <v>220</v>
      </c>
      <c r="AU457" s="235" t="s">
        <v>82</v>
      </c>
      <c r="AY457" s="15" t="s">
        <v>122</v>
      </c>
      <c r="BE457" s="236">
        <f>IF(N457="základní",J457,0)</f>
        <v>0</v>
      </c>
      <c r="BF457" s="236">
        <f>IF(N457="snížená",J457,0)</f>
        <v>0</v>
      </c>
      <c r="BG457" s="236">
        <f>IF(N457="zákl. přenesená",J457,0)</f>
        <v>0</v>
      </c>
      <c r="BH457" s="236">
        <f>IF(N457="sníž. přenesená",J457,0)</f>
        <v>0</v>
      </c>
      <c r="BI457" s="236">
        <f>IF(N457="nulová",J457,0)</f>
        <v>0</v>
      </c>
      <c r="BJ457" s="15" t="s">
        <v>80</v>
      </c>
      <c r="BK457" s="236">
        <f>ROUND(I457*H457,2)</f>
        <v>0</v>
      </c>
      <c r="BL457" s="15" t="s">
        <v>80</v>
      </c>
      <c r="BM457" s="235" t="s">
        <v>794</v>
      </c>
    </row>
    <row r="458" s="2" customFormat="1">
      <c r="A458" s="36"/>
      <c r="B458" s="37"/>
      <c r="C458" s="38"/>
      <c r="D458" s="237" t="s">
        <v>132</v>
      </c>
      <c r="E458" s="38"/>
      <c r="F458" s="238" t="s">
        <v>793</v>
      </c>
      <c r="G458" s="38"/>
      <c r="H458" s="38"/>
      <c r="I458" s="239"/>
      <c r="J458" s="38"/>
      <c r="K458" s="38"/>
      <c r="L458" s="42"/>
      <c r="M458" s="240"/>
      <c r="N458" s="241"/>
      <c r="O458" s="89"/>
      <c r="P458" s="89"/>
      <c r="Q458" s="89"/>
      <c r="R458" s="89"/>
      <c r="S458" s="89"/>
      <c r="T458" s="90"/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T458" s="15" t="s">
        <v>132</v>
      </c>
      <c r="AU458" s="15" t="s">
        <v>82</v>
      </c>
    </row>
    <row r="459" s="2" customFormat="1">
      <c r="A459" s="36"/>
      <c r="B459" s="37"/>
      <c r="C459" s="247" t="s">
        <v>795</v>
      </c>
      <c r="D459" s="247" t="s">
        <v>220</v>
      </c>
      <c r="E459" s="248" t="s">
        <v>796</v>
      </c>
      <c r="F459" s="249" t="s">
        <v>797</v>
      </c>
      <c r="G459" s="250" t="s">
        <v>216</v>
      </c>
      <c r="H459" s="251">
        <v>20</v>
      </c>
      <c r="I459" s="252"/>
      <c r="J459" s="253">
        <f>ROUND(I459*H459,2)</f>
        <v>0</v>
      </c>
      <c r="K459" s="249" t="s">
        <v>210</v>
      </c>
      <c r="L459" s="254"/>
      <c r="M459" s="255" t="s">
        <v>1</v>
      </c>
      <c r="N459" s="256" t="s">
        <v>38</v>
      </c>
      <c r="O459" s="89"/>
      <c r="P459" s="233">
        <f>O459*H459</f>
        <v>0</v>
      </c>
      <c r="Q459" s="233">
        <v>0.0016999999999999999</v>
      </c>
      <c r="R459" s="233">
        <f>Q459*H459</f>
        <v>0.033999999999999996</v>
      </c>
      <c r="S459" s="233">
        <v>0</v>
      </c>
      <c r="T459" s="234">
        <f>S459*H459</f>
        <v>0</v>
      </c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R459" s="235" t="s">
        <v>82</v>
      </c>
      <c r="AT459" s="235" t="s">
        <v>220</v>
      </c>
      <c r="AU459" s="235" t="s">
        <v>82</v>
      </c>
      <c r="AY459" s="15" t="s">
        <v>122</v>
      </c>
      <c r="BE459" s="236">
        <f>IF(N459="základní",J459,0)</f>
        <v>0</v>
      </c>
      <c r="BF459" s="236">
        <f>IF(N459="snížená",J459,0)</f>
        <v>0</v>
      </c>
      <c r="BG459" s="236">
        <f>IF(N459="zákl. přenesená",J459,0)</f>
        <v>0</v>
      </c>
      <c r="BH459" s="236">
        <f>IF(N459="sníž. přenesená",J459,0)</f>
        <v>0</v>
      </c>
      <c r="BI459" s="236">
        <f>IF(N459="nulová",J459,0)</f>
        <v>0</v>
      </c>
      <c r="BJ459" s="15" t="s">
        <v>80</v>
      </c>
      <c r="BK459" s="236">
        <f>ROUND(I459*H459,2)</f>
        <v>0</v>
      </c>
      <c r="BL459" s="15" t="s">
        <v>80</v>
      </c>
      <c r="BM459" s="235" t="s">
        <v>798</v>
      </c>
    </row>
    <row r="460" s="2" customFormat="1">
      <c r="A460" s="36"/>
      <c r="B460" s="37"/>
      <c r="C460" s="38"/>
      <c r="D460" s="237" t="s">
        <v>132</v>
      </c>
      <c r="E460" s="38"/>
      <c r="F460" s="238" t="s">
        <v>797</v>
      </c>
      <c r="G460" s="38"/>
      <c r="H460" s="38"/>
      <c r="I460" s="239"/>
      <c r="J460" s="38"/>
      <c r="K460" s="38"/>
      <c r="L460" s="42"/>
      <c r="M460" s="240"/>
      <c r="N460" s="241"/>
      <c r="O460" s="89"/>
      <c r="P460" s="89"/>
      <c r="Q460" s="89"/>
      <c r="R460" s="89"/>
      <c r="S460" s="89"/>
      <c r="T460" s="90"/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T460" s="15" t="s">
        <v>132</v>
      </c>
      <c r="AU460" s="15" t="s">
        <v>82</v>
      </c>
    </row>
    <row r="461" s="2" customFormat="1">
      <c r="A461" s="36"/>
      <c r="B461" s="37"/>
      <c r="C461" s="247" t="s">
        <v>799</v>
      </c>
      <c r="D461" s="247" t="s">
        <v>220</v>
      </c>
      <c r="E461" s="248" t="s">
        <v>800</v>
      </c>
      <c r="F461" s="249" t="s">
        <v>801</v>
      </c>
      <c r="G461" s="250" t="s">
        <v>216</v>
      </c>
      <c r="H461" s="251">
        <v>20</v>
      </c>
      <c r="I461" s="252"/>
      <c r="J461" s="253">
        <f>ROUND(I461*H461,2)</f>
        <v>0</v>
      </c>
      <c r="K461" s="249" t="s">
        <v>210</v>
      </c>
      <c r="L461" s="254"/>
      <c r="M461" s="255" t="s">
        <v>1</v>
      </c>
      <c r="N461" s="256" t="s">
        <v>38</v>
      </c>
      <c r="O461" s="89"/>
      <c r="P461" s="233">
        <f>O461*H461</f>
        <v>0</v>
      </c>
      <c r="Q461" s="233">
        <v>0.0022000000000000001</v>
      </c>
      <c r="R461" s="233">
        <f>Q461*H461</f>
        <v>0.044000000000000004</v>
      </c>
      <c r="S461" s="233">
        <v>0</v>
      </c>
      <c r="T461" s="234">
        <f>S461*H461</f>
        <v>0</v>
      </c>
      <c r="U461" s="36"/>
      <c r="V461" s="36"/>
      <c r="W461" s="36"/>
      <c r="X461" s="36"/>
      <c r="Y461" s="36"/>
      <c r="Z461" s="36"/>
      <c r="AA461" s="36"/>
      <c r="AB461" s="36"/>
      <c r="AC461" s="36"/>
      <c r="AD461" s="36"/>
      <c r="AE461" s="36"/>
      <c r="AR461" s="235" t="s">
        <v>82</v>
      </c>
      <c r="AT461" s="235" t="s">
        <v>220</v>
      </c>
      <c r="AU461" s="235" t="s">
        <v>82</v>
      </c>
      <c r="AY461" s="15" t="s">
        <v>122</v>
      </c>
      <c r="BE461" s="236">
        <f>IF(N461="základní",J461,0)</f>
        <v>0</v>
      </c>
      <c r="BF461" s="236">
        <f>IF(N461="snížená",J461,0)</f>
        <v>0</v>
      </c>
      <c r="BG461" s="236">
        <f>IF(N461="zákl. přenesená",J461,0)</f>
        <v>0</v>
      </c>
      <c r="BH461" s="236">
        <f>IF(N461="sníž. přenesená",J461,0)</f>
        <v>0</v>
      </c>
      <c r="BI461" s="236">
        <f>IF(N461="nulová",J461,0)</f>
        <v>0</v>
      </c>
      <c r="BJ461" s="15" t="s">
        <v>80</v>
      </c>
      <c r="BK461" s="236">
        <f>ROUND(I461*H461,2)</f>
        <v>0</v>
      </c>
      <c r="BL461" s="15" t="s">
        <v>80</v>
      </c>
      <c r="BM461" s="235" t="s">
        <v>802</v>
      </c>
    </row>
    <row r="462" s="2" customFormat="1">
      <c r="A462" s="36"/>
      <c r="B462" s="37"/>
      <c r="C462" s="38"/>
      <c r="D462" s="237" t="s">
        <v>132</v>
      </c>
      <c r="E462" s="38"/>
      <c r="F462" s="238" t="s">
        <v>801</v>
      </c>
      <c r="G462" s="38"/>
      <c r="H462" s="38"/>
      <c r="I462" s="239"/>
      <c r="J462" s="38"/>
      <c r="K462" s="38"/>
      <c r="L462" s="42"/>
      <c r="M462" s="240"/>
      <c r="N462" s="241"/>
      <c r="O462" s="89"/>
      <c r="P462" s="89"/>
      <c r="Q462" s="89"/>
      <c r="R462" s="89"/>
      <c r="S462" s="89"/>
      <c r="T462" s="90"/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36"/>
      <c r="AT462" s="15" t="s">
        <v>132</v>
      </c>
      <c r="AU462" s="15" t="s">
        <v>82</v>
      </c>
    </row>
    <row r="463" s="2" customFormat="1">
      <c r="A463" s="36"/>
      <c r="B463" s="37"/>
      <c r="C463" s="247" t="s">
        <v>803</v>
      </c>
      <c r="D463" s="247" t="s">
        <v>220</v>
      </c>
      <c r="E463" s="248" t="s">
        <v>804</v>
      </c>
      <c r="F463" s="249" t="s">
        <v>805</v>
      </c>
      <c r="G463" s="250" t="s">
        <v>216</v>
      </c>
      <c r="H463" s="251">
        <v>20</v>
      </c>
      <c r="I463" s="252"/>
      <c r="J463" s="253">
        <f>ROUND(I463*H463,2)</f>
        <v>0</v>
      </c>
      <c r="K463" s="249" t="s">
        <v>210</v>
      </c>
      <c r="L463" s="254"/>
      <c r="M463" s="255" t="s">
        <v>1</v>
      </c>
      <c r="N463" s="256" t="s">
        <v>38</v>
      </c>
      <c r="O463" s="89"/>
      <c r="P463" s="233">
        <f>O463*H463</f>
        <v>0</v>
      </c>
      <c r="Q463" s="233">
        <v>0.00172</v>
      </c>
      <c r="R463" s="233">
        <f>Q463*H463</f>
        <v>0.0344</v>
      </c>
      <c r="S463" s="233">
        <v>0</v>
      </c>
      <c r="T463" s="234">
        <f>S463*H463</f>
        <v>0</v>
      </c>
      <c r="U463" s="36"/>
      <c r="V463" s="36"/>
      <c r="W463" s="36"/>
      <c r="X463" s="36"/>
      <c r="Y463" s="36"/>
      <c r="Z463" s="36"/>
      <c r="AA463" s="36"/>
      <c r="AB463" s="36"/>
      <c r="AC463" s="36"/>
      <c r="AD463" s="36"/>
      <c r="AE463" s="36"/>
      <c r="AR463" s="235" t="s">
        <v>82</v>
      </c>
      <c r="AT463" s="235" t="s">
        <v>220</v>
      </c>
      <c r="AU463" s="235" t="s">
        <v>82</v>
      </c>
      <c r="AY463" s="15" t="s">
        <v>122</v>
      </c>
      <c r="BE463" s="236">
        <f>IF(N463="základní",J463,0)</f>
        <v>0</v>
      </c>
      <c r="BF463" s="236">
        <f>IF(N463="snížená",J463,0)</f>
        <v>0</v>
      </c>
      <c r="BG463" s="236">
        <f>IF(N463="zákl. přenesená",J463,0)</f>
        <v>0</v>
      </c>
      <c r="BH463" s="236">
        <f>IF(N463="sníž. přenesená",J463,0)</f>
        <v>0</v>
      </c>
      <c r="BI463" s="236">
        <f>IF(N463="nulová",J463,0)</f>
        <v>0</v>
      </c>
      <c r="BJ463" s="15" t="s">
        <v>80</v>
      </c>
      <c r="BK463" s="236">
        <f>ROUND(I463*H463,2)</f>
        <v>0</v>
      </c>
      <c r="BL463" s="15" t="s">
        <v>80</v>
      </c>
      <c r="BM463" s="235" t="s">
        <v>806</v>
      </c>
    </row>
    <row r="464" s="2" customFormat="1">
      <c r="A464" s="36"/>
      <c r="B464" s="37"/>
      <c r="C464" s="38"/>
      <c r="D464" s="237" t="s">
        <v>132</v>
      </c>
      <c r="E464" s="38"/>
      <c r="F464" s="238" t="s">
        <v>805</v>
      </c>
      <c r="G464" s="38"/>
      <c r="H464" s="38"/>
      <c r="I464" s="239"/>
      <c r="J464" s="38"/>
      <c r="K464" s="38"/>
      <c r="L464" s="42"/>
      <c r="M464" s="240"/>
      <c r="N464" s="241"/>
      <c r="O464" s="89"/>
      <c r="P464" s="89"/>
      <c r="Q464" s="89"/>
      <c r="R464" s="89"/>
      <c r="S464" s="89"/>
      <c r="T464" s="90"/>
      <c r="U464" s="36"/>
      <c r="V464" s="36"/>
      <c r="W464" s="36"/>
      <c r="X464" s="36"/>
      <c r="Y464" s="36"/>
      <c r="Z464" s="36"/>
      <c r="AA464" s="36"/>
      <c r="AB464" s="36"/>
      <c r="AC464" s="36"/>
      <c r="AD464" s="36"/>
      <c r="AE464" s="36"/>
      <c r="AT464" s="15" t="s">
        <v>132</v>
      </c>
      <c r="AU464" s="15" t="s">
        <v>82</v>
      </c>
    </row>
    <row r="465" s="2" customFormat="1">
      <c r="A465" s="36"/>
      <c r="B465" s="37"/>
      <c r="C465" s="224" t="s">
        <v>807</v>
      </c>
      <c r="D465" s="224" t="s">
        <v>125</v>
      </c>
      <c r="E465" s="225" t="s">
        <v>808</v>
      </c>
      <c r="F465" s="226" t="s">
        <v>809</v>
      </c>
      <c r="G465" s="227" t="s">
        <v>223</v>
      </c>
      <c r="H465" s="228">
        <v>100</v>
      </c>
      <c r="I465" s="229"/>
      <c r="J465" s="230">
        <f>ROUND(I465*H465,2)</f>
        <v>0</v>
      </c>
      <c r="K465" s="226" t="s">
        <v>210</v>
      </c>
      <c r="L465" s="42"/>
      <c r="M465" s="231" t="s">
        <v>1</v>
      </c>
      <c r="N465" s="232" t="s">
        <v>38</v>
      </c>
      <c r="O465" s="89"/>
      <c r="P465" s="233">
        <f>O465*H465</f>
        <v>0</v>
      </c>
      <c r="Q465" s="233">
        <v>0</v>
      </c>
      <c r="R465" s="233">
        <f>Q465*H465</f>
        <v>0</v>
      </c>
      <c r="S465" s="233">
        <v>0</v>
      </c>
      <c r="T465" s="234">
        <f>S465*H465</f>
        <v>0</v>
      </c>
      <c r="U465" s="36"/>
      <c r="V465" s="36"/>
      <c r="W465" s="36"/>
      <c r="X465" s="36"/>
      <c r="Y465" s="36"/>
      <c r="Z465" s="36"/>
      <c r="AA465" s="36"/>
      <c r="AB465" s="36"/>
      <c r="AC465" s="36"/>
      <c r="AD465" s="36"/>
      <c r="AE465" s="36"/>
      <c r="AR465" s="235" t="s">
        <v>80</v>
      </c>
      <c r="AT465" s="235" t="s">
        <v>125</v>
      </c>
      <c r="AU465" s="235" t="s">
        <v>82</v>
      </c>
      <c r="AY465" s="15" t="s">
        <v>122</v>
      </c>
      <c r="BE465" s="236">
        <f>IF(N465="základní",J465,0)</f>
        <v>0</v>
      </c>
      <c r="BF465" s="236">
        <f>IF(N465="snížená",J465,0)</f>
        <v>0</v>
      </c>
      <c r="BG465" s="236">
        <f>IF(N465="zákl. přenesená",J465,0)</f>
        <v>0</v>
      </c>
      <c r="BH465" s="236">
        <f>IF(N465="sníž. přenesená",J465,0)</f>
        <v>0</v>
      </c>
      <c r="BI465" s="236">
        <f>IF(N465="nulová",J465,0)</f>
        <v>0</v>
      </c>
      <c r="BJ465" s="15" t="s">
        <v>80</v>
      </c>
      <c r="BK465" s="236">
        <f>ROUND(I465*H465,2)</f>
        <v>0</v>
      </c>
      <c r="BL465" s="15" t="s">
        <v>80</v>
      </c>
      <c r="BM465" s="235" t="s">
        <v>810</v>
      </c>
    </row>
    <row r="466" s="2" customFormat="1">
      <c r="A466" s="36"/>
      <c r="B466" s="37"/>
      <c r="C466" s="38"/>
      <c r="D466" s="237" t="s">
        <v>132</v>
      </c>
      <c r="E466" s="38"/>
      <c r="F466" s="238" t="s">
        <v>811</v>
      </c>
      <c r="G466" s="38"/>
      <c r="H466" s="38"/>
      <c r="I466" s="239"/>
      <c r="J466" s="38"/>
      <c r="K466" s="38"/>
      <c r="L466" s="42"/>
      <c r="M466" s="240"/>
      <c r="N466" s="241"/>
      <c r="O466" s="89"/>
      <c r="P466" s="89"/>
      <c r="Q466" s="89"/>
      <c r="R466" s="89"/>
      <c r="S466" s="89"/>
      <c r="T466" s="90"/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T466" s="15" t="s">
        <v>132</v>
      </c>
      <c r="AU466" s="15" t="s">
        <v>82</v>
      </c>
    </row>
    <row r="467" s="2" customFormat="1">
      <c r="A467" s="36"/>
      <c r="B467" s="37"/>
      <c r="C467" s="38"/>
      <c r="D467" s="237" t="s">
        <v>134</v>
      </c>
      <c r="E467" s="38"/>
      <c r="F467" s="242" t="s">
        <v>812</v>
      </c>
      <c r="G467" s="38"/>
      <c r="H467" s="38"/>
      <c r="I467" s="239"/>
      <c r="J467" s="38"/>
      <c r="K467" s="38"/>
      <c r="L467" s="42"/>
      <c r="M467" s="240"/>
      <c r="N467" s="241"/>
      <c r="O467" s="89"/>
      <c r="P467" s="89"/>
      <c r="Q467" s="89"/>
      <c r="R467" s="89"/>
      <c r="S467" s="89"/>
      <c r="T467" s="90"/>
      <c r="U467" s="36"/>
      <c r="V467" s="36"/>
      <c r="W467" s="36"/>
      <c r="X467" s="36"/>
      <c r="Y467" s="36"/>
      <c r="Z467" s="36"/>
      <c r="AA467" s="36"/>
      <c r="AB467" s="36"/>
      <c r="AC467" s="36"/>
      <c r="AD467" s="36"/>
      <c r="AE467" s="36"/>
      <c r="AT467" s="15" t="s">
        <v>134</v>
      </c>
      <c r="AU467" s="15" t="s">
        <v>82</v>
      </c>
    </row>
    <row r="468" s="2" customFormat="1">
      <c r="A468" s="36"/>
      <c r="B468" s="37"/>
      <c r="C468" s="224" t="s">
        <v>813</v>
      </c>
      <c r="D468" s="224" t="s">
        <v>125</v>
      </c>
      <c r="E468" s="225" t="s">
        <v>814</v>
      </c>
      <c r="F468" s="226" t="s">
        <v>815</v>
      </c>
      <c r="G468" s="227" t="s">
        <v>209</v>
      </c>
      <c r="H468" s="228">
        <v>100</v>
      </c>
      <c r="I468" s="229"/>
      <c r="J468" s="230">
        <f>ROUND(I468*H468,2)</f>
        <v>0</v>
      </c>
      <c r="K468" s="226" t="s">
        <v>210</v>
      </c>
      <c r="L468" s="42"/>
      <c r="M468" s="231" t="s">
        <v>1</v>
      </c>
      <c r="N468" s="232" t="s">
        <v>38</v>
      </c>
      <c r="O468" s="89"/>
      <c r="P468" s="233">
        <f>O468*H468</f>
        <v>0</v>
      </c>
      <c r="Q468" s="233">
        <v>0</v>
      </c>
      <c r="R468" s="233">
        <f>Q468*H468</f>
        <v>0</v>
      </c>
      <c r="S468" s="233">
        <v>0</v>
      </c>
      <c r="T468" s="234">
        <f>S468*H468</f>
        <v>0</v>
      </c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R468" s="235" t="s">
        <v>80</v>
      </c>
      <c r="AT468" s="235" t="s">
        <v>125</v>
      </c>
      <c r="AU468" s="235" t="s">
        <v>82</v>
      </c>
      <c r="AY468" s="15" t="s">
        <v>122</v>
      </c>
      <c r="BE468" s="236">
        <f>IF(N468="základní",J468,0)</f>
        <v>0</v>
      </c>
      <c r="BF468" s="236">
        <f>IF(N468="snížená",J468,0)</f>
        <v>0</v>
      </c>
      <c r="BG468" s="236">
        <f>IF(N468="zákl. přenesená",J468,0)</f>
        <v>0</v>
      </c>
      <c r="BH468" s="236">
        <f>IF(N468="sníž. přenesená",J468,0)</f>
        <v>0</v>
      </c>
      <c r="BI468" s="236">
        <f>IF(N468="nulová",J468,0)</f>
        <v>0</v>
      </c>
      <c r="BJ468" s="15" t="s">
        <v>80</v>
      </c>
      <c r="BK468" s="236">
        <f>ROUND(I468*H468,2)</f>
        <v>0</v>
      </c>
      <c r="BL468" s="15" t="s">
        <v>80</v>
      </c>
      <c r="BM468" s="235" t="s">
        <v>816</v>
      </c>
    </row>
    <row r="469" s="2" customFormat="1">
      <c r="A469" s="36"/>
      <c r="B469" s="37"/>
      <c r="C469" s="38"/>
      <c r="D469" s="237" t="s">
        <v>132</v>
      </c>
      <c r="E469" s="38"/>
      <c r="F469" s="238" t="s">
        <v>817</v>
      </c>
      <c r="G469" s="38"/>
      <c r="H469" s="38"/>
      <c r="I469" s="239"/>
      <c r="J469" s="38"/>
      <c r="K469" s="38"/>
      <c r="L469" s="42"/>
      <c r="M469" s="240"/>
      <c r="N469" s="241"/>
      <c r="O469" s="89"/>
      <c r="P469" s="89"/>
      <c r="Q469" s="89"/>
      <c r="R469" s="89"/>
      <c r="S469" s="89"/>
      <c r="T469" s="90"/>
      <c r="U469" s="36"/>
      <c r="V469" s="36"/>
      <c r="W469" s="36"/>
      <c r="X469" s="36"/>
      <c r="Y469" s="36"/>
      <c r="Z469" s="36"/>
      <c r="AA469" s="36"/>
      <c r="AB469" s="36"/>
      <c r="AC469" s="36"/>
      <c r="AD469" s="36"/>
      <c r="AE469" s="36"/>
      <c r="AT469" s="15" t="s">
        <v>132</v>
      </c>
      <c r="AU469" s="15" t="s">
        <v>82</v>
      </c>
    </row>
    <row r="470" s="2" customFormat="1">
      <c r="A470" s="36"/>
      <c r="B470" s="37"/>
      <c r="C470" s="38"/>
      <c r="D470" s="237" t="s">
        <v>134</v>
      </c>
      <c r="E470" s="38"/>
      <c r="F470" s="242" t="s">
        <v>818</v>
      </c>
      <c r="G470" s="38"/>
      <c r="H470" s="38"/>
      <c r="I470" s="239"/>
      <c r="J470" s="38"/>
      <c r="K470" s="38"/>
      <c r="L470" s="42"/>
      <c r="M470" s="240"/>
      <c r="N470" s="241"/>
      <c r="O470" s="89"/>
      <c r="P470" s="89"/>
      <c r="Q470" s="89"/>
      <c r="R470" s="89"/>
      <c r="S470" s="89"/>
      <c r="T470" s="90"/>
      <c r="U470" s="36"/>
      <c r="V470" s="36"/>
      <c r="W470" s="36"/>
      <c r="X470" s="36"/>
      <c r="Y470" s="36"/>
      <c r="Z470" s="36"/>
      <c r="AA470" s="36"/>
      <c r="AB470" s="36"/>
      <c r="AC470" s="36"/>
      <c r="AD470" s="36"/>
      <c r="AE470" s="36"/>
      <c r="AT470" s="15" t="s">
        <v>134</v>
      </c>
      <c r="AU470" s="15" t="s">
        <v>82</v>
      </c>
    </row>
    <row r="471" s="2" customFormat="1">
      <c r="A471" s="36"/>
      <c r="B471" s="37"/>
      <c r="C471" s="224" t="s">
        <v>819</v>
      </c>
      <c r="D471" s="224" t="s">
        <v>125</v>
      </c>
      <c r="E471" s="225" t="s">
        <v>820</v>
      </c>
      <c r="F471" s="226" t="s">
        <v>821</v>
      </c>
      <c r="G471" s="227" t="s">
        <v>216</v>
      </c>
      <c r="H471" s="228">
        <v>500</v>
      </c>
      <c r="I471" s="229"/>
      <c r="J471" s="230">
        <f>ROUND(I471*H471,2)</f>
        <v>0</v>
      </c>
      <c r="K471" s="226" t="s">
        <v>210</v>
      </c>
      <c r="L471" s="42"/>
      <c r="M471" s="231" t="s">
        <v>1</v>
      </c>
      <c r="N471" s="232" t="s">
        <v>38</v>
      </c>
      <c r="O471" s="89"/>
      <c r="P471" s="233">
        <f>O471*H471</f>
        <v>0</v>
      </c>
      <c r="Q471" s="233">
        <v>0</v>
      </c>
      <c r="R471" s="233">
        <f>Q471*H471</f>
        <v>0</v>
      </c>
      <c r="S471" s="233">
        <v>0</v>
      </c>
      <c r="T471" s="234">
        <f>S471*H471</f>
        <v>0</v>
      </c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R471" s="235" t="s">
        <v>80</v>
      </c>
      <c r="AT471" s="235" t="s">
        <v>125</v>
      </c>
      <c r="AU471" s="235" t="s">
        <v>82</v>
      </c>
      <c r="AY471" s="15" t="s">
        <v>122</v>
      </c>
      <c r="BE471" s="236">
        <f>IF(N471="základní",J471,0)</f>
        <v>0</v>
      </c>
      <c r="BF471" s="236">
        <f>IF(N471="snížená",J471,0)</f>
        <v>0</v>
      </c>
      <c r="BG471" s="236">
        <f>IF(N471="zákl. přenesená",J471,0)</f>
        <v>0</v>
      </c>
      <c r="BH471" s="236">
        <f>IF(N471="sníž. přenesená",J471,0)</f>
        <v>0</v>
      </c>
      <c r="BI471" s="236">
        <f>IF(N471="nulová",J471,0)</f>
        <v>0</v>
      </c>
      <c r="BJ471" s="15" t="s">
        <v>80</v>
      </c>
      <c r="BK471" s="236">
        <f>ROUND(I471*H471,2)</f>
        <v>0</v>
      </c>
      <c r="BL471" s="15" t="s">
        <v>80</v>
      </c>
      <c r="BM471" s="235" t="s">
        <v>822</v>
      </c>
    </row>
    <row r="472" s="2" customFormat="1">
      <c r="A472" s="36"/>
      <c r="B472" s="37"/>
      <c r="C472" s="38"/>
      <c r="D472" s="237" t="s">
        <v>132</v>
      </c>
      <c r="E472" s="38"/>
      <c r="F472" s="238" t="s">
        <v>821</v>
      </c>
      <c r="G472" s="38"/>
      <c r="H472" s="38"/>
      <c r="I472" s="239"/>
      <c r="J472" s="38"/>
      <c r="K472" s="38"/>
      <c r="L472" s="42"/>
      <c r="M472" s="240"/>
      <c r="N472" s="241"/>
      <c r="O472" s="89"/>
      <c r="P472" s="89"/>
      <c r="Q472" s="89"/>
      <c r="R472" s="89"/>
      <c r="S472" s="89"/>
      <c r="T472" s="90"/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36"/>
      <c r="AT472" s="15" t="s">
        <v>132</v>
      </c>
      <c r="AU472" s="15" t="s">
        <v>82</v>
      </c>
    </row>
    <row r="473" s="2" customFormat="1">
      <c r="A473" s="36"/>
      <c r="B473" s="37"/>
      <c r="C473" s="38"/>
      <c r="D473" s="237" t="s">
        <v>134</v>
      </c>
      <c r="E473" s="38"/>
      <c r="F473" s="242" t="s">
        <v>823</v>
      </c>
      <c r="G473" s="38"/>
      <c r="H473" s="38"/>
      <c r="I473" s="239"/>
      <c r="J473" s="38"/>
      <c r="K473" s="38"/>
      <c r="L473" s="42"/>
      <c r="M473" s="243"/>
      <c r="N473" s="244"/>
      <c r="O473" s="245"/>
      <c r="P473" s="245"/>
      <c r="Q473" s="245"/>
      <c r="R473" s="245"/>
      <c r="S473" s="245"/>
      <c r="T473" s="246"/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T473" s="15" t="s">
        <v>134</v>
      </c>
      <c r="AU473" s="15" t="s">
        <v>82</v>
      </c>
    </row>
    <row r="474" s="2" customFormat="1" ht="6.96" customHeight="1">
      <c r="A474" s="36"/>
      <c r="B474" s="64"/>
      <c r="C474" s="65"/>
      <c r="D474" s="65"/>
      <c r="E474" s="65"/>
      <c r="F474" s="65"/>
      <c r="G474" s="65"/>
      <c r="H474" s="65"/>
      <c r="I474" s="65"/>
      <c r="J474" s="65"/>
      <c r="K474" s="65"/>
      <c r="L474" s="42"/>
      <c r="M474" s="36"/>
      <c r="O474" s="36"/>
      <c r="P474" s="36"/>
      <c r="Q474" s="36"/>
      <c r="R474" s="36"/>
      <c r="S474" s="36"/>
      <c r="T474" s="36"/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</row>
  </sheetData>
  <sheetProtection sheet="1" autoFilter="0" formatColumns="0" formatRows="0" objects="1" scenarios="1" spinCount="100000" saltValue="VhKHC4mIVW8DU3GqC5l8Be8UKneKnUe0cnf19IOaBOA2VdT87JqzLtNlea42CVdp+OhfbSlluMOO0WHbf/eyJA==" hashValue="CLhnfLERwOtAq2AyGwqBpzInt3erZ4m854MBC/EeZKHmV35bugmUJsMHiqSnQ79XvutpDudcSB+oJP6LxK/vTA==" algorithmName="SHA-512" password="D0DA"/>
  <autoFilter ref="C121:K47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94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95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Opravy a údržba skalních zářezů u ST 2021 - 2022</v>
      </c>
      <c r="F7" s="148"/>
      <c r="G7" s="148"/>
      <c r="H7" s="148"/>
      <c r="L7" s="18"/>
    </row>
    <row r="8" s="2" customFormat="1" ht="12" customHeight="1">
      <c r="A8" s="36"/>
      <c r="B8" s="42"/>
      <c r="C8" s="36"/>
      <c r="D8" s="148" t="s">
        <v>96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50" t="s">
        <v>824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48" t="s">
        <v>18</v>
      </c>
      <c r="E11" s="36"/>
      <c r="F11" s="139" t="s">
        <v>1</v>
      </c>
      <c r="G11" s="36"/>
      <c r="H11" s="36"/>
      <c r="I11" s="148" t="s">
        <v>19</v>
      </c>
      <c r="J11" s="139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48" t="s">
        <v>20</v>
      </c>
      <c r="E12" s="36"/>
      <c r="F12" s="139" t="s">
        <v>21</v>
      </c>
      <c r="G12" s="36"/>
      <c r="H12" s="36"/>
      <c r="I12" s="148" t="s">
        <v>22</v>
      </c>
      <c r="J12" s="151" t="str">
        <f>'Rekapitulace stavby'!AN8</f>
        <v>4. 2. 2021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24</v>
      </c>
      <c r="E14" s="36"/>
      <c r="F14" s="36"/>
      <c r="G14" s="36"/>
      <c r="H14" s="36"/>
      <c r="I14" s="148" t="s">
        <v>25</v>
      </c>
      <c r="J14" s="139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9" t="str">
        <f>IF('Rekapitulace stavby'!E11="","",'Rekapitulace stavby'!E11)</f>
        <v xml:space="preserve"> </v>
      </c>
      <c r="F15" s="36"/>
      <c r="G15" s="36"/>
      <c r="H15" s="36"/>
      <c r="I15" s="148" t="s">
        <v>26</v>
      </c>
      <c r="J15" s="139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48" t="s">
        <v>27</v>
      </c>
      <c r="E17" s="36"/>
      <c r="F17" s="36"/>
      <c r="G17" s="36"/>
      <c r="H17" s="36"/>
      <c r="I17" s="14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9"/>
      <c r="G18" s="139"/>
      <c r="H18" s="139"/>
      <c r="I18" s="148" t="s">
        <v>26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48" t="s">
        <v>29</v>
      </c>
      <c r="E20" s="36"/>
      <c r="F20" s="36"/>
      <c r="G20" s="36"/>
      <c r="H20" s="36"/>
      <c r="I20" s="148" t="s">
        <v>25</v>
      </c>
      <c r="J20" s="139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9" t="str">
        <f>IF('Rekapitulace stavby'!E17="","",'Rekapitulace stavby'!E17)</f>
        <v xml:space="preserve"> </v>
      </c>
      <c r="F21" s="36"/>
      <c r="G21" s="36"/>
      <c r="H21" s="36"/>
      <c r="I21" s="148" t="s">
        <v>26</v>
      </c>
      <c r="J21" s="139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48" t="s">
        <v>31</v>
      </c>
      <c r="E23" s="36"/>
      <c r="F23" s="36"/>
      <c r="G23" s="36"/>
      <c r="H23" s="36"/>
      <c r="I23" s="148" t="s">
        <v>25</v>
      </c>
      <c r="J23" s="139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9" t="str">
        <f>IF('Rekapitulace stavby'!E20="","",'Rekapitulace stavby'!E20)</f>
        <v xml:space="preserve"> </v>
      </c>
      <c r="F24" s="36"/>
      <c r="G24" s="36"/>
      <c r="H24" s="36"/>
      <c r="I24" s="148" t="s">
        <v>26</v>
      </c>
      <c r="J24" s="139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48" t="s">
        <v>32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52"/>
      <c r="B27" s="153"/>
      <c r="C27" s="152"/>
      <c r="D27" s="152"/>
      <c r="E27" s="154" t="s">
        <v>1</v>
      </c>
      <c r="F27" s="154"/>
      <c r="G27" s="154"/>
      <c r="H27" s="154"/>
      <c r="I27" s="152"/>
      <c r="J27" s="152"/>
      <c r="K27" s="152"/>
      <c r="L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56"/>
      <c r="E29" s="156"/>
      <c r="F29" s="156"/>
      <c r="G29" s="156"/>
      <c r="H29" s="156"/>
      <c r="I29" s="156"/>
      <c r="J29" s="156"/>
      <c r="K29" s="156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57" t="s">
        <v>33</v>
      </c>
      <c r="E30" s="36"/>
      <c r="F30" s="36"/>
      <c r="G30" s="36"/>
      <c r="H30" s="36"/>
      <c r="I30" s="36"/>
      <c r="J30" s="158">
        <f>ROUND(J118,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9" t="s">
        <v>35</v>
      </c>
      <c r="G32" s="36"/>
      <c r="H32" s="36"/>
      <c r="I32" s="159" t="s">
        <v>34</v>
      </c>
      <c r="J32" s="159" t="s">
        <v>36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60" t="s">
        <v>37</v>
      </c>
      <c r="E33" s="148" t="s">
        <v>38</v>
      </c>
      <c r="F33" s="161">
        <f>ROUND((SUM(BE118:BE134)),  2)</f>
        <v>0</v>
      </c>
      <c r="G33" s="36"/>
      <c r="H33" s="36"/>
      <c r="I33" s="162">
        <v>0.20999999999999999</v>
      </c>
      <c r="J33" s="161">
        <f>ROUND(((SUM(BE118:BE134))*I33),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48" t="s">
        <v>39</v>
      </c>
      <c r="F34" s="161">
        <f>ROUND((SUM(BF118:BF134)),  2)</f>
        <v>0</v>
      </c>
      <c r="G34" s="36"/>
      <c r="H34" s="36"/>
      <c r="I34" s="162">
        <v>0.14999999999999999</v>
      </c>
      <c r="J34" s="161">
        <f>ROUND(((SUM(BF118:BF134))*I34),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48" t="s">
        <v>40</v>
      </c>
      <c r="F35" s="161">
        <f>ROUND((SUM(BG118:BG134)),  2)</f>
        <v>0</v>
      </c>
      <c r="G35" s="36"/>
      <c r="H35" s="36"/>
      <c r="I35" s="162">
        <v>0.20999999999999999</v>
      </c>
      <c r="J35" s="161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8" t="s">
        <v>41</v>
      </c>
      <c r="F36" s="161">
        <f>ROUND((SUM(BH118:BH134)),  2)</f>
        <v>0</v>
      </c>
      <c r="G36" s="36"/>
      <c r="H36" s="36"/>
      <c r="I36" s="162">
        <v>0.14999999999999999</v>
      </c>
      <c r="J36" s="161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42</v>
      </c>
      <c r="F37" s="161">
        <f>ROUND((SUM(BI118:BI134)),  2)</f>
        <v>0</v>
      </c>
      <c r="G37" s="36"/>
      <c r="H37" s="36"/>
      <c r="I37" s="162">
        <v>0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5"/>
      <c r="J39" s="168">
        <f>SUM(J30:J37)</f>
        <v>0</v>
      </c>
      <c r="K39" s="169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100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Opravy a údržba skalních zářezů u ST 2021 - 2022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96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SO02 - VON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7" t="str">
        <f>IF(J12="","",J12)</f>
        <v>4. 2. 2021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82" t="s">
        <v>101</v>
      </c>
      <c r="D94" s="183"/>
      <c r="E94" s="183"/>
      <c r="F94" s="183"/>
      <c r="G94" s="183"/>
      <c r="H94" s="183"/>
      <c r="I94" s="183"/>
      <c r="J94" s="184" t="s">
        <v>102</v>
      </c>
      <c r="K94" s="183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85" t="s">
        <v>103</v>
      </c>
      <c r="D96" s="38"/>
      <c r="E96" s="38"/>
      <c r="F96" s="38"/>
      <c r="G96" s="38"/>
      <c r="H96" s="38"/>
      <c r="I96" s="38"/>
      <c r="J96" s="108">
        <f>J118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104</v>
      </c>
    </row>
    <row r="97" s="9" customFormat="1" ht="24.96" customHeight="1">
      <c r="A97" s="9"/>
      <c r="B97" s="186"/>
      <c r="C97" s="187"/>
      <c r="D97" s="188" t="s">
        <v>825</v>
      </c>
      <c r="E97" s="189"/>
      <c r="F97" s="189"/>
      <c r="G97" s="189"/>
      <c r="H97" s="189"/>
      <c r="I97" s="189"/>
      <c r="J97" s="190">
        <f>J119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31"/>
      <c r="D98" s="193" t="s">
        <v>826</v>
      </c>
      <c r="E98" s="194"/>
      <c r="F98" s="194"/>
      <c r="G98" s="194"/>
      <c r="H98" s="194"/>
      <c r="I98" s="194"/>
      <c r="J98" s="195">
        <f>J120</f>
        <v>0</v>
      </c>
      <c r="K98" s="131"/>
      <c r="L98" s="19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107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181" t="str">
        <f>E7</f>
        <v>Opravy a údržba skalních zářezů u ST 2021 - 2022</v>
      </c>
      <c r="F108" s="30"/>
      <c r="G108" s="30"/>
      <c r="H108" s="30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96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74" t="str">
        <f>E9</f>
        <v>SO02 - VON</v>
      </c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20</v>
      </c>
      <c r="D112" s="38"/>
      <c r="E112" s="38"/>
      <c r="F112" s="25" t="str">
        <f>F12</f>
        <v xml:space="preserve"> </v>
      </c>
      <c r="G112" s="38"/>
      <c r="H112" s="38"/>
      <c r="I112" s="30" t="s">
        <v>22</v>
      </c>
      <c r="J112" s="77" t="str">
        <f>IF(J12="","",J12)</f>
        <v>4. 2. 2021</v>
      </c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24</v>
      </c>
      <c r="D114" s="38"/>
      <c r="E114" s="38"/>
      <c r="F114" s="25" t="str">
        <f>E15</f>
        <v xml:space="preserve"> </v>
      </c>
      <c r="G114" s="38"/>
      <c r="H114" s="38"/>
      <c r="I114" s="30" t="s">
        <v>29</v>
      </c>
      <c r="J114" s="34" t="str">
        <f>E21</f>
        <v xml:space="preserve"> 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5.15" customHeight="1">
      <c r="A115" s="36"/>
      <c r="B115" s="37"/>
      <c r="C115" s="30" t="s">
        <v>27</v>
      </c>
      <c r="D115" s="38"/>
      <c r="E115" s="38"/>
      <c r="F115" s="25" t="str">
        <f>IF(E18="","",E18)</f>
        <v>Vyplň údaj</v>
      </c>
      <c r="G115" s="38"/>
      <c r="H115" s="38"/>
      <c r="I115" s="30" t="s">
        <v>31</v>
      </c>
      <c r="J115" s="34" t="str">
        <f>E24</f>
        <v xml:space="preserve"> 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0.32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11" customFormat="1" ht="29.28" customHeight="1">
      <c r="A117" s="197"/>
      <c r="B117" s="198"/>
      <c r="C117" s="199" t="s">
        <v>108</v>
      </c>
      <c r="D117" s="200" t="s">
        <v>58</v>
      </c>
      <c r="E117" s="200" t="s">
        <v>54</v>
      </c>
      <c r="F117" s="200" t="s">
        <v>55</v>
      </c>
      <c r="G117" s="200" t="s">
        <v>109</v>
      </c>
      <c r="H117" s="200" t="s">
        <v>110</v>
      </c>
      <c r="I117" s="200" t="s">
        <v>111</v>
      </c>
      <c r="J117" s="200" t="s">
        <v>102</v>
      </c>
      <c r="K117" s="201" t="s">
        <v>112</v>
      </c>
      <c r="L117" s="202"/>
      <c r="M117" s="98" t="s">
        <v>1</v>
      </c>
      <c r="N117" s="99" t="s">
        <v>37</v>
      </c>
      <c r="O117" s="99" t="s">
        <v>113</v>
      </c>
      <c r="P117" s="99" t="s">
        <v>114</v>
      </c>
      <c r="Q117" s="99" t="s">
        <v>115</v>
      </c>
      <c r="R117" s="99" t="s">
        <v>116</v>
      </c>
      <c r="S117" s="99" t="s">
        <v>117</v>
      </c>
      <c r="T117" s="100" t="s">
        <v>118</v>
      </c>
      <c r="U117" s="197"/>
      <c r="V117" s="197"/>
      <c r="W117" s="197"/>
      <c r="X117" s="197"/>
      <c r="Y117" s="197"/>
      <c r="Z117" s="197"/>
      <c r="AA117" s="197"/>
      <c r="AB117" s="197"/>
      <c r="AC117" s="197"/>
      <c r="AD117" s="197"/>
      <c r="AE117" s="197"/>
    </row>
    <row r="118" s="2" customFormat="1" ht="22.8" customHeight="1">
      <c r="A118" s="36"/>
      <c r="B118" s="37"/>
      <c r="C118" s="105" t="s">
        <v>119</v>
      </c>
      <c r="D118" s="38"/>
      <c r="E118" s="38"/>
      <c r="F118" s="38"/>
      <c r="G118" s="38"/>
      <c r="H118" s="38"/>
      <c r="I118" s="38"/>
      <c r="J118" s="203">
        <f>BK118</f>
        <v>0</v>
      </c>
      <c r="K118" s="38"/>
      <c r="L118" s="42"/>
      <c r="M118" s="101"/>
      <c r="N118" s="204"/>
      <c r="O118" s="102"/>
      <c r="P118" s="205">
        <f>P119</f>
        <v>0</v>
      </c>
      <c r="Q118" s="102"/>
      <c r="R118" s="205">
        <f>R119</f>
        <v>0</v>
      </c>
      <c r="S118" s="102"/>
      <c r="T118" s="206">
        <f>T119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72</v>
      </c>
      <c r="AU118" s="15" t="s">
        <v>104</v>
      </c>
      <c r="BK118" s="207">
        <f>BK119</f>
        <v>0</v>
      </c>
    </row>
    <row r="119" s="12" customFormat="1" ht="25.92" customHeight="1">
      <c r="A119" s="12"/>
      <c r="B119" s="208"/>
      <c r="C119" s="209"/>
      <c r="D119" s="210" t="s">
        <v>72</v>
      </c>
      <c r="E119" s="211" t="s">
        <v>827</v>
      </c>
      <c r="F119" s="211" t="s">
        <v>828</v>
      </c>
      <c r="G119" s="209"/>
      <c r="H119" s="209"/>
      <c r="I119" s="212"/>
      <c r="J119" s="213">
        <f>BK119</f>
        <v>0</v>
      </c>
      <c r="K119" s="209"/>
      <c r="L119" s="214"/>
      <c r="M119" s="215"/>
      <c r="N119" s="216"/>
      <c r="O119" s="216"/>
      <c r="P119" s="217">
        <f>P120</f>
        <v>0</v>
      </c>
      <c r="Q119" s="216"/>
      <c r="R119" s="217">
        <f>R120</f>
        <v>0</v>
      </c>
      <c r="S119" s="216"/>
      <c r="T119" s="218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9" t="s">
        <v>123</v>
      </c>
      <c r="AT119" s="220" t="s">
        <v>72</v>
      </c>
      <c r="AU119" s="220" t="s">
        <v>73</v>
      </c>
      <c r="AY119" s="219" t="s">
        <v>122</v>
      </c>
      <c r="BK119" s="221">
        <f>BK120</f>
        <v>0</v>
      </c>
    </row>
    <row r="120" s="12" customFormat="1" ht="22.8" customHeight="1">
      <c r="A120" s="12"/>
      <c r="B120" s="208"/>
      <c r="C120" s="209"/>
      <c r="D120" s="210" t="s">
        <v>72</v>
      </c>
      <c r="E120" s="222" t="s">
        <v>829</v>
      </c>
      <c r="F120" s="222" t="s">
        <v>830</v>
      </c>
      <c r="G120" s="209"/>
      <c r="H120" s="209"/>
      <c r="I120" s="212"/>
      <c r="J120" s="223">
        <f>BK120</f>
        <v>0</v>
      </c>
      <c r="K120" s="209"/>
      <c r="L120" s="214"/>
      <c r="M120" s="215"/>
      <c r="N120" s="216"/>
      <c r="O120" s="216"/>
      <c r="P120" s="217">
        <f>SUM(P121:P134)</f>
        <v>0</v>
      </c>
      <c r="Q120" s="216"/>
      <c r="R120" s="217">
        <f>SUM(R121:R134)</f>
        <v>0</v>
      </c>
      <c r="S120" s="216"/>
      <c r="T120" s="218">
        <f>SUM(T121:T134)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9" t="s">
        <v>123</v>
      </c>
      <c r="AT120" s="220" t="s">
        <v>72</v>
      </c>
      <c r="AU120" s="220" t="s">
        <v>80</v>
      </c>
      <c r="AY120" s="219" t="s">
        <v>122</v>
      </c>
      <c r="BK120" s="221">
        <f>SUM(BK121:BK134)</f>
        <v>0</v>
      </c>
    </row>
    <row r="121" s="2" customFormat="1" ht="16.5" customHeight="1">
      <c r="A121" s="36"/>
      <c r="B121" s="37"/>
      <c r="C121" s="224" t="s">
        <v>80</v>
      </c>
      <c r="D121" s="224" t="s">
        <v>125</v>
      </c>
      <c r="E121" s="225" t="s">
        <v>831</v>
      </c>
      <c r="F121" s="226" t="s">
        <v>832</v>
      </c>
      <c r="G121" s="227" t="s">
        <v>833</v>
      </c>
      <c r="H121" s="228">
        <v>1</v>
      </c>
      <c r="I121" s="229"/>
      <c r="J121" s="230">
        <f>ROUND(I121*H121,2)</f>
        <v>0</v>
      </c>
      <c r="K121" s="226" t="s">
        <v>834</v>
      </c>
      <c r="L121" s="42"/>
      <c r="M121" s="231" t="s">
        <v>1</v>
      </c>
      <c r="N121" s="232" t="s">
        <v>38</v>
      </c>
      <c r="O121" s="89"/>
      <c r="P121" s="233">
        <f>O121*H121</f>
        <v>0</v>
      </c>
      <c r="Q121" s="233">
        <v>0</v>
      </c>
      <c r="R121" s="233">
        <f>Q121*H121</f>
        <v>0</v>
      </c>
      <c r="S121" s="233">
        <v>0</v>
      </c>
      <c r="T121" s="234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35" t="s">
        <v>835</v>
      </c>
      <c r="AT121" s="235" t="s">
        <v>125</v>
      </c>
      <c r="AU121" s="235" t="s">
        <v>82</v>
      </c>
      <c r="AY121" s="15" t="s">
        <v>122</v>
      </c>
      <c r="BE121" s="236">
        <f>IF(N121="základní",J121,0)</f>
        <v>0</v>
      </c>
      <c r="BF121" s="236">
        <f>IF(N121="snížená",J121,0)</f>
        <v>0</v>
      </c>
      <c r="BG121" s="236">
        <f>IF(N121="zákl. přenesená",J121,0)</f>
        <v>0</v>
      </c>
      <c r="BH121" s="236">
        <f>IF(N121="sníž. přenesená",J121,0)</f>
        <v>0</v>
      </c>
      <c r="BI121" s="236">
        <f>IF(N121="nulová",J121,0)</f>
        <v>0</v>
      </c>
      <c r="BJ121" s="15" t="s">
        <v>80</v>
      </c>
      <c r="BK121" s="236">
        <f>ROUND(I121*H121,2)</f>
        <v>0</v>
      </c>
      <c r="BL121" s="15" t="s">
        <v>835</v>
      </c>
      <c r="BM121" s="235" t="s">
        <v>836</v>
      </c>
    </row>
    <row r="122" s="2" customFormat="1">
      <c r="A122" s="36"/>
      <c r="B122" s="37"/>
      <c r="C122" s="38"/>
      <c r="D122" s="237" t="s">
        <v>132</v>
      </c>
      <c r="E122" s="38"/>
      <c r="F122" s="238" t="s">
        <v>832</v>
      </c>
      <c r="G122" s="38"/>
      <c r="H122" s="38"/>
      <c r="I122" s="239"/>
      <c r="J122" s="38"/>
      <c r="K122" s="38"/>
      <c r="L122" s="42"/>
      <c r="M122" s="240"/>
      <c r="N122" s="241"/>
      <c r="O122" s="89"/>
      <c r="P122" s="89"/>
      <c r="Q122" s="89"/>
      <c r="R122" s="89"/>
      <c r="S122" s="89"/>
      <c r="T122" s="90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132</v>
      </c>
      <c r="AU122" s="15" t="s">
        <v>82</v>
      </c>
    </row>
    <row r="123" s="2" customFormat="1" ht="16.5" customHeight="1">
      <c r="A123" s="36"/>
      <c r="B123" s="37"/>
      <c r="C123" s="224" t="s">
        <v>82</v>
      </c>
      <c r="D123" s="224" t="s">
        <v>125</v>
      </c>
      <c r="E123" s="225" t="s">
        <v>837</v>
      </c>
      <c r="F123" s="226" t="s">
        <v>838</v>
      </c>
      <c r="G123" s="227" t="s">
        <v>833</v>
      </c>
      <c r="H123" s="228">
        <v>1</v>
      </c>
      <c r="I123" s="229"/>
      <c r="J123" s="230">
        <f>ROUND(I123*H123,2)</f>
        <v>0</v>
      </c>
      <c r="K123" s="226" t="s">
        <v>834</v>
      </c>
      <c r="L123" s="42"/>
      <c r="M123" s="231" t="s">
        <v>1</v>
      </c>
      <c r="N123" s="232" t="s">
        <v>38</v>
      </c>
      <c r="O123" s="89"/>
      <c r="P123" s="233">
        <f>O123*H123</f>
        <v>0</v>
      </c>
      <c r="Q123" s="233">
        <v>0</v>
      </c>
      <c r="R123" s="233">
        <f>Q123*H123</f>
        <v>0</v>
      </c>
      <c r="S123" s="233">
        <v>0</v>
      </c>
      <c r="T123" s="234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35" t="s">
        <v>835</v>
      </c>
      <c r="AT123" s="235" t="s">
        <v>125</v>
      </c>
      <c r="AU123" s="235" t="s">
        <v>82</v>
      </c>
      <c r="AY123" s="15" t="s">
        <v>122</v>
      </c>
      <c r="BE123" s="236">
        <f>IF(N123="základní",J123,0)</f>
        <v>0</v>
      </c>
      <c r="BF123" s="236">
        <f>IF(N123="snížená",J123,0)</f>
        <v>0</v>
      </c>
      <c r="BG123" s="236">
        <f>IF(N123="zákl. přenesená",J123,0)</f>
        <v>0</v>
      </c>
      <c r="BH123" s="236">
        <f>IF(N123="sníž. přenesená",J123,0)</f>
        <v>0</v>
      </c>
      <c r="BI123" s="236">
        <f>IF(N123="nulová",J123,0)</f>
        <v>0</v>
      </c>
      <c r="BJ123" s="15" t="s">
        <v>80</v>
      </c>
      <c r="BK123" s="236">
        <f>ROUND(I123*H123,2)</f>
        <v>0</v>
      </c>
      <c r="BL123" s="15" t="s">
        <v>835</v>
      </c>
      <c r="BM123" s="235" t="s">
        <v>839</v>
      </c>
    </row>
    <row r="124" s="2" customFormat="1">
      <c r="A124" s="36"/>
      <c r="B124" s="37"/>
      <c r="C124" s="38"/>
      <c r="D124" s="237" t="s">
        <v>132</v>
      </c>
      <c r="E124" s="38"/>
      <c r="F124" s="238" t="s">
        <v>838</v>
      </c>
      <c r="G124" s="38"/>
      <c r="H124" s="38"/>
      <c r="I124" s="239"/>
      <c r="J124" s="38"/>
      <c r="K124" s="38"/>
      <c r="L124" s="42"/>
      <c r="M124" s="240"/>
      <c r="N124" s="241"/>
      <c r="O124" s="89"/>
      <c r="P124" s="89"/>
      <c r="Q124" s="89"/>
      <c r="R124" s="89"/>
      <c r="S124" s="89"/>
      <c r="T124" s="90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132</v>
      </c>
      <c r="AU124" s="15" t="s">
        <v>82</v>
      </c>
    </row>
    <row r="125" s="2" customFormat="1" ht="16.5" customHeight="1">
      <c r="A125" s="36"/>
      <c r="B125" s="37"/>
      <c r="C125" s="224" t="s">
        <v>140</v>
      </c>
      <c r="D125" s="224" t="s">
        <v>125</v>
      </c>
      <c r="E125" s="225" t="s">
        <v>840</v>
      </c>
      <c r="F125" s="226" t="s">
        <v>841</v>
      </c>
      <c r="G125" s="227" t="s">
        <v>833</v>
      </c>
      <c r="H125" s="228">
        <v>1</v>
      </c>
      <c r="I125" s="229"/>
      <c r="J125" s="230">
        <f>ROUND(I125*H125,2)</f>
        <v>0</v>
      </c>
      <c r="K125" s="226" t="s">
        <v>834</v>
      </c>
      <c r="L125" s="42"/>
      <c r="M125" s="231" t="s">
        <v>1</v>
      </c>
      <c r="N125" s="232" t="s">
        <v>38</v>
      </c>
      <c r="O125" s="89"/>
      <c r="P125" s="233">
        <f>O125*H125</f>
        <v>0</v>
      </c>
      <c r="Q125" s="233">
        <v>0</v>
      </c>
      <c r="R125" s="233">
        <f>Q125*H125</f>
        <v>0</v>
      </c>
      <c r="S125" s="233">
        <v>0</v>
      </c>
      <c r="T125" s="234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5" t="s">
        <v>835</v>
      </c>
      <c r="AT125" s="235" t="s">
        <v>125</v>
      </c>
      <c r="AU125" s="235" t="s">
        <v>82</v>
      </c>
      <c r="AY125" s="15" t="s">
        <v>122</v>
      </c>
      <c r="BE125" s="236">
        <f>IF(N125="základní",J125,0)</f>
        <v>0</v>
      </c>
      <c r="BF125" s="236">
        <f>IF(N125="snížená",J125,0)</f>
        <v>0</v>
      </c>
      <c r="BG125" s="236">
        <f>IF(N125="zákl. přenesená",J125,0)</f>
        <v>0</v>
      </c>
      <c r="BH125" s="236">
        <f>IF(N125="sníž. přenesená",J125,0)</f>
        <v>0</v>
      </c>
      <c r="BI125" s="236">
        <f>IF(N125="nulová",J125,0)</f>
        <v>0</v>
      </c>
      <c r="BJ125" s="15" t="s">
        <v>80</v>
      </c>
      <c r="BK125" s="236">
        <f>ROUND(I125*H125,2)</f>
        <v>0</v>
      </c>
      <c r="BL125" s="15" t="s">
        <v>835</v>
      </c>
      <c r="BM125" s="235" t="s">
        <v>842</v>
      </c>
    </row>
    <row r="126" s="2" customFormat="1">
      <c r="A126" s="36"/>
      <c r="B126" s="37"/>
      <c r="C126" s="38"/>
      <c r="D126" s="237" t="s">
        <v>132</v>
      </c>
      <c r="E126" s="38"/>
      <c r="F126" s="238" t="s">
        <v>841</v>
      </c>
      <c r="G126" s="38"/>
      <c r="H126" s="38"/>
      <c r="I126" s="239"/>
      <c r="J126" s="38"/>
      <c r="K126" s="38"/>
      <c r="L126" s="42"/>
      <c r="M126" s="240"/>
      <c r="N126" s="241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132</v>
      </c>
      <c r="AU126" s="15" t="s">
        <v>82</v>
      </c>
    </row>
    <row r="127" s="2" customFormat="1" ht="16.5" customHeight="1">
      <c r="A127" s="36"/>
      <c r="B127" s="37"/>
      <c r="C127" s="224" t="s">
        <v>130</v>
      </c>
      <c r="D127" s="224" t="s">
        <v>125</v>
      </c>
      <c r="E127" s="225" t="s">
        <v>843</v>
      </c>
      <c r="F127" s="226" t="s">
        <v>844</v>
      </c>
      <c r="G127" s="227" t="s">
        <v>833</v>
      </c>
      <c r="H127" s="228">
        <v>1</v>
      </c>
      <c r="I127" s="229"/>
      <c r="J127" s="230">
        <f>ROUND(I127*H127,2)</f>
        <v>0</v>
      </c>
      <c r="K127" s="226" t="s">
        <v>834</v>
      </c>
      <c r="L127" s="42"/>
      <c r="M127" s="231" t="s">
        <v>1</v>
      </c>
      <c r="N127" s="232" t="s">
        <v>38</v>
      </c>
      <c r="O127" s="89"/>
      <c r="P127" s="233">
        <f>O127*H127</f>
        <v>0</v>
      </c>
      <c r="Q127" s="233">
        <v>0</v>
      </c>
      <c r="R127" s="233">
        <f>Q127*H127</f>
        <v>0</v>
      </c>
      <c r="S127" s="233">
        <v>0</v>
      </c>
      <c r="T127" s="234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5" t="s">
        <v>835</v>
      </c>
      <c r="AT127" s="235" t="s">
        <v>125</v>
      </c>
      <c r="AU127" s="235" t="s">
        <v>82</v>
      </c>
      <c r="AY127" s="15" t="s">
        <v>122</v>
      </c>
      <c r="BE127" s="236">
        <f>IF(N127="základní",J127,0)</f>
        <v>0</v>
      </c>
      <c r="BF127" s="236">
        <f>IF(N127="snížená",J127,0)</f>
        <v>0</v>
      </c>
      <c r="BG127" s="236">
        <f>IF(N127="zákl. přenesená",J127,0)</f>
        <v>0</v>
      </c>
      <c r="BH127" s="236">
        <f>IF(N127="sníž. přenesená",J127,0)</f>
        <v>0</v>
      </c>
      <c r="BI127" s="236">
        <f>IF(N127="nulová",J127,0)</f>
        <v>0</v>
      </c>
      <c r="BJ127" s="15" t="s">
        <v>80</v>
      </c>
      <c r="BK127" s="236">
        <f>ROUND(I127*H127,2)</f>
        <v>0</v>
      </c>
      <c r="BL127" s="15" t="s">
        <v>835</v>
      </c>
      <c r="BM127" s="235" t="s">
        <v>845</v>
      </c>
    </row>
    <row r="128" s="2" customFormat="1">
      <c r="A128" s="36"/>
      <c r="B128" s="37"/>
      <c r="C128" s="38"/>
      <c r="D128" s="237" t="s">
        <v>132</v>
      </c>
      <c r="E128" s="38"/>
      <c r="F128" s="238" t="s">
        <v>844</v>
      </c>
      <c r="G128" s="38"/>
      <c r="H128" s="38"/>
      <c r="I128" s="239"/>
      <c r="J128" s="38"/>
      <c r="K128" s="38"/>
      <c r="L128" s="42"/>
      <c r="M128" s="240"/>
      <c r="N128" s="241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132</v>
      </c>
      <c r="AU128" s="15" t="s">
        <v>82</v>
      </c>
    </row>
    <row r="129" s="2" customFormat="1" ht="16.5" customHeight="1">
      <c r="A129" s="36"/>
      <c r="B129" s="37"/>
      <c r="C129" s="224" t="s">
        <v>123</v>
      </c>
      <c r="D129" s="224" t="s">
        <v>125</v>
      </c>
      <c r="E129" s="225" t="s">
        <v>846</v>
      </c>
      <c r="F129" s="226" t="s">
        <v>847</v>
      </c>
      <c r="G129" s="227" t="s">
        <v>575</v>
      </c>
      <c r="H129" s="228">
        <v>150</v>
      </c>
      <c r="I129" s="229"/>
      <c r="J129" s="230">
        <f>ROUND(I129*H129,2)</f>
        <v>0</v>
      </c>
      <c r="K129" s="226" t="s">
        <v>834</v>
      </c>
      <c r="L129" s="42"/>
      <c r="M129" s="231" t="s">
        <v>1</v>
      </c>
      <c r="N129" s="232" t="s">
        <v>38</v>
      </c>
      <c r="O129" s="89"/>
      <c r="P129" s="233">
        <f>O129*H129</f>
        <v>0</v>
      </c>
      <c r="Q129" s="233">
        <v>0</v>
      </c>
      <c r="R129" s="233">
        <f>Q129*H129</f>
        <v>0</v>
      </c>
      <c r="S129" s="233">
        <v>0</v>
      </c>
      <c r="T129" s="234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5" t="s">
        <v>835</v>
      </c>
      <c r="AT129" s="235" t="s">
        <v>125</v>
      </c>
      <c r="AU129" s="235" t="s">
        <v>82</v>
      </c>
      <c r="AY129" s="15" t="s">
        <v>122</v>
      </c>
      <c r="BE129" s="236">
        <f>IF(N129="základní",J129,0)</f>
        <v>0</v>
      </c>
      <c r="BF129" s="236">
        <f>IF(N129="snížená",J129,0)</f>
        <v>0</v>
      </c>
      <c r="BG129" s="236">
        <f>IF(N129="zákl. přenesená",J129,0)</f>
        <v>0</v>
      </c>
      <c r="BH129" s="236">
        <f>IF(N129="sníž. přenesená",J129,0)</f>
        <v>0</v>
      </c>
      <c r="BI129" s="236">
        <f>IF(N129="nulová",J129,0)</f>
        <v>0</v>
      </c>
      <c r="BJ129" s="15" t="s">
        <v>80</v>
      </c>
      <c r="BK129" s="236">
        <f>ROUND(I129*H129,2)</f>
        <v>0</v>
      </c>
      <c r="BL129" s="15" t="s">
        <v>835</v>
      </c>
      <c r="BM129" s="235" t="s">
        <v>848</v>
      </c>
    </row>
    <row r="130" s="2" customFormat="1">
      <c r="A130" s="36"/>
      <c r="B130" s="37"/>
      <c r="C130" s="38"/>
      <c r="D130" s="237" t="s">
        <v>132</v>
      </c>
      <c r="E130" s="38"/>
      <c r="F130" s="238" t="s">
        <v>847</v>
      </c>
      <c r="G130" s="38"/>
      <c r="H130" s="38"/>
      <c r="I130" s="239"/>
      <c r="J130" s="38"/>
      <c r="K130" s="38"/>
      <c r="L130" s="42"/>
      <c r="M130" s="240"/>
      <c r="N130" s="241"/>
      <c r="O130" s="89"/>
      <c r="P130" s="89"/>
      <c r="Q130" s="89"/>
      <c r="R130" s="89"/>
      <c r="S130" s="89"/>
      <c r="T130" s="90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132</v>
      </c>
      <c r="AU130" s="15" t="s">
        <v>82</v>
      </c>
    </row>
    <row r="131" s="2" customFormat="1">
      <c r="A131" s="36"/>
      <c r="B131" s="37"/>
      <c r="C131" s="38"/>
      <c r="D131" s="237" t="s">
        <v>583</v>
      </c>
      <c r="E131" s="38"/>
      <c r="F131" s="242" t="s">
        <v>849</v>
      </c>
      <c r="G131" s="38"/>
      <c r="H131" s="38"/>
      <c r="I131" s="239"/>
      <c r="J131" s="38"/>
      <c r="K131" s="38"/>
      <c r="L131" s="42"/>
      <c r="M131" s="240"/>
      <c r="N131" s="241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583</v>
      </c>
      <c r="AU131" s="15" t="s">
        <v>82</v>
      </c>
    </row>
    <row r="132" s="2" customFormat="1">
      <c r="A132" s="36"/>
      <c r="B132" s="37"/>
      <c r="C132" s="224" t="s">
        <v>158</v>
      </c>
      <c r="D132" s="224" t="s">
        <v>125</v>
      </c>
      <c r="E132" s="225" t="s">
        <v>850</v>
      </c>
      <c r="F132" s="226" t="s">
        <v>851</v>
      </c>
      <c r="G132" s="227" t="s">
        <v>852</v>
      </c>
      <c r="H132" s="228">
        <v>1</v>
      </c>
      <c r="I132" s="229"/>
      <c r="J132" s="230">
        <f>ROUND(I132*H132,2)</f>
        <v>0</v>
      </c>
      <c r="K132" s="226" t="s">
        <v>853</v>
      </c>
      <c r="L132" s="42"/>
      <c r="M132" s="231" t="s">
        <v>1</v>
      </c>
      <c r="N132" s="232" t="s">
        <v>38</v>
      </c>
      <c r="O132" s="89"/>
      <c r="P132" s="233">
        <f>O132*H132</f>
        <v>0</v>
      </c>
      <c r="Q132" s="233">
        <v>0</v>
      </c>
      <c r="R132" s="233">
        <f>Q132*H132</f>
        <v>0</v>
      </c>
      <c r="S132" s="233">
        <v>0</v>
      </c>
      <c r="T132" s="234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5" t="s">
        <v>80</v>
      </c>
      <c r="AT132" s="235" t="s">
        <v>125</v>
      </c>
      <c r="AU132" s="235" t="s">
        <v>82</v>
      </c>
      <c r="AY132" s="15" t="s">
        <v>122</v>
      </c>
      <c r="BE132" s="236">
        <f>IF(N132="základní",J132,0)</f>
        <v>0</v>
      </c>
      <c r="BF132" s="236">
        <f>IF(N132="snížená",J132,0)</f>
        <v>0</v>
      </c>
      <c r="BG132" s="236">
        <f>IF(N132="zákl. přenesená",J132,0)</f>
        <v>0</v>
      </c>
      <c r="BH132" s="236">
        <f>IF(N132="sníž. přenesená",J132,0)</f>
        <v>0</v>
      </c>
      <c r="BI132" s="236">
        <f>IF(N132="nulová",J132,0)</f>
        <v>0</v>
      </c>
      <c r="BJ132" s="15" t="s">
        <v>80</v>
      </c>
      <c r="BK132" s="236">
        <f>ROUND(I132*H132,2)</f>
        <v>0</v>
      </c>
      <c r="BL132" s="15" t="s">
        <v>80</v>
      </c>
      <c r="BM132" s="235" t="s">
        <v>854</v>
      </c>
    </row>
    <row r="133" s="2" customFormat="1">
      <c r="A133" s="36"/>
      <c r="B133" s="37"/>
      <c r="C133" s="38"/>
      <c r="D133" s="237" t="s">
        <v>132</v>
      </c>
      <c r="E133" s="38"/>
      <c r="F133" s="238" t="s">
        <v>855</v>
      </c>
      <c r="G133" s="38"/>
      <c r="H133" s="38"/>
      <c r="I133" s="239"/>
      <c r="J133" s="38"/>
      <c r="K133" s="38"/>
      <c r="L133" s="42"/>
      <c r="M133" s="240"/>
      <c r="N133" s="241"/>
      <c r="O133" s="89"/>
      <c r="P133" s="89"/>
      <c r="Q133" s="89"/>
      <c r="R133" s="89"/>
      <c r="S133" s="89"/>
      <c r="T133" s="90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132</v>
      </c>
      <c r="AU133" s="15" t="s">
        <v>82</v>
      </c>
    </row>
    <row r="134" s="2" customFormat="1">
      <c r="A134" s="36"/>
      <c r="B134" s="37"/>
      <c r="C134" s="38"/>
      <c r="D134" s="237" t="s">
        <v>134</v>
      </c>
      <c r="E134" s="38"/>
      <c r="F134" s="242" t="s">
        <v>856</v>
      </c>
      <c r="G134" s="38"/>
      <c r="H134" s="38"/>
      <c r="I134" s="239"/>
      <c r="J134" s="38"/>
      <c r="K134" s="38"/>
      <c r="L134" s="42"/>
      <c r="M134" s="243"/>
      <c r="N134" s="244"/>
      <c r="O134" s="245"/>
      <c r="P134" s="245"/>
      <c r="Q134" s="245"/>
      <c r="R134" s="245"/>
      <c r="S134" s="245"/>
      <c r="T134" s="24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134</v>
      </c>
      <c r="AU134" s="15" t="s">
        <v>82</v>
      </c>
    </row>
    <row r="135" s="2" customFormat="1" ht="6.96" customHeight="1">
      <c r="A135" s="36"/>
      <c r="B135" s="64"/>
      <c r="C135" s="65"/>
      <c r="D135" s="65"/>
      <c r="E135" s="65"/>
      <c r="F135" s="65"/>
      <c r="G135" s="65"/>
      <c r="H135" s="65"/>
      <c r="I135" s="65"/>
      <c r="J135" s="65"/>
      <c r="K135" s="65"/>
      <c r="L135" s="42"/>
      <c r="M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</row>
  </sheetData>
  <sheetProtection sheet="1" autoFilter="0" formatColumns="0" formatRows="0" objects="1" scenarios="1" spinCount="100000" saltValue="C7OSs93SakDuqm+dugnujEKPF5htVDWj92EnoEqOHoUhJkwEXVZQ1wbcUbLnZyx/nFDZnPByRWDFniUMShqRjw==" hashValue="/sTD1RAuur/aemHhFsMjXTsYUjYvZHwJipH0erPgX6tr2FBEKZLbsoCLbVI8H6Otwn/9WByEW3k+jQ0r11O24A==" algorithmName="SHA-512" password="D0DA"/>
  <autoFilter ref="C117:K134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Desenský Jiří, DiS.</dc:creator>
  <cp:lastModifiedBy>Desenský Jiří, DiS.</cp:lastModifiedBy>
  <dcterms:created xsi:type="dcterms:W3CDTF">2021-03-03T09:52:07Z</dcterms:created>
  <dcterms:modified xsi:type="dcterms:W3CDTF">2021-03-03T09:52:18Z</dcterms:modified>
</cp:coreProperties>
</file>